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3"/>
  </bookViews>
  <sheets>
    <sheet name="定数" sheetId="29" state="hidden" r:id="rId1"/>
    <sheet name="fib1.27" sheetId="33" r:id="rId2"/>
    <sheet name="画像" sheetId="43" r:id="rId3"/>
    <sheet name="気づき" sheetId="9" r:id="rId4"/>
    <sheet name="検証終了通貨" sheetId="10" r:id="rId5"/>
    <sheet name="テンプレ" sheetId="17" state="hidden" r:id="rId6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" i="33"/>
  <c r="T108"/>
  <c r="V108" s="1"/>
  <c r="T107"/>
  <c r="V107" s="1"/>
  <c r="T106"/>
  <c r="T105"/>
  <c r="V105" s="1"/>
  <c r="T104"/>
  <c r="V104" s="1"/>
  <c r="T103"/>
  <c r="T102"/>
  <c r="V102" s="1"/>
  <c r="T101"/>
  <c r="V101" s="1"/>
  <c r="T100"/>
  <c r="V100" s="1"/>
  <c r="T99"/>
  <c r="V99" s="1"/>
  <c r="T98"/>
  <c r="V98" s="1"/>
  <c r="T97"/>
  <c r="T96"/>
  <c r="T95"/>
  <c r="T94"/>
  <c r="V94" s="1"/>
  <c r="T93"/>
  <c r="T92"/>
  <c r="V92" s="1"/>
  <c r="T91"/>
  <c r="T90"/>
  <c r="V90" s="1"/>
  <c r="V91" s="1"/>
  <c r="T89"/>
  <c r="V89" s="1"/>
  <c r="T88"/>
  <c r="V88" s="1"/>
  <c r="T87"/>
  <c r="V87" s="1"/>
  <c r="T86"/>
  <c r="V86" s="1"/>
  <c r="T85"/>
  <c r="T84"/>
  <c r="T83"/>
  <c r="T82"/>
  <c r="V82" s="1"/>
  <c r="V83" s="1"/>
  <c r="V84" s="1"/>
  <c r="V85" s="1"/>
  <c r="T81"/>
  <c r="V81" s="1"/>
  <c r="T80"/>
  <c r="V80" s="1"/>
  <c r="T79"/>
  <c r="T78"/>
  <c r="V78" s="1"/>
  <c r="V79" s="1"/>
  <c r="T77"/>
  <c r="T76"/>
  <c r="V76" s="1"/>
  <c r="V77" s="1"/>
  <c r="T75"/>
  <c r="T74"/>
  <c r="V74" s="1"/>
  <c r="V75" s="1"/>
  <c r="T73"/>
  <c r="T72"/>
  <c r="V72" s="1"/>
  <c r="V73" s="1"/>
  <c r="T71"/>
  <c r="V71" s="1"/>
  <c r="T70"/>
  <c r="V70" s="1"/>
  <c r="T69"/>
  <c r="V69" s="1"/>
  <c r="T68"/>
  <c r="V68" s="1"/>
  <c r="T67"/>
  <c r="V67" s="1"/>
  <c r="T66"/>
  <c r="V66" s="1"/>
  <c r="T65"/>
  <c r="V65" s="1"/>
  <c r="T64"/>
  <c r="V64" s="1"/>
  <c r="T63"/>
  <c r="V63" s="1"/>
  <c r="T62"/>
  <c r="V62" s="1"/>
  <c r="T61"/>
  <c r="V61" s="1"/>
  <c r="T60"/>
  <c r="V60" s="1"/>
  <c r="T59"/>
  <c r="V59" s="1"/>
  <c r="T58"/>
  <c r="T57"/>
  <c r="T56"/>
  <c r="T55"/>
  <c r="T54"/>
  <c r="V54" s="1"/>
  <c r="V55" s="1"/>
  <c r="V56" s="1"/>
  <c r="V57" s="1"/>
  <c r="V58" s="1"/>
  <c r="T53"/>
  <c r="V53" s="1"/>
  <c r="T52"/>
  <c r="V52" s="1"/>
  <c r="T51"/>
  <c r="V51" s="1"/>
  <c r="T50"/>
  <c r="V50" s="1"/>
  <c r="T49"/>
  <c r="V49" s="1"/>
  <c r="T48"/>
  <c r="V48" s="1"/>
  <c r="T47"/>
  <c r="T46"/>
  <c r="V46" s="1"/>
  <c r="V47" s="1"/>
  <c r="T45"/>
  <c r="T44"/>
  <c r="V44" s="1"/>
  <c r="V45" s="1"/>
  <c r="T43"/>
  <c r="V43" s="1"/>
  <c r="T42"/>
  <c r="V42" s="1"/>
  <c r="T41"/>
  <c r="T40"/>
  <c r="V40" s="1"/>
  <c r="V41" s="1"/>
  <c r="T39"/>
  <c r="V39" s="1"/>
  <c r="T38"/>
  <c r="V38" s="1"/>
  <c r="T37"/>
  <c r="T36"/>
  <c r="T35"/>
  <c r="T34"/>
  <c r="T33"/>
  <c r="T32"/>
  <c r="V32" s="1"/>
  <c r="V33" s="1"/>
  <c r="V34" s="1"/>
  <c r="V35" s="1"/>
  <c r="V36" s="1"/>
  <c r="V37" s="1"/>
  <c r="T31"/>
  <c r="T30"/>
  <c r="V30" s="1"/>
  <c r="V31" s="1"/>
  <c r="T29"/>
  <c r="T28"/>
  <c r="V28" s="1"/>
  <c r="V29" s="1"/>
  <c r="T27"/>
  <c r="V27" s="1"/>
  <c r="T26"/>
  <c r="T25"/>
  <c r="T24"/>
  <c r="V24" s="1"/>
  <c r="V25" s="1"/>
  <c r="V26" s="1"/>
  <c r="T23"/>
  <c r="T22"/>
  <c r="T21"/>
  <c r="T20"/>
  <c r="T19"/>
  <c r="T18"/>
  <c r="T17"/>
  <c r="T16"/>
  <c r="T15"/>
  <c r="T14"/>
  <c r="T13"/>
  <c r="T12"/>
  <c r="T11"/>
  <c r="T10"/>
  <c r="T9"/>
  <c r="V9" s="1"/>
  <c r="K9"/>
  <c r="M9" s="1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V93" i="33" l="1"/>
  <c r="V95"/>
  <c r="V96" s="1"/>
  <c r="V97" s="1"/>
  <c r="V103"/>
  <c r="V106"/>
  <c r="W9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P2" i="17"/>
  <c r="V13" i="33"/>
  <c r="V14" s="1"/>
  <c r="V15" s="1"/>
  <c r="V16" s="1"/>
  <c r="V17" s="1"/>
  <c r="V18" s="1"/>
  <c r="V19" s="1"/>
  <c r="V20" s="1"/>
  <c r="V21" s="1"/>
  <c r="V22" s="1"/>
  <c r="V23" s="1"/>
  <c r="H4"/>
  <c r="V10"/>
  <c r="V11" s="1"/>
  <c r="V12" s="1"/>
  <c r="R9"/>
  <c r="G5" i="17"/>
  <c r="T9"/>
  <c r="H4" s="1"/>
  <c r="E5"/>
  <c r="C10"/>
  <c r="D4"/>
  <c r="C5"/>
  <c r="I5" s="1"/>
  <c r="L5" i="33" l="1"/>
  <c r="C10"/>
  <c r="T5"/>
  <c r="L4" i="17"/>
  <c r="P4"/>
  <c r="X10" i="33" l="1"/>
  <c r="K10"/>
  <c r="M10" s="1"/>
  <c r="R10" s="1"/>
  <c r="C11" l="1"/>
  <c r="X11" l="1"/>
  <c r="Y11" s="1"/>
  <c r="K11"/>
  <c r="M11" s="1"/>
  <c r="R11" s="1"/>
  <c r="C12" l="1"/>
  <c r="X12" l="1"/>
  <c r="Y12" s="1"/>
  <c r="K12"/>
  <c r="M12" s="1"/>
  <c r="R12" s="1"/>
  <c r="C13" l="1"/>
  <c r="X13" l="1"/>
  <c r="Y13" s="1"/>
  <c r="K13"/>
  <c r="M13" s="1"/>
  <c r="R13" s="1"/>
  <c r="C14" l="1"/>
  <c r="X14" l="1"/>
  <c r="Y14" s="1"/>
  <c r="K14"/>
  <c r="M14" s="1"/>
  <c r="R14" s="1"/>
  <c r="C15" l="1"/>
  <c r="X15" l="1"/>
  <c r="Y15" s="1"/>
  <c r="K15"/>
  <c r="M15" s="1"/>
  <c r="R15" s="1"/>
  <c r="C16" s="1"/>
  <c r="X16" l="1"/>
  <c r="Y16" s="1"/>
  <c r="K16"/>
  <c r="M16" s="1"/>
  <c r="R16" s="1"/>
  <c r="C17" s="1"/>
  <c r="X17" l="1"/>
  <c r="Y17" s="1"/>
  <c r="K17"/>
  <c r="M17" s="1"/>
  <c r="R17" s="1"/>
  <c r="C18" s="1"/>
  <c r="X18" l="1"/>
  <c r="Y18" s="1"/>
  <c r="K18"/>
  <c r="M18" s="1"/>
  <c r="R18" s="1"/>
  <c r="C19" s="1"/>
  <c r="X19" l="1"/>
  <c r="Y19" s="1"/>
  <c r="K19"/>
  <c r="M19" s="1"/>
  <c r="R19" s="1"/>
  <c r="C20" s="1"/>
  <c r="X20" l="1"/>
  <c r="Y20" s="1"/>
  <c r="K20"/>
  <c r="M20" s="1"/>
  <c r="R20" s="1"/>
  <c r="C21" s="1"/>
  <c r="X21" l="1"/>
  <c r="Y21" s="1"/>
  <c r="K21"/>
  <c r="M21" s="1"/>
  <c r="R21" s="1"/>
  <c r="C22" s="1"/>
  <c r="X22" l="1"/>
  <c r="Y22" s="1"/>
  <c r="K22"/>
  <c r="M22" s="1"/>
  <c r="R22" s="1"/>
  <c r="C23" s="1"/>
  <c r="X23" l="1"/>
  <c r="Y23" s="1"/>
  <c r="K23"/>
  <c r="M23" s="1"/>
  <c r="R23" s="1"/>
  <c r="C24" s="1"/>
  <c r="X24" l="1"/>
  <c r="Y24" s="1"/>
  <c r="K24"/>
  <c r="M24" s="1"/>
  <c r="R24" s="1"/>
  <c r="C25" s="1"/>
  <c r="X25" l="1"/>
  <c r="Y25" s="1"/>
  <c r="K25"/>
  <c r="M25" s="1"/>
  <c r="R25" s="1"/>
  <c r="C26" s="1"/>
  <c r="X26" l="1"/>
  <c r="Y26" s="1"/>
  <c r="K26"/>
  <c r="M26" s="1"/>
  <c r="R26" s="1"/>
  <c r="C27" s="1"/>
  <c r="X27" l="1"/>
  <c r="Y27" s="1"/>
  <c r="K27"/>
  <c r="M27" s="1"/>
  <c r="R27" s="1"/>
  <c r="C28" s="1"/>
  <c r="X28" l="1"/>
  <c r="Y28" s="1"/>
  <c r="K28"/>
  <c r="M28" s="1"/>
  <c r="R28" s="1"/>
  <c r="C29" s="1"/>
  <c r="X29" l="1"/>
  <c r="Y29" s="1"/>
  <c r="K29"/>
  <c r="M29" s="1"/>
  <c r="R29" s="1"/>
  <c r="C30" s="1"/>
  <c r="X30" l="1"/>
  <c r="Y30" s="1"/>
  <c r="K30"/>
  <c r="M30" s="1"/>
  <c r="R30" s="1"/>
  <c r="C31" s="1"/>
  <c r="X31" l="1"/>
  <c r="Y31" s="1"/>
  <c r="K31"/>
  <c r="M31" s="1"/>
  <c r="R31" s="1"/>
  <c r="C32" s="1"/>
  <c r="X32" l="1"/>
  <c r="Y32" s="1"/>
  <c r="K32"/>
  <c r="M32" s="1"/>
  <c r="R32" s="1"/>
  <c r="C33" s="1"/>
  <c r="X33" l="1"/>
  <c r="Y33" s="1"/>
  <c r="K33"/>
  <c r="M33" s="1"/>
  <c r="R33" s="1"/>
  <c r="C34" s="1"/>
  <c r="X34" l="1"/>
  <c r="Y34" s="1"/>
  <c r="K34"/>
  <c r="M34" s="1"/>
  <c r="R34" s="1"/>
  <c r="C35" s="1"/>
  <c r="X35" l="1"/>
  <c r="Y35" s="1"/>
  <c r="K35"/>
  <c r="M35" s="1"/>
  <c r="R35" s="1"/>
  <c r="C36" s="1"/>
  <c r="X36" l="1"/>
  <c r="Y36" s="1"/>
  <c r="K36"/>
  <c r="M36" s="1"/>
  <c r="R36" s="1"/>
  <c r="C37" s="1"/>
  <c r="X37" l="1"/>
  <c r="Y37" s="1"/>
  <c r="K37"/>
  <c r="M37" s="1"/>
  <c r="R37" s="1"/>
  <c r="C38" s="1"/>
  <c r="X38" l="1"/>
  <c r="Y38" s="1"/>
  <c r="K38"/>
  <c r="M38" s="1"/>
  <c r="R38" s="1"/>
  <c r="C39" s="1"/>
  <c r="X39" l="1"/>
  <c r="Y39" s="1"/>
  <c r="K39"/>
  <c r="M39" s="1"/>
  <c r="R39" s="1"/>
  <c r="C40" s="1"/>
  <c r="X40" l="1"/>
  <c r="Y40" s="1"/>
  <c r="K40"/>
  <c r="M40" s="1"/>
  <c r="R40" s="1"/>
  <c r="C41" s="1"/>
  <c r="X41" l="1"/>
  <c r="Y41" s="1"/>
  <c r="K41"/>
  <c r="M41" s="1"/>
  <c r="R41" s="1"/>
  <c r="C42" s="1"/>
  <c r="K42" s="1"/>
  <c r="X42" l="1"/>
  <c r="Y42" s="1"/>
  <c r="M42"/>
  <c r="R42" s="1"/>
  <c r="C43" s="1"/>
  <c r="X43" l="1"/>
  <c r="Y43" s="1"/>
  <c r="K43"/>
  <c r="M43" s="1"/>
  <c r="R43" s="1"/>
  <c r="C44" s="1"/>
  <c r="X44" l="1"/>
  <c r="Y44" s="1"/>
  <c r="K44"/>
  <c r="M44" s="1"/>
  <c r="R44" s="1"/>
  <c r="C45" s="1"/>
  <c r="X45" l="1"/>
  <c r="Y45" s="1"/>
  <c r="K45"/>
  <c r="M45" s="1"/>
  <c r="R45" s="1"/>
  <c r="C46" s="1"/>
  <c r="X46" l="1"/>
  <c r="Y46" s="1"/>
  <c r="K46"/>
  <c r="M46" s="1"/>
  <c r="R46" s="1"/>
  <c r="C47" s="1"/>
  <c r="X47" l="1"/>
  <c r="Y47" s="1"/>
  <c r="K47"/>
  <c r="M47" s="1"/>
  <c r="R47" s="1"/>
  <c r="C48" s="1"/>
  <c r="X48" l="1"/>
  <c r="Y48" s="1"/>
  <c r="K48"/>
  <c r="M48" s="1"/>
  <c r="R48" s="1"/>
  <c r="C49" s="1"/>
  <c r="X49" l="1"/>
  <c r="Y49" s="1"/>
  <c r="K49"/>
  <c r="M49" s="1"/>
  <c r="R49" s="1"/>
  <c r="C50" s="1"/>
  <c r="X50" l="1"/>
  <c r="Y50" s="1"/>
  <c r="K50"/>
  <c r="M50" s="1"/>
  <c r="R50" s="1"/>
  <c r="C51" s="1"/>
  <c r="X51" l="1"/>
  <c r="Y51" s="1"/>
  <c r="K51"/>
  <c r="M51" s="1"/>
  <c r="R51" s="1"/>
  <c r="C52" s="1"/>
  <c r="X52" l="1"/>
  <c r="Y52" s="1"/>
  <c r="K52"/>
  <c r="M52" s="1"/>
  <c r="R52" s="1"/>
  <c r="C53" s="1"/>
  <c r="X53" l="1"/>
  <c r="Y53" s="1"/>
  <c r="K53"/>
  <c r="M53" s="1"/>
  <c r="R53" s="1"/>
  <c r="C54" s="1"/>
  <c r="X54" l="1"/>
  <c r="Y54" s="1"/>
  <c r="K54"/>
  <c r="M54" s="1"/>
  <c r="R54" s="1"/>
  <c r="C55" s="1"/>
  <c r="X55" l="1"/>
  <c r="Y55" s="1"/>
  <c r="K55"/>
  <c r="M55" s="1"/>
  <c r="R55" s="1"/>
  <c r="C56" s="1"/>
  <c r="X56" l="1"/>
  <c r="Y56" s="1"/>
  <c r="K56"/>
  <c r="M56" s="1"/>
  <c r="R56" s="1"/>
  <c r="C57" s="1"/>
  <c r="X57" l="1"/>
  <c r="Y57" s="1"/>
  <c r="K57"/>
  <c r="M57" s="1"/>
  <c r="R57" s="1"/>
  <c r="C58" s="1"/>
  <c r="X58" l="1"/>
  <c r="Y58" s="1"/>
  <c r="K58"/>
  <c r="M58" s="1"/>
  <c r="R58" s="1"/>
  <c r="C59" s="1"/>
  <c r="X59" l="1"/>
  <c r="Y59" s="1"/>
  <c r="K59"/>
  <c r="M59" s="1"/>
  <c r="R59" s="1"/>
  <c r="C60" s="1"/>
  <c r="X60" l="1"/>
  <c r="Y60" s="1"/>
  <c r="K60"/>
  <c r="M60" s="1"/>
  <c r="R60" s="1"/>
  <c r="C61" s="1"/>
  <c r="X61" l="1"/>
  <c r="Y61" s="1"/>
  <c r="K61"/>
  <c r="M61" s="1"/>
  <c r="R61" s="1"/>
  <c r="C62" s="1"/>
  <c r="X62" l="1"/>
  <c r="Y62" s="1"/>
  <c r="K62"/>
  <c r="M62" s="1"/>
  <c r="R62" s="1"/>
  <c r="C63" s="1"/>
  <c r="X63" l="1"/>
  <c r="Y63" s="1"/>
  <c r="K63"/>
  <c r="M63" s="1"/>
  <c r="R63" s="1"/>
  <c r="C64" s="1"/>
  <c r="X64" l="1"/>
  <c r="Y64" s="1"/>
  <c r="K64"/>
  <c r="M64" s="1"/>
  <c r="R64" s="1"/>
  <c r="C65" s="1"/>
  <c r="X65" l="1"/>
  <c r="Y65" s="1"/>
  <c r="K65"/>
  <c r="M65" s="1"/>
  <c r="R65" s="1"/>
  <c r="C66" s="1"/>
  <c r="X66" l="1"/>
  <c r="Y66" s="1"/>
  <c r="K66"/>
  <c r="M66" s="1"/>
  <c r="R66" s="1"/>
  <c r="C67" s="1"/>
  <c r="X67" l="1"/>
  <c r="Y67" s="1"/>
  <c r="K67"/>
  <c r="M67" s="1"/>
  <c r="R67" s="1"/>
  <c r="C68" s="1"/>
  <c r="X68" l="1"/>
  <c r="Y68" s="1"/>
  <c r="K68"/>
  <c r="M68" s="1"/>
  <c r="R68" s="1"/>
  <c r="C69" s="1"/>
  <c r="X69" l="1"/>
  <c r="Y69" s="1"/>
  <c r="K69"/>
  <c r="M69" s="1"/>
  <c r="R69" s="1"/>
  <c r="C70" s="1"/>
  <c r="X70" l="1"/>
  <c r="Y70" s="1"/>
  <c r="K70"/>
  <c r="M70" s="1"/>
  <c r="R70" s="1"/>
  <c r="C71" s="1"/>
  <c r="X71" l="1"/>
  <c r="Y71" s="1"/>
  <c r="K71"/>
  <c r="M71" s="1"/>
  <c r="R71" s="1"/>
  <c r="C72" s="1"/>
  <c r="X72" l="1"/>
  <c r="Y72" s="1"/>
  <c r="K72"/>
  <c r="M72" s="1"/>
  <c r="R72" s="1"/>
  <c r="C73" s="1"/>
  <c r="X73" l="1"/>
  <c r="Y73" s="1"/>
  <c r="K73"/>
  <c r="M73" s="1"/>
  <c r="R73" s="1"/>
  <c r="C74" s="1"/>
  <c r="X74" l="1"/>
  <c r="Y74" s="1"/>
  <c r="K74"/>
  <c r="M74" s="1"/>
  <c r="R74" s="1"/>
  <c r="C75" s="1"/>
  <c r="X75" l="1"/>
  <c r="Y75" s="1"/>
  <c r="K75"/>
  <c r="M75" s="1"/>
  <c r="R75" s="1"/>
  <c r="C76" s="1"/>
  <c r="X76" l="1"/>
  <c r="Y76" s="1"/>
  <c r="K76"/>
  <c r="M76" s="1"/>
  <c r="R76" s="1"/>
  <c r="C77" s="1"/>
  <c r="X77" l="1"/>
  <c r="Y77" s="1"/>
  <c r="K77"/>
  <c r="M77" s="1"/>
  <c r="R77" s="1"/>
  <c r="C78" s="1"/>
  <c r="X78" l="1"/>
  <c r="Y78" s="1"/>
  <c r="K78"/>
  <c r="M78" s="1"/>
  <c r="R78" s="1"/>
  <c r="C79" s="1"/>
  <c r="X79" l="1"/>
  <c r="Y79" s="1"/>
  <c r="K79"/>
  <c r="M79" s="1"/>
  <c r="R79" s="1"/>
  <c r="C80" s="1"/>
  <c r="X80" l="1"/>
  <c r="Y80" s="1"/>
  <c r="K80"/>
  <c r="M80" s="1"/>
  <c r="R80" s="1"/>
  <c r="C81" s="1"/>
  <c r="X81" l="1"/>
  <c r="Y81" s="1"/>
  <c r="K81"/>
  <c r="M81" s="1"/>
  <c r="R81" s="1"/>
  <c r="C82" s="1"/>
  <c r="X82" l="1"/>
  <c r="Y82" s="1"/>
  <c r="K82"/>
  <c r="M82" s="1"/>
  <c r="R82" l="1"/>
  <c r="C83" s="1"/>
  <c r="X83" l="1"/>
  <c r="Y83" s="1"/>
  <c r="K83"/>
  <c r="M83" s="1"/>
  <c r="R83" s="1"/>
  <c r="C84" s="1"/>
  <c r="X84" s="1"/>
  <c r="Y84" s="1"/>
  <c r="K84" l="1"/>
  <c r="M84" s="1"/>
  <c r="R84" s="1"/>
  <c r="C85" s="1"/>
  <c r="X85" s="1"/>
  <c r="Y85" s="1"/>
  <c r="K85" l="1"/>
  <c r="M85" s="1"/>
  <c r="R85" s="1"/>
  <c r="C86" s="1"/>
  <c r="X86" s="1"/>
  <c r="Y86" s="1"/>
  <c r="K86" l="1"/>
  <c r="M86" s="1"/>
  <c r="R86" s="1"/>
  <c r="C87" s="1"/>
  <c r="X87" s="1"/>
  <c r="Y87" s="1"/>
  <c r="K87" l="1"/>
  <c r="M87" s="1"/>
  <c r="R87" s="1"/>
  <c r="C88" s="1"/>
  <c r="X88" s="1"/>
  <c r="Y88" s="1"/>
  <c r="K88" l="1"/>
  <c r="M88" s="1"/>
  <c r="R88" s="1"/>
  <c r="C89" s="1"/>
  <c r="X89" s="1"/>
  <c r="Y89" s="1"/>
  <c r="K89" l="1"/>
  <c r="M89" s="1"/>
  <c r="R89" s="1"/>
  <c r="C90" s="1"/>
  <c r="X90" s="1"/>
  <c r="Y90" s="1"/>
  <c r="K90" l="1"/>
  <c r="M90" s="1"/>
  <c r="R90" s="1"/>
  <c r="C91" s="1"/>
  <c r="X91" s="1"/>
  <c r="Y91" s="1"/>
  <c r="K91" l="1"/>
  <c r="M91" s="1"/>
  <c r="R91" s="1"/>
  <c r="C92" s="1"/>
  <c r="X92" s="1"/>
  <c r="Y92" s="1"/>
  <c r="K92" l="1"/>
  <c r="M92" s="1"/>
  <c r="R92" s="1"/>
  <c r="C93" s="1"/>
  <c r="X93" s="1"/>
  <c r="Y93" s="1"/>
  <c r="K93" l="1"/>
  <c r="M93" s="1"/>
  <c r="R93" s="1"/>
  <c r="C94" s="1"/>
  <c r="X94" s="1"/>
  <c r="Y94" s="1"/>
  <c r="K94" l="1"/>
  <c r="M94" s="1"/>
  <c r="R94" s="1"/>
  <c r="C95" s="1"/>
  <c r="X95" l="1"/>
  <c r="Y95" s="1"/>
  <c r="K95"/>
  <c r="M95" s="1"/>
  <c r="R95" s="1"/>
  <c r="C96" l="1"/>
  <c r="X96" l="1"/>
  <c r="Y96" s="1"/>
  <c r="K96"/>
  <c r="M96" s="1"/>
  <c r="R96" s="1"/>
  <c r="C97" l="1"/>
  <c r="X97" l="1"/>
  <c r="Y97" s="1"/>
  <c r="K97"/>
  <c r="M97" s="1"/>
  <c r="R97" s="1"/>
  <c r="C98" l="1"/>
  <c r="X98" l="1"/>
  <c r="Y98" s="1"/>
  <c r="K98"/>
  <c r="M98" s="1"/>
  <c r="R98" s="1"/>
  <c r="C99" s="1"/>
  <c r="X99" l="1"/>
  <c r="Y99" s="1"/>
  <c r="K99"/>
  <c r="M99" s="1"/>
  <c r="R99" s="1"/>
  <c r="C100" s="1"/>
  <c r="X100" l="1"/>
  <c r="Y100" s="1"/>
  <c r="K100"/>
  <c r="M100" s="1"/>
  <c r="R100" s="1"/>
  <c r="C101" s="1"/>
  <c r="X101" l="1"/>
  <c r="Y101" s="1"/>
  <c r="K101"/>
  <c r="M101" s="1"/>
  <c r="R101" s="1"/>
  <c r="C102" s="1"/>
  <c r="X102" l="1"/>
  <c r="Y102" s="1"/>
  <c r="K102"/>
  <c r="M102" s="1"/>
  <c r="R102" s="1"/>
  <c r="C103" l="1"/>
  <c r="K103" s="1"/>
  <c r="M103" s="1"/>
  <c r="R103" s="1"/>
  <c r="C104" s="1"/>
  <c r="X103" l="1"/>
  <c r="Y103" s="1"/>
  <c r="K104"/>
  <c r="M104" s="1"/>
  <c r="R104" s="1"/>
  <c r="C105" s="1"/>
  <c r="K105" l="1"/>
  <c r="M105" s="1"/>
  <c r="R105" s="1"/>
  <c r="C106" s="1"/>
  <c r="X104"/>
  <c r="Y104" s="1"/>
  <c r="X105" l="1"/>
  <c r="Y105" s="1"/>
  <c r="K106"/>
  <c r="M106" s="1"/>
  <c r="R106" s="1"/>
  <c r="C107" s="1"/>
  <c r="X106" l="1"/>
  <c r="Y106" s="1"/>
  <c r="K107"/>
  <c r="M107" s="1"/>
  <c r="R107" s="1"/>
  <c r="C108" s="1"/>
  <c r="X107"/>
  <c r="Y107" s="1"/>
  <c r="X108" l="1"/>
  <c r="Y108" s="1"/>
  <c r="T4" s="1"/>
  <c r="K108"/>
  <c r="M108" s="1"/>
  <c r="R108" s="1"/>
  <c r="E5" l="1"/>
  <c r="D4"/>
  <c r="T2" s="1"/>
  <c r="C5"/>
  <c r="G5"/>
  <c r="I5" l="1"/>
</calcChain>
</file>

<file path=xl/sharedStrings.xml><?xml version="1.0" encoding="utf-8"?>
<sst xmlns="http://schemas.openxmlformats.org/spreadsheetml/2006/main" count="302" uniqueCount="122">
  <si>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</si>
  <si>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</si>
  <si>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</si>
  <si>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</si>
  <si>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</si>
  <si>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</si>
  <si>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</si>
  <si>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</si>
  <si>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</si>
  <si>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</si>
  <si>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</si>
  <si>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</si>
  <si>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</si>
  <si>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</si>
  <si>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</si>
  <si>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</si>
  <si>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</si>
  <si>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</si>
  <si>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</si>
  <si>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</si>
  <si>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</si>
  <si>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</si>
  <si>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</si>
  <si>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</si>
  <si>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</si>
  <si>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</si>
  <si>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</si>
  <si>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</si>
  <si>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</si>
  <si>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</si>
  <si>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</si>
  <si>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</si>
  <si>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</si>
  <si>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</si>
  <si>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</si>
  <si>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</si>
  <si>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</si>
  <si>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</si>
  <si>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</si>
  <si>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</si>
  <si>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</si>
  <si>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</si>
  <si>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</si>
  <si>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</si>
  <si>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</si>
  <si>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</si>
  <si>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</si>
  <si>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</si>
  <si>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</si>
  <si>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</si>
  <si>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</si>
  <si>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</si>
  <si>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</si>
  <si>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</si>
  <si>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</si>
  <si>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</si>
  <si>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</si>
  <si>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</si>
  <si>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</si>
  <si>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FIB-1.27</t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</si>
  <si>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</si>
  <si>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</si>
  <si>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</si>
  <si>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</si>
  <si>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</si>
  <si>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</si>
  <si>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</si>
  <si>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</si>
  <si>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</si>
  <si>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</si>
  <si>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</si>
  <si>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</si>
  <si>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</si>
  <si>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</si>
  <si>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</si>
  <si>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</si>
  <si>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</si>
  <si>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</si>
  <si>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</si>
  <si>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</si>
  <si>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</si>
  <si>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</si>
  <si>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</si>
  <si>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</si>
  <si>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</si>
  <si>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6/1-3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</si>
  <si>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</si>
  <si>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</si>
  <si>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</si>
  <si>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6/4-5</t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</si>
  <si>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</si>
  <si>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</si>
  <si>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</si>
  <si>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</si>
  <si>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6/5</t>
    <phoneticPr fontId="2"/>
  </si>
  <si>
    <t>1日間</t>
    <rPh sb="1" eb="3">
      <t>ニチカン</t>
    </rPh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</si>
  <si>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</si>
  <si>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</si>
  <si>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</si>
  <si>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</si>
  <si>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6/6-8</t>
    <phoneticPr fontId="2"/>
  </si>
  <si>
    <t>H4</t>
    <phoneticPr fontId="2"/>
  </si>
  <si>
    <t>6/8-9</t>
    <phoneticPr fontId="2"/>
  </si>
  <si>
    <t>15年</t>
    <rPh sb="2" eb="3">
      <t>ネン</t>
    </rPh>
    <phoneticPr fontId="2"/>
  </si>
  <si>
    <t>3日間</t>
    <rPh sb="1" eb="3">
      <t>ニチカン</t>
    </rPh>
    <phoneticPr fontId="2"/>
  </si>
  <si>
    <t>4年</t>
    <rPh sb="1" eb="2">
      <t>ネン</t>
    </rPh>
    <phoneticPr fontId="2"/>
  </si>
  <si>
    <t>6/9-11</t>
    <phoneticPr fontId="2"/>
  </si>
  <si>
    <t>6/12-14</t>
    <phoneticPr fontId="2"/>
  </si>
  <si>
    <t>3日間</t>
    <rPh sb="1" eb="3">
      <t>ニチカン</t>
    </rPh>
    <phoneticPr fontId="2"/>
  </si>
  <si>
    <t>6/15</t>
    <phoneticPr fontId="2"/>
  </si>
  <si>
    <t>21年</t>
    <rPh sb="2" eb="3">
      <t>ネン</t>
    </rPh>
    <phoneticPr fontId="2"/>
  </si>
  <si>
    <t>4時間</t>
    <rPh sb="1" eb="3">
      <t>ジカン</t>
    </rPh>
    <phoneticPr fontId="3"/>
  </si>
  <si>
    <t>6/16</t>
    <phoneticPr fontId="2"/>
  </si>
  <si>
    <t>USDJPY</t>
    <phoneticPr fontId="2"/>
  </si>
  <si>
    <t>20SMAタッチで時間足を2つ下げる。
　※MACDダイバージェンスで見送り。
下位足のダウブレイクでエントリー、
　※ダウが崩れたらエントリーせず、次の上位足の条件が整うまで見送り。</t>
    <rPh sb="9" eb="11">
      <t>ジカン</t>
    </rPh>
    <rPh sb="11" eb="12">
      <t>アシ</t>
    </rPh>
    <rPh sb="15" eb="16">
      <t>サ</t>
    </rPh>
    <rPh sb="35" eb="37">
      <t>ミオク</t>
    </rPh>
    <rPh sb="40" eb="42">
      <t>カイ</t>
    </rPh>
    <rPh sb="42" eb="43">
      <t>アシ</t>
    </rPh>
    <rPh sb="63" eb="64">
      <t>クズ</t>
    </rPh>
    <rPh sb="75" eb="76">
      <t>ツギ</t>
    </rPh>
    <rPh sb="77" eb="79">
      <t>ジョウイ</t>
    </rPh>
    <rPh sb="79" eb="80">
      <t>アシ</t>
    </rPh>
    <rPh sb="81" eb="83">
      <t>ジョウケン</t>
    </rPh>
    <rPh sb="84" eb="85">
      <t>トトノ</t>
    </rPh>
    <rPh sb="88" eb="90">
      <t>ミオク</t>
    </rPh>
    <phoneticPr fontId="3"/>
  </si>
  <si>
    <t>検証続けます。</t>
    <rPh sb="0" eb="2">
      <t>ケンショウ</t>
    </rPh>
    <rPh sb="2" eb="3">
      <t>ツヅ</t>
    </rPh>
    <phoneticPr fontId="2"/>
  </si>
  <si>
    <t>OB</t>
    <phoneticPr fontId="2"/>
  </si>
  <si>
    <t>OB</t>
    <phoneticPr fontId="2"/>
  </si>
  <si>
    <t>拡大</t>
    <rPh sb="0" eb="2">
      <t>カクダイ</t>
    </rPh>
    <phoneticPr fontId="2"/>
  </si>
  <si>
    <t>→</t>
    <phoneticPr fontId="2"/>
  </si>
  <si>
    <t>エントリーのタイミングが」、いまひとつわかりません。
慣れなのでしょうが…。</t>
    <rPh sb="27" eb="28">
      <t>ナ</t>
    </rPh>
    <phoneticPr fontId="2"/>
  </si>
  <si>
    <t xml:space="preserve">6番～13番お願いします。
6番はダイバージェンスでしょうか？
8番のM30は中指になっていますか？
10番の一番右の拡大画像ですが、中指の判断が？です。
</t>
    <rPh sb="1" eb="2">
      <t>バン</t>
    </rPh>
    <rPh sb="5" eb="6">
      <t>バン</t>
    </rPh>
    <rPh sb="7" eb="8">
      <t>ネガ</t>
    </rPh>
    <rPh sb="16" eb="17">
      <t>バン</t>
    </rPh>
    <rPh sb="34" eb="35">
      <t>バン</t>
    </rPh>
    <rPh sb="40" eb="42">
      <t>ナカユビ</t>
    </rPh>
    <rPh sb="54" eb="55">
      <t>バン</t>
    </rPh>
    <rPh sb="56" eb="58">
      <t>イチバン</t>
    </rPh>
    <rPh sb="58" eb="59">
      <t>ミギ</t>
    </rPh>
    <rPh sb="60" eb="62">
      <t>カクダイ</t>
    </rPh>
    <rPh sb="62" eb="64">
      <t>ガゾウ</t>
    </rPh>
    <rPh sb="68" eb="70">
      <t>ナカユビ</t>
    </rPh>
    <rPh sb="71" eb="73">
      <t>ハンダン</t>
    </rPh>
    <phoneticPr fontId="2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</si>
</sst>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6"/>
      <color indexed="8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5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9" fontId="0" fillId="0" borderId="1" xfId="0" applyNumberFormat="1" applyFill="1" applyBorder="1">
      <alignment vertical="center"/>
    </xf>
    <xf numFmtId="49" fontId="0" fillId="0" borderId="1" xfId="0" applyNumberFormat="1" applyFill="1" applyBorder="1">
      <alignment vertical="center"/>
    </xf>
    <xf numFmtId="0" fontId="7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82" fontId="8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10" fillId="0" borderId="0" xfId="0" applyFont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180" fontId="8" fillId="13" borderId="1" xfId="0" applyNumberFormat="1" applyFont="1" applyFill="1" applyBorder="1" applyAlignment="1">
      <alignment horizontal="center" vertical="center"/>
    </xf>
    <xf numFmtId="177" fontId="8" fillId="13" borderId="1" xfId="0" applyNumberFormat="1" applyFont="1" applyFill="1" applyBorder="1" applyAlignment="1">
      <alignment horizontal="center" vertical="center"/>
    </xf>
    <xf numFmtId="176" fontId="8" fillId="13" borderId="1" xfId="0" applyNumberFormat="1" applyFont="1" applyFill="1" applyBorder="1" applyAlignment="1">
      <alignment horizontal="center" vertical="center"/>
    </xf>
    <xf numFmtId="176" fontId="8" fillId="13" borderId="1" xfId="0" applyNumberFormat="1" applyFont="1" applyFill="1" applyBorder="1" applyAlignment="1">
      <alignment horizontal="center" vertical="center"/>
    </xf>
    <xf numFmtId="178" fontId="8" fillId="13" borderId="1" xfId="0" applyNumberFormat="1" applyFont="1" applyFill="1" applyBorder="1" applyAlignment="1">
      <alignment horizontal="center" vertical="center"/>
    </xf>
    <xf numFmtId="181" fontId="8" fillId="13" borderId="1" xfId="0" applyNumberFormat="1" applyFont="1" applyFill="1" applyBorder="1" applyAlignment="1">
      <alignment horizontal="center" vertical="center"/>
    </xf>
    <xf numFmtId="180" fontId="8" fillId="13" borderId="7" xfId="0" applyNumberFormat="1" applyFont="1" applyFill="1" applyBorder="1" applyAlignment="1">
      <alignment horizontal="center" vertical="center"/>
    </xf>
    <xf numFmtId="180" fontId="8" fillId="13" borderId="2" xfId="0" applyNumberFormat="1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548640</xdr:colOff>
      <xdr:row>37</xdr:row>
      <xdr:rowOff>160020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7640"/>
          <a:ext cx="10546080" cy="6195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35</xdr:col>
      <xdr:colOff>186028</xdr:colOff>
      <xdr:row>38</xdr:row>
      <xdr:rowOff>123808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07040" y="167640"/>
          <a:ext cx="10549228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13</xdr:col>
      <xdr:colOff>2256</xdr:colOff>
      <xdr:row>76</xdr:row>
      <xdr:rowOff>123808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537960"/>
          <a:ext cx="7561296" cy="632648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25</xdr:col>
      <xdr:colOff>253718</xdr:colOff>
      <xdr:row>76</xdr:row>
      <xdr:rowOff>123808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59040" y="6537960"/>
          <a:ext cx="7568918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15</xdr:col>
      <xdr:colOff>17865</xdr:colOff>
      <xdr:row>115</xdr:row>
      <xdr:rowOff>123808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3075920"/>
          <a:ext cx="8796105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78</xdr:row>
      <xdr:rowOff>0</xdr:rowOff>
    </xdr:from>
    <xdr:to>
      <xdr:col>30</xdr:col>
      <xdr:colOff>261705</xdr:colOff>
      <xdr:row>115</xdr:row>
      <xdr:rowOff>123808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387840" y="13075920"/>
          <a:ext cx="8796105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117</xdr:row>
      <xdr:rowOff>0</xdr:rowOff>
    </xdr:from>
    <xdr:to>
      <xdr:col>30</xdr:col>
      <xdr:colOff>261705</xdr:colOff>
      <xdr:row>154</xdr:row>
      <xdr:rowOff>123808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387840" y="19613880"/>
          <a:ext cx="8796105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15</xdr:col>
      <xdr:colOff>17865</xdr:colOff>
      <xdr:row>154</xdr:row>
      <xdr:rowOff>123808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9613880"/>
          <a:ext cx="8796105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15</xdr:col>
      <xdr:colOff>17865</xdr:colOff>
      <xdr:row>193</xdr:row>
      <xdr:rowOff>123808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6151840"/>
          <a:ext cx="8796105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156</xdr:row>
      <xdr:rowOff>0</xdr:rowOff>
    </xdr:from>
    <xdr:to>
      <xdr:col>30</xdr:col>
      <xdr:colOff>261705</xdr:colOff>
      <xdr:row>193</xdr:row>
      <xdr:rowOff>123808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87840" y="26151840"/>
          <a:ext cx="8796105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195</xdr:row>
      <xdr:rowOff>0</xdr:rowOff>
    </xdr:from>
    <xdr:to>
      <xdr:col>29</xdr:col>
      <xdr:colOff>413968</xdr:colOff>
      <xdr:row>232</xdr:row>
      <xdr:rowOff>123808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87840" y="32689800"/>
          <a:ext cx="8338768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14</xdr:col>
      <xdr:colOff>170128</xdr:colOff>
      <xdr:row>232</xdr:row>
      <xdr:rowOff>123808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32689800"/>
          <a:ext cx="8338768" cy="6326488"/>
        </a:xfrm>
        <a:prstGeom prst="rect">
          <a:avLst/>
        </a:prstGeom>
      </xdr:spPr>
    </xdr:pic>
    <xdr:clientData/>
  </xdr:twoCellAnchor>
  <xdr:twoCellAnchor editAs="oneCell">
    <xdr:from>
      <xdr:col>15</xdr:col>
      <xdr:colOff>579120</xdr:colOff>
      <xdr:row>234</xdr:row>
      <xdr:rowOff>7620</xdr:rowOff>
    </xdr:from>
    <xdr:to>
      <xdr:col>29</xdr:col>
      <xdr:colOff>383488</xdr:colOff>
      <xdr:row>271</xdr:row>
      <xdr:rowOff>131428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357360" y="39235380"/>
          <a:ext cx="8338768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14</xdr:col>
      <xdr:colOff>170128</xdr:colOff>
      <xdr:row>271</xdr:row>
      <xdr:rowOff>123808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39227760"/>
          <a:ext cx="8338768" cy="6326488"/>
        </a:xfrm>
        <a:prstGeom prst="rect">
          <a:avLst/>
        </a:prstGeom>
      </xdr:spPr>
    </xdr:pic>
    <xdr:clientData/>
  </xdr:twoCellAnchor>
  <xdr:twoCellAnchor editAs="oneCell">
    <xdr:from>
      <xdr:col>15</xdr:col>
      <xdr:colOff>533400</xdr:colOff>
      <xdr:row>273</xdr:row>
      <xdr:rowOff>0</xdr:rowOff>
    </xdr:from>
    <xdr:to>
      <xdr:col>28</xdr:col>
      <xdr:colOff>482409</xdr:colOff>
      <xdr:row>310</xdr:row>
      <xdr:rowOff>123808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11640" y="45765720"/>
          <a:ext cx="7873809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13</xdr:col>
      <xdr:colOff>314769</xdr:colOff>
      <xdr:row>310</xdr:row>
      <xdr:rowOff>123808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45765720"/>
          <a:ext cx="7873809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13</xdr:col>
      <xdr:colOff>314769</xdr:colOff>
      <xdr:row>349</xdr:row>
      <xdr:rowOff>123808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52303680"/>
          <a:ext cx="7873809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312</xdr:row>
      <xdr:rowOff>0</xdr:rowOff>
    </xdr:from>
    <xdr:to>
      <xdr:col>28</xdr:col>
      <xdr:colOff>558609</xdr:colOff>
      <xdr:row>349</xdr:row>
      <xdr:rowOff>123808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387840" y="52303680"/>
          <a:ext cx="7873809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13</xdr:col>
      <xdr:colOff>314769</xdr:colOff>
      <xdr:row>387</xdr:row>
      <xdr:rowOff>139048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58841640"/>
          <a:ext cx="7873809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351</xdr:row>
      <xdr:rowOff>0</xdr:rowOff>
    </xdr:from>
    <xdr:to>
      <xdr:col>30</xdr:col>
      <xdr:colOff>48281</xdr:colOff>
      <xdr:row>387</xdr:row>
      <xdr:rowOff>139048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387840" y="58841640"/>
          <a:ext cx="8582681" cy="6326488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351</xdr:row>
      <xdr:rowOff>0</xdr:rowOff>
    </xdr:from>
    <xdr:to>
      <xdr:col>45</xdr:col>
      <xdr:colOff>48281</xdr:colOff>
      <xdr:row>387</xdr:row>
      <xdr:rowOff>139048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531840" y="58841640"/>
          <a:ext cx="8582681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389</xdr:row>
      <xdr:rowOff>30480</xdr:rowOff>
    </xdr:from>
    <xdr:to>
      <xdr:col>33</xdr:col>
      <xdr:colOff>536652</xdr:colOff>
      <xdr:row>426</xdr:row>
      <xdr:rowOff>154288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387840" y="65394840"/>
          <a:ext cx="10899852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14</xdr:col>
      <xdr:colOff>375929</xdr:colOff>
      <xdr:row>426</xdr:row>
      <xdr:rowOff>123808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65364360"/>
          <a:ext cx="8544569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428</xdr:row>
      <xdr:rowOff>0</xdr:rowOff>
    </xdr:from>
    <xdr:to>
      <xdr:col>30</xdr:col>
      <xdr:colOff>10169</xdr:colOff>
      <xdr:row>464</xdr:row>
      <xdr:rowOff>139048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387840" y="71902320"/>
          <a:ext cx="8544569" cy="6326488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428</xdr:row>
      <xdr:rowOff>7620</xdr:rowOff>
    </xdr:from>
    <xdr:to>
      <xdr:col>45</xdr:col>
      <xdr:colOff>10169</xdr:colOff>
      <xdr:row>464</xdr:row>
      <xdr:rowOff>146668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8531840" y="71909940"/>
          <a:ext cx="8544569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14</xdr:col>
      <xdr:colOff>375929</xdr:colOff>
      <xdr:row>464</xdr:row>
      <xdr:rowOff>139048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71902320"/>
          <a:ext cx="8544569" cy="63264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466</xdr:row>
      <xdr:rowOff>0</xdr:rowOff>
    </xdr:from>
    <xdr:to>
      <xdr:col>32</xdr:col>
      <xdr:colOff>292558</xdr:colOff>
      <xdr:row>502</xdr:row>
      <xdr:rowOff>139048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387840" y="78425040"/>
          <a:ext cx="10046158" cy="6326488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466</xdr:row>
      <xdr:rowOff>0</xdr:rowOff>
    </xdr:from>
    <xdr:to>
      <xdr:col>50</xdr:col>
      <xdr:colOff>292558</xdr:colOff>
      <xdr:row>502</xdr:row>
      <xdr:rowOff>139048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0360640" y="78425040"/>
          <a:ext cx="10046158" cy="6326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17</xdr:col>
      <xdr:colOff>48718</xdr:colOff>
      <xdr:row>502</xdr:row>
      <xdr:rowOff>139048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78425040"/>
          <a:ext cx="10046158" cy="63264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71" t="s">
        <v>5</v>
      </c>
      <c r="C2" s="71"/>
      <c r="D2" s="73" t="s">
        <v>113</v>
      </c>
      <c r="E2" s="73"/>
      <c r="F2" s="71" t="s">
        <v>6</v>
      </c>
      <c r="G2" s="71"/>
      <c r="H2" s="75" t="s">
        <v>111</v>
      </c>
      <c r="I2" s="75"/>
      <c r="J2" s="71" t="s">
        <v>7</v>
      </c>
      <c r="K2" s="71"/>
      <c r="L2" s="72">
        <v>1000000</v>
      </c>
      <c r="M2" s="73"/>
      <c r="N2" s="77"/>
      <c r="O2" s="78"/>
      <c r="P2" s="78"/>
      <c r="Q2" s="79"/>
      <c r="R2" s="71" t="s">
        <v>8</v>
      </c>
      <c r="S2" s="71"/>
      <c r="T2" s="74">
        <f>SUM(L2,D4)</f>
        <v>1198966.775279409</v>
      </c>
      <c r="U2" s="75"/>
      <c r="V2" s="1"/>
      <c r="W2" s="1"/>
      <c r="X2" s="1"/>
      <c r="Z2" s="22"/>
    </row>
    <row r="3" spans="2:26" ht="60" customHeight="1">
      <c r="B3" s="71" t="s">
        <v>9</v>
      </c>
      <c r="C3" s="71"/>
      <c r="D3" s="80" t="s">
        <v>114</v>
      </c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2"/>
      <c r="R3" s="71" t="s">
        <v>10</v>
      </c>
      <c r="S3" s="71"/>
      <c r="T3" s="76" t="s">
        <v>59</v>
      </c>
      <c r="U3" s="76"/>
      <c r="V3" s="1"/>
      <c r="W3" s="1"/>
      <c r="Z3" s="22"/>
    </row>
    <row r="4" spans="2:26">
      <c r="B4" s="71" t="s">
        <v>11</v>
      </c>
      <c r="C4" s="71"/>
      <c r="D4" s="83">
        <f>SUM($R$9:$S$993)</f>
        <v>198966.77527940896</v>
      </c>
      <c r="E4" s="83"/>
      <c r="F4" s="71" t="s">
        <v>12</v>
      </c>
      <c r="G4" s="71"/>
      <c r="H4" s="84">
        <f>SUM($T$9:$U$108)</f>
        <v>242.99999999999926</v>
      </c>
      <c r="I4" s="75"/>
      <c r="J4" s="85"/>
      <c r="K4" s="85"/>
      <c r="L4" s="74"/>
      <c r="M4" s="74"/>
      <c r="N4" s="90"/>
      <c r="O4" s="91"/>
      <c r="P4" s="91"/>
      <c r="Q4" s="92"/>
      <c r="R4" s="85" t="s">
        <v>58</v>
      </c>
      <c r="S4" s="85"/>
      <c r="T4" s="86">
        <f>MAX(Y:Y)</f>
        <v>5.9100000000005704E-2</v>
      </c>
      <c r="U4" s="86"/>
      <c r="V4" s="1"/>
      <c r="W4" s="1"/>
      <c r="X4" s="1"/>
      <c r="Z4" s="22"/>
    </row>
    <row r="5" spans="2:26">
      <c r="B5" s="35" t="s">
        <v>15</v>
      </c>
      <c r="C5" s="2">
        <f>COUNTIF($R$9:$R$990,"&gt;0")</f>
        <v>9</v>
      </c>
      <c r="D5" s="34" t="s">
        <v>16</v>
      </c>
      <c r="E5" s="15">
        <f>COUNTIF($R$9:$R$990,"&lt;0")</f>
        <v>4</v>
      </c>
      <c r="F5" s="34" t="s">
        <v>17</v>
      </c>
      <c r="G5" s="2">
        <f>COUNTIF($R$9:$R$990,"=0")</f>
        <v>0</v>
      </c>
      <c r="H5" s="34" t="s">
        <v>18</v>
      </c>
      <c r="I5" s="3">
        <f>C5/SUM(C5,E5,G5)</f>
        <v>0.69230769230769229</v>
      </c>
      <c r="J5" s="87" t="s">
        <v>19</v>
      </c>
      <c r="K5" s="71"/>
      <c r="L5" s="88">
        <f>MAX(V9:V993)</f>
        <v>3</v>
      </c>
      <c r="M5" s="89"/>
      <c r="N5" s="13"/>
      <c r="O5" s="13"/>
      <c r="P5" s="13"/>
      <c r="Q5" s="13"/>
      <c r="R5" s="17" t="s">
        <v>20</v>
      </c>
      <c r="S5" s="9"/>
      <c r="T5" s="88">
        <f>MAX(W9:W993)</f>
        <v>2</v>
      </c>
      <c r="U5" s="89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6">
      <c r="B7" s="93" t="s">
        <v>21</v>
      </c>
      <c r="C7" s="95" t="s">
        <v>22</v>
      </c>
      <c r="D7" s="96"/>
      <c r="E7" s="99" t="s">
        <v>23</v>
      </c>
      <c r="F7" s="100"/>
      <c r="G7" s="100"/>
      <c r="H7" s="100"/>
      <c r="I7" s="101"/>
      <c r="J7" s="102" t="s">
        <v>24</v>
      </c>
      <c r="K7" s="103"/>
      <c r="L7" s="104"/>
      <c r="M7" s="105" t="s">
        <v>25</v>
      </c>
      <c r="N7" s="106" t="s">
        <v>26</v>
      </c>
      <c r="O7" s="107"/>
      <c r="P7" s="107"/>
      <c r="Q7" s="108"/>
      <c r="R7" s="109" t="s">
        <v>27</v>
      </c>
      <c r="S7" s="109"/>
      <c r="T7" s="109"/>
      <c r="U7" s="109"/>
    </row>
    <row r="8" spans="2:26">
      <c r="B8" s="94"/>
      <c r="C8" s="97"/>
      <c r="D8" s="98"/>
      <c r="E8" s="18" t="s">
        <v>28</v>
      </c>
      <c r="F8" s="18" t="s">
        <v>29</v>
      </c>
      <c r="G8" s="18" t="s">
        <v>30</v>
      </c>
      <c r="H8" s="110" t="s">
        <v>31</v>
      </c>
      <c r="I8" s="101"/>
      <c r="J8" s="4" t="s">
        <v>32</v>
      </c>
      <c r="K8" s="111" t="s">
        <v>33</v>
      </c>
      <c r="L8" s="104"/>
      <c r="M8" s="105"/>
      <c r="N8" s="5" t="s">
        <v>28</v>
      </c>
      <c r="O8" s="5" t="s">
        <v>29</v>
      </c>
      <c r="P8" s="112" t="s">
        <v>31</v>
      </c>
      <c r="Q8" s="108"/>
      <c r="R8" s="109" t="s">
        <v>34</v>
      </c>
      <c r="S8" s="109"/>
      <c r="T8" s="109" t="s">
        <v>32</v>
      </c>
      <c r="U8" s="109"/>
      <c r="Y8" t="s">
        <v>57</v>
      </c>
    </row>
    <row r="9" spans="2:26">
      <c r="B9" s="133">
        <v>1</v>
      </c>
      <c r="C9" s="134">
        <f>L2</f>
        <v>1000000</v>
      </c>
      <c r="D9" s="134"/>
      <c r="E9" s="133">
        <v>2014</v>
      </c>
      <c r="F9" s="135">
        <v>43605</v>
      </c>
      <c r="G9" s="133" t="s">
        <v>3</v>
      </c>
      <c r="H9" s="136">
        <v>101.4</v>
      </c>
      <c r="I9" s="136"/>
      <c r="J9" s="133">
        <v>20</v>
      </c>
      <c r="K9" s="134">
        <f>IF(J9="","",C9*0.03)</f>
        <v>30000</v>
      </c>
      <c r="L9" s="134"/>
      <c r="M9" s="137">
        <f>IF(J9="","",(K9/J9)/LOOKUP(RIGHT($D$2,3),定数!$A$6:$A$13,定数!$B$6:$B$13))</f>
        <v>15</v>
      </c>
      <c r="N9" s="133">
        <v>2014</v>
      </c>
      <c r="O9" s="135">
        <v>43605</v>
      </c>
      <c r="P9" s="136">
        <v>101.18</v>
      </c>
      <c r="Q9" s="136"/>
      <c r="R9" s="138">
        <f>IF(P9="","",T9*M9*LOOKUP(RIGHT($D$2,3),定数!$A$6:$A$13,定数!$B$6:$B$13))</f>
        <v>32999.999999999833</v>
      </c>
      <c r="S9" s="138"/>
      <c r="T9" s="139">
        <f>IF(P9="","",IF(G9="買",(P9-H9),(H9-P9))*IF(RIGHT($D$2,3)="JPY",100,10000))</f>
        <v>21.999999999999886</v>
      </c>
      <c r="U9" s="139"/>
      <c r="V9" s="1">
        <f>IF(T9&lt;&gt;"",IF(T9&gt;0,1+V8,0),"")</f>
        <v>1</v>
      </c>
      <c r="W9">
        <f>IF(T9&lt;&gt;"",IF(T9&lt;0,1+W8,0),"")</f>
        <v>0</v>
      </c>
    </row>
    <row r="10" spans="2:26">
      <c r="B10" s="133">
        <v>2</v>
      </c>
      <c r="C10" s="134">
        <f t="shared" ref="C10:C73" si="0">IF(R9="","",C9+R9)</f>
        <v>1032999.9999999999</v>
      </c>
      <c r="D10" s="134"/>
      <c r="E10" s="133"/>
      <c r="F10" s="135">
        <v>43621</v>
      </c>
      <c r="G10" s="133" t="s">
        <v>4</v>
      </c>
      <c r="H10" s="136">
        <v>102.54</v>
      </c>
      <c r="I10" s="136"/>
      <c r="J10" s="133">
        <v>9</v>
      </c>
      <c r="K10" s="140">
        <f>IF(J10="","",C10*0.03)</f>
        <v>30989.999999999996</v>
      </c>
      <c r="L10" s="141"/>
      <c r="M10" s="137">
        <f>IF(J10="","",(K10/J10)/LOOKUP(RIGHT($D$2,3),定数!$A$6:$A$13,定数!$B$6:$B$13))</f>
        <v>34.43333333333333</v>
      </c>
      <c r="N10" s="133"/>
      <c r="O10" s="135">
        <v>43621</v>
      </c>
      <c r="P10" s="136">
        <v>102.63</v>
      </c>
      <c r="Q10" s="136"/>
      <c r="R10" s="138">
        <f>IF(P10="","",T10*M10*LOOKUP(RIGHT($D$2,3),定数!$A$6:$A$13,定数!$B$6:$B$13))</f>
        <v>30989.999999996282</v>
      </c>
      <c r="S10" s="138"/>
      <c r="T10" s="139">
        <f>IF(P10="","",IF(G10="買",(P10-H10),(H10-P10))*IF(RIGHT($D$2,3)="JPY",100,10000))</f>
        <v>8.99999999999892</v>
      </c>
      <c r="U10" s="139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7">
        <f>IF(C10&lt;&gt;"",MAX(C10,C9),"")</f>
        <v>1032999.9999999999</v>
      </c>
    </row>
    <row r="11" spans="2:26">
      <c r="B11" s="133">
        <v>3</v>
      </c>
      <c r="C11" s="134">
        <f t="shared" si="0"/>
        <v>1063989.9999999963</v>
      </c>
      <c r="D11" s="134"/>
      <c r="E11" s="133"/>
      <c r="F11" s="135">
        <v>43647</v>
      </c>
      <c r="G11" s="133" t="s">
        <v>3</v>
      </c>
      <c r="H11" s="136">
        <v>101.39</v>
      </c>
      <c r="I11" s="136"/>
      <c r="J11" s="133">
        <v>15</v>
      </c>
      <c r="K11" s="140">
        <f t="shared" ref="K11:K74" si="3">IF(J11="","",C11*0.03)</f>
        <v>31919.699999999888</v>
      </c>
      <c r="L11" s="141"/>
      <c r="M11" s="137">
        <f>IF(J11="","",(K11/J11)/LOOKUP(RIGHT($D$2,3),定数!$A$6:$A$13,定数!$B$6:$B$13))</f>
        <v>21.279799999999927</v>
      </c>
      <c r="N11" s="133"/>
      <c r="O11" s="135">
        <v>43647</v>
      </c>
      <c r="P11" s="136">
        <v>101.54</v>
      </c>
      <c r="Q11" s="136"/>
      <c r="R11" s="138">
        <f>IF(P11="","",T11*M11*LOOKUP(RIGHT($D$2,3),定数!$A$6:$A$13,定数!$B$6:$B$13))</f>
        <v>-31919.700000001096</v>
      </c>
      <c r="S11" s="138"/>
      <c r="T11" s="139">
        <f>IF(P11="","",IF(G11="買",(P11-H11),(H11-P11))*IF(RIGHT($D$2,3)="JPY",100,10000))</f>
        <v>-15.000000000000568</v>
      </c>
      <c r="U11" s="139"/>
      <c r="V11" s="22">
        <f t="shared" si="1"/>
        <v>0</v>
      </c>
      <c r="W11">
        <f t="shared" si="2"/>
        <v>1</v>
      </c>
      <c r="X11" s="37">
        <f>IF(C11&lt;&gt;"",MAX(X10,C11),"")</f>
        <v>1063989.9999999963</v>
      </c>
      <c r="Y11" s="38">
        <f>IF(X11&lt;&gt;"",1-(C11/X11),"")</f>
        <v>0</v>
      </c>
    </row>
    <row r="12" spans="2:26">
      <c r="B12" s="133">
        <v>4</v>
      </c>
      <c r="C12" s="134">
        <f t="shared" si="0"/>
        <v>1032070.2999999952</v>
      </c>
      <c r="D12" s="134"/>
      <c r="E12" s="133"/>
      <c r="F12" s="135">
        <v>43667</v>
      </c>
      <c r="G12" s="133" t="s">
        <v>3</v>
      </c>
      <c r="H12" s="136">
        <v>101.32</v>
      </c>
      <c r="I12" s="136"/>
      <c r="J12" s="133">
        <v>8</v>
      </c>
      <c r="K12" s="140">
        <f t="shared" si="3"/>
        <v>30962.108999999855</v>
      </c>
      <c r="L12" s="141"/>
      <c r="M12" s="137">
        <f>IF(J12="","",(K12/J12)/LOOKUP(RIGHT($D$2,3),定数!$A$6:$A$13,定数!$B$6:$B$13))</f>
        <v>38.70263624999982</v>
      </c>
      <c r="N12" s="133"/>
      <c r="O12" s="135">
        <v>43668</v>
      </c>
      <c r="P12" s="136">
        <v>101.4</v>
      </c>
      <c r="Q12" s="136"/>
      <c r="R12" s="138">
        <f>IF(P12="","",T12*M12*LOOKUP(RIGHT($D$2,3),定数!$A$6:$A$13,定数!$B$6:$B$13))</f>
        <v>-30962.109000004693</v>
      </c>
      <c r="S12" s="138"/>
      <c r="T12" s="139">
        <f t="shared" ref="T12:T75" si="4">IF(P12="","",IF(G12="買",(P12-H12),(H12-P12))*IF(RIGHT($D$2,3)="JPY",100,10000))</f>
        <v>-8.0000000000012506</v>
      </c>
      <c r="U12" s="139"/>
      <c r="V12" s="22">
        <f t="shared" si="1"/>
        <v>0</v>
      </c>
      <c r="W12">
        <f t="shared" si="2"/>
        <v>2</v>
      </c>
      <c r="X12" s="37">
        <f t="shared" ref="X12:X75" si="5">IF(C12&lt;&gt;"",MAX(X11,C12),"")</f>
        <v>1063989.9999999963</v>
      </c>
      <c r="Y12" s="38">
        <f t="shared" ref="Y12:Y75" si="6">IF(X12&lt;&gt;"",1-(C12/X12),"")</f>
        <v>3.0000000000001137E-2</v>
      </c>
    </row>
    <row r="13" spans="2:26">
      <c r="B13" s="133">
        <v>5</v>
      </c>
      <c r="C13" s="134">
        <f t="shared" si="0"/>
        <v>1001108.1909999904</v>
      </c>
      <c r="D13" s="134"/>
      <c r="E13" s="133"/>
      <c r="F13" s="135">
        <v>43703</v>
      </c>
      <c r="G13" s="133" t="s">
        <v>4</v>
      </c>
      <c r="H13" s="136">
        <v>103.94</v>
      </c>
      <c r="I13" s="136"/>
      <c r="J13" s="133">
        <v>21</v>
      </c>
      <c r="K13" s="140">
        <f t="shared" si="3"/>
        <v>30033.245729999711</v>
      </c>
      <c r="L13" s="141"/>
      <c r="M13" s="137">
        <f>IF(J13="","",(K13/J13)/LOOKUP(RIGHT($D$2,3),定数!$A$6:$A$13,定数!$B$6:$B$13))</f>
        <v>14.301545585714148</v>
      </c>
      <c r="N13" s="133"/>
      <c r="O13" s="135">
        <v>43703</v>
      </c>
      <c r="P13" s="136">
        <v>104.16</v>
      </c>
      <c r="Q13" s="136"/>
      <c r="R13" s="138">
        <f>IF(P13="","",T13*M13*LOOKUP(RIGHT($D$2,3),定数!$A$6:$A$13,定数!$B$6:$B$13))</f>
        <v>31463.400288570967</v>
      </c>
      <c r="S13" s="138"/>
      <c r="T13" s="139">
        <f t="shared" si="4"/>
        <v>21.999999999999886</v>
      </c>
      <c r="U13" s="139"/>
      <c r="V13" s="22">
        <f t="shared" si="1"/>
        <v>1</v>
      </c>
      <c r="W13">
        <f t="shared" si="2"/>
        <v>0</v>
      </c>
      <c r="X13" s="37">
        <f t="shared" si="5"/>
        <v>1063989.9999999963</v>
      </c>
      <c r="Y13" s="38">
        <f t="shared" si="6"/>
        <v>5.9100000000005704E-2</v>
      </c>
    </row>
    <row r="14" spans="2:26">
      <c r="B14" s="36">
        <v>6</v>
      </c>
      <c r="C14" s="113">
        <f t="shared" si="0"/>
        <v>1032571.5912885615</v>
      </c>
      <c r="D14" s="113"/>
      <c r="E14" s="36"/>
      <c r="F14" s="8">
        <v>43716</v>
      </c>
      <c r="G14" s="66" t="s">
        <v>4</v>
      </c>
      <c r="H14" s="114">
        <v>105.27</v>
      </c>
      <c r="I14" s="114"/>
      <c r="J14" s="36">
        <v>60</v>
      </c>
      <c r="K14" s="117">
        <f t="shared" si="3"/>
        <v>30977.147738656844</v>
      </c>
      <c r="L14" s="118"/>
      <c r="M14" s="6">
        <f>IF(J14="","",(K14/J14)/LOOKUP(RIGHT($D$2,3),定数!$A$6:$A$13,定数!$B$6:$B$13))</f>
        <v>5.1628579564428074</v>
      </c>
      <c r="N14" s="36"/>
      <c r="O14" s="8">
        <v>43716</v>
      </c>
      <c r="P14" s="114">
        <v>105.99</v>
      </c>
      <c r="Q14" s="114"/>
      <c r="R14" s="115">
        <f>IF(P14="","",T14*M14*LOOKUP(RIGHT($D$2,3),定数!$A$6:$A$13,定数!$B$6:$B$13))</f>
        <v>37172.577286388158</v>
      </c>
      <c r="S14" s="115"/>
      <c r="T14" s="116">
        <f t="shared" si="4"/>
        <v>71.999999999999886</v>
      </c>
      <c r="U14" s="116"/>
      <c r="V14" s="22">
        <f t="shared" si="1"/>
        <v>2</v>
      </c>
      <c r="W14">
        <f t="shared" si="2"/>
        <v>0</v>
      </c>
      <c r="X14" s="37">
        <f t="shared" si="5"/>
        <v>1063989.9999999963</v>
      </c>
      <c r="Y14" s="38">
        <f t="shared" si="6"/>
        <v>2.952885714286313E-2</v>
      </c>
    </row>
    <row r="15" spans="2:26">
      <c r="B15" s="36">
        <v>7</v>
      </c>
      <c r="C15" s="113">
        <f t="shared" si="0"/>
        <v>1069744.1685749497</v>
      </c>
      <c r="D15" s="113"/>
      <c r="E15" s="36"/>
      <c r="F15" s="8">
        <v>43724</v>
      </c>
      <c r="G15" s="66" t="s">
        <v>4</v>
      </c>
      <c r="H15" s="114">
        <v>107.2</v>
      </c>
      <c r="I15" s="114"/>
      <c r="J15" s="36">
        <v>28</v>
      </c>
      <c r="K15" s="117">
        <f t="shared" si="3"/>
        <v>32092.32505724849</v>
      </c>
      <c r="L15" s="118"/>
      <c r="M15" s="6">
        <f>IF(J15="","",(K15/J15)/LOOKUP(RIGHT($D$2,3),定数!$A$6:$A$13,定数!$B$6:$B$13))</f>
        <v>11.461544663303032</v>
      </c>
      <c r="N15" s="36"/>
      <c r="O15" s="8">
        <v>43724</v>
      </c>
      <c r="P15" s="114">
        <v>106.92</v>
      </c>
      <c r="Q15" s="114"/>
      <c r="R15" s="115">
        <f>IF(P15="","",T15*M15*LOOKUP(RIGHT($D$2,3),定数!$A$6:$A$13,定数!$B$6:$B$13))</f>
        <v>-32092.325057248621</v>
      </c>
      <c r="S15" s="115"/>
      <c r="T15" s="116">
        <f t="shared" si="4"/>
        <v>-28.000000000000114</v>
      </c>
      <c r="U15" s="116"/>
      <c r="V15" s="22">
        <f t="shared" si="1"/>
        <v>0</v>
      </c>
      <c r="W15">
        <f t="shared" si="2"/>
        <v>1</v>
      </c>
      <c r="X15" s="37">
        <f t="shared" si="5"/>
        <v>1069744.1685749497</v>
      </c>
      <c r="Y15" s="38">
        <f t="shared" si="6"/>
        <v>0</v>
      </c>
    </row>
    <row r="16" spans="2:26">
      <c r="B16" s="36">
        <v>8</v>
      </c>
      <c r="C16" s="113">
        <f>IF(R15="","",C15+R15)</f>
        <v>1037651.8435177011</v>
      </c>
      <c r="D16" s="113"/>
      <c r="E16" s="36"/>
      <c r="F16" s="8">
        <v>43734</v>
      </c>
      <c r="G16" s="66" t="s">
        <v>4</v>
      </c>
      <c r="H16" s="114">
        <v>108.8</v>
      </c>
      <c r="I16" s="114"/>
      <c r="J16" s="36">
        <v>33</v>
      </c>
      <c r="K16" s="117">
        <f t="shared" si="3"/>
        <v>31129.555305531034</v>
      </c>
      <c r="L16" s="118"/>
      <c r="M16" s="6">
        <f>IF(J16="","",(K16/J16)/LOOKUP(RIGHT($D$2,3),定数!$A$6:$A$13,定数!$B$6:$B$13))</f>
        <v>9.4331985774336466</v>
      </c>
      <c r="N16" s="36"/>
      <c r="O16" s="8">
        <v>43734</v>
      </c>
      <c r="P16" s="114">
        <v>109.18</v>
      </c>
      <c r="Q16" s="114"/>
      <c r="R16" s="115">
        <f>IF(P16="","",T16*M16*LOOKUP(RIGHT($D$2,3),定数!$A$6:$A$13,定数!$B$6:$B$13))</f>
        <v>35846.154594248772</v>
      </c>
      <c r="S16" s="115"/>
      <c r="T16" s="116">
        <f t="shared" si="4"/>
        <v>38.000000000000966</v>
      </c>
      <c r="U16" s="116"/>
      <c r="V16" s="22">
        <f t="shared" si="1"/>
        <v>1</v>
      </c>
      <c r="W16">
        <f t="shared" si="2"/>
        <v>0</v>
      </c>
      <c r="X16" s="37">
        <f t="shared" si="5"/>
        <v>1069744.1685749497</v>
      </c>
      <c r="Y16" s="38">
        <f t="shared" si="6"/>
        <v>3.0000000000000138E-2</v>
      </c>
    </row>
    <row r="17" spans="2:25">
      <c r="B17" s="36">
        <v>9</v>
      </c>
      <c r="C17" s="113">
        <f t="shared" si="0"/>
        <v>1073497.99811195</v>
      </c>
      <c r="D17" s="113"/>
      <c r="E17" s="36"/>
      <c r="F17" s="8">
        <v>43738</v>
      </c>
      <c r="G17" s="66" t="s">
        <v>4</v>
      </c>
      <c r="H17" s="114">
        <v>109.52</v>
      </c>
      <c r="I17" s="114"/>
      <c r="J17" s="36">
        <v>34</v>
      </c>
      <c r="K17" s="117">
        <f t="shared" si="3"/>
        <v>32204.939943358499</v>
      </c>
      <c r="L17" s="118"/>
      <c r="M17" s="6">
        <f>IF(J17="","",(K17/J17)/LOOKUP(RIGHT($D$2,3),定数!$A$6:$A$13,定数!$B$6:$B$13))</f>
        <v>9.4720411598113223</v>
      </c>
      <c r="N17" s="36"/>
      <c r="O17" s="8">
        <v>43738</v>
      </c>
      <c r="P17" s="114">
        <v>109.92</v>
      </c>
      <c r="Q17" s="114"/>
      <c r="R17" s="115">
        <f>IF(P17="","",T17*M17*LOOKUP(RIGHT($D$2,3),定数!$A$6:$A$13,定数!$B$6:$B$13))</f>
        <v>37888.164639245828</v>
      </c>
      <c r="S17" s="115"/>
      <c r="T17" s="116">
        <f t="shared" si="4"/>
        <v>40.000000000000568</v>
      </c>
      <c r="U17" s="116"/>
      <c r="V17" s="22">
        <f t="shared" si="1"/>
        <v>2</v>
      </c>
      <c r="W17">
        <f t="shared" si="2"/>
        <v>0</v>
      </c>
      <c r="X17" s="37">
        <f t="shared" si="5"/>
        <v>1073497.99811195</v>
      </c>
      <c r="Y17" s="38">
        <f t="shared" si="6"/>
        <v>0</v>
      </c>
    </row>
    <row r="18" spans="2:25">
      <c r="B18" s="36">
        <v>10</v>
      </c>
      <c r="C18" s="113">
        <f t="shared" si="0"/>
        <v>1111386.1627511957</v>
      </c>
      <c r="D18" s="113"/>
      <c r="E18" s="36"/>
      <c r="F18" s="8">
        <v>43790</v>
      </c>
      <c r="G18" s="66" t="s">
        <v>3</v>
      </c>
      <c r="H18" s="114">
        <v>117.34</v>
      </c>
      <c r="I18" s="114"/>
      <c r="J18" s="36">
        <v>103</v>
      </c>
      <c r="K18" s="117">
        <f t="shared" si="3"/>
        <v>33341.58488253587</v>
      </c>
      <c r="L18" s="118"/>
      <c r="M18" s="6">
        <f>IF(J18="","",(K18/J18)/LOOKUP(RIGHT($D$2,3),定数!$A$6:$A$13,定数!$B$6:$B$13))</f>
        <v>3.2370470759743561</v>
      </c>
      <c r="N18" s="36"/>
      <c r="O18" s="8">
        <v>43793</v>
      </c>
      <c r="P18" s="114">
        <v>118.37</v>
      </c>
      <c r="Q18" s="114"/>
      <c r="R18" s="115">
        <f>IF(P18="","",T18*M18*LOOKUP(RIGHT($D$2,3),定数!$A$6:$A$13,定数!$B$6:$B$13))</f>
        <v>-33341.584882535906</v>
      </c>
      <c r="S18" s="115"/>
      <c r="T18" s="116">
        <f t="shared" si="4"/>
        <v>-103.00000000000011</v>
      </c>
      <c r="U18" s="116"/>
      <c r="V18" s="22">
        <f t="shared" si="1"/>
        <v>0</v>
      </c>
      <c r="W18">
        <f t="shared" si="2"/>
        <v>1</v>
      </c>
      <c r="X18" s="37">
        <f t="shared" si="5"/>
        <v>1111386.1627511957</v>
      </c>
      <c r="Y18" s="38">
        <f t="shared" si="6"/>
        <v>0</v>
      </c>
    </row>
    <row r="19" spans="2:25">
      <c r="B19" s="36">
        <v>11</v>
      </c>
      <c r="C19" s="113">
        <f t="shared" si="0"/>
        <v>1078044.5778686597</v>
      </c>
      <c r="D19" s="113"/>
      <c r="E19" s="36"/>
      <c r="F19" s="8">
        <v>43801</v>
      </c>
      <c r="G19" s="66" t="s">
        <v>4</v>
      </c>
      <c r="H19" s="114">
        <v>118.53</v>
      </c>
      <c r="I19" s="114"/>
      <c r="J19" s="36">
        <v>68</v>
      </c>
      <c r="K19" s="117">
        <f t="shared" si="3"/>
        <v>32341.337336059791</v>
      </c>
      <c r="L19" s="118"/>
      <c r="M19" s="6">
        <f>IF(J19="","",(K19/J19)/LOOKUP(RIGHT($D$2,3),定数!$A$6:$A$13,定数!$B$6:$B$13))</f>
        <v>4.7560790200087926</v>
      </c>
      <c r="N19" s="36"/>
      <c r="O19" s="8">
        <v>43802</v>
      </c>
      <c r="P19" s="114">
        <v>119.36</v>
      </c>
      <c r="Q19" s="114"/>
      <c r="R19" s="115">
        <f>IF(P19="","",T19*M19*LOOKUP(RIGHT($D$2,3),定数!$A$6:$A$13,定数!$B$6:$B$13))</f>
        <v>39475.455866072894</v>
      </c>
      <c r="S19" s="115"/>
      <c r="T19" s="116">
        <f t="shared" si="4"/>
        <v>82.999999999999829</v>
      </c>
      <c r="U19" s="116"/>
      <c r="V19" s="22">
        <f t="shared" si="1"/>
        <v>1</v>
      </c>
      <c r="W19">
        <f t="shared" si="2"/>
        <v>0</v>
      </c>
      <c r="X19" s="37">
        <f t="shared" si="5"/>
        <v>1111386.1627511957</v>
      </c>
      <c r="Y19" s="38">
        <f t="shared" si="6"/>
        <v>3.0000000000000138E-2</v>
      </c>
    </row>
    <row r="20" spans="2:25">
      <c r="B20" s="36">
        <v>12</v>
      </c>
      <c r="C20" s="113">
        <f t="shared" si="0"/>
        <v>1117520.0337347325</v>
      </c>
      <c r="D20" s="113"/>
      <c r="E20" s="36">
        <v>2015</v>
      </c>
      <c r="F20" s="8">
        <v>43607</v>
      </c>
      <c r="G20" s="66" t="s">
        <v>4</v>
      </c>
      <c r="H20" s="114">
        <v>121.08</v>
      </c>
      <c r="I20" s="114"/>
      <c r="J20" s="36">
        <v>47</v>
      </c>
      <c r="K20" s="117">
        <f t="shared" si="3"/>
        <v>33525.601012041974</v>
      </c>
      <c r="L20" s="118"/>
      <c r="M20" s="6">
        <f>IF(J20="","",(K20/J20)/LOOKUP(RIGHT($D$2,3),定数!$A$6:$A$13,定数!$B$6:$B$13))</f>
        <v>7.1331065983068029</v>
      </c>
      <c r="N20" s="36">
        <v>2015</v>
      </c>
      <c r="O20" s="8">
        <v>43610</v>
      </c>
      <c r="P20" s="114">
        <v>121.65</v>
      </c>
      <c r="Q20" s="114"/>
      <c r="R20" s="115">
        <f>IF(P20="","",T20*M20*LOOKUP(RIGHT($D$2,3),定数!$A$6:$A$13,定数!$B$6:$B$13))</f>
        <v>40658.707610349302</v>
      </c>
      <c r="S20" s="115"/>
      <c r="T20" s="116">
        <f t="shared" si="4"/>
        <v>57.000000000000739</v>
      </c>
      <c r="U20" s="116"/>
      <c r="V20" s="22">
        <f t="shared" si="1"/>
        <v>2</v>
      </c>
      <c r="W20">
        <f t="shared" si="2"/>
        <v>0</v>
      </c>
      <c r="X20" s="37">
        <f t="shared" si="5"/>
        <v>1117520.0337347325</v>
      </c>
      <c r="Y20" s="38">
        <f t="shared" si="6"/>
        <v>0</v>
      </c>
    </row>
    <row r="21" spans="2:25">
      <c r="B21" s="36">
        <v>13</v>
      </c>
      <c r="C21" s="113">
        <f>IF(R20="","",C20+R20)</f>
        <v>1158178.7413450819</v>
      </c>
      <c r="D21" s="113"/>
      <c r="E21" s="36"/>
      <c r="F21" s="8">
        <v>43682</v>
      </c>
      <c r="G21" s="66" t="s">
        <v>4</v>
      </c>
      <c r="H21" s="114">
        <v>124.46</v>
      </c>
      <c r="I21" s="114"/>
      <c r="J21" s="36">
        <v>46</v>
      </c>
      <c r="K21" s="117">
        <f t="shared" si="3"/>
        <v>34745.362240352457</v>
      </c>
      <c r="L21" s="118"/>
      <c r="M21" s="6">
        <f>IF(J21="","",(K21/J21)/LOOKUP(RIGHT($D$2,3),定数!$A$6:$A$13,定数!$B$6:$B$13))</f>
        <v>7.553339617467925</v>
      </c>
      <c r="N21" s="36"/>
      <c r="O21" s="8">
        <v>43682</v>
      </c>
      <c r="P21" s="114">
        <v>125</v>
      </c>
      <c r="Q21" s="114"/>
      <c r="R21" s="115">
        <f>IF(P21="","",T21*M21*LOOKUP(RIGHT($D$2,3),定数!$A$6:$A$13,定数!$B$6:$B$13))</f>
        <v>40788.033934327264</v>
      </c>
      <c r="S21" s="115"/>
      <c r="T21" s="116">
        <f t="shared" si="4"/>
        <v>54.000000000000625</v>
      </c>
      <c r="U21" s="116"/>
      <c r="V21" s="22">
        <f t="shared" si="1"/>
        <v>3</v>
      </c>
      <c r="W21">
        <f t="shared" si="2"/>
        <v>0</v>
      </c>
      <c r="X21" s="37">
        <f t="shared" si="5"/>
        <v>1158178.7413450819</v>
      </c>
      <c r="Y21" s="38">
        <f t="shared" si="6"/>
        <v>0</v>
      </c>
    </row>
    <row r="22" spans="2:25">
      <c r="B22" s="36">
        <v>14</v>
      </c>
      <c r="C22" s="113">
        <f t="shared" si="0"/>
        <v>1198966.7752794093</v>
      </c>
      <c r="D22" s="113"/>
      <c r="E22" s="36"/>
      <c r="F22" s="8"/>
      <c r="G22" s="66"/>
      <c r="H22" s="114"/>
      <c r="I22" s="114"/>
      <c r="J22" s="36"/>
      <c r="K22" s="117" t="str">
        <f t="shared" si="3"/>
        <v/>
      </c>
      <c r="L22" s="118"/>
      <c r="M22" s="6" t="str">
        <f>IF(J22="","",(K22/J22)/LOOKUP(RIGHT($D$2,3),定数!$A$6:$A$13,定数!$B$6:$B$13))</f>
        <v/>
      </c>
      <c r="N22" s="36"/>
      <c r="O22" s="8"/>
      <c r="P22" s="114"/>
      <c r="Q22" s="114"/>
      <c r="R22" s="115" t="str">
        <f>IF(P22="","",T22*M22*LOOKUP(RIGHT($D$2,3),定数!$A$6:$A$13,定数!$B$6:$B$13))</f>
        <v/>
      </c>
      <c r="S22" s="115"/>
      <c r="T22" s="116" t="str">
        <f t="shared" si="4"/>
        <v/>
      </c>
      <c r="U22" s="116"/>
      <c r="V22" s="22" t="str">
        <f t="shared" si="1"/>
        <v/>
      </c>
      <c r="W22" t="str">
        <f t="shared" si="2"/>
        <v/>
      </c>
      <c r="X22" s="37">
        <f t="shared" si="5"/>
        <v>1198966.7752794093</v>
      </c>
      <c r="Y22" s="38">
        <f t="shared" si="6"/>
        <v>0</v>
      </c>
    </row>
    <row r="23" spans="2:25">
      <c r="B23" s="36">
        <v>15</v>
      </c>
      <c r="C23" s="113" t="str">
        <f t="shared" si="0"/>
        <v/>
      </c>
      <c r="D23" s="113"/>
      <c r="E23" s="36"/>
      <c r="F23" s="8"/>
      <c r="G23" s="66"/>
      <c r="H23" s="114"/>
      <c r="I23" s="114"/>
      <c r="J23" s="36"/>
      <c r="K23" s="117" t="str">
        <f t="shared" si="3"/>
        <v/>
      </c>
      <c r="L23" s="118"/>
      <c r="M23" s="6" t="str">
        <f>IF(J23="","",(K23/J23)/LOOKUP(RIGHT($D$2,3),定数!$A$6:$A$13,定数!$B$6:$B$13))</f>
        <v/>
      </c>
      <c r="N23" s="36"/>
      <c r="O23" s="8"/>
      <c r="P23" s="114"/>
      <c r="Q23" s="114"/>
      <c r="R23" s="115" t="str">
        <f>IF(P23="","",T23*M23*LOOKUP(RIGHT($D$2,3),定数!$A$6:$A$13,定数!$B$6:$B$13))</f>
        <v/>
      </c>
      <c r="S23" s="115"/>
      <c r="T23" s="116" t="str">
        <f t="shared" si="4"/>
        <v/>
      </c>
      <c r="U23" s="116"/>
      <c r="V23" s="1" t="str">
        <f t="shared" si="1"/>
        <v/>
      </c>
      <c r="W23" t="str">
        <f t="shared" si="2"/>
        <v/>
      </c>
      <c r="X23" s="37" t="str">
        <f t="shared" si="5"/>
        <v/>
      </c>
      <c r="Y23" s="38" t="str">
        <f t="shared" si="6"/>
        <v/>
      </c>
    </row>
    <row r="24" spans="2:25">
      <c r="B24" s="36">
        <v>16</v>
      </c>
      <c r="C24" s="113" t="str">
        <f t="shared" si="0"/>
        <v/>
      </c>
      <c r="D24" s="113"/>
      <c r="E24" s="36"/>
      <c r="F24" s="8"/>
      <c r="G24" s="62"/>
      <c r="H24" s="119"/>
      <c r="I24" s="119"/>
      <c r="J24" s="36"/>
      <c r="K24" s="117" t="str">
        <f t="shared" si="3"/>
        <v/>
      </c>
      <c r="L24" s="118"/>
      <c r="M24" s="6" t="str">
        <f>IF(J24="","",(K24/J24)/LOOKUP(RIGHT($D$2,3),定数!$A$6:$A$13,定数!$B$6:$B$13))</f>
        <v/>
      </c>
      <c r="N24" s="36"/>
      <c r="O24" s="8"/>
      <c r="P24" s="119"/>
      <c r="Q24" s="119"/>
      <c r="R24" s="115" t="str">
        <f>IF(P24="","",T24*M24*LOOKUP(RIGHT($D$2,3),定数!$A$6:$A$13,定数!$B$6:$B$13))</f>
        <v/>
      </c>
      <c r="S24" s="115"/>
      <c r="T24" s="116" t="str">
        <f t="shared" si="4"/>
        <v/>
      </c>
      <c r="U24" s="116"/>
      <c r="V24" s="22" t="str">
        <f t="shared" si="1"/>
        <v/>
      </c>
      <c r="W24" t="str">
        <f t="shared" si="2"/>
        <v/>
      </c>
      <c r="X24" s="37" t="str">
        <f t="shared" si="5"/>
        <v/>
      </c>
      <c r="Y24" s="38" t="str">
        <f t="shared" si="6"/>
        <v/>
      </c>
    </row>
    <row r="25" spans="2:25">
      <c r="B25" s="36">
        <v>17</v>
      </c>
      <c r="C25" s="113" t="str">
        <f t="shared" si="0"/>
        <v/>
      </c>
      <c r="D25" s="113"/>
      <c r="E25" s="36"/>
      <c r="F25" s="8"/>
      <c r="G25" s="62"/>
      <c r="H25" s="119"/>
      <c r="I25" s="119"/>
      <c r="J25" s="36"/>
      <c r="K25" s="117" t="str">
        <f t="shared" si="3"/>
        <v/>
      </c>
      <c r="L25" s="118"/>
      <c r="M25" s="6" t="str">
        <f>IF(J25="","",(K25/J25)/LOOKUP(RIGHT($D$2,3),定数!$A$6:$A$13,定数!$B$6:$B$13))</f>
        <v/>
      </c>
      <c r="N25" s="36"/>
      <c r="O25" s="8"/>
      <c r="P25" s="119"/>
      <c r="Q25" s="119"/>
      <c r="R25" s="115" t="str">
        <f>IF(P25="","",T25*M25*LOOKUP(RIGHT($D$2,3),定数!$A$6:$A$13,定数!$B$6:$B$13))</f>
        <v/>
      </c>
      <c r="S25" s="115"/>
      <c r="T25" s="116" t="str">
        <f t="shared" si="4"/>
        <v/>
      </c>
      <c r="U25" s="116"/>
      <c r="V25" s="22" t="str">
        <f t="shared" si="1"/>
        <v/>
      </c>
      <c r="W25" t="str">
        <f t="shared" si="2"/>
        <v/>
      </c>
      <c r="X25" s="37" t="str">
        <f t="shared" si="5"/>
        <v/>
      </c>
      <c r="Y25" s="38" t="str">
        <f t="shared" si="6"/>
        <v/>
      </c>
    </row>
    <row r="26" spans="2:25">
      <c r="B26" s="36">
        <v>18</v>
      </c>
      <c r="C26" s="113" t="str">
        <f t="shared" si="0"/>
        <v/>
      </c>
      <c r="D26" s="113"/>
      <c r="E26" s="36"/>
      <c r="F26" s="8"/>
      <c r="G26" s="62"/>
      <c r="H26" s="119"/>
      <c r="I26" s="119"/>
      <c r="J26" s="36"/>
      <c r="K26" s="117" t="str">
        <f t="shared" si="3"/>
        <v/>
      </c>
      <c r="L26" s="118"/>
      <c r="M26" s="6" t="str">
        <f>IF(J26="","",(K26/J26)/LOOKUP(RIGHT($D$2,3),定数!$A$6:$A$13,定数!$B$6:$B$13))</f>
        <v/>
      </c>
      <c r="N26" s="36"/>
      <c r="O26" s="8"/>
      <c r="P26" s="119"/>
      <c r="Q26" s="119"/>
      <c r="R26" s="115" t="str">
        <f>IF(P26="","",T26*M26*LOOKUP(RIGHT($D$2,3),定数!$A$6:$A$13,定数!$B$6:$B$13))</f>
        <v/>
      </c>
      <c r="S26" s="115"/>
      <c r="T26" s="116" t="str">
        <f t="shared" si="4"/>
        <v/>
      </c>
      <c r="U26" s="116"/>
      <c r="V26" s="22" t="str">
        <f t="shared" si="1"/>
        <v/>
      </c>
      <c r="W26" t="str">
        <f t="shared" si="2"/>
        <v/>
      </c>
      <c r="X26" s="37" t="str">
        <f t="shared" si="5"/>
        <v/>
      </c>
      <c r="Y26" s="38" t="str">
        <f t="shared" si="6"/>
        <v/>
      </c>
    </row>
    <row r="27" spans="2:25">
      <c r="B27" s="36">
        <v>19</v>
      </c>
      <c r="C27" s="113" t="str">
        <f>IF(R26="","",C26+R26)</f>
        <v/>
      </c>
      <c r="D27" s="113"/>
      <c r="E27" s="36"/>
      <c r="F27" s="8"/>
      <c r="G27" s="62"/>
      <c r="H27" s="119"/>
      <c r="I27" s="119"/>
      <c r="J27" s="36"/>
      <c r="K27" s="117" t="str">
        <f t="shared" si="3"/>
        <v/>
      </c>
      <c r="L27" s="118"/>
      <c r="M27" s="6" t="str">
        <f>IF(J27="","",(K27/J27)/LOOKUP(RIGHT($D$2,3),定数!$A$6:$A$13,定数!$B$6:$B$13))</f>
        <v/>
      </c>
      <c r="N27" s="36"/>
      <c r="O27" s="8"/>
      <c r="P27" s="119"/>
      <c r="Q27" s="119"/>
      <c r="R27" s="115" t="str">
        <f>IF(P27="","",T27*M27*LOOKUP(RIGHT($D$2,3),定数!$A$6:$A$13,定数!$B$6:$B$13))</f>
        <v/>
      </c>
      <c r="S27" s="115"/>
      <c r="T27" s="116" t="str">
        <f t="shared" si="4"/>
        <v/>
      </c>
      <c r="U27" s="116"/>
      <c r="V27" s="22" t="str">
        <f t="shared" si="1"/>
        <v/>
      </c>
      <c r="W27" t="str">
        <f t="shared" si="2"/>
        <v/>
      </c>
      <c r="X27" s="37" t="str">
        <f t="shared" si="5"/>
        <v/>
      </c>
      <c r="Y27" s="38" t="str">
        <f t="shared" si="6"/>
        <v/>
      </c>
    </row>
    <row r="28" spans="2:25">
      <c r="B28" s="36">
        <v>20</v>
      </c>
      <c r="C28" s="113" t="str">
        <f>IF(R27="","",C27+R27)</f>
        <v/>
      </c>
      <c r="D28" s="113"/>
      <c r="E28" s="36"/>
      <c r="F28" s="8"/>
      <c r="G28" s="62"/>
      <c r="H28" s="119"/>
      <c r="I28" s="119"/>
      <c r="J28" s="36"/>
      <c r="K28" s="117" t="str">
        <f t="shared" si="3"/>
        <v/>
      </c>
      <c r="L28" s="118"/>
      <c r="M28" s="6" t="str">
        <f>IF(J28="","",(K28/J28)/LOOKUP(RIGHT($D$2,3),定数!$A$6:$A$13,定数!$B$6:$B$13))</f>
        <v/>
      </c>
      <c r="N28" s="36"/>
      <c r="O28" s="8"/>
      <c r="P28" s="119"/>
      <c r="Q28" s="119"/>
      <c r="R28" s="115" t="str">
        <f>IF(P28="","",T28*M28*LOOKUP(RIGHT($D$2,3),定数!$A$6:$A$13,定数!$B$6:$B$13))</f>
        <v/>
      </c>
      <c r="S28" s="115"/>
      <c r="T28" s="116" t="str">
        <f t="shared" si="4"/>
        <v/>
      </c>
      <c r="U28" s="116"/>
      <c r="V28" s="22" t="str">
        <f t="shared" si="1"/>
        <v/>
      </c>
      <c r="W28" t="str">
        <f t="shared" si="2"/>
        <v/>
      </c>
      <c r="X28" s="37" t="str">
        <f t="shared" si="5"/>
        <v/>
      </c>
      <c r="Y28" s="38" t="str">
        <f t="shared" si="6"/>
        <v/>
      </c>
    </row>
    <row r="29" spans="2:25">
      <c r="B29" s="36">
        <v>21</v>
      </c>
      <c r="C29" s="113" t="str">
        <f t="shared" si="0"/>
        <v/>
      </c>
      <c r="D29" s="113"/>
      <c r="E29" s="36"/>
      <c r="F29" s="8"/>
      <c r="G29" s="62"/>
      <c r="H29" s="119"/>
      <c r="I29" s="119"/>
      <c r="J29" s="36"/>
      <c r="K29" s="117" t="str">
        <f t="shared" si="3"/>
        <v/>
      </c>
      <c r="L29" s="118"/>
      <c r="M29" s="6" t="str">
        <f>IF(J29="","",(K29/J29)/LOOKUP(RIGHT($D$2,3),定数!$A$6:$A$13,定数!$B$6:$B$13))</f>
        <v/>
      </c>
      <c r="N29" s="36"/>
      <c r="O29" s="8"/>
      <c r="P29" s="119"/>
      <c r="Q29" s="119"/>
      <c r="R29" s="115" t="str">
        <f>IF(P29="","",T29*M29*LOOKUP(RIGHT($D$2,3),定数!$A$6:$A$13,定数!$B$6:$B$13))</f>
        <v/>
      </c>
      <c r="S29" s="115"/>
      <c r="T29" s="116" t="str">
        <f t="shared" si="4"/>
        <v/>
      </c>
      <c r="U29" s="116"/>
      <c r="V29" s="22" t="str">
        <f t="shared" si="1"/>
        <v/>
      </c>
      <c r="W29" t="str">
        <f t="shared" si="2"/>
        <v/>
      </c>
      <c r="X29" s="37" t="str">
        <f t="shared" si="5"/>
        <v/>
      </c>
      <c r="Y29" s="38" t="str">
        <f t="shared" si="6"/>
        <v/>
      </c>
    </row>
    <row r="30" spans="2:25">
      <c r="B30" s="36">
        <v>22</v>
      </c>
      <c r="C30" s="113" t="str">
        <f>IF(R29="","",C29+R29)</f>
        <v/>
      </c>
      <c r="D30" s="113"/>
      <c r="E30" s="36"/>
      <c r="F30" s="8"/>
      <c r="G30" s="62"/>
      <c r="H30" s="119"/>
      <c r="I30" s="119"/>
      <c r="J30" s="36"/>
      <c r="K30" s="117" t="str">
        <f t="shared" si="3"/>
        <v/>
      </c>
      <c r="L30" s="118"/>
      <c r="M30" s="6" t="str">
        <f>IF(J30="","",(K30/J30)/LOOKUP(RIGHT($D$2,3),定数!$A$6:$A$13,定数!$B$6:$B$13))</f>
        <v/>
      </c>
      <c r="N30" s="36"/>
      <c r="O30" s="8"/>
      <c r="P30" s="119"/>
      <c r="Q30" s="119"/>
      <c r="R30" s="115" t="str">
        <f>IF(P30="","",T30*M30*LOOKUP(RIGHT($D$2,3),定数!$A$6:$A$13,定数!$B$6:$B$13))</f>
        <v/>
      </c>
      <c r="S30" s="115"/>
      <c r="T30" s="116" t="str">
        <f t="shared" si="4"/>
        <v/>
      </c>
      <c r="U30" s="116"/>
      <c r="V30" s="22" t="str">
        <f t="shared" si="1"/>
        <v/>
      </c>
      <c r="W30" t="str">
        <f t="shared" si="2"/>
        <v/>
      </c>
      <c r="X30" s="37" t="str">
        <f t="shared" si="5"/>
        <v/>
      </c>
      <c r="Y30" s="38" t="str">
        <f t="shared" si="6"/>
        <v/>
      </c>
    </row>
    <row r="31" spans="2:25">
      <c r="B31" s="36">
        <v>23</v>
      </c>
      <c r="C31" s="113" t="str">
        <f t="shared" si="0"/>
        <v/>
      </c>
      <c r="D31" s="113"/>
      <c r="E31" s="36"/>
      <c r="F31" s="8"/>
      <c r="G31" s="62"/>
      <c r="H31" s="119"/>
      <c r="I31" s="119"/>
      <c r="J31" s="36"/>
      <c r="K31" s="117" t="str">
        <f t="shared" si="3"/>
        <v/>
      </c>
      <c r="L31" s="118"/>
      <c r="M31" s="6" t="str">
        <f>IF(J31="","",(K31/J31)/LOOKUP(RIGHT($D$2,3),定数!$A$6:$A$13,定数!$B$6:$B$13))</f>
        <v/>
      </c>
      <c r="N31" s="36"/>
      <c r="O31" s="8"/>
      <c r="P31" s="119"/>
      <c r="Q31" s="119"/>
      <c r="R31" s="115" t="str">
        <f>IF(P31="","",T31*M31*LOOKUP(RIGHT($D$2,3),定数!$A$6:$A$13,定数!$B$6:$B$13))</f>
        <v/>
      </c>
      <c r="S31" s="115"/>
      <c r="T31" s="116" t="str">
        <f t="shared" si="4"/>
        <v/>
      </c>
      <c r="U31" s="116"/>
      <c r="V31" s="22" t="str">
        <f t="shared" si="1"/>
        <v/>
      </c>
      <c r="W31" t="str">
        <f t="shared" si="2"/>
        <v/>
      </c>
      <c r="X31" s="37" t="str">
        <f t="shared" si="5"/>
        <v/>
      </c>
      <c r="Y31" s="38" t="str">
        <f t="shared" si="6"/>
        <v/>
      </c>
    </row>
    <row r="32" spans="2:25">
      <c r="B32" s="36">
        <v>24</v>
      </c>
      <c r="C32" s="113" t="str">
        <f t="shared" si="0"/>
        <v/>
      </c>
      <c r="D32" s="113"/>
      <c r="E32" s="36"/>
      <c r="F32" s="8"/>
      <c r="G32" s="62"/>
      <c r="H32" s="119"/>
      <c r="I32" s="119"/>
      <c r="J32" s="36"/>
      <c r="K32" s="117" t="str">
        <f t="shared" si="3"/>
        <v/>
      </c>
      <c r="L32" s="118"/>
      <c r="M32" s="6" t="str">
        <f>IF(J32="","",(K32/J32)/LOOKUP(RIGHT($D$2,3),定数!$A$6:$A$13,定数!$B$6:$B$13))</f>
        <v/>
      </c>
      <c r="N32" s="36"/>
      <c r="O32" s="8"/>
      <c r="P32" s="119"/>
      <c r="Q32" s="119"/>
      <c r="R32" s="115" t="str">
        <f>IF(P32="","",T32*M32*LOOKUP(RIGHT($D$2,3),定数!$A$6:$A$13,定数!$B$6:$B$13))</f>
        <v/>
      </c>
      <c r="S32" s="115"/>
      <c r="T32" s="116" t="str">
        <f t="shared" si="4"/>
        <v/>
      </c>
      <c r="U32" s="116"/>
      <c r="V32" s="22" t="str">
        <f t="shared" si="1"/>
        <v/>
      </c>
      <c r="W32" t="str">
        <f t="shared" si="2"/>
        <v/>
      </c>
      <c r="X32" s="37" t="str">
        <f t="shared" si="5"/>
        <v/>
      </c>
      <c r="Y32" s="38" t="str">
        <f t="shared" si="6"/>
        <v/>
      </c>
    </row>
    <row r="33" spans="2:25">
      <c r="B33" s="36">
        <v>25</v>
      </c>
      <c r="C33" s="113" t="str">
        <f>IF(R32="","",C32+R32)</f>
        <v/>
      </c>
      <c r="D33" s="113"/>
      <c r="E33" s="36"/>
      <c r="F33" s="8"/>
      <c r="G33" s="62"/>
      <c r="H33" s="119"/>
      <c r="I33" s="119"/>
      <c r="J33" s="36"/>
      <c r="K33" s="117" t="str">
        <f t="shared" si="3"/>
        <v/>
      </c>
      <c r="L33" s="118"/>
      <c r="M33" s="6" t="str">
        <f>IF(J33="","",(K33/J33)/LOOKUP(RIGHT($D$2,3),定数!$A$6:$A$13,定数!$B$6:$B$13))</f>
        <v/>
      </c>
      <c r="N33" s="36"/>
      <c r="O33" s="8"/>
      <c r="P33" s="119"/>
      <c r="Q33" s="119"/>
      <c r="R33" s="115" t="str">
        <f>IF(P33="","",T33*M33*LOOKUP(RIGHT($D$2,3),定数!$A$6:$A$13,定数!$B$6:$B$13))</f>
        <v/>
      </c>
      <c r="S33" s="115"/>
      <c r="T33" s="116" t="str">
        <f t="shared" si="4"/>
        <v/>
      </c>
      <c r="U33" s="116"/>
      <c r="V33" s="22" t="str">
        <f t="shared" si="1"/>
        <v/>
      </c>
      <c r="W33" t="str">
        <f t="shared" si="2"/>
        <v/>
      </c>
      <c r="X33" s="37" t="str">
        <f t="shared" si="5"/>
        <v/>
      </c>
      <c r="Y33" s="38" t="str">
        <f t="shared" si="6"/>
        <v/>
      </c>
    </row>
    <row r="34" spans="2:25">
      <c r="B34" s="36">
        <v>26</v>
      </c>
      <c r="C34" s="113" t="str">
        <f>IF(R33="","",C33+R33)</f>
        <v/>
      </c>
      <c r="D34" s="113"/>
      <c r="E34" s="36"/>
      <c r="F34" s="8"/>
      <c r="G34" s="62"/>
      <c r="H34" s="119"/>
      <c r="I34" s="119"/>
      <c r="J34" s="36"/>
      <c r="K34" s="117" t="str">
        <f t="shared" si="3"/>
        <v/>
      </c>
      <c r="L34" s="118"/>
      <c r="M34" s="6" t="str">
        <f>IF(J34="","",(K34/J34)/LOOKUP(RIGHT($D$2,3),定数!$A$6:$A$13,定数!$B$6:$B$13))</f>
        <v/>
      </c>
      <c r="N34" s="36"/>
      <c r="O34" s="8"/>
      <c r="P34" s="119"/>
      <c r="Q34" s="119"/>
      <c r="R34" s="115" t="str">
        <f>IF(P34="","",T34*M34*LOOKUP(RIGHT($D$2,3),定数!$A$6:$A$13,定数!$B$6:$B$13))</f>
        <v/>
      </c>
      <c r="S34" s="115"/>
      <c r="T34" s="116" t="str">
        <f t="shared" si="4"/>
        <v/>
      </c>
      <c r="U34" s="116"/>
      <c r="V34" s="22" t="str">
        <f t="shared" si="1"/>
        <v/>
      </c>
      <c r="W34" t="str">
        <f t="shared" si="2"/>
        <v/>
      </c>
      <c r="X34" s="37" t="str">
        <f t="shared" si="5"/>
        <v/>
      </c>
      <c r="Y34" s="38" t="str">
        <f t="shared" si="6"/>
        <v/>
      </c>
    </row>
    <row r="35" spans="2:25">
      <c r="B35" s="36">
        <v>27</v>
      </c>
      <c r="C35" s="113" t="str">
        <f>IF(R34="","",C34+R34)</f>
        <v/>
      </c>
      <c r="D35" s="113"/>
      <c r="E35" s="36"/>
      <c r="F35" s="8"/>
      <c r="G35" s="62"/>
      <c r="H35" s="119"/>
      <c r="I35" s="119"/>
      <c r="J35" s="36"/>
      <c r="K35" s="117" t="str">
        <f t="shared" si="3"/>
        <v/>
      </c>
      <c r="L35" s="118"/>
      <c r="M35" s="6" t="str">
        <f>IF(J35="","",(K35/J35)/LOOKUP(RIGHT($D$2,3),定数!$A$6:$A$13,定数!$B$6:$B$13))</f>
        <v/>
      </c>
      <c r="N35" s="36"/>
      <c r="O35" s="8"/>
      <c r="P35" s="119"/>
      <c r="Q35" s="119"/>
      <c r="R35" s="115" t="str">
        <f>IF(P35="","",T35*M35*LOOKUP(RIGHT($D$2,3),定数!$A$6:$A$13,定数!$B$6:$B$13))</f>
        <v/>
      </c>
      <c r="S35" s="115"/>
      <c r="T35" s="116" t="str">
        <f t="shared" si="4"/>
        <v/>
      </c>
      <c r="U35" s="116"/>
      <c r="V35" s="22" t="str">
        <f t="shared" si="1"/>
        <v/>
      </c>
      <c r="W35" t="str">
        <f t="shared" si="2"/>
        <v/>
      </c>
      <c r="X35" s="37" t="str">
        <f t="shared" si="5"/>
        <v/>
      </c>
      <c r="Y35" s="38" t="str">
        <f t="shared" si="6"/>
        <v/>
      </c>
    </row>
    <row r="36" spans="2:25">
      <c r="B36" s="36">
        <v>28</v>
      </c>
      <c r="C36" s="113" t="str">
        <f>IF(R35="","",C35+R35)</f>
        <v/>
      </c>
      <c r="D36" s="113"/>
      <c r="E36" s="36"/>
      <c r="F36" s="8"/>
      <c r="G36" s="62"/>
      <c r="H36" s="119"/>
      <c r="I36" s="119"/>
      <c r="J36" s="36"/>
      <c r="K36" s="117" t="str">
        <f t="shared" si="3"/>
        <v/>
      </c>
      <c r="L36" s="118"/>
      <c r="M36" s="6" t="str">
        <f>IF(J36="","",(K36/J36)/LOOKUP(RIGHT($D$2,3),定数!$A$6:$A$13,定数!$B$6:$B$13))</f>
        <v/>
      </c>
      <c r="N36" s="36"/>
      <c r="O36" s="8"/>
      <c r="P36" s="119"/>
      <c r="Q36" s="119"/>
      <c r="R36" s="115" t="str">
        <f>IF(P36="","",T36*M36*LOOKUP(RIGHT($D$2,3),定数!$A$6:$A$13,定数!$B$6:$B$13))</f>
        <v/>
      </c>
      <c r="S36" s="115"/>
      <c r="T36" s="116" t="str">
        <f t="shared" si="4"/>
        <v/>
      </c>
      <c r="U36" s="116"/>
      <c r="V36" s="22" t="str">
        <f t="shared" si="1"/>
        <v/>
      </c>
      <c r="W36" t="str">
        <f t="shared" si="2"/>
        <v/>
      </c>
      <c r="X36" s="37" t="str">
        <f t="shared" si="5"/>
        <v/>
      </c>
      <c r="Y36" s="38" t="str">
        <f t="shared" si="6"/>
        <v/>
      </c>
    </row>
    <row r="37" spans="2:25">
      <c r="B37" s="36">
        <v>29</v>
      </c>
      <c r="C37" s="113" t="str">
        <f t="shared" si="0"/>
        <v/>
      </c>
      <c r="D37" s="113"/>
      <c r="E37" s="36"/>
      <c r="F37" s="8"/>
      <c r="G37" s="62"/>
      <c r="H37" s="119"/>
      <c r="I37" s="119"/>
      <c r="J37" s="36"/>
      <c r="K37" s="117" t="str">
        <f t="shared" si="3"/>
        <v/>
      </c>
      <c r="L37" s="118"/>
      <c r="M37" s="6" t="str">
        <f>IF(J37="","",(K37/J37)/LOOKUP(RIGHT($D$2,3),定数!$A$6:$A$13,定数!$B$6:$B$13))</f>
        <v/>
      </c>
      <c r="N37" s="36"/>
      <c r="O37" s="8"/>
      <c r="P37" s="119"/>
      <c r="Q37" s="119"/>
      <c r="R37" s="115" t="str">
        <f>IF(P37="","",T37*M37*LOOKUP(RIGHT($D$2,3),定数!$A$6:$A$13,定数!$B$6:$B$13))</f>
        <v/>
      </c>
      <c r="S37" s="115"/>
      <c r="T37" s="116" t="str">
        <f t="shared" si="4"/>
        <v/>
      </c>
      <c r="U37" s="116"/>
      <c r="V37" s="1" t="str">
        <f t="shared" si="1"/>
        <v/>
      </c>
      <c r="W37" t="str">
        <f t="shared" si="2"/>
        <v/>
      </c>
      <c r="X37" s="37" t="str">
        <f t="shared" si="5"/>
        <v/>
      </c>
      <c r="Y37" s="38" t="str">
        <f t="shared" si="6"/>
        <v/>
      </c>
    </row>
    <row r="38" spans="2:25">
      <c r="B38" s="36">
        <v>30</v>
      </c>
      <c r="C38" s="113" t="str">
        <f>IF(R37="","",C37+R37)</f>
        <v/>
      </c>
      <c r="D38" s="113"/>
      <c r="E38" s="36"/>
      <c r="F38" s="8"/>
      <c r="G38" s="62"/>
      <c r="H38" s="119"/>
      <c r="I38" s="119"/>
      <c r="J38" s="36"/>
      <c r="K38" s="117" t="str">
        <f t="shared" si="3"/>
        <v/>
      </c>
      <c r="L38" s="118"/>
      <c r="M38" s="6" t="str">
        <f>IF(J38="","",(K38/J38)/LOOKUP(RIGHT($D$2,3),定数!$A$6:$A$13,定数!$B$6:$B$13))</f>
        <v/>
      </c>
      <c r="N38" s="36"/>
      <c r="O38" s="8"/>
      <c r="P38" s="119"/>
      <c r="Q38" s="119"/>
      <c r="R38" s="115" t="str">
        <f>IF(P38="","",T38*M38*LOOKUP(RIGHT($D$2,3),定数!$A$6:$A$13,定数!$B$6:$B$13))</f>
        <v/>
      </c>
      <c r="S38" s="115"/>
      <c r="T38" s="116" t="str">
        <f t="shared" si="4"/>
        <v/>
      </c>
      <c r="U38" s="116"/>
      <c r="V38" s="22" t="str">
        <f t="shared" si="1"/>
        <v/>
      </c>
      <c r="W38" t="str">
        <f t="shared" si="2"/>
        <v/>
      </c>
      <c r="X38" s="37" t="str">
        <f t="shared" si="5"/>
        <v/>
      </c>
      <c r="Y38" s="38" t="str">
        <f t="shared" si="6"/>
        <v/>
      </c>
    </row>
    <row r="39" spans="2:25">
      <c r="B39" s="36">
        <v>31</v>
      </c>
      <c r="C39" s="113" t="str">
        <f>IF(R38="","",C38+R38)</f>
        <v/>
      </c>
      <c r="D39" s="113"/>
      <c r="E39" s="36"/>
      <c r="F39" s="8"/>
      <c r="G39" s="62"/>
      <c r="H39" s="119"/>
      <c r="I39" s="119"/>
      <c r="J39" s="36"/>
      <c r="K39" s="117" t="str">
        <f t="shared" si="3"/>
        <v/>
      </c>
      <c r="L39" s="118"/>
      <c r="M39" s="6" t="str">
        <f>IF(J39="","",(K39/J39)/LOOKUP(RIGHT($D$2,3),定数!$A$6:$A$13,定数!$B$6:$B$13))</f>
        <v/>
      </c>
      <c r="N39" s="36"/>
      <c r="O39" s="8"/>
      <c r="P39" s="119"/>
      <c r="Q39" s="119"/>
      <c r="R39" s="115" t="str">
        <f>IF(P39="","",T39*M39*LOOKUP(RIGHT($D$2,3),定数!$A$6:$A$13,定数!$B$6:$B$13))</f>
        <v/>
      </c>
      <c r="S39" s="115"/>
      <c r="T39" s="116" t="str">
        <f t="shared" si="4"/>
        <v/>
      </c>
      <c r="U39" s="116"/>
      <c r="V39" s="22" t="str">
        <f t="shared" si="1"/>
        <v/>
      </c>
      <c r="W39" t="str">
        <f t="shared" si="2"/>
        <v/>
      </c>
      <c r="X39" s="37" t="str">
        <f t="shared" si="5"/>
        <v/>
      </c>
      <c r="Y39" s="38" t="str">
        <f t="shared" si="6"/>
        <v/>
      </c>
    </row>
    <row r="40" spans="2:25">
      <c r="B40" s="36">
        <v>32</v>
      </c>
      <c r="C40" s="113" t="str">
        <f t="shared" si="0"/>
        <v/>
      </c>
      <c r="D40" s="113"/>
      <c r="E40" s="36"/>
      <c r="F40" s="8"/>
      <c r="G40" s="62"/>
      <c r="H40" s="119"/>
      <c r="I40" s="119"/>
      <c r="J40" s="36"/>
      <c r="K40" s="117" t="str">
        <f t="shared" si="3"/>
        <v/>
      </c>
      <c r="L40" s="118"/>
      <c r="M40" s="6" t="str">
        <f>IF(J40="","",(K40/J40)/LOOKUP(RIGHT($D$2,3),定数!$A$6:$A$13,定数!$B$6:$B$13))</f>
        <v/>
      </c>
      <c r="N40" s="36"/>
      <c r="O40" s="8"/>
      <c r="P40" s="119"/>
      <c r="Q40" s="119"/>
      <c r="R40" s="115" t="str">
        <f>IF(P40="","",T40*M40*LOOKUP(RIGHT($D$2,3),定数!$A$6:$A$13,定数!$B$6:$B$13))</f>
        <v/>
      </c>
      <c r="S40" s="115"/>
      <c r="T40" s="116" t="str">
        <f t="shared" si="4"/>
        <v/>
      </c>
      <c r="U40" s="116"/>
      <c r="V40" s="22" t="str">
        <f t="shared" si="1"/>
        <v/>
      </c>
      <c r="W40" t="str">
        <f t="shared" si="2"/>
        <v/>
      </c>
      <c r="X40" s="37" t="str">
        <f t="shared" si="5"/>
        <v/>
      </c>
      <c r="Y40" s="38" t="str">
        <f t="shared" si="6"/>
        <v/>
      </c>
    </row>
    <row r="41" spans="2:25">
      <c r="B41" s="36">
        <v>33</v>
      </c>
      <c r="C41" s="113" t="str">
        <f t="shared" si="0"/>
        <v/>
      </c>
      <c r="D41" s="113"/>
      <c r="E41" s="36"/>
      <c r="F41" s="8"/>
      <c r="G41" s="62"/>
      <c r="H41" s="119"/>
      <c r="I41" s="119"/>
      <c r="J41" s="36"/>
      <c r="K41" s="117" t="str">
        <f t="shared" si="3"/>
        <v/>
      </c>
      <c r="L41" s="118"/>
      <c r="M41" s="6" t="str">
        <f>IF(J41="","",(K41/J41)/LOOKUP(RIGHT($D$2,3),定数!$A$6:$A$13,定数!$B$6:$B$13))</f>
        <v/>
      </c>
      <c r="N41" s="36"/>
      <c r="O41" s="8"/>
      <c r="P41" s="119"/>
      <c r="Q41" s="119"/>
      <c r="R41" s="115" t="str">
        <f>IF(P41="","",T41*M41*LOOKUP(RIGHT($D$2,3),定数!$A$6:$A$13,定数!$B$6:$B$13))</f>
        <v/>
      </c>
      <c r="S41" s="115"/>
      <c r="T41" s="116" t="str">
        <f t="shared" si="4"/>
        <v/>
      </c>
      <c r="U41" s="116"/>
      <c r="V41" s="22" t="str">
        <f t="shared" si="1"/>
        <v/>
      </c>
      <c r="W41" t="str">
        <f t="shared" si="2"/>
        <v/>
      </c>
      <c r="X41" s="37" t="str">
        <f t="shared" si="5"/>
        <v/>
      </c>
      <c r="Y41" s="38" t="str">
        <f t="shared" si="6"/>
        <v/>
      </c>
    </row>
    <row r="42" spans="2:25">
      <c r="B42" s="36">
        <v>34</v>
      </c>
      <c r="C42" s="113" t="str">
        <f t="shared" si="0"/>
        <v/>
      </c>
      <c r="D42" s="113"/>
      <c r="E42" s="36"/>
      <c r="F42" s="8"/>
      <c r="G42" s="62"/>
      <c r="H42" s="119"/>
      <c r="I42" s="119"/>
      <c r="J42" s="36"/>
      <c r="K42" s="117" t="str">
        <f>IF(J42="","",C42*0.03)</f>
        <v/>
      </c>
      <c r="L42" s="118"/>
      <c r="M42" s="6" t="str">
        <f>IF(J42="","",(K42/J42)/LOOKUP(RIGHT($D$2,3),定数!$A$6:$A$13,定数!$B$6:$B$13))</f>
        <v/>
      </c>
      <c r="N42" s="36"/>
      <c r="O42" s="8"/>
      <c r="P42" s="119"/>
      <c r="Q42" s="119"/>
      <c r="R42" s="115" t="str">
        <f>IF(P42="","",T42*M42*LOOKUP(RIGHT($D$2,3),定数!$A$6:$A$13,定数!$B$6:$B$13))</f>
        <v/>
      </c>
      <c r="S42" s="115"/>
      <c r="T42" s="116" t="str">
        <f t="shared" si="4"/>
        <v/>
      </c>
      <c r="U42" s="116"/>
      <c r="V42" s="22" t="str">
        <f t="shared" si="1"/>
        <v/>
      </c>
      <c r="W42" t="str">
        <f t="shared" si="2"/>
        <v/>
      </c>
      <c r="X42" s="37" t="str">
        <f t="shared" si="5"/>
        <v/>
      </c>
      <c r="Y42" s="38" t="str">
        <f t="shared" si="6"/>
        <v/>
      </c>
    </row>
    <row r="43" spans="2:25">
      <c r="B43" s="36">
        <v>35</v>
      </c>
      <c r="C43" s="113" t="str">
        <f t="shared" si="0"/>
        <v/>
      </c>
      <c r="D43" s="113"/>
      <c r="E43" s="36"/>
      <c r="F43" s="8"/>
      <c r="G43" s="62"/>
      <c r="H43" s="119"/>
      <c r="I43" s="119"/>
      <c r="J43" s="36"/>
      <c r="K43" s="117" t="str">
        <f t="shared" si="3"/>
        <v/>
      </c>
      <c r="L43" s="118"/>
      <c r="M43" s="6" t="str">
        <f>IF(J43="","",(K43/J43)/LOOKUP(RIGHT($D$2,3),定数!$A$6:$A$13,定数!$B$6:$B$13))</f>
        <v/>
      </c>
      <c r="N43" s="36"/>
      <c r="O43" s="8"/>
      <c r="P43" s="119"/>
      <c r="Q43" s="119"/>
      <c r="R43" s="115" t="str">
        <f>IF(P43="","",T43*M43*LOOKUP(RIGHT($D$2,3),定数!$A$6:$A$13,定数!$B$6:$B$13))</f>
        <v/>
      </c>
      <c r="S43" s="115"/>
      <c r="T43" s="116" t="str">
        <f t="shared" si="4"/>
        <v/>
      </c>
      <c r="U43" s="116"/>
      <c r="V43" s="22" t="str">
        <f t="shared" si="1"/>
        <v/>
      </c>
      <c r="W43" t="str">
        <f t="shared" si="2"/>
        <v/>
      </c>
      <c r="X43" s="37" t="str">
        <f t="shared" si="5"/>
        <v/>
      </c>
      <c r="Y43" s="38" t="str">
        <f t="shared" si="6"/>
        <v/>
      </c>
    </row>
    <row r="44" spans="2:25">
      <c r="B44" s="36">
        <v>36</v>
      </c>
      <c r="C44" s="113" t="str">
        <f t="shared" si="0"/>
        <v/>
      </c>
      <c r="D44" s="113"/>
      <c r="E44" s="36"/>
      <c r="F44" s="8"/>
      <c r="G44" s="62"/>
      <c r="H44" s="119"/>
      <c r="I44" s="119"/>
      <c r="J44" s="36"/>
      <c r="K44" s="117" t="str">
        <f t="shared" si="3"/>
        <v/>
      </c>
      <c r="L44" s="118"/>
      <c r="M44" s="6" t="str">
        <f>IF(J44="","",(K44/J44)/LOOKUP(RIGHT($D$2,3),定数!$A$6:$A$13,定数!$B$6:$B$13))</f>
        <v/>
      </c>
      <c r="N44" s="36"/>
      <c r="O44" s="8"/>
      <c r="P44" s="119"/>
      <c r="Q44" s="119"/>
      <c r="R44" s="115" t="str">
        <f>IF(P44="","",T44*M44*LOOKUP(RIGHT($D$2,3),定数!$A$6:$A$13,定数!$B$6:$B$13))</f>
        <v/>
      </c>
      <c r="S44" s="115"/>
      <c r="T44" s="116" t="str">
        <f t="shared" si="4"/>
        <v/>
      </c>
      <c r="U44" s="116"/>
      <c r="V44" s="22" t="str">
        <f t="shared" si="1"/>
        <v/>
      </c>
      <c r="W44" t="str">
        <f t="shared" si="2"/>
        <v/>
      </c>
      <c r="X44" s="37" t="str">
        <f t="shared" si="5"/>
        <v/>
      </c>
      <c r="Y44" s="38" t="str">
        <f t="shared" si="6"/>
        <v/>
      </c>
    </row>
    <row r="45" spans="2:25">
      <c r="B45" s="36">
        <v>37</v>
      </c>
      <c r="C45" s="113" t="str">
        <f t="shared" si="0"/>
        <v/>
      </c>
      <c r="D45" s="113"/>
      <c r="E45" s="36"/>
      <c r="F45" s="8"/>
      <c r="G45" s="62"/>
      <c r="H45" s="119"/>
      <c r="I45" s="119"/>
      <c r="J45" s="36"/>
      <c r="K45" s="117" t="str">
        <f t="shared" si="3"/>
        <v/>
      </c>
      <c r="L45" s="118"/>
      <c r="M45" s="6" t="str">
        <f>IF(J45="","",(K45/J45)/LOOKUP(RIGHT($D$2,3),定数!$A$6:$A$13,定数!$B$6:$B$13))</f>
        <v/>
      </c>
      <c r="N45" s="36"/>
      <c r="O45" s="8"/>
      <c r="P45" s="119"/>
      <c r="Q45" s="119"/>
      <c r="R45" s="115" t="str">
        <f>IF(P45="","",T45*M45*LOOKUP(RIGHT($D$2,3),定数!$A$6:$A$13,定数!$B$6:$B$13))</f>
        <v/>
      </c>
      <c r="S45" s="115"/>
      <c r="T45" s="116" t="str">
        <f t="shared" si="4"/>
        <v/>
      </c>
      <c r="U45" s="116"/>
      <c r="V45" s="22" t="str">
        <f t="shared" si="1"/>
        <v/>
      </c>
      <c r="W45" t="str">
        <f t="shared" si="2"/>
        <v/>
      </c>
      <c r="X45" s="37" t="str">
        <f t="shared" si="5"/>
        <v/>
      </c>
      <c r="Y45" s="38" t="str">
        <f t="shared" si="6"/>
        <v/>
      </c>
    </row>
    <row r="46" spans="2:25">
      <c r="B46" s="36">
        <v>38</v>
      </c>
      <c r="C46" s="113" t="str">
        <f t="shared" si="0"/>
        <v/>
      </c>
      <c r="D46" s="113"/>
      <c r="E46" s="36"/>
      <c r="F46" s="8"/>
      <c r="G46" s="62"/>
      <c r="H46" s="119"/>
      <c r="I46" s="119"/>
      <c r="J46" s="36"/>
      <c r="K46" s="117" t="str">
        <f t="shared" si="3"/>
        <v/>
      </c>
      <c r="L46" s="118"/>
      <c r="M46" s="6" t="str">
        <f>IF(J46="","",(K46/J46)/LOOKUP(RIGHT($D$2,3),定数!$A$6:$A$13,定数!$B$6:$B$13))</f>
        <v/>
      </c>
      <c r="N46" s="36"/>
      <c r="O46" s="8"/>
      <c r="P46" s="119"/>
      <c r="Q46" s="119"/>
      <c r="R46" s="115" t="str">
        <f>IF(P46="","",T46*M46*LOOKUP(RIGHT($D$2,3),定数!$A$6:$A$13,定数!$B$6:$B$13))</f>
        <v/>
      </c>
      <c r="S46" s="115"/>
      <c r="T46" s="116" t="str">
        <f t="shared" si="4"/>
        <v/>
      </c>
      <c r="U46" s="116"/>
      <c r="V46" s="22" t="str">
        <f t="shared" si="1"/>
        <v/>
      </c>
      <c r="W46" t="str">
        <f t="shared" si="2"/>
        <v/>
      </c>
      <c r="X46" s="37" t="str">
        <f t="shared" si="5"/>
        <v/>
      </c>
      <c r="Y46" s="38" t="str">
        <f t="shared" si="6"/>
        <v/>
      </c>
    </row>
    <row r="47" spans="2:25">
      <c r="B47" s="36">
        <v>39</v>
      </c>
      <c r="C47" s="113" t="str">
        <f t="shared" si="0"/>
        <v/>
      </c>
      <c r="D47" s="113"/>
      <c r="E47" s="36"/>
      <c r="F47" s="8"/>
      <c r="G47" s="62"/>
      <c r="H47" s="119"/>
      <c r="I47" s="119"/>
      <c r="J47" s="36"/>
      <c r="K47" s="117" t="str">
        <f t="shared" si="3"/>
        <v/>
      </c>
      <c r="L47" s="118"/>
      <c r="M47" s="6" t="str">
        <f>IF(J47="","",(K47/J47)/LOOKUP(RIGHT($D$2,3),定数!$A$6:$A$13,定数!$B$6:$B$13))</f>
        <v/>
      </c>
      <c r="N47" s="36"/>
      <c r="O47" s="8"/>
      <c r="P47" s="119"/>
      <c r="Q47" s="119"/>
      <c r="R47" s="115" t="str">
        <f>IF(P47="","",T47*M47*LOOKUP(RIGHT($D$2,3),定数!$A$6:$A$13,定数!$B$6:$B$13))</f>
        <v/>
      </c>
      <c r="S47" s="115"/>
      <c r="T47" s="116" t="str">
        <f t="shared" si="4"/>
        <v/>
      </c>
      <c r="U47" s="116"/>
      <c r="V47" s="22" t="str">
        <f t="shared" si="1"/>
        <v/>
      </c>
      <c r="W47" t="str">
        <f t="shared" si="2"/>
        <v/>
      </c>
      <c r="X47" s="37" t="str">
        <f t="shared" si="5"/>
        <v/>
      </c>
      <c r="Y47" s="38" t="str">
        <f t="shared" si="6"/>
        <v/>
      </c>
    </row>
    <row r="48" spans="2:25">
      <c r="B48" s="36">
        <v>40</v>
      </c>
      <c r="C48" s="113" t="str">
        <f t="shared" si="0"/>
        <v/>
      </c>
      <c r="D48" s="113"/>
      <c r="E48" s="36"/>
      <c r="F48" s="8"/>
      <c r="G48" s="62"/>
      <c r="H48" s="119"/>
      <c r="I48" s="119"/>
      <c r="J48" s="36"/>
      <c r="K48" s="117" t="str">
        <f t="shared" si="3"/>
        <v/>
      </c>
      <c r="L48" s="118"/>
      <c r="M48" s="6" t="str">
        <f>IF(J48="","",(K48/J48)/LOOKUP(RIGHT($D$2,3),定数!$A$6:$A$13,定数!$B$6:$B$13))</f>
        <v/>
      </c>
      <c r="N48" s="36"/>
      <c r="O48" s="8"/>
      <c r="P48" s="119"/>
      <c r="Q48" s="119"/>
      <c r="R48" s="115" t="str">
        <f>IF(P48="","",T48*M48*LOOKUP(RIGHT($D$2,3),定数!$A$6:$A$13,定数!$B$6:$B$13))</f>
        <v/>
      </c>
      <c r="S48" s="115"/>
      <c r="T48" s="116" t="str">
        <f t="shared" si="4"/>
        <v/>
      </c>
      <c r="U48" s="116"/>
      <c r="V48" s="22" t="str">
        <f t="shared" si="1"/>
        <v/>
      </c>
      <c r="W48" t="str">
        <f t="shared" si="2"/>
        <v/>
      </c>
      <c r="X48" s="37" t="str">
        <f t="shared" si="5"/>
        <v/>
      </c>
      <c r="Y48" s="38" t="str">
        <f t="shared" si="6"/>
        <v/>
      </c>
    </row>
    <row r="49" spans="2:25">
      <c r="B49" s="36">
        <v>41</v>
      </c>
      <c r="C49" s="113" t="str">
        <f>IF(R48="","",C48+R48)</f>
        <v/>
      </c>
      <c r="D49" s="113"/>
      <c r="E49" s="36"/>
      <c r="F49" s="8"/>
      <c r="G49" s="62"/>
      <c r="H49" s="119"/>
      <c r="I49" s="119"/>
      <c r="J49" s="36"/>
      <c r="K49" s="117" t="str">
        <f t="shared" si="3"/>
        <v/>
      </c>
      <c r="L49" s="118"/>
      <c r="M49" s="6" t="str">
        <f>IF(J49="","",(K49/J49)/LOOKUP(RIGHT($D$2,3),定数!$A$6:$A$13,定数!$B$6:$B$13))</f>
        <v/>
      </c>
      <c r="N49" s="36"/>
      <c r="O49" s="8"/>
      <c r="P49" s="119"/>
      <c r="Q49" s="119"/>
      <c r="R49" s="115" t="str">
        <f>IF(P49="","",T49*M49*LOOKUP(RIGHT($D$2,3),定数!$A$6:$A$13,定数!$B$6:$B$13))</f>
        <v/>
      </c>
      <c r="S49" s="115"/>
      <c r="T49" s="116" t="str">
        <f t="shared" si="4"/>
        <v/>
      </c>
      <c r="U49" s="116"/>
      <c r="V49" s="22" t="str">
        <f t="shared" si="1"/>
        <v/>
      </c>
      <c r="W49" t="str">
        <f t="shared" si="2"/>
        <v/>
      </c>
      <c r="X49" s="37" t="str">
        <f t="shared" si="5"/>
        <v/>
      </c>
      <c r="Y49" s="38" t="str">
        <f t="shared" si="6"/>
        <v/>
      </c>
    </row>
    <row r="50" spans="2:25">
      <c r="B50" s="36">
        <v>42</v>
      </c>
      <c r="C50" s="113" t="str">
        <f t="shared" si="0"/>
        <v/>
      </c>
      <c r="D50" s="113"/>
      <c r="E50" s="36"/>
      <c r="F50" s="8"/>
      <c r="G50" s="62"/>
      <c r="H50" s="119"/>
      <c r="I50" s="119"/>
      <c r="J50" s="36"/>
      <c r="K50" s="117" t="str">
        <f t="shared" si="3"/>
        <v/>
      </c>
      <c r="L50" s="118"/>
      <c r="M50" s="6" t="str">
        <f>IF(J50="","",(K50/J50)/LOOKUP(RIGHT($D$2,3),定数!$A$6:$A$13,定数!$B$6:$B$13))</f>
        <v/>
      </c>
      <c r="N50" s="36"/>
      <c r="O50" s="8"/>
      <c r="P50" s="119"/>
      <c r="Q50" s="119"/>
      <c r="R50" s="115" t="str">
        <f>IF(P50="","",T50*M50*LOOKUP(RIGHT($D$2,3),定数!$A$6:$A$13,定数!$B$6:$B$13))</f>
        <v/>
      </c>
      <c r="S50" s="115"/>
      <c r="T50" s="116" t="str">
        <f t="shared" si="4"/>
        <v/>
      </c>
      <c r="U50" s="116"/>
      <c r="V50" s="22" t="str">
        <f t="shared" si="1"/>
        <v/>
      </c>
      <c r="W50" t="str">
        <f t="shared" si="2"/>
        <v/>
      </c>
      <c r="X50" s="37" t="str">
        <f t="shared" si="5"/>
        <v/>
      </c>
      <c r="Y50" s="38" t="str">
        <f t="shared" si="6"/>
        <v/>
      </c>
    </row>
    <row r="51" spans="2:25">
      <c r="B51" s="36">
        <v>43</v>
      </c>
      <c r="C51" s="113" t="str">
        <f t="shared" si="0"/>
        <v/>
      </c>
      <c r="D51" s="113"/>
      <c r="E51" s="36"/>
      <c r="F51" s="8"/>
      <c r="G51" s="62"/>
      <c r="H51" s="119"/>
      <c r="I51" s="119"/>
      <c r="J51" s="36"/>
      <c r="K51" s="117" t="str">
        <f t="shared" si="3"/>
        <v/>
      </c>
      <c r="L51" s="118"/>
      <c r="M51" s="6" t="str">
        <f>IF(J51="","",(K51/J51)/LOOKUP(RIGHT($D$2,3),定数!$A$6:$A$13,定数!$B$6:$B$13))</f>
        <v/>
      </c>
      <c r="N51" s="36"/>
      <c r="O51" s="8"/>
      <c r="P51" s="119"/>
      <c r="Q51" s="119"/>
      <c r="R51" s="115" t="str">
        <f>IF(P51="","",T51*M51*LOOKUP(RIGHT($D$2,3),定数!$A$6:$A$13,定数!$B$6:$B$13))</f>
        <v/>
      </c>
      <c r="S51" s="115"/>
      <c r="T51" s="116" t="str">
        <f t="shared" si="4"/>
        <v/>
      </c>
      <c r="U51" s="116"/>
      <c r="V51" s="1" t="str">
        <f t="shared" si="1"/>
        <v/>
      </c>
      <c r="W51" t="str">
        <f t="shared" si="2"/>
        <v/>
      </c>
      <c r="X51" s="37" t="str">
        <f t="shared" si="5"/>
        <v/>
      </c>
      <c r="Y51" s="38" t="str">
        <f t="shared" si="6"/>
        <v/>
      </c>
    </row>
    <row r="52" spans="2:25">
      <c r="B52" s="36">
        <v>44</v>
      </c>
      <c r="C52" s="113" t="str">
        <f t="shared" si="0"/>
        <v/>
      </c>
      <c r="D52" s="113"/>
      <c r="E52" s="36"/>
      <c r="F52" s="8"/>
      <c r="G52" s="62"/>
      <c r="H52" s="119"/>
      <c r="I52" s="119"/>
      <c r="J52" s="36"/>
      <c r="K52" s="117" t="str">
        <f t="shared" si="3"/>
        <v/>
      </c>
      <c r="L52" s="118"/>
      <c r="M52" s="6" t="str">
        <f>IF(J52="","",(K52/J52)/LOOKUP(RIGHT($D$2,3),定数!$A$6:$A$13,定数!$B$6:$B$13))</f>
        <v/>
      </c>
      <c r="N52" s="36"/>
      <c r="O52" s="8"/>
      <c r="P52" s="119"/>
      <c r="Q52" s="119"/>
      <c r="R52" s="115" t="str">
        <f>IF(P52="","",T52*M52*LOOKUP(RIGHT($D$2,3),定数!$A$6:$A$13,定数!$B$6:$B$13))</f>
        <v/>
      </c>
      <c r="S52" s="115"/>
      <c r="T52" s="116" t="str">
        <f t="shared" si="4"/>
        <v/>
      </c>
      <c r="U52" s="116"/>
      <c r="V52" s="22" t="str">
        <f t="shared" si="1"/>
        <v/>
      </c>
      <c r="W52" t="str">
        <f t="shared" si="2"/>
        <v/>
      </c>
      <c r="X52" s="37" t="str">
        <f t="shared" si="5"/>
        <v/>
      </c>
      <c r="Y52" s="38" t="str">
        <f t="shared" si="6"/>
        <v/>
      </c>
    </row>
    <row r="53" spans="2:25">
      <c r="B53" s="36">
        <v>45</v>
      </c>
      <c r="C53" s="113" t="str">
        <f t="shared" si="0"/>
        <v/>
      </c>
      <c r="D53" s="113"/>
      <c r="E53" s="36"/>
      <c r="F53" s="8"/>
      <c r="G53" s="62"/>
      <c r="H53" s="119"/>
      <c r="I53" s="119"/>
      <c r="J53" s="36"/>
      <c r="K53" s="117" t="str">
        <f t="shared" si="3"/>
        <v/>
      </c>
      <c r="L53" s="118"/>
      <c r="M53" s="6" t="str">
        <f>IF(J53="","",(K53/J53)/LOOKUP(RIGHT($D$2,3),定数!$A$6:$A$13,定数!$B$6:$B$13))</f>
        <v/>
      </c>
      <c r="N53" s="36"/>
      <c r="O53" s="8"/>
      <c r="P53" s="119"/>
      <c r="Q53" s="119"/>
      <c r="R53" s="115" t="str">
        <f>IF(P53="","",T53*M53*LOOKUP(RIGHT($D$2,3),定数!$A$6:$A$13,定数!$B$6:$B$13))</f>
        <v/>
      </c>
      <c r="S53" s="115"/>
      <c r="T53" s="116" t="str">
        <f t="shared" si="4"/>
        <v/>
      </c>
      <c r="U53" s="116"/>
      <c r="V53" s="22" t="str">
        <f t="shared" si="1"/>
        <v/>
      </c>
      <c r="W53" t="str">
        <f t="shared" si="2"/>
        <v/>
      </c>
      <c r="X53" s="37" t="str">
        <f t="shared" si="5"/>
        <v/>
      </c>
      <c r="Y53" s="38" t="str">
        <f t="shared" si="6"/>
        <v/>
      </c>
    </row>
    <row r="54" spans="2:25">
      <c r="B54" s="36">
        <v>46</v>
      </c>
      <c r="C54" s="113" t="str">
        <f t="shared" si="0"/>
        <v/>
      </c>
      <c r="D54" s="113"/>
      <c r="E54" s="36"/>
      <c r="F54" s="8"/>
      <c r="G54" s="62"/>
      <c r="H54" s="119"/>
      <c r="I54" s="119"/>
      <c r="J54" s="36"/>
      <c r="K54" s="117" t="str">
        <f t="shared" si="3"/>
        <v/>
      </c>
      <c r="L54" s="118"/>
      <c r="M54" s="6" t="str">
        <f>IF(J54="","",(K54/J54)/LOOKUP(RIGHT($D$2,3),定数!$A$6:$A$13,定数!$B$6:$B$13))</f>
        <v/>
      </c>
      <c r="N54" s="36"/>
      <c r="O54" s="8"/>
      <c r="P54" s="119"/>
      <c r="Q54" s="119"/>
      <c r="R54" s="115" t="str">
        <f>IF(P54="","",T54*M54*LOOKUP(RIGHT($D$2,3),定数!$A$6:$A$13,定数!$B$6:$B$13))</f>
        <v/>
      </c>
      <c r="S54" s="115"/>
      <c r="T54" s="116" t="str">
        <f t="shared" si="4"/>
        <v/>
      </c>
      <c r="U54" s="116"/>
      <c r="V54" s="22" t="str">
        <f t="shared" si="1"/>
        <v/>
      </c>
      <c r="W54" t="str">
        <f t="shared" si="2"/>
        <v/>
      </c>
      <c r="X54" s="37" t="str">
        <f t="shared" si="5"/>
        <v/>
      </c>
      <c r="Y54" s="38" t="str">
        <f t="shared" si="6"/>
        <v/>
      </c>
    </row>
    <row r="55" spans="2:25">
      <c r="B55" s="36">
        <v>47</v>
      </c>
      <c r="C55" s="113" t="str">
        <f t="shared" si="0"/>
        <v/>
      </c>
      <c r="D55" s="113"/>
      <c r="E55" s="36"/>
      <c r="F55" s="8"/>
      <c r="G55" s="62"/>
      <c r="H55" s="119"/>
      <c r="I55" s="119"/>
      <c r="J55" s="36"/>
      <c r="K55" s="117" t="str">
        <f t="shared" si="3"/>
        <v/>
      </c>
      <c r="L55" s="118"/>
      <c r="M55" s="6" t="str">
        <f>IF(J55="","",(K55/J55)/LOOKUP(RIGHT($D$2,3),定数!$A$6:$A$13,定数!$B$6:$B$13))</f>
        <v/>
      </c>
      <c r="N55" s="36"/>
      <c r="O55" s="8"/>
      <c r="P55" s="119"/>
      <c r="Q55" s="119"/>
      <c r="R55" s="115" t="str">
        <f>IF(P55="","",T55*M55*LOOKUP(RIGHT($D$2,3),定数!$A$6:$A$13,定数!$B$6:$B$13))</f>
        <v/>
      </c>
      <c r="S55" s="115"/>
      <c r="T55" s="116" t="str">
        <f t="shared" si="4"/>
        <v/>
      </c>
      <c r="U55" s="116"/>
      <c r="V55" s="22" t="str">
        <f t="shared" si="1"/>
        <v/>
      </c>
      <c r="W55" t="str">
        <f t="shared" si="2"/>
        <v/>
      </c>
      <c r="X55" s="37" t="str">
        <f t="shared" si="5"/>
        <v/>
      </c>
      <c r="Y55" s="38" t="str">
        <f t="shared" si="6"/>
        <v/>
      </c>
    </row>
    <row r="56" spans="2:25">
      <c r="B56" s="36">
        <v>48</v>
      </c>
      <c r="C56" s="113" t="str">
        <f t="shared" si="0"/>
        <v/>
      </c>
      <c r="D56" s="113"/>
      <c r="E56" s="36"/>
      <c r="F56" s="8"/>
      <c r="G56" s="62"/>
      <c r="H56" s="119"/>
      <c r="I56" s="119"/>
      <c r="J56" s="36"/>
      <c r="K56" s="117" t="str">
        <f t="shared" si="3"/>
        <v/>
      </c>
      <c r="L56" s="118"/>
      <c r="M56" s="6" t="str">
        <f>IF(J56="","",(K56/J56)/LOOKUP(RIGHT($D$2,3),定数!$A$6:$A$13,定数!$B$6:$B$13))</f>
        <v/>
      </c>
      <c r="N56" s="36"/>
      <c r="O56" s="8"/>
      <c r="P56" s="119"/>
      <c r="Q56" s="119"/>
      <c r="R56" s="115" t="str">
        <f>IF(P56="","",T56*M56*LOOKUP(RIGHT($D$2,3),定数!$A$6:$A$13,定数!$B$6:$B$13))</f>
        <v/>
      </c>
      <c r="S56" s="115"/>
      <c r="T56" s="116" t="str">
        <f t="shared" si="4"/>
        <v/>
      </c>
      <c r="U56" s="116"/>
      <c r="V56" s="22" t="str">
        <f t="shared" si="1"/>
        <v/>
      </c>
      <c r="W56" t="str">
        <f t="shared" si="2"/>
        <v/>
      </c>
      <c r="X56" s="37" t="str">
        <f t="shared" si="5"/>
        <v/>
      </c>
      <c r="Y56" s="38" t="str">
        <f t="shared" si="6"/>
        <v/>
      </c>
    </row>
    <row r="57" spans="2:25">
      <c r="B57" s="36">
        <v>49</v>
      </c>
      <c r="C57" s="113" t="str">
        <f t="shared" si="0"/>
        <v/>
      </c>
      <c r="D57" s="113"/>
      <c r="E57" s="36"/>
      <c r="F57" s="8"/>
      <c r="G57" s="62"/>
      <c r="H57" s="119"/>
      <c r="I57" s="119"/>
      <c r="J57" s="36"/>
      <c r="K57" s="117" t="str">
        <f t="shared" si="3"/>
        <v/>
      </c>
      <c r="L57" s="118"/>
      <c r="M57" s="6" t="str">
        <f>IF(J57="","",(K57/J57)/LOOKUP(RIGHT($D$2,3),定数!$A$6:$A$13,定数!$B$6:$B$13))</f>
        <v/>
      </c>
      <c r="N57" s="36"/>
      <c r="O57" s="8"/>
      <c r="P57" s="119"/>
      <c r="Q57" s="119"/>
      <c r="R57" s="115" t="str">
        <f>IF(P57="","",T57*M57*LOOKUP(RIGHT($D$2,3),定数!$A$6:$A$13,定数!$B$6:$B$13))</f>
        <v/>
      </c>
      <c r="S57" s="115"/>
      <c r="T57" s="116" t="str">
        <f t="shared" si="4"/>
        <v/>
      </c>
      <c r="U57" s="116"/>
      <c r="V57" s="22" t="str">
        <f t="shared" si="1"/>
        <v/>
      </c>
      <c r="W57" t="str">
        <f t="shared" si="2"/>
        <v/>
      </c>
      <c r="X57" s="37" t="str">
        <f t="shared" si="5"/>
        <v/>
      </c>
      <c r="Y57" s="38" t="str">
        <f t="shared" si="6"/>
        <v/>
      </c>
    </row>
    <row r="58" spans="2:25">
      <c r="B58" s="36">
        <v>50</v>
      </c>
      <c r="C58" s="113" t="str">
        <f t="shared" si="0"/>
        <v/>
      </c>
      <c r="D58" s="113"/>
      <c r="E58" s="36"/>
      <c r="F58" s="8"/>
      <c r="G58" s="62"/>
      <c r="H58" s="119"/>
      <c r="I58" s="119"/>
      <c r="J58" s="36"/>
      <c r="K58" s="117" t="str">
        <f t="shared" si="3"/>
        <v/>
      </c>
      <c r="L58" s="118"/>
      <c r="M58" s="6" t="str">
        <f>IF(J58="","",(K58/J58)/LOOKUP(RIGHT($D$2,3),定数!$A$6:$A$13,定数!$B$6:$B$13))</f>
        <v/>
      </c>
      <c r="N58" s="36"/>
      <c r="O58" s="8"/>
      <c r="P58" s="119"/>
      <c r="Q58" s="119"/>
      <c r="R58" s="115" t="str">
        <f>IF(P58="","",T58*M58*LOOKUP(RIGHT($D$2,3),定数!$A$6:$A$13,定数!$B$6:$B$13))</f>
        <v/>
      </c>
      <c r="S58" s="115"/>
      <c r="T58" s="116" t="str">
        <f t="shared" si="4"/>
        <v/>
      </c>
      <c r="U58" s="116"/>
      <c r="V58" s="22" t="str">
        <f t="shared" si="1"/>
        <v/>
      </c>
      <c r="W58" t="str">
        <f t="shared" si="2"/>
        <v/>
      </c>
      <c r="X58" s="37" t="str">
        <f t="shared" si="5"/>
        <v/>
      </c>
      <c r="Y58" s="38" t="str">
        <f t="shared" si="6"/>
        <v/>
      </c>
    </row>
    <row r="59" spans="2:25">
      <c r="B59" s="36">
        <v>51</v>
      </c>
      <c r="C59" s="113" t="str">
        <f t="shared" si="0"/>
        <v/>
      </c>
      <c r="D59" s="113"/>
      <c r="E59" s="36"/>
      <c r="F59" s="8"/>
      <c r="G59" s="62"/>
      <c r="H59" s="119"/>
      <c r="I59" s="119"/>
      <c r="J59" s="36"/>
      <c r="K59" s="117" t="str">
        <f t="shared" si="3"/>
        <v/>
      </c>
      <c r="L59" s="118"/>
      <c r="M59" s="6" t="str">
        <f>IF(J59="","",(K59/J59)/LOOKUP(RIGHT($D$2,3),定数!$A$6:$A$13,定数!$B$6:$B$13))</f>
        <v/>
      </c>
      <c r="N59" s="36"/>
      <c r="O59" s="8"/>
      <c r="P59" s="119"/>
      <c r="Q59" s="119"/>
      <c r="R59" s="115" t="str">
        <f>IF(P59="","",T59*M59*LOOKUP(RIGHT($D$2,3),定数!$A$6:$A$13,定数!$B$6:$B$13))</f>
        <v/>
      </c>
      <c r="S59" s="115"/>
      <c r="T59" s="116" t="str">
        <f t="shared" si="4"/>
        <v/>
      </c>
      <c r="U59" s="116"/>
      <c r="V59" s="22" t="str">
        <f t="shared" si="1"/>
        <v/>
      </c>
      <c r="W59" t="str">
        <f t="shared" si="2"/>
        <v/>
      </c>
      <c r="X59" s="37" t="str">
        <f t="shared" si="5"/>
        <v/>
      </c>
      <c r="Y59" s="38" t="str">
        <f t="shared" si="6"/>
        <v/>
      </c>
    </row>
    <row r="60" spans="2:25">
      <c r="B60" s="36">
        <v>52</v>
      </c>
      <c r="C60" s="113" t="str">
        <f t="shared" si="0"/>
        <v/>
      </c>
      <c r="D60" s="113"/>
      <c r="E60" s="36"/>
      <c r="F60" s="8"/>
      <c r="G60" s="62"/>
      <c r="H60" s="119"/>
      <c r="I60" s="119"/>
      <c r="J60" s="36"/>
      <c r="K60" s="117" t="str">
        <f t="shared" si="3"/>
        <v/>
      </c>
      <c r="L60" s="118"/>
      <c r="M60" s="6" t="str">
        <f>IF(J60="","",(K60/J60)/LOOKUP(RIGHT($D$2,3),定数!$A$6:$A$13,定数!$B$6:$B$13))</f>
        <v/>
      </c>
      <c r="N60" s="36"/>
      <c r="O60" s="8"/>
      <c r="P60" s="119"/>
      <c r="Q60" s="119"/>
      <c r="R60" s="115" t="str">
        <f>IF(P60="","",T60*M60*LOOKUP(RIGHT($D$2,3),定数!$A$6:$A$13,定数!$B$6:$B$13))</f>
        <v/>
      </c>
      <c r="S60" s="115"/>
      <c r="T60" s="116" t="str">
        <f t="shared" si="4"/>
        <v/>
      </c>
      <c r="U60" s="116"/>
      <c r="V60" s="22" t="str">
        <f t="shared" si="1"/>
        <v/>
      </c>
      <c r="W60" t="str">
        <f t="shared" si="2"/>
        <v/>
      </c>
      <c r="X60" s="37" t="str">
        <f t="shared" si="5"/>
        <v/>
      </c>
      <c r="Y60" s="38" t="str">
        <f t="shared" si="6"/>
        <v/>
      </c>
    </row>
    <row r="61" spans="2:25">
      <c r="B61" s="36">
        <v>53</v>
      </c>
      <c r="C61" s="113" t="str">
        <f t="shared" si="0"/>
        <v/>
      </c>
      <c r="D61" s="113"/>
      <c r="E61" s="36"/>
      <c r="F61" s="8"/>
      <c r="G61" s="62"/>
      <c r="H61" s="119"/>
      <c r="I61" s="119"/>
      <c r="J61" s="36"/>
      <c r="K61" s="117" t="str">
        <f t="shared" si="3"/>
        <v/>
      </c>
      <c r="L61" s="118"/>
      <c r="M61" s="6" t="str">
        <f>IF(J61="","",(K61/J61)/LOOKUP(RIGHT($D$2,3),定数!$A$6:$A$13,定数!$B$6:$B$13))</f>
        <v/>
      </c>
      <c r="N61" s="36"/>
      <c r="O61" s="8"/>
      <c r="P61" s="119"/>
      <c r="Q61" s="119"/>
      <c r="R61" s="115" t="str">
        <f>IF(P61="","",T61*M61*LOOKUP(RIGHT($D$2,3),定数!$A$6:$A$13,定数!$B$6:$B$13))</f>
        <v/>
      </c>
      <c r="S61" s="115"/>
      <c r="T61" s="116" t="str">
        <f t="shared" si="4"/>
        <v/>
      </c>
      <c r="U61" s="116"/>
      <c r="V61" s="22" t="str">
        <f t="shared" si="1"/>
        <v/>
      </c>
      <c r="W61" t="str">
        <f t="shared" si="2"/>
        <v/>
      </c>
      <c r="X61" s="37" t="str">
        <f t="shared" si="5"/>
        <v/>
      </c>
      <c r="Y61" s="38" t="str">
        <f t="shared" si="6"/>
        <v/>
      </c>
    </row>
    <row r="62" spans="2:25">
      <c r="B62" s="36">
        <v>54</v>
      </c>
      <c r="C62" s="113" t="str">
        <f>IF(R61="","",C61+R61)</f>
        <v/>
      </c>
      <c r="D62" s="113"/>
      <c r="E62" s="36"/>
      <c r="F62" s="8"/>
      <c r="G62" s="63"/>
      <c r="H62" s="119"/>
      <c r="I62" s="119"/>
      <c r="J62" s="36"/>
      <c r="K62" s="117" t="str">
        <f t="shared" si="3"/>
        <v/>
      </c>
      <c r="L62" s="118"/>
      <c r="M62" s="6" t="str">
        <f>IF(J62="","",(K62/J62)/LOOKUP(RIGHT($D$2,3),定数!$A$6:$A$13,定数!$B$6:$B$13))</f>
        <v/>
      </c>
      <c r="N62" s="36"/>
      <c r="O62" s="8"/>
      <c r="P62" s="119"/>
      <c r="Q62" s="119"/>
      <c r="R62" s="115" t="str">
        <f>IF(P62="","",T62*M62*LOOKUP(RIGHT($D$2,3),定数!$A$6:$A$13,定数!$B$6:$B$13))</f>
        <v/>
      </c>
      <c r="S62" s="115"/>
      <c r="T62" s="116" t="str">
        <f t="shared" si="4"/>
        <v/>
      </c>
      <c r="U62" s="116"/>
      <c r="V62" s="22" t="str">
        <f t="shared" si="1"/>
        <v/>
      </c>
      <c r="W62" t="str">
        <f t="shared" si="2"/>
        <v/>
      </c>
      <c r="X62" s="37" t="str">
        <f t="shared" si="5"/>
        <v/>
      </c>
      <c r="Y62" s="38" t="str">
        <f t="shared" si="6"/>
        <v/>
      </c>
    </row>
    <row r="63" spans="2:25">
      <c r="B63" s="36">
        <v>55</v>
      </c>
      <c r="C63" s="113" t="str">
        <f t="shared" si="0"/>
        <v/>
      </c>
      <c r="D63" s="113"/>
      <c r="E63" s="36"/>
      <c r="F63" s="8"/>
      <c r="G63" s="63"/>
      <c r="H63" s="119"/>
      <c r="I63" s="119"/>
      <c r="J63" s="36"/>
      <c r="K63" s="117" t="str">
        <f t="shared" si="3"/>
        <v/>
      </c>
      <c r="L63" s="118"/>
      <c r="M63" s="6" t="str">
        <f>IF(J63="","",(K63/J63)/LOOKUP(RIGHT($D$2,3),定数!$A$6:$A$13,定数!$B$6:$B$13))</f>
        <v/>
      </c>
      <c r="N63" s="36"/>
      <c r="O63" s="8"/>
      <c r="P63" s="119"/>
      <c r="Q63" s="119"/>
      <c r="R63" s="115" t="str">
        <f>IF(P63="","",T63*M63*LOOKUP(RIGHT($D$2,3),定数!$A$6:$A$13,定数!$B$6:$B$13))</f>
        <v/>
      </c>
      <c r="S63" s="115"/>
      <c r="T63" s="116" t="str">
        <f t="shared" si="4"/>
        <v/>
      </c>
      <c r="U63" s="116"/>
      <c r="V63" s="22" t="str">
        <f t="shared" si="1"/>
        <v/>
      </c>
      <c r="W63" t="str">
        <f t="shared" si="2"/>
        <v/>
      </c>
      <c r="X63" s="37" t="str">
        <f t="shared" si="5"/>
        <v/>
      </c>
      <c r="Y63" s="38" t="str">
        <f t="shared" si="6"/>
        <v/>
      </c>
    </row>
    <row r="64" spans="2:25">
      <c r="B64" s="36">
        <v>56</v>
      </c>
      <c r="C64" s="113" t="str">
        <f>IF(R63="","",C63+R63)</f>
        <v/>
      </c>
      <c r="D64" s="113"/>
      <c r="E64" s="36"/>
      <c r="F64" s="8"/>
      <c r="G64" s="63"/>
      <c r="H64" s="119"/>
      <c r="I64" s="119"/>
      <c r="J64" s="36"/>
      <c r="K64" s="117" t="str">
        <f t="shared" si="3"/>
        <v/>
      </c>
      <c r="L64" s="118"/>
      <c r="M64" s="6" t="str">
        <f>IF(J64="","",(K64/J64)/LOOKUP(RIGHT($D$2,3),定数!$A$6:$A$13,定数!$B$6:$B$13))</f>
        <v/>
      </c>
      <c r="N64" s="36"/>
      <c r="O64" s="8"/>
      <c r="P64" s="119"/>
      <c r="Q64" s="119"/>
      <c r="R64" s="115" t="str">
        <f>IF(P64="","",T64*M64*LOOKUP(RIGHT($D$2,3),定数!$A$6:$A$13,定数!$B$6:$B$13))</f>
        <v/>
      </c>
      <c r="S64" s="115"/>
      <c r="T64" s="116" t="str">
        <f t="shared" si="4"/>
        <v/>
      </c>
      <c r="U64" s="116"/>
      <c r="V64" s="22" t="str">
        <f t="shared" si="1"/>
        <v/>
      </c>
      <c r="W64" t="str">
        <f t="shared" si="2"/>
        <v/>
      </c>
      <c r="X64" s="37" t="str">
        <f t="shared" si="5"/>
        <v/>
      </c>
      <c r="Y64" s="38" t="str">
        <f t="shared" si="6"/>
        <v/>
      </c>
    </row>
    <row r="65" spans="2:25">
      <c r="B65" s="36">
        <v>57</v>
      </c>
      <c r="C65" s="113" t="str">
        <f>IF(R64="","",C64+R64)</f>
        <v/>
      </c>
      <c r="D65" s="113"/>
      <c r="E65" s="36"/>
      <c r="F65" s="8"/>
      <c r="G65" s="63"/>
      <c r="H65" s="119"/>
      <c r="I65" s="119"/>
      <c r="J65" s="36"/>
      <c r="K65" s="117" t="str">
        <f t="shared" si="3"/>
        <v/>
      </c>
      <c r="L65" s="118"/>
      <c r="M65" s="6" t="str">
        <f>IF(J65="","",(K65/J65)/LOOKUP(RIGHT($D$2,3),定数!$A$6:$A$13,定数!$B$6:$B$13))</f>
        <v/>
      </c>
      <c r="N65" s="36"/>
      <c r="O65" s="8"/>
      <c r="P65" s="119"/>
      <c r="Q65" s="119"/>
      <c r="R65" s="115" t="str">
        <f>IF(P65="","",T65*M65*LOOKUP(RIGHT($D$2,3),定数!$A$6:$A$13,定数!$B$6:$B$13))</f>
        <v/>
      </c>
      <c r="S65" s="115"/>
      <c r="T65" s="116" t="str">
        <f t="shared" si="4"/>
        <v/>
      </c>
      <c r="U65" s="116"/>
      <c r="V65" s="1" t="str">
        <f t="shared" si="1"/>
        <v/>
      </c>
      <c r="W65" t="str">
        <f t="shared" si="2"/>
        <v/>
      </c>
      <c r="X65" s="37" t="str">
        <f t="shared" si="5"/>
        <v/>
      </c>
      <c r="Y65" s="38" t="str">
        <f t="shared" si="6"/>
        <v/>
      </c>
    </row>
    <row r="66" spans="2:25">
      <c r="B66" s="36">
        <v>58</v>
      </c>
      <c r="C66" s="113" t="str">
        <f t="shared" si="0"/>
        <v/>
      </c>
      <c r="D66" s="113"/>
      <c r="E66" s="36"/>
      <c r="F66" s="8"/>
      <c r="G66" s="62"/>
      <c r="H66" s="119"/>
      <c r="I66" s="119"/>
      <c r="J66" s="36"/>
      <c r="K66" s="117" t="str">
        <f t="shared" si="3"/>
        <v/>
      </c>
      <c r="L66" s="118"/>
      <c r="M66" s="6" t="str">
        <f>IF(J66="","",(K66/J66)/LOOKUP(RIGHT($D$2,3),定数!$A$6:$A$13,定数!$B$6:$B$13))</f>
        <v/>
      </c>
      <c r="N66" s="36"/>
      <c r="O66" s="8"/>
      <c r="P66" s="119"/>
      <c r="Q66" s="119"/>
      <c r="R66" s="115" t="str">
        <f>IF(P66="","",T66*M66*LOOKUP(RIGHT($D$2,3),定数!$A$6:$A$13,定数!$B$6:$B$13))</f>
        <v/>
      </c>
      <c r="S66" s="115"/>
      <c r="T66" s="116" t="str">
        <f t="shared" si="4"/>
        <v/>
      </c>
      <c r="U66" s="116"/>
      <c r="V66" s="22" t="str">
        <f t="shared" si="1"/>
        <v/>
      </c>
      <c r="W66" t="str">
        <f t="shared" si="2"/>
        <v/>
      </c>
      <c r="X66" s="37" t="str">
        <f t="shared" si="5"/>
        <v/>
      </c>
      <c r="Y66" s="38" t="str">
        <f t="shared" si="6"/>
        <v/>
      </c>
    </row>
    <row r="67" spans="2:25">
      <c r="B67" s="36">
        <v>59</v>
      </c>
      <c r="C67" s="113" t="str">
        <f t="shared" si="0"/>
        <v/>
      </c>
      <c r="D67" s="113"/>
      <c r="E67" s="36"/>
      <c r="F67" s="8"/>
      <c r="G67" s="63"/>
      <c r="H67" s="119"/>
      <c r="I67" s="119"/>
      <c r="J67" s="36"/>
      <c r="K67" s="117" t="str">
        <f t="shared" si="3"/>
        <v/>
      </c>
      <c r="L67" s="118"/>
      <c r="M67" s="6" t="str">
        <f>IF(J67="","",(K67/J67)/LOOKUP(RIGHT($D$2,3),定数!$A$6:$A$13,定数!$B$6:$B$13))</f>
        <v/>
      </c>
      <c r="N67" s="36"/>
      <c r="O67" s="8"/>
      <c r="P67" s="119"/>
      <c r="Q67" s="119"/>
      <c r="R67" s="115" t="str">
        <f>IF(P67="","",T67*M67*LOOKUP(RIGHT($D$2,3),定数!$A$6:$A$13,定数!$B$6:$B$13))</f>
        <v/>
      </c>
      <c r="S67" s="115"/>
      <c r="T67" s="116" t="str">
        <f t="shared" si="4"/>
        <v/>
      </c>
      <c r="U67" s="116"/>
      <c r="V67" s="22" t="str">
        <f t="shared" si="1"/>
        <v/>
      </c>
      <c r="W67" t="str">
        <f t="shared" si="2"/>
        <v/>
      </c>
      <c r="X67" s="37" t="str">
        <f t="shared" si="5"/>
        <v/>
      </c>
      <c r="Y67" s="38" t="str">
        <f t="shared" si="6"/>
        <v/>
      </c>
    </row>
    <row r="68" spans="2:25">
      <c r="B68" s="36">
        <v>60</v>
      </c>
      <c r="C68" s="113" t="str">
        <f>IF(R67="","",C67+R67)</f>
        <v/>
      </c>
      <c r="D68" s="113"/>
      <c r="E68" s="36"/>
      <c r="F68" s="8"/>
      <c r="G68" s="63"/>
      <c r="H68" s="119"/>
      <c r="I68" s="119"/>
      <c r="J68" s="36"/>
      <c r="K68" s="117" t="str">
        <f t="shared" si="3"/>
        <v/>
      </c>
      <c r="L68" s="118"/>
      <c r="M68" s="6" t="str">
        <f>IF(J68="","",(K68/J68)/LOOKUP(RIGHT($D$2,3),定数!$A$6:$A$13,定数!$B$6:$B$13))</f>
        <v/>
      </c>
      <c r="N68" s="36"/>
      <c r="O68" s="8"/>
      <c r="P68" s="119"/>
      <c r="Q68" s="119"/>
      <c r="R68" s="115" t="str">
        <f>IF(P68="","",T68*M68*LOOKUP(RIGHT($D$2,3),定数!$A$6:$A$13,定数!$B$6:$B$13))</f>
        <v/>
      </c>
      <c r="S68" s="115"/>
      <c r="T68" s="116" t="str">
        <f t="shared" si="4"/>
        <v/>
      </c>
      <c r="U68" s="116"/>
      <c r="V68" s="22" t="str">
        <f t="shared" si="1"/>
        <v/>
      </c>
      <c r="W68" t="str">
        <f t="shared" si="2"/>
        <v/>
      </c>
      <c r="X68" s="37" t="str">
        <f t="shared" si="5"/>
        <v/>
      </c>
      <c r="Y68" s="38" t="str">
        <f t="shared" si="6"/>
        <v/>
      </c>
    </row>
    <row r="69" spans="2:25">
      <c r="B69" s="36">
        <v>61</v>
      </c>
      <c r="C69" s="113" t="str">
        <f>IF(R68="","",C68+R68)</f>
        <v/>
      </c>
      <c r="D69" s="113"/>
      <c r="E69" s="36"/>
      <c r="F69" s="8"/>
      <c r="G69" s="63"/>
      <c r="H69" s="119"/>
      <c r="I69" s="119"/>
      <c r="J69" s="36"/>
      <c r="K69" s="117" t="str">
        <f t="shared" si="3"/>
        <v/>
      </c>
      <c r="L69" s="118"/>
      <c r="M69" s="6" t="str">
        <f>IF(J69="","",(K69/J69)/LOOKUP(RIGHT($D$2,3),定数!$A$6:$A$13,定数!$B$6:$B$13))</f>
        <v/>
      </c>
      <c r="N69" s="36"/>
      <c r="O69" s="8"/>
      <c r="P69" s="119"/>
      <c r="Q69" s="119"/>
      <c r="R69" s="115" t="str">
        <f>IF(P69="","",T69*M69*LOOKUP(RIGHT($D$2,3),定数!$A$6:$A$13,定数!$B$6:$B$13))</f>
        <v/>
      </c>
      <c r="S69" s="115"/>
      <c r="T69" s="116" t="str">
        <f t="shared" si="4"/>
        <v/>
      </c>
      <c r="U69" s="116"/>
      <c r="V69" s="22" t="str">
        <f t="shared" si="1"/>
        <v/>
      </c>
      <c r="W69" t="str">
        <f t="shared" si="2"/>
        <v/>
      </c>
      <c r="X69" s="37" t="str">
        <f t="shared" si="5"/>
        <v/>
      </c>
      <c r="Y69" s="38" t="str">
        <f t="shared" si="6"/>
        <v/>
      </c>
    </row>
    <row r="70" spans="2:25">
      <c r="B70" s="36">
        <v>62</v>
      </c>
      <c r="C70" s="113" t="str">
        <f t="shared" si="0"/>
        <v/>
      </c>
      <c r="D70" s="113"/>
      <c r="E70" s="36"/>
      <c r="F70" s="8"/>
      <c r="G70" s="62"/>
      <c r="H70" s="119"/>
      <c r="I70" s="119"/>
      <c r="J70" s="36"/>
      <c r="K70" s="117" t="str">
        <f t="shared" si="3"/>
        <v/>
      </c>
      <c r="L70" s="118"/>
      <c r="M70" s="6" t="str">
        <f>IF(J70="","",(K70/J70)/LOOKUP(RIGHT($D$2,3),定数!$A$6:$A$13,定数!$B$6:$B$13))</f>
        <v/>
      </c>
      <c r="N70" s="36"/>
      <c r="O70" s="8"/>
      <c r="P70" s="119"/>
      <c r="Q70" s="119"/>
      <c r="R70" s="115" t="str">
        <f>IF(P70="","",T70*M70*LOOKUP(RIGHT($D$2,3),定数!$A$6:$A$13,定数!$B$6:$B$13))</f>
        <v/>
      </c>
      <c r="S70" s="115"/>
      <c r="T70" s="116" t="str">
        <f t="shared" si="4"/>
        <v/>
      </c>
      <c r="U70" s="116"/>
      <c r="V70" s="22" t="str">
        <f t="shared" si="1"/>
        <v/>
      </c>
      <c r="W70" t="str">
        <f t="shared" si="2"/>
        <v/>
      </c>
      <c r="X70" s="37" t="str">
        <f t="shared" si="5"/>
        <v/>
      </c>
      <c r="Y70" s="38" t="str">
        <f t="shared" si="6"/>
        <v/>
      </c>
    </row>
    <row r="71" spans="2:25">
      <c r="B71" s="36">
        <v>63</v>
      </c>
      <c r="C71" s="113" t="str">
        <f t="shared" si="0"/>
        <v/>
      </c>
      <c r="D71" s="113"/>
      <c r="E71" s="36"/>
      <c r="F71" s="8"/>
      <c r="G71" s="62"/>
      <c r="H71" s="119"/>
      <c r="I71" s="119"/>
      <c r="J71" s="36"/>
      <c r="K71" s="117" t="str">
        <f t="shared" si="3"/>
        <v/>
      </c>
      <c r="L71" s="118"/>
      <c r="M71" s="6" t="str">
        <f>IF(J71="","",(K71/J71)/LOOKUP(RIGHT($D$2,3),定数!$A$6:$A$13,定数!$B$6:$B$13))</f>
        <v/>
      </c>
      <c r="N71" s="36"/>
      <c r="O71" s="8"/>
      <c r="P71" s="119"/>
      <c r="Q71" s="119"/>
      <c r="R71" s="115" t="str">
        <f>IF(P71="","",T71*M71*LOOKUP(RIGHT($D$2,3),定数!$A$6:$A$13,定数!$B$6:$B$13))</f>
        <v/>
      </c>
      <c r="S71" s="115"/>
      <c r="T71" s="116" t="str">
        <f t="shared" si="4"/>
        <v/>
      </c>
      <c r="U71" s="116"/>
      <c r="V71" s="22" t="str">
        <f t="shared" si="1"/>
        <v/>
      </c>
      <c r="W71" t="str">
        <f t="shared" si="2"/>
        <v/>
      </c>
      <c r="X71" s="37" t="str">
        <f t="shared" si="5"/>
        <v/>
      </c>
      <c r="Y71" s="38" t="str">
        <f t="shared" si="6"/>
        <v/>
      </c>
    </row>
    <row r="72" spans="2:25">
      <c r="B72" s="36">
        <v>64</v>
      </c>
      <c r="C72" s="113" t="str">
        <f t="shared" si="0"/>
        <v/>
      </c>
      <c r="D72" s="113"/>
      <c r="E72" s="36"/>
      <c r="F72" s="8"/>
      <c r="G72" s="63"/>
      <c r="H72" s="119"/>
      <c r="I72" s="119"/>
      <c r="J72" s="36"/>
      <c r="K72" s="117" t="str">
        <f t="shared" si="3"/>
        <v/>
      </c>
      <c r="L72" s="118"/>
      <c r="M72" s="6" t="str">
        <f>IF(J72="","",(K72/J72)/LOOKUP(RIGHT($D$2,3),定数!$A$6:$A$13,定数!$B$6:$B$13))</f>
        <v/>
      </c>
      <c r="N72" s="36"/>
      <c r="O72" s="8"/>
      <c r="P72" s="119"/>
      <c r="Q72" s="119"/>
      <c r="R72" s="115" t="str">
        <f>IF(P72="","",T72*M72*LOOKUP(RIGHT($D$2,3),定数!$A$6:$A$13,定数!$B$6:$B$13))</f>
        <v/>
      </c>
      <c r="S72" s="115"/>
      <c r="T72" s="116" t="str">
        <f t="shared" si="4"/>
        <v/>
      </c>
      <c r="U72" s="116"/>
      <c r="V72" s="22" t="str">
        <f t="shared" si="1"/>
        <v/>
      </c>
      <c r="W72" t="str">
        <f t="shared" si="2"/>
        <v/>
      </c>
      <c r="X72" s="37" t="str">
        <f t="shared" si="5"/>
        <v/>
      </c>
      <c r="Y72" s="38" t="str">
        <f t="shared" si="6"/>
        <v/>
      </c>
    </row>
    <row r="73" spans="2:25">
      <c r="B73" s="36">
        <v>65</v>
      </c>
      <c r="C73" s="113" t="str">
        <f t="shared" si="0"/>
        <v/>
      </c>
      <c r="D73" s="113"/>
      <c r="E73" s="36"/>
      <c r="F73" s="8"/>
      <c r="G73" s="62"/>
      <c r="H73" s="119"/>
      <c r="I73" s="119"/>
      <c r="J73" s="36"/>
      <c r="K73" s="117" t="str">
        <f t="shared" si="3"/>
        <v/>
      </c>
      <c r="L73" s="118"/>
      <c r="M73" s="6" t="str">
        <f>IF(J73="","",(K73/J73)/LOOKUP(RIGHT($D$2,3),定数!$A$6:$A$13,定数!$B$6:$B$13))</f>
        <v/>
      </c>
      <c r="N73" s="36"/>
      <c r="O73" s="8"/>
      <c r="P73" s="119"/>
      <c r="Q73" s="119"/>
      <c r="R73" s="115" t="str">
        <f>IF(P73="","",T73*M73*LOOKUP(RIGHT($D$2,3),定数!$A$6:$A$13,定数!$B$6:$B$13))</f>
        <v/>
      </c>
      <c r="S73" s="115"/>
      <c r="T73" s="116" t="str">
        <f t="shared" si="4"/>
        <v/>
      </c>
      <c r="U73" s="116"/>
      <c r="V73" s="22" t="str">
        <f t="shared" si="1"/>
        <v/>
      </c>
      <c r="W73" t="str">
        <f t="shared" si="2"/>
        <v/>
      </c>
      <c r="X73" s="37" t="str">
        <f t="shared" si="5"/>
        <v/>
      </c>
      <c r="Y73" s="38" t="str">
        <f t="shared" si="6"/>
        <v/>
      </c>
    </row>
    <row r="74" spans="2:25">
      <c r="B74" s="36">
        <v>66</v>
      </c>
      <c r="C74" s="113" t="str">
        <f>IF(R73="","",C73+R73)</f>
        <v/>
      </c>
      <c r="D74" s="113"/>
      <c r="E74" s="36"/>
      <c r="F74" s="8"/>
      <c r="G74" s="63"/>
      <c r="H74" s="119"/>
      <c r="I74" s="119"/>
      <c r="J74" s="36"/>
      <c r="K74" s="117" t="str">
        <f t="shared" si="3"/>
        <v/>
      </c>
      <c r="L74" s="118"/>
      <c r="M74" s="6" t="str">
        <f>IF(J74="","",(K74/J74)/LOOKUP(RIGHT($D$2,3),定数!$A$6:$A$13,定数!$B$6:$B$13))</f>
        <v/>
      </c>
      <c r="N74" s="36"/>
      <c r="O74" s="8"/>
      <c r="P74" s="119"/>
      <c r="Q74" s="119"/>
      <c r="R74" s="115" t="str">
        <f>IF(P74="","",T74*M74*LOOKUP(RIGHT($D$2,3),定数!$A$6:$A$13,定数!$B$6:$B$13))</f>
        <v/>
      </c>
      <c r="S74" s="115"/>
      <c r="T74" s="116" t="str">
        <f t="shared" si="4"/>
        <v/>
      </c>
      <c r="U74" s="116"/>
      <c r="V74" s="22" t="str">
        <f t="shared" ref="V74:V108" si="7">IF(T74&lt;&gt;"",IF(T74&gt;0,1+V73,0),"")</f>
        <v/>
      </c>
      <c r="W74" t="str">
        <f t="shared" ref="W74" si="8">IF(T74&lt;&gt;"",IF(T74&lt;0,1+W73,0),"")</f>
        <v/>
      </c>
      <c r="X74" s="37" t="str">
        <f t="shared" si="5"/>
        <v/>
      </c>
      <c r="Y74" s="38" t="str">
        <f t="shared" si="6"/>
        <v/>
      </c>
    </row>
    <row r="75" spans="2:25">
      <c r="B75" s="36">
        <v>67</v>
      </c>
      <c r="C75" s="113" t="str">
        <f t="shared" ref="C75:C108" si="9">IF(R74="","",C74+R74)</f>
        <v/>
      </c>
      <c r="D75" s="113"/>
      <c r="E75" s="36"/>
      <c r="F75" s="8"/>
      <c r="G75" s="64"/>
      <c r="H75" s="119"/>
      <c r="I75" s="119"/>
      <c r="J75" s="36"/>
      <c r="K75" s="117" t="str">
        <f t="shared" ref="K75:K108" si="10">IF(J75="","",C75*0.03)</f>
        <v/>
      </c>
      <c r="L75" s="118"/>
      <c r="M75" s="6" t="str">
        <f>IF(J75="","",(K75/J75)/LOOKUP(RIGHT($D$2,3),定数!$A$6:$A$13,定数!$B$6:$B$13))</f>
        <v/>
      </c>
      <c r="N75" s="36"/>
      <c r="O75" s="8"/>
      <c r="P75" s="119"/>
      <c r="Q75" s="119"/>
      <c r="R75" s="115" t="str">
        <f>IF(P75="","",T75*M75*LOOKUP(RIGHT($D$2,3),定数!$A$6:$A$13,定数!$B$6:$B$13))</f>
        <v/>
      </c>
      <c r="S75" s="115"/>
      <c r="T75" s="116" t="str">
        <f t="shared" si="4"/>
        <v/>
      </c>
      <c r="U75" s="116"/>
      <c r="V75" s="22" t="str">
        <f t="shared" si="7"/>
        <v/>
      </c>
      <c r="W75" t="str">
        <f t="shared" ref="W75:W90" si="11">IF(T75&lt;&gt;"",IF(T75&lt;0,1+W74,0),"")</f>
        <v/>
      </c>
      <c r="X75" s="37" t="str">
        <f t="shared" si="5"/>
        <v/>
      </c>
      <c r="Y75" s="38" t="str">
        <f t="shared" si="6"/>
        <v/>
      </c>
    </row>
    <row r="76" spans="2:25">
      <c r="B76" s="36">
        <v>68</v>
      </c>
      <c r="C76" s="113" t="str">
        <f t="shared" si="9"/>
        <v/>
      </c>
      <c r="D76" s="113"/>
      <c r="E76" s="36"/>
      <c r="F76" s="8"/>
      <c r="G76" s="64"/>
      <c r="H76" s="119"/>
      <c r="I76" s="119"/>
      <c r="J76" s="36"/>
      <c r="K76" s="117" t="str">
        <f t="shared" si="10"/>
        <v/>
      </c>
      <c r="L76" s="118"/>
      <c r="M76" s="6" t="str">
        <f>IF(J76="","",(K76/J76)/LOOKUP(RIGHT($D$2,3),定数!$A$6:$A$13,定数!$B$6:$B$13))</f>
        <v/>
      </c>
      <c r="N76" s="36"/>
      <c r="O76" s="8"/>
      <c r="P76" s="119"/>
      <c r="Q76" s="119"/>
      <c r="R76" s="115" t="str">
        <f>IF(P76="","",T76*M76*LOOKUP(RIGHT($D$2,3),定数!$A$6:$A$13,定数!$B$6:$B$13))</f>
        <v/>
      </c>
      <c r="S76" s="115"/>
      <c r="T76" s="116" t="str">
        <f t="shared" ref="T76:T108" si="12">IF(P76="","",IF(G76="買",(P76-H76),(H76-P76))*IF(RIGHT($D$2,3)="JPY",100,10000))</f>
        <v/>
      </c>
      <c r="U76" s="116"/>
      <c r="V76" s="22" t="str">
        <f t="shared" si="7"/>
        <v/>
      </c>
      <c r="W76" t="str">
        <f t="shared" si="11"/>
        <v/>
      </c>
      <c r="X76" s="37" t="str">
        <f t="shared" ref="X76:X108" si="13">IF(C76&lt;&gt;"",MAX(X75,C76),"")</f>
        <v/>
      </c>
      <c r="Y76" s="38" t="str">
        <f t="shared" ref="Y76:Y108" si="14">IF(X76&lt;&gt;"",1-(C76/X76),"")</f>
        <v/>
      </c>
    </row>
    <row r="77" spans="2:25">
      <c r="B77" s="36">
        <v>69</v>
      </c>
      <c r="C77" s="113" t="str">
        <f t="shared" si="9"/>
        <v/>
      </c>
      <c r="D77" s="113"/>
      <c r="E77" s="36"/>
      <c r="F77" s="8"/>
      <c r="G77" s="64"/>
      <c r="H77" s="119"/>
      <c r="I77" s="119"/>
      <c r="J77" s="36"/>
      <c r="K77" s="117" t="str">
        <f t="shared" si="10"/>
        <v/>
      </c>
      <c r="L77" s="118"/>
      <c r="M77" s="6" t="str">
        <f>IF(J77="","",(K77/J77)/LOOKUP(RIGHT($D$2,3),定数!$A$6:$A$13,定数!$B$6:$B$13))</f>
        <v/>
      </c>
      <c r="N77" s="36"/>
      <c r="O77" s="8"/>
      <c r="P77" s="119"/>
      <c r="Q77" s="119"/>
      <c r="R77" s="115" t="str">
        <f>IF(P77="","",T77*M77*LOOKUP(RIGHT($D$2,3),定数!$A$6:$A$13,定数!$B$6:$B$13))</f>
        <v/>
      </c>
      <c r="S77" s="115"/>
      <c r="T77" s="116" t="str">
        <f t="shared" si="12"/>
        <v/>
      </c>
      <c r="U77" s="116"/>
      <c r="V77" s="22" t="str">
        <f t="shared" si="7"/>
        <v/>
      </c>
      <c r="W77" t="str">
        <f t="shared" si="11"/>
        <v/>
      </c>
      <c r="X77" s="37" t="str">
        <f t="shared" si="13"/>
        <v/>
      </c>
      <c r="Y77" s="38" t="str">
        <f t="shared" si="14"/>
        <v/>
      </c>
    </row>
    <row r="78" spans="2:25">
      <c r="B78" s="36">
        <v>70</v>
      </c>
      <c r="C78" s="113" t="str">
        <f>IF(R77="","",C77+R77)</f>
        <v/>
      </c>
      <c r="D78" s="113"/>
      <c r="E78" s="36"/>
      <c r="F78" s="8"/>
      <c r="G78" s="64"/>
      <c r="H78" s="119"/>
      <c r="I78" s="119"/>
      <c r="J78" s="36"/>
      <c r="K78" s="117" t="str">
        <f t="shared" si="10"/>
        <v/>
      </c>
      <c r="L78" s="118"/>
      <c r="M78" s="6" t="str">
        <f>IF(J78="","",(K78/J78)/LOOKUP(RIGHT($D$2,3),定数!$A$6:$A$13,定数!$B$6:$B$13))</f>
        <v/>
      </c>
      <c r="N78" s="36"/>
      <c r="O78" s="8"/>
      <c r="P78" s="119"/>
      <c r="Q78" s="119"/>
      <c r="R78" s="115" t="str">
        <f>IF(P78="","",T78*M78*LOOKUP(RIGHT($D$2,3),定数!$A$6:$A$13,定数!$B$6:$B$13))</f>
        <v/>
      </c>
      <c r="S78" s="115"/>
      <c r="T78" s="116" t="str">
        <f t="shared" si="12"/>
        <v/>
      </c>
      <c r="U78" s="116"/>
      <c r="V78" s="22" t="str">
        <f t="shared" si="7"/>
        <v/>
      </c>
      <c r="W78" t="str">
        <f t="shared" si="11"/>
        <v/>
      </c>
      <c r="X78" s="37" t="str">
        <f t="shared" si="13"/>
        <v/>
      </c>
      <c r="Y78" s="38" t="str">
        <f t="shared" si="14"/>
        <v/>
      </c>
    </row>
    <row r="79" spans="2:25">
      <c r="B79" s="36">
        <v>71</v>
      </c>
      <c r="C79" s="113" t="str">
        <f>IF(R78="","",C78+R78)</f>
        <v/>
      </c>
      <c r="D79" s="113"/>
      <c r="E79" s="36"/>
      <c r="F79" s="8"/>
      <c r="G79" s="62"/>
      <c r="H79" s="119"/>
      <c r="I79" s="119"/>
      <c r="J79" s="36"/>
      <c r="K79" s="117" t="str">
        <f t="shared" si="10"/>
        <v/>
      </c>
      <c r="L79" s="118"/>
      <c r="M79" s="6" t="str">
        <f>IF(J79="","",(K79/J79)/LOOKUP(RIGHT($D$2,3),定数!$A$6:$A$13,定数!$B$6:$B$13))</f>
        <v/>
      </c>
      <c r="N79" s="36"/>
      <c r="O79" s="8"/>
      <c r="P79" s="119"/>
      <c r="Q79" s="119"/>
      <c r="R79" s="115" t="str">
        <f>IF(P79="","",T79*M79*LOOKUP(RIGHT($D$2,3),定数!$A$6:$A$13,定数!$B$6:$B$13))</f>
        <v/>
      </c>
      <c r="S79" s="115"/>
      <c r="T79" s="116" t="str">
        <f t="shared" si="12"/>
        <v/>
      </c>
      <c r="U79" s="116"/>
      <c r="V79" s="1" t="str">
        <f t="shared" si="7"/>
        <v/>
      </c>
      <c r="W79" t="str">
        <f t="shared" si="11"/>
        <v/>
      </c>
      <c r="X79" s="37" t="str">
        <f t="shared" si="13"/>
        <v/>
      </c>
      <c r="Y79" s="38" t="str">
        <f t="shared" si="14"/>
        <v/>
      </c>
    </row>
    <row r="80" spans="2:25">
      <c r="B80" s="36">
        <v>72</v>
      </c>
      <c r="C80" s="113" t="str">
        <f>IF(R79="","",C79+R79)</f>
        <v/>
      </c>
      <c r="D80" s="113"/>
      <c r="E80" s="36"/>
      <c r="F80" s="8"/>
      <c r="G80" s="64"/>
      <c r="H80" s="119"/>
      <c r="I80" s="119"/>
      <c r="J80" s="36"/>
      <c r="K80" s="117" t="str">
        <f t="shared" si="10"/>
        <v/>
      </c>
      <c r="L80" s="118"/>
      <c r="M80" s="6" t="str">
        <f>IF(J80="","",(K80/J80)/LOOKUP(RIGHT($D$2,3),定数!$A$6:$A$13,定数!$B$6:$B$13))</f>
        <v/>
      </c>
      <c r="N80" s="36"/>
      <c r="O80" s="8"/>
      <c r="P80" s="119"/>
      <c r="Q80" s="119"/>
      <c r="R80" s="115" t="str">
        <f>IF(P80="","",T80*M80*LOOKUP(RIGHT($D$2,3),定数!$A$6:$A$13,定数!$B$6:$B$13))</f>
        <v/>
      </c>
      <c r="S80" s="115"/>
      <c r="T80" s="116" t="str">
        <f t="shared" si="12"/>
        <v/>
      </c>
      <c r="U80" s="116"/>
      <c r="V80" s="22" t="str">
        <f t="shared" si="7"/>
        <v/>
      </c>
      <c r="W80" t="str">
        <f t="shared" si="11"/>
        <v/>
      </c>
      <c r="X80" s="37" t="str">
        <f t="shared" si="13"/>
        <v/>
      </c>
      <c r="Y80" s="38" t="str">
        <f t="shared" si="14"/>
        <v/>
      </c>
    </row>
    <row r="81" spans="2:25">
      <c r="B81" s="36">
        <v>73</v>
      </c>
      <c r="C81" s="113" t="str">
        <f t="shared" si="9"/>
        <v/>
      </c>
      <c r="D81" s="113"/>
      <c r="E81" s="36"/>
      <c r="F81" s="8"/>
      <c r="G81" s="62"/>
      <c r="H81" s="119"/>
      <c r="I81" s="119"/>
      <c r="J81" s="36"/>
      <c r="K81" s="117" t="str">
        <f t="shared" si="10"/>
        <v/>
      </c>
      <c r="L81" s="118"/>
      <c r="M81" s="6" t="str">
        <f>IF(J81="","",(K81/J81)/LOOKUP(RIGHT($D$2,3),定数!$A$6:$A$13,定数!$B$6:$B$13))</f>
        <v/>
      </c>
      <c r="N81" s="36"/>
      <c r="O81" s="8"/>
      <c r="P81" s="119"/>
      <c r="Q81" s="119"/>
      <c r="R81" s="115" t="str">
        <f>IF(P81="","",T81*M81*LOOKUP(RIGHT($D$2,3),定数!$A$6:$A$13,定数!$B$6:$B$13))</f>
        <v/>
      </c>
      <c r="S81" s="115"/>
      <c r="T81" s="116" t="str">
        <f t="shared" si="12"/>
        <v/>
      </c>
      <c r="U81" s="116"/>
      <c r="V81" s="22" t="str">
        <f t="shared" si="7"/>
        <v/>
      </c>
      <c r="W81" t="str">
        <f t="shared" si="11"/>
        <v/>
      </c>
      <c r="X81" s="37" t="str">
        <f t="shared" si="13"/>
        <v/>
      </c>
      <c r="Y81" s="38" t="str">
        <f t="shared" si="14"/>
        <v/>
      </c>
    </row>
    <row r="82" spans="2:25">
      <c r="B82" s="36">
        <v>74</v>
      </c>
      <c r="C82" s="113" t="str">
        <f t="shared" si="9"/>
        <v/>
      </c>
      <c r="D82" s="113"/>
      <c r="E82" s="36"/>
      <c r="F82" s="8"/>
      <c r="G82" s="64"/>
      <c r="H82" s="119"/>
      <c r="I82" s="119"/>
      <c r="J82" s="36"/>
      <c r="K82" s="117" t="str">
        <f t="shared" si="10"/>
        <v/>
      </c>
      <c r="L82" s="118"/>
      <c r="M82" s="6" t="str">
        <f>IF(J82="","",(K82/J82)/LOOKUP(RIGHT($D$2,3),定数!$A$6:$A$13,定数!$B$6:$B$13))</f>
        <v/>
      </c>
      <c r="N82" s="36"/>
      <c r="O82" s="8"/>
      <c r="P82" s="119"/>
      <c r="Q82" s="119"/>
      <c r="R82" s="115" t="str">
        <f>IF(P82="","",T82*M82*LOOKUP(RIGHT($D$2,3),定数!$A$6:$A$13,定数!$B$6:$B$13))</f>
        <v/>
      </c>
      <c r="S82" s="115"/>
      <c r="T82" s="116" t="str">
        <f t="shared" si="12"/>
        <v/>
      </c>
      <c r="U82" s="116"/>
      <c r="V82" s="22" t="str">
        <f t="shared" si="7"/>
        <v/>
      </c>
      <c r="W82" t="str">
        <f t="shared" si="11"/>
        <v/>
      </c>
      <c r="X82" s="37" t="str">
        <f t="shared" si="13"/>
        <v/>
      </c>
      <c r="Y82" s="38" t="str">
        <f t="shared" si="14"/>
        <v/>
      </c>
    </row>
    <row r="83" spans="2:25">
      <c r="B83" s="36">
        <v>75</v>
      </c>
      <c r="C83" s="113" t="str">
        <f>IF(R82="","",C82+R82)</f>
        <v/>
      </c>
      <c r="D83" s="113"/>
      <c r="E83" s="36"/>
      <c r="F83" s="8"/>
      <c r="G83" s="62"/>
      <c r="H83" s="119"/>
      <c r="I83" s="119"/>
      <c r="J83" s="36"/>
      <c r="K83" s="117" t="str">
        <f t="shared" si="10"/>
        <v/>
      </c>
      <c r="L83" s="118"/>
      <c r="M83" s="6" t="str">
        <f>IF(J83="","",(K83/J83)/LOOKUP(RIGHT($D$2,3),定数!$A$6:$A$13,定数!$B$6:$B$13))</f>
        <v/>
      </c>
      <c r="N83" s="36"/>
      <c r="O83" s="8"/>
      <c r="P83" s="119"/>
      <c r="Q83" s="119"/>
      <c r="R83" s="115" t="str">
        <f>IF(P83="","",T83*M83*LOOKUP(RIGHT($D$2,3),定数!$A$6:$A$13,定数!$B$6:$B$13))</f>
        <v/>
      </c>
      <c r="S83" s="115"/>
      <c r="T83" s="116" t="str">
        <f t="shared" si="12"/>
        <v/>
      </c>
      <c r="U83" s="116"/>
      <c r="V83" s="22" t="str">
        <f t="shared" si="7"/>
        <v/>
      </c>
      <c r="W83" t="str">
        <f t="shared" si="11"/>
        <v/>
      </c>
      <c r="X83" s="37" t="str">
        <f t="shared" si="13"/>
        <v/>
      </c>
      <c r="Y83" s="38" t="str">
        <f t="shared" si="14"/>
        <v/>
      </c>
    </row>
    <row r="84" spans="2:25">
      <c r="B84" s="36">
        <v>76</v>
      </c>
      <c r="C84" s="113" t="str">
        <f>IF(R83="","",C83+R83)</f>
        <v/>
      </c>
      <c r="D84" s="113"/>
      <c r="E84" s="36"/>
      <c r="F84" s="8"/>
      <c r="G84" s="64"/>
      <c r="H84" s="119"/>
      <c r="I84" s="119"/>
      <c r="J84" s="36"/>
      <c r="K84" s="117" t="str">
        <f t="shared" si="10"/>
        <v/>
      </c>
      <c r="L84" s="118"/>
      <c r="M84" s="6" t="str">
        <f>IF(J84="","",(K84/J84)/LOOKUP(RIGHT($D$2,3),定数!$A$6:$A$13,定数!$B$6:$B$13))</f>
        <v/>
      </c>
      <c r="N84" s="36"/>
      <c r="O84" s="8"/>
      <c r="P84" s="119"/>
      <c r="Q84" s="119"/>
      <c r="R84" s="115" t="str">
        <f>IF(P84="","",T84*M84*LOOKUP(RIGHT($D$2,3),定数!$A$6:$A$13,定数!$B$6:$B$13))</f>
        <v/>
      </c>
      <c r="S84" s="115"/>
      <c r="T84" s="116" t="str">
        <f t="shared" si="12"/>
        <v/>
      </c>
      <c r="U84" s="116"/>
      <c r="V84" s="22" t="str">
        <f t="shared" si="7"/>
        <v/>
      </c>
      <c r="W84" t="str">
        <f t="shared" si="11"/>
        <v/>
      </c>
      <c r="X84" s="37" t="str">
        <f t="shared" si="13"/>
        <v/>
      </c>
      <c r="Y84" s="38" t="str">
        <f t="shared" si="14"/>
        <v/>
      </c>
    </row>
    <row r="85" spans="2:25">
      <c r="B85" s="36">
        <v>77</v>
      </c>
      <c r="C85" s="113" t="str">
        <f>IF(R84="","",C84+R84)</f>
        <v/>
      </c>
      <c r="D85" s="113"/>
      <c r="E85" s="36"/>
      <c r="F85" s="8"/>
      <c r="G85" s="64"/>
      <c r="H85" s="119"/>
      <c r="I85" s="119"/>
      <c r="J85" s="36"/>
      <c r="K85" s="117" t="str">
        <f t="shared" si="10"/>
        <v/>
      </c>
      <c r="L85" s="118"/>
      <c r="M85" s="6" t="str">
        <f>IF(J85="","",(K85/J85)/LOOKUP(RIGHT($D$2,3),定数!$A$6:$A$13,定数!$B$6:$B$13))</f>
        <v/>
      </c>
      <c r="N85" s="36"/>
      <c r="O85" s="8"/>
      <c r="P85" s="119"/>
      <c r="Q85" s="119"/>
      <c r="R85" s="115" t="str">
        <f>IF(P85="","",T85*M85*LOOKUP(RIGHT($D$2,3),定数!$A$6:$A$13,定数!$B$6:$B$13))</f>
        <v/>
      </c>
      <c r="S85" s="115"/>
      <c r="T85" s="116" t="str">
        <f t="shared" si="12"/>
        <v/>
      </c>
      <c r="U85" s="116"/>
      <c r="V85" s="22" t="str">
        <f t="shared" si="7"/>
        <v/>
      </c>
      <c r="W85" t="str">
        <f t="shared" si="11"/>
        <v/>
      </c>
      <c r="X85" s="37" t="str">
        <f t="shared" si="13"/>
        <v/>
      </c>
      <c r="Y85" s="38" t="str">
        <f t="shared" si="14"/>
        <v/>
      </c>
    </row>
    <row r="86" spans="2:25">
      <c r="B86" s="36">
        <v>78</v>
      </c>
      <c r="C86" s="113" t="str">
        <f t="shared" si="9"/>
        <v/>
      </c>
      <c r="D86" s="113"/>
      <c r="E86" s="36"/>
      <c r="F86" s="8"/>
      <c r="G86" s="64"/>
      <c r="H86" s="119"/>
      <c r="I86" s="119"/>
      <c r="J86" s="36"/>
      <c r="K86" s="117" t="str">
        <f t="shared" si="10"/>
        <v/>
      </c>
      <c r="L86" s="118"/>
      <c r="M86" s="6" t="str">
        <f>IF(J86="","",(K86/J86)/LOOKUP(RIGHT($D$2,3),定数!$A$6:$A$13,定数!$B$6:$B$13))</f>
        <v/>
      </c>
      <c r="N86" s="36"/>
      <c r="O86" s="8"/>
      <c r="P86" s="119"/>
      <c r="Q86" s="119"/>
      <c r="R86" s="115" t="str">
        <f>IF(P86="","",T86*M86*LOOKUP(RIGHT($D$2,3),定数!$A$6:$A$13,定数!$B$6:$B$13))</f>
        <v/>
      </c>
      <c r="S86" s="115"/>
      <c r="T86" s="116" t="str">
        <f t="shared" si="12"/>
        <v/>
      </c>
      <c r="U86" s="116"/>
      <c r="V86" s="22" t="str">
        <f t="shared" si="7"/>
        <v/>
      </c>
      <c r="W86" t="str">
        <f t="shared" si="11"/>
        <v/>
      </c>
      <c r="X86" s="37" t="str">
        <f t="shared" si="13"/>
        <v/>
      </c>
      <c r="Y86" s="38" t="str">
        <f t="shared" si="14"/>
        <v/>
      </c>
    </row>
    <row r="87" spans="2:25">
      <c r="B87" s="36">
        <v>79</v>
      </c>
      <c r="C87" s="113" t="str">
        <f>IF(R86="","",C86+R86)</f>
        <v/>
      </c>
      <c r="D87" s="113"/>
      <c r="E87" s="36"/>
      <c r="F87" s="8"/>
      <c r="G87" s="64"/>
      <c r="H87" s="119"/>
      <c r="I87" s="119"/>
      <c r="J87" s="36"/>
      <c r="K87" s="117" t="str">
        <f t="shared" si="10"/>
        <v/>
      </c>
      <c r="L87" s="118"/>
      <c r="M87" s="6" t="str">
        <f>IF(J87="","",(K87/J87)/LOOKUP(RIGHT($D$2,3),定数!$A$6:$A$13,定数!$B$6:$B$13))</f>
        <v/>
      </c>
      <c r="N87" s="36"/>
      <c r="O87" s="8"/>
      <c r="P87" s="119"/>
      <c r="Q87" s="119"/>
      <c r="R87" s="115" t="str">
        <f>IF(P87="","",T87*M87*LOOKUP(RIGHT($D$2,3),定数!$A$6:$A$13,定数!$B$6:$B$13))</f>
        <v/>
      </c>
      <c r="S87" s="115"/>
      <c r="T87" s="116" t="str">
        <f t="shared" si="12"/>
        <v/>
      </c>
      <c r="U87" s="116"/>
      <c r="V87" s="22" t="str">
        <f t="shared" si="7"/>
        <v/>
      </c>
      <c r="W87" t="str">
        <f t="shared" si="11"/>
        <v/>
      </c>
      <c r="X87" s="37" t="str">
        <f t="shared" si="13"/>
        <v/>
      </c>
      <c r="Y87" s="38" t="str">
        <f t="shared" si="14"/>
        <v/>
      </c>
    </row>
    <row r="88" spans="2:25">
      <c r="B88" s="36">
        <v>80</v>
      </c>
      <c r="C88" s="113" t="str">
        <f t="shared" si="9"/>
        <v/>
      </c>
      <c r="D88" s="113"/>
      <c r="E88" s="36"/>
      <c r="F88" s="8"/>
      <c r="G88" s="62"/>
      <c r="H88" s="119"/>
      <c r="I88" s="119"/>
      <c r="J88" s="36"/>
      <c r="K88" s="117" t="str">
        <f t="shared" si="10"/>
        <v/>
      </c>
      <c r="L88" s="118"/>
      <c r="M88" s="6" t="str">
        <f>IF(J88="","",(K88/J88)/LOOKUP(RIGHT($D$2,3),定数!$A$6:$A$13,定数!$B$6:$B$13))</f>
        <v/>
      </c>
      <c r="N88" s="36"/>
      <c r="O88" s="8"/>
      <c r="P88" s="119"/>
      <c r="Q88" s="119"/>
      <c r="R88" s="115" t="str">
        <f>IF(P88="","",T88*M88*LOOKUP(RIGHT($D$2,3),定数!$A$6:$A$13,定数!$B$6:$B$13))</f>
        <v/>
      </c>
      <c r="S88" s="115"/>
      <c r="T88" s="116" t="str">
        <f t="shared" si="12"/>
        <v/>
      </c>
      <c r="U88" s="116"/>
      <c r="V88" s="22" t="str">
        <f t="shared" si="7"/>
        <v/>
      </c>
      <c r="W88" t="str">
        <f t="shared" si="11"/>
        <v/>
      </c>
      <c r="X88" s="37" t="str">
        <f t="shared" si="13"/>
        <v/>
      </c>
      <c r="Y88" s="38" t="str">
        <f t="shared" si="14"/>
        <v/>
      </c>
    </row>
    <row r="89" spans="2:25">
      <c r="B89" s="36">
        <v>81</v>
      </c>
      <c r="C89" s="113" t="str">
        <f>IF(R88="","",C88+R88)</f>
        <v/>
      </c>
      <c r="D89" s="113"/>
      <c r="E89" s="36"/>
      <c r="F89" s="8"/>
      <c r="G89" s="64"/>
      <c r="H89" s="119"/>
      <c r="I89" s="119"/>
      <c r="J89" s="36"/>
      <c r="K89" s="117" t="str">
        <f t="shared" si="10"/>
        <v/>
      </c>
      <c r="L89" s="118"/>
      <c r="M89" s="6" t="str">
        <f>IF(J89="","",(K89/J89)/LOOKUP(RIGHT($D$2,3),定数!$A$6:$A$13,定数!$B$6:$B$13))</f>
        <v/>
      </c>
      <c r="N89" s="36"/>
      <c r="O89" s="8"/>
      <c r="P89" s="119"/>
      <c r="Q89" s="119"/>
      <c r="R89" s="115" t="str">
        <f>IF(P89="","",T89*M89*LOOKUP(RIGHT($D$2,3),定数!$A$6:$A$13,定数!$B$6:$B$13))</f>
        <v/>
      </c>
      <c r="S89" s="115"/>
      <c r="T89" s="116" t="str">
        <f t="shared" si="12"/>
        <v/>
      </c>
      <c r="U89" s="116"/>
      <c r="V89" s="22" t="str">
        <f t="shared" si="7"/>
        <v/>
      </c>
      <c r="W89" t="str">
        <f t="shared" si="11"/>
        <v/>
      </c>
      <c r="X89" s="37" t="str">
        <f t="shared" si="13"/>
        <v/>
      </c>
      <c r="Y89" s="38" t="str">
        <f t="shared" si="14"/>
        <v/>
      </c>
    </row>
    <row r="90" spans="2:25">
      <c r="B90" s="36">
        <v>82</v>
      </c>
      <c r="C90" s="113" t="str">
        <f t="shared" si="9"/>
        <v/>
      </c>
      <c r="D90" s="113"/>
      <c r="E90" s="36"/>
      <c r="F90" s="8"/>
      <c r="G90" s="64"/>
      <c r="H90" s="119"/>
      <c r="I90" s="119"/>
      <c r="J90" s="36"/>
      <c r="K90" s="117" t="str">
        <f t="shared" si="10"/>
        <v/>
      </c>
      <c r="L90" s="118"/>
      <c r="M90" s="6" t="str">
        <f>IF(J90="","",(K90/J90)/LOOKUP(RIGHT($D$2,3),定数!$A$6:$A$13,定数!$B$6:$B$13))</f>
        <v/>
      </c>
      <c r="N90" s="36"/>
      <c r="O90" s="8"/>
      <c r="P90" s="119"/>
      <c r="Q90" s="119"/>
      <c r="R90" s="115" t="str">
        <f>IF(P90="","",T90*M90*LOOKUP(RIGHT($D$2,3),定数!$A$6:$A$13,定数!$B$6:$B$13))</f>
        <v/>
      </c>
      <c r="S90" s="115"/>
      <c r="T90" s="116" t="str">
        <f t="shared" si="12"/>
        <v/>
      </c>
      <c r="U90" s="116"/>
      <c r="V90" s="22" t="str">
        <f t="shared" si="7"/>
        <v/>
      </c>
      <c r="W90" t="str">
        <f t="shared" si="11"/>
        <v/>
      </c>
      <c r="X90" s="37" t="str">
        <f t="shared" si="13"/>
        <v/>
      </c>
      <c r="Y90" s="38" t="str">
        <f t="shared" si="14"/>
        <v/>
      </c>
    </row>
    <row r="91" spans="2:25">
      <c r="B91" s="36">
        <v>83</v>
      </c>
      <c r="C91" s="113" t="str">
        <f t="shared" si="9"/>
        <v/>
      </c>
      <c r="D91" s="113"/>
      <c r="E91" s="36"/>
      <c r="F91" s="8"/>
      <c r="G91" s="62"/>
      <c r="H91" s="119"/>
      <c r="I91" s="119"/>
      <c r="J91" s="36"/>
      <c r="K91" s="117" t="str">
        <f t="shared" si="10"/>
        <v/>
      </c>
      <c r="L91" s="118"/>
      <c r="M91" s="6" t="str">
        <f>IF(J91="","",(K91/J91)/LOOKUP(RIGHT($D$2,3),定数!$A$6:$A$13,定数!$B$6:$B$13))</f>
        <v/>
      </c>
      <c r="N91" s="36"/>
      <c r="O91" s="8"/>
      <c r="P91" s="119"/>
      <c r="Q91" s="119"/>
      <c r="R91" s="115" t="str">
        <f>IF(P91="","",T91*M91*LOOKUP(RIGHT($D$2,3),定数!$A$6:$A$13,定数!$B$6:$B$13))</f>
        <v/>
      </c>
      <c r="S91" s="115"/>
      <c r="T91" s="116" t="str">
        <f t="shared" si="12"/>
        <v/>
      </c>
      <c r="U91" s="116"/>
      <c r="V91" s="22" t="str">
        <f t="shared" si="7"/>
        <v/>
      </c>
      <c r="W91" t="str">
        <f t="shared" ref="W91:W106" si="15">IF(T91&lt;&gt;"",IF(T91&lt;0,1+W90,0),"")</f>
        <v/>
      </c>
      <c r="X91" s="37" t="str">
        <f t="shared" si="13"/>
        <v/>
      </c>
      <c r="Y91" s="38" t="str">
        <f t="shared" si="14"/>
        <v/>
      </c>
    </row>
    <row r="92" spans="2:25">
      <c r="B92" s="36">
        <v>84</v>
      </c>
      <c r="C92" s="113" t="str">
        <f t="shared" si="9"/>
        <v/>
      </c>
      <c r="D92" s="113"/>
      <c r="E92" s="36"/>
      <c r="F92" s="8"/>
      <c r="G92" s="62"/>
      <c r="H92" s="119"/>
      <c r="I92" s="119"/>
      <c r="J92" s="36"/>
      <c r="K92" s="117" t="str">
        <f t="shared" si="10"/>
        <v/>
      </c>
      <c r="L92" s="118"/>
      <c r="M92" s="6" t="str">
        <f>IF(J92="","",(K92/J92)/LOOKUP(RIGHT($D$2,3),定数!$A$6:$A$13,定数!$B$6:$B$13))</f>
        <v/>
      </c>
      <c r="N92" s="36"/>
      <c r="O92" s="8"/>
      <c r="P92" s="119"/>
      <c r="Q92" s="119"/>
      <c r="R92" s="115" t="str">
        <f>IF(P92="","",T92*M92*LOOKUP(RIGHT($D$2,3),定数!$A$6:$A$13,定数!$B$6:$B$13))</f>
        <v/>
      </c>
      <c r="S92" s="115"/>
      <c r="T92" s="116" t="str">
        <f t="shared" si="12"/>
        <v/>
      </c>
      <c r="U92" s="116"/>
      <c r="V92" s="22" t="str">
        <f t="shared" si="7"/>
        <v/>
      </c>
      <c r="W92" t="str">
        <f t="shared" si="15"/>
        <v/>
      </c>
      <c r="X92" s="37" t="str">
        <f t="shared" si="13"/>
        <v/>
      </c>
      <c r="Y92" s="38" t="str">
        <f t="shared" si="14"/>
        <v/>
      </c>
    </row>
    <row r="93" spans="2:25">
      <c r="B93" s="36">
        <v>85</v>
      </c>
      <c r="C93" s="113" t="str">
        <f>IF(R92="","",C92+R92)</f>
        <v/>
      </c>
      <c r="D93" s="113"/>
      <c r="E93" s="36"/>
      <c r="F93" s="8"/>
      <c r="G93" s="64"/>
      <c r="H93" s="119"/>
      <c r="I93" s="119"/>
      <c r="J93" s="36"/>
      <c r="K93" s="117" t="str">
        <f t="shared" si="10"/>
        <v/>
      </c>
      <c r="L93" s="118"/>
      <c r="M93" s="6" t="str">
        <f>IF(J93="","",(K93/J93)/LOOKUP(RIGHT($D$2,3),定数!$A$6:$A$13,定数!$B$6:$B$13))</f>
        <v/>
      </c>
      <c r="N93" s="36"/>
      <c r="O93" s="8"/>
      <c r="P93" s="119"/>
      <c r="Q93" s="119"/>
      <c r="R93" s="115" t="str">
        <f>IF(P93="","",T93*M93*LOOKUP(RIGHT($D$2,3),定数!$A$6:$A$13,定数!$B$6:$B$13))</f>
        <v/>
      </c>
      <c r="S93" s="115"/>
      <c r="T93" s="116" t="str">
        <f t="shared" si="12"/>
        <v/>
      </c>
      <c r="U93" s="116"/>
      <c r="V93" s="1" t="str">
        <f t="shared" si="7"/>
        <v/>
      </c>
      <c r="W93" t="str">
        <f t="shared" si="15"/>
        <v/>
      </c>
      <c r="X93" s="37" t="str">
        <f t="shared" si="13"/>
        <v/>
      </c>
      <c r="Y93" s="38" t="str">
        <f t="shared" si="14"/>
        <v/>
      </c>
    </row>
    <row r="94" spans="2:25">
      <c r="B94" s="36">
        <v>86</v>
      </c>
      <c r="C94" s="113" t="str">
        <f>IF(R93="","",C93+R93)</f>
        <v/>
      </c>
      <c r="D94" s="113"/>
      <c r="E94" s="36"/>
      <c r="F94" s="8"/>
      <c r="G94" s="62"/>
      <c r="H94" s="119"/>
      <c r="I94" s="119"/>
      <c r="J94" s="36"/>
      <c r="K94" s="117" t="str">
        <f t="shared" si="10"/>
        <v/>
      </c>
      <c r="L94" s="118"/>
      <c r="M94" s="6" t="str">
        <f>IF(J94="","",(K94/J94)/LOOKUP(RIGHT($D$2,3),定数!$A$6:$A$13,定数!$B$6:$B$13))</f>
        <v/>
      </c>
      <c r="N94" s="36"/>
      <c r="O94" s="8"/>
      <c r="P94" s="119"/>
      <c r="Q94" s="119"/>
      <c r="R94" s="115" t="str">
        <f>IF(P94="","",T94*M94*LOOKUP(RIGHT($D$2,3),定数!$A$6:$A$13,定数!$B$6:$B$13))</f>
        <v/>
      </c>
      <c r="S94" s="115"/>
      <c r="T94" s="116" t="str">
        <f t="shared" si="12"/>
        <v/>
      </c>
      <c r="U94" s="116"/>
      <c r="V94" s="22" t="str">
        <f t="shared" si="7"/>
        <v/>
      </c>
      <c r="W94" t="str">
        <f t="shared" si="15"/>
        <v/>
      </c>
      <c r="X94" s="37" t="str">
        <f t="shared" si="13"/>
        <v/>
      </c>
      <c r="Y94" s="38" t="str">
        <f t="shared" si="14"/>
        <v/>
      </c>
    </row>
    <row r="95" spans="2:25">
      <c r="B95" s="36">
        <v>87</v>
      </c>
      <c r="C95" s="113" t="str">
        <f t="shared" si="9"/>
        <v/>
      </c>
      <c r="D95" s="113"/>
      <c r="E95" s="36"/>
      <c r="F95" s="8"/>
      <c r="G95" s="62"/>
      <c r="H95" s="119"/>
      <c r="I95" s="119"/>
      <c r="J95" s="36"/>
      <c r="K95" s="117" t="str">
        <f t="shared" si="10"/>
        <v/>
      </c>
      <c r="L95" s="118"/>
      <c r="M95" s="6" t="str">
        <f>IF(J95="","",(K95/J95)/LOOKUP(RIGHT($D$2,3),定数!$A$6:$A$13,定数!$B$6:$B$13))</f>
        <v/>
      </c>
      <c r="N95" s="36"/>
      <c r="O95" s="8"/>
      <c r="P95" s="119"/>
      <c r="Q95" s="119"/>
      <c r="R95" s="115" t="str">
        <f>IF(P95="","",T95*M95*LOOKUP(RIGHT($D$2,3),定数!$A$6:$A$13,定数!$B$6:$B$13))</f>
        <v/>
      </c>
      <c r="S95" s="115"/>
      <c r="T95" s="116" t="str">
        <f t="shared" si="12"/>
        <v/>
      </c>
      <c r="U95" s="116"/>
      <c r="V95" s="22" t="str">
        <f t="shared" si="7"/>
        <v/>
      </c>
      <c r="W95" t="str">
        <f t="shared" si="15"/>
        <v/>
      </c>
      <c r="X95" s="37" t="str">
        <f t="shared" si="13"/>
        <v/>
      </c>
      <c r="Y95" s="38" t="str">
        <f t="shared" si="14"/>
        <v/>
      </c>
    </row>
    <row r="96" spans="2:25">
      <c r="B96" s="36">
        <v>88</v>
      </c>
      <c r="C96" s="113" t="str">
        <f t="shared" si="9"/>
        <v/>
      </c>
      <c r="D96" s="113"/>
      <c r="E96" s="36"/>
      <c r="F96" s="8"/>
      <c r="G96" s="64"/>
      <c r="H96" s="119"/>
      <c r="I96" s="119"/>
      <c r="J96" s="36"/>
      <c r="K96" s="117" t="str">
        <f t="shared" si="10"/>
        <v/>
      </c>
      <c r="L96" s="118"/>
      <c r="M96" s="6" t="str">
        <f>IF(J96="","",(K96/J96)/LOOKUP(RIGHT($D$2,3),定数!$A$6:$A$13,定数!$B$6:$B$13))</f>
        <v/>
      </c>
      <c r="N96" s="36"/>
      <c r="O96" s="8"/>
      <c r="P96" s="119"/>
      <c r="Q96" s="119"/>
      <c r="R96" s="115" t="str">
        <f>IF(P96="","",T96*M96*LOOKUP(RIGHT($D$2,3),定数!$A$6:$A$13,定数!$B$6:$B$13))</f>
        <v/>
      </c>
      <c r="S96" s="115"/>
      <c r="T96" s="116" t="str">
        <f t="shared" si="12"/>
        <v/>
      </c>
      <c r="U96" s="116"/>
      <c r="V96" s="22" t="str">
        <f t="shared" si="7"/>
        <v/>
      </c>
      <c r="W96" t="str">
        <f t="shared" si="15"/>
        <v/>
      </c>
      <c r="X96" s="37" t="str">
        <f t="shared" si="13"/>
        <v/>
      </c>
      <c r="Y96" s="38" t="str">
        <f t="shared" si="14"/>
        <v/>
      </c>
    </row>
    <row r="97" spans="2:25">
      <c r="B97" s="36">
        <v>89</v>
      </c>
      <c r="C97" s="113" t="str">
        <f t="shared" si="9"/>
        <v/>
      </c>
      <c r="D97" s="113"/>
      <c r="E97" s="36"/>
      <c r="F97" s="8"/>
      <c r="G97" s="62"/>
      <c r="H97" s="119"/>
      <c r="I97" s="119"/>
      <c r="J97" s="36"/>
      <c r="K97" s="117" t="str">
        <f t="shared" si="10"/>
        <v/>
      </c>
      <c r="L97" s="118"/>
      <c r="M97" s="6" t="str">
        <f>IF(J97="","",(K97/J97)/LOOKUP(RIGHT($D$2,3),定数!$A$6:$A$13,定数!$B$6:$B$13))</f>
        <v/>
      </c>
      <c r="N97" s="36"/>
      <c r="O97" s="8"/>
      <c r="P97" s="119"/>
      <c r="Q97" s="119"/>
      <c r="R97" s="115" t="str">
        <f>IF(P97="","",T97*M97*LOOKUP(RIGHT($D$2,3),定数!$A$6:$A$13,定数!$B$6:$B$13))</f>
        <v/>
      </c>
      <c r="S97" s="115"/>
      <c r="T97" s="116" t="str">
        <f t="shared" si="12"/>
        <v/>
      </c>
      <c r="U97" s="116"/>
      <c r="V97" s="22" t="str">
        <f t="shared" si="7"/>
        <v/>
      </c>
      <c r="W97" t="str">
        <f t="shared" si="15"/>
        <v/>
      </c>
      <c r="X97" s="37" t="str">
        <f t="shared" si="13"/>
        <v/>
      </c>
      <c r="Y97" s="38" t="str">
        <f t="shared" si="14"/>
        <v/>
      </c>
    </row>
    <row r="98" spans="2:25">
      <c r="B98" s="36">
        <v>90</v>
      </c>
      <c r="C98" s="113" t="str">
        <f t="shared" si="9"/>
        <v/>
      </c>
      <c r="D98" s="113"/>
      <c r="E98" s="36"/>
      <c r="F98" s="8"/>
      <c r="G98" s="62"/>
      <c r="H98" s="119"/>
      <c r="I98" s="119"/>
      <c r="J98" s="36"/>
      <c r="K98" s="117" t="str">
        <f t="shared" si="10"/>
        <v/>
      </c>
      <c r="L98" s="118"/>
      <c r="M98" s="6" t="str">
        <f>IF(J98="","",(K98/J98)/LOOKUP(RIGHT($D$2,3),定数!$A$6:$A$13,定数!$B$6:$B$13))</f>
        <v/>
      </c>
      <c r="N98" s="36"/>
      <c r="O98" s="8"/>
      <c r="P98" s="119"/>
      <c r="Q98" s="119"/>
      <c r="R98" s="115" t="str">
        <f>IF(P98="","",T98*M98*LOOKUP(RIGHT($D$2,3),定数!$A$6:$A$13,定数!$B$6:$B$13))</f>
        <v/>
      </c>
      <c r="S98" s="115"/>
      <c r="T98" s="116" t="str">
        <f t="shared" si="12"/>
        <v/>
      </c>
      <c r="U98" s="116"/>
      <c r="V98" s="22" t="str">
        <f t="shared" si="7"/>
        <v/>
      </c>
      <c r="W98" t="str">
        <f t="shared" si="15"/>
        <v/>
      </c>
      <c r="X98" s="37" t="str">
        <f t="shared" si="13"/>
        <v/>
      </c>
      <c r="Y98" s="38" t="str">
        <f t="shared" si="14"/>
        <v/>
      </c>
    </row>
    <row r="99" spans="2:25">
      <c r="B99" s="36">
        <v>91</v>
      </c>
      <c r="C99" s="113" t="str">
        <f t="shared" si="9"/>
        <v/>
      </c>
      <c r="D99" s="113"/>
      <c r="E99" s="36"/>
      <c r="F99" s="8"/>
      <c r="G99" s="64"/>
      <c r="H99" s="119"/>
      <c r="I99" s="119"/>
      <c r="J99" s="36"/>
      <c r="K99" s="117" t="str">
        <f t="shared" si="10"/>
        <v/>
      </c>
      <c r="L99" s="118"/>
      <c r="M99" s="6" t="str">
        <f>IF(J99="","",(K99/J99)/LOOKUP(RIGHT($D$2,3),定数!$A$6:$A$13,定数!$B$6:$B$13))</f>
        <v/>
      </c>
      <c r="N99" s="61"/>
      <c r="O99" s="8"/>
      <c r="P99" s="119"/>
      <c r="Q99" s="119"/>
      <c r="R99" s="115" t="str">
        <f>IF(P99="","",T99*M99*LOOKUP(RIGHT($D$2,3),定数!$A$6:$A$13,定数!$B$6:$B$13))</f>
        <v/>
      </c>
      <c r="S99" s="115"/>
      <c r="T99" s="116" t="str">
        <f t="shared" si="12"/>
        <v/>
      </c>
      <c r="U99" s="116"/>
      <c r="V99" s="22" t="str">
        <f t="shared" si="7"/>
        <v/>
      </c>
      <c r="W99" t="str">
        <f t="shared" si="15"/>
        <v/>
      </c>
      <c r="X99" s="37" t="str">
        <f t="shared" si="13"/>
        <v/>
      </c>
      <c r="Y99" s="38" t="str">
        <f t="shared" si="14"/>
        <v/>
      </c>
    </row>
    <row r="100" spans="2:25">
      <c r="B100" s="36">
        <v>92</v>
      </c>
      <c r="C100" s="113" t="str">
        <f t="shared" si="9"/>
        <v/>
      </c>
      <c r="D100" s="113"/>
      <c r="E100" s="36"/>
      <c r="F100" s="8"/>
      <c r="G100" s="62"/>
      <c r="H100" s="119"/>
      <c r="I100" s="119"/>
      <c r="J100" s="36"/>
      <c r="K100" s="117" t="str">
        <f t="shared" si="10"/>
        <v/>
      </c>
      <c r="L100" s="118"/>
      <c r="M100" s="6" t="str">
        <f>IF(J100="","",(K100/J100)/LOOKUP(RIGHT($D$2,3),定数!$A$6:$A$13,定数!$B$6:$B$13))</f>
        <v/>
      </c>
      <c r="N100" s="65"/>
      <c r="O100" s="8"/>
      <c r="P100" s="119"/>
      <c r="Q100" s="119"/>
      <c r="R100" s="115" t="str">
        <f>IF(P100="","",T100*M100*LOOKUP(RIGHT($D$2,3),定数!$A$6:$A$13,定数!$B$6:$B$13))</f>
        <v/>
      </c>
      <c r="S100" s="115"/>
      <c r="T100" s="116" t="str">
        <f t="shared" si="12"/>
        <v/>
      </c>
      <c r="U100" s="116"/>
      <c r="V100" s="22" t="str">
        <f t="shared" si="7"/>
        <v/>
      </c>
      <c r="W100" t="str">
        <f t="shared" si="15"/>
        <v/>
      </c>
      <c r="X100" s="37" t="str">
        <f t="shared" si="13"/>
        <v/>
      </c>
      <c r="Y100" s="38" t="str">
        <f t="shared" si="14"/>
        <v/>
      </c>
    </row>
    <row r="101" spans="2:25">
      <c r="B101" s="36">
        <v>93</v>
      </c>
      <c r="C101" s="113" t="str">
        <f t="shared" si="9"/>
        <v/>
      </c>
      <c r="D101" s="113"/>
      <c r="E101" s="36"/>
      <c r="F101" s="8"/>
      <c r="G101" s="62"/>
      <c r="H101" s="119"/>
      <c r="I101" s="119"/>
      <c r="J101" s="36"/>
      <c r="K101" s="117" t="str">
        <f t="shared" si="10"/>
        <v/>
      </c>
      <c r="L101" s="118"/>
      <c r="M101" s="6" t="str">
        <f>IF(J101="","",(K101/J101)/LOOKUP(RIGHT($D$2,3),定数!$A$6:$A$13,定数!$B$6:$B$13))</f>
        <v/>
      </c>
      <c r="N101" s="36"/>
      <c r="O101" s="8"/>
      <c r="P101" s="119"/>
      <c r="Q101" s="119"/>
      <c r="R101" s="115" t="str">
        <f>IF(P101="","",T101*M101*LOOKUP(RIGHT($D$2,3),定数!$A$6:$A$13,定数!$B$6:$B$13))</f>
        <v/>
      </c>
      <c r="S101" s="115"/>
      <c r="T101" s="116" t="str">
        <f t="shared" si="12"/>
        <v/>
      </c>
      <c r="U101" s="116"/>
      <c r="V101" s="22" t="str">
        <f t="shared" si="7"/>
        <v/>
      </c>
      <c r="W101" t="str">
        <f t="shared" si="15"/>
        <v/>
      </c>
      <c r="X101" s="37" t="str">
        <f t="shared" si="13"/>
        <v/>
      </c>
      <c r="Y101" s="38" t="str">
        <f t="shared" si="14"/>
        <v/>
      </c>
    </row>
    <row r="102" spans="2:25">
      <c r="B102" s="36">
        <v>94</v>
      </c>
      <c r="C102" s="113" t="str">
        <f t="shared" si="9"/>
        <v/>
      </c>
      <c r="D102" s="113"/>
      <c r="E102" s="36"/>
      <c r="F102" s="8"/>
      <c r="G102" s="64"/>
      <c r="H102" s="119"/>
      <c r="I102" s="119"/>
      <c r="J102" s="36"/>
      <c r="K102" s="117" t="str">
        <f t="shared" si="10"/>
        <v/>
      </c>
      <c r="L102" s="118"/>
      <c r="M102" s="6" t="str">
        <f>IF(J102="","",(K102/J102)/LOOKUP(RIGHT($D$2,3),定数!$A$6:$A$13,定数!$B$6:$B$13))</f>
        <v/>
      </c>
      <c r="N102" s="36"/>
      <c r="O102" s="8"/>
      <c r="P102" s="119"/>
      <c r="Q102" s="119"/>
      <c r="R102" s="115" t="str">
        <f>IF(P102="","",T102*M102*LOOKUP(RIGHT($D$2,3),定数!$A$6:$A$13,定数!$B$6:$B$13))</f>
        <v/>
      </c>
      <c r="S102" s="115"/>
      <c r="T102" s="116" t="str">
        <f t="shared" si="12"/>
        <v/>
      </c>
      <c r="U102" s="116"/>
      <c r="V102" s="22" t="str">
        <f t="shared" si="7"/>
        <v/>
      </c>
      <c r="W102" t="str">
        <f t="shared" si="15"/>
        <v/>
      </c>
      <c r="X102" s="37" t="str">
        <f t="shared" si="13"/>
        <v/>
      </c>
      <c r="Y102" s="38" t="str">
        <f t="shared" si="14"/>
        <v/>
      </c>
    </row>
    <row r="103" spans="2:25">
      <c r="B103" s="36">
        <v>95</v>
      </c>
      <c r="C103" s="113" t="str">
        <f>IF(R102="","",C102+R102)</f>
        <v/>
      </c>
      <c r="D103" s="113"/>
      <c r="E103" s="36"/>
      <c r="F103" s="8"/>
      <c r="G103" s="62"/>
      <c r="H103" s="119"/>
      <c r="I103" s="119"/>
      <c r="J103" s="36"/>
      <c r="K103" s="117" t="str">
        <f t="shared" si="10"/>
        <v/>
      </c>
      <c r="L103" s="118"/>
      <c r="M103" s="6" t="str">
        <f>IF(J103="","",(K103/J103)/LOOKUP(RIGHT($D$2,3),定数!$A$6:$A$13,定数!$B$6:$B$13))</f>
        <v/>
      </c>
      <c r="N103" s="36"/>
      <c r="O103" s="8"/>
      <c r="P103" s="119"/>
      <c r="Q103" s="119"/>
      <c r="R103" s="115" t="str">
        <f>IF(P103="","",T103*M103*LOOKUP(RIGHT($D$2,3),定数!$A$6:$A$13,定数!$B$6:$B$13))</f>
        <v/>
      </c>
      <c r="S103" s="115"/>
      <c r="T103" s="116" t="str">
        <f t="shared" si="12"/>
        <v/>
      </c>
      <c r="U103" s="116"/>
      <c r="V103" s="22" t="str">
        <f t="shared" si="7"/>
        <v/>
      </c>
      <c r="W103" t="str">
        <f t="shared" si="15"/>
        <v/>
      </c>
      <c r="X103" s="37" t="str">
        <f t="shared" si="13"/>
        <v/>
      </c>
      <c r="Y103" s="38" t="str">
        <f t="shared" si="14"/>
        <v/>
      </c>
    </row>
    <row r="104" spans="2:25">
      <c r="B104" s="36">
        <v>96</v>
      </c>
      <c r="C104" s="113" t="str">
        <f t="shared" si="9"/>
        <v/>
      </c>
      <c r="D104" s="113"/>
      <c r="E104" s="36"/>
      <c r="F104" s="8"/>
      <c r="G104" s="62"/>
      <c r="H104" s="119"/>
      <c r="I104" s="119"/>
      <c r="J104" s="36"/>
      <c r="K104" s="117" t="str">
        <f t="shared" si="10"/>
        <v/>
      </c>
      <c r="L104" s="118"/>
      <c r="M104" s="6" t="str">
        <f>IF(J104="","",(K104/J104)/LOOKUP(RIGHT($D$2,3),定数!$A$6:$A$13,定数!$B$6:$B$13))</f>
        <v/>
      </c>
      <c r="N104" s="36"/>
      <c r="O104" s="8"/>
      <c r="P104" s="119"/>
      <c r="Q104" s="119"/>
      <c r="R104" s="115" t="str">
        <f>IF(P104="","",T104*M104*LOOKUP(RIGHT($D$2,3),定数!$A$6:$A$13,定数!$B$6:$B$13))</f>
        <v/>
      </c>
      <c r="S104" s="115"/>
      <c r="T104" s="116" t="str">
        <f t="shared" si="12"/>
        <v/>
      </c>
      <c r="U104" s="116"/>
      <c r="V104" s="22" t="str">
        <f t="shared" si="7"/>
        <v/>
      </c>
      <c r="W104" t="str">
        <f t="shared" si="15"/>
        <v/>
      </c>
      <c r="X104" s="37" t="str">
        <f t="shared" si="13"/>
        <v/>
      </c>
      <c r="Y104" s="38" t="str">
        <f t="shared" si="14"/>
        <v/>
      </c>
    </row>
    <row r="105" spans="2:25">
      <c r="B105" s="36">
        <v>97</v>
      </c>
      <c r="C105" s="113" t="str">
        <f t="shared" si="9"/>
        <v/>
      </c>
      <c r="D105" s="113"/>
      <c r="E105" s="36"/>
      <c r="F105" s="8"/>
      <c r="G105" s="64"/>
      <c r="H105" s="119"/>
      <c r="I105" s="119"/>
      <c r="J105" s="36"/>
      <c r="K105" s="117" t="str">
        <f t="shared" si="10"/>
        <v/>
      </c>
      <c r="L105" s="118"/>
      <c r="M105" s="6" t="str">
        <f>IF(J105="","",(K105/J105)/LOOKUP(RIGHT($D$2,3),定数!$A$6:$A$13,定数!$B$6:$B$13))</f>
        <v/>
      </c>
      <c r="N105" s="36"/>
      <c r="O105" s="8"/>
      <c r="P105" s="119"/>
      <c r="Q105" s="119"/>
      <c r="R105" s="115" t="str">
        <f>IF(P105="","",T105*M105*LOOKUP(RIGHT($D$2,3),定数!$A$6:$A$13,定数!$B$6:$B$13))</f>
        <v/>
      </c>
      <c r="S105" s="115"/>
      <c r="T105" s="116" t="str">
        <f t="shared" si="12"/>
        <v/>
      </c>
      <c r="U105" s="116"/>
      <c r="V105" s="22" t="str">
        <f t="shared" si="7"/>
        <v/>
      </c>
      <c r="W105" t="str">
        <f t="shared" si="15"/>
        <v/>
      </c>
      <c r="X105" s="37" t="str">
        <f t="shared" si="13"/>
        <v/>
      </c>
      <c r="Y105" s="38" t="str">
        <f t="shared" si="14"/>
        <v/>
      </c>
    </row>
    <row r="106" spans="2:25">
      <c r="B106" s="36">
        <v>98</v>
      </c>
      <c r="C106" s="113" t="str">
        <f t="shared" si="9"/>
        <v/>
      </c>
      <c r="D106" s="113"/>
      <c r="E106" s="36"/>
      <c r="F106" s="8"/>
      <c r="G106" s="62"/>
      <c r="H106" s="119"/>
      <c r="I106" s="119"/>
      <c r="J106" s="36"/>
      <c r="K106" s="117" t="str">
        <f t="shared" si="10"/>
        <v/>
      </c>
      <c r="L106" s="118"/>
      <c r="M106" s="6" t="str">
        <f>IF(J106="","",(K106/J106)/LOOKUP(RIGHT($D$2,3),定数!$A$6:$A$13,定数!$B$6:$B$13))</f>
        <v/>
      </c>
      <c r="N106" s="36"/>
      <c r="O106" s="8"/>
      <c r="P106" s="119"/>
      <c r="Q106" s="119"/>
      <c r="R106" s="115" t="str">
        <f>IF(P106="","",T106*M106*LOOKUP(RIGHT($D$2,3),定数!$A$6:$A$13,定数!$B$6:$B$13))</f>
        <v/>
      </c>
      <c r="S106" s="115"/>
      <c r="T106" s="116" t="str">
        <f t="shared" si="12"/>
        <v/>
      </c>
      <c r="U106" s="116"/>
      <c r="V106" s="22" t="str">
        <f t="shared" si="7"/>
        <v/>
      </c>
      <c r="W106" t="str">
        <f t="shared" si="15"/>
        <v/>
      </c>
      <c r="X106" s="37" t="str">
        <f t="shared" si="13"/>
        <v/>
      </c>
      <c r="Y106" s="38" t="str">
        <f t="shared" si="14"/>
        <v/>
      </c>
    </row>
    <row r="107" spans="2:25">
      <c r="B107" s="36">
        <v>99</v>
      </c>
      <c r="C107" s="113" t="str">
        <f t="shared" si="9"/>
        <v/>
      </c>
      <c r="D107" s="113"/>
      <c r="E107" s="36"/>
      <c r="F107" s="8"/>
      <c r="G107" s="62"/>
      <c r="H107" s="119"/>
      <c r="I107" s="119"/>
      <c r="J107" s="36"/>
      <c r="K107" s="117" t="str">
        <f t="shared" si="10"/>
        <v/>
      </c>
      <c r="L107" s="118"/>
      <c r="M107" s="6" t="str">
        <f>IF(J107="","",(K107/J107)/LOOKUP(RIGHT($D$2,3),定数!$A$6:$A$13,定数!$B$6:$B$13))</f>
        <v/>
      </c>
      <c r="N107" s="36"/>
      <c r="O107" s="8"/>
      <c r="P107" s="119"/>
      <c r="Q107" s="119"/>
      <c r="R107" s="115" t="str">
        <f>IF(P107="","",T107*M107*LOOKUP(RIGHT($D$2,3),定数!$A$6:$A$13,定数!$B$6:$B$13))</f>
        <v/>
      </c>
      <c r="S107" s="115"/>
      <c r="T107" s="116" t="str">
        <f t="shared" si="12"/>
        <v/>
      </c>
      <c r="U107" s="116"/>
      <c r="V107" s="1" t="str">
        <f t="shared" si="7"/>
        <v/>
      </c>
      <c r="W107" t="str">
        <f>IF(T107&lt;&gt;"",IF(T107&lt;0,1+W106,0),"")</f>
        <v/>
      </c>
      <c r="X107" s="37" t="str">
        <f t="shared" si="13"/>
        <v/>
      </c>
      <c r="Y107" s="38" t="str">
        <f t="shared" si="14"/>
        <v/>
      </c>
    </row>
    <row r="108" spans="2:25">
      <c r="B108" s="36">
        <v>100</v>
      </c>
      <c r="C108" s="113" t="str">
        <f t="shared" si="9"/>
        <v/>
      </c>
      <c r="D108" s="113"/>
      <c r="E108" s="36"/>
      <c r="F108" s="8"/>
      <c r="G108" s="62"/>
      <c r="H108" s="119"/>
      <c r="I108" s="119"/>
      <c r="J108" s="36"/>
      <c r="K108" s="117" t="str">
        <f t="shared" si="10"/>
        <v/>
      </c>
      <c r="L108" s="118"/>
      <c r="M108" s="6" t="str">
        <f>IF(J108="","",(K108/J108)/LOOKUP(RIGHT($D$2,3),定数!$A$6:$A$13,定数!$B$6:$B$13))</f>
        <v/>
      </c>
      <c r="N108" s="36"/>
      <c r="O108" s="8"/>
      <c r="P108" s="119"/>
      <c r="Q108" s="119"/>
      <c r="R108" s="115" t="str">
        <f>IF(P108="","",T108*M108*LOOKUP(RIGHT($D$2,3),定数!$A$6:$A$13,定数!$B$6:$B$13))</f>
        <v/>
      </c>
      <c r="S108" s="115"/>
      <c r="T108" s="116" t="str">
        <f t="shared" si="12"/>
        <v/>
      </c>
      <c r="U108" s="116"/>
      <c r="V108" s="22" t="str">
        <f t="shared" si="7"/>
        <v/>
      </c>
      <c r="W108" t="str">
        <f>IF(T108&lt;&gt;"",IF(T108&lt;0,1+W107,0),"")</f>
        <v/>
      </c>
      <c r="X108" s="37" t="str">
        <f t="shared" si="13"/>
        <v/>
      </c>
      <c r="Y108" s="38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R4:S4"/>
    <mergeCell ref="T4:U4"/>
    <mergeCell ref="J5:K5"/>
    <mergeCell ref="L5:M5"/>
    <mergeCell ref="T5:U5"/>
    <mergeCell ref="N4:Q4"/>
    <mergeCell ref="J2:K2"/>
    <mergeCell ref="L2:M2"/>
    <mergeCell ref="R2:S2"/>
    <mergeCell ref="T2:U2"/>
    <mergeCell ref="B3:C3"/>
    <mergeCell ref="R3:S3"/>
    <mergeCell ref="B2:C2"/>
    <mergeCell ref="D2:E2"/>
    <mergeCell ref="F2:G2"/>
    <mergeCell ref="H2:I2"/>
    <mergeCell ref="T3:U3"/>
    <mergeCell ref="N2:Q2"/>
    <mergeCell ref="D3:Q3"/>
  </mergeCells>
  <phoneticPr fontId="2"/>
  <conditionalFormatting sqref="G9:G108">
    <cfRule type="cellIs" dxfId="9" priority="5" stopIfTrue="1" operator="equal">
      <formula>"買"</formula>
    </cfRule>
    <cfRule type="cellIs" dxfId="8" priority="6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470"/>
  <sheetViews>
    <sheetView topLeftCell="A421" workbookViewId="0">
      <selection activeCell="A467" sqref="A467"/>
    </sheetView>
  </sheetViews>
  <sheetFormatPr defaultRowHeight="13.2"/>
  <cols>
    <col min="1" max="1" width="3.5546875" style="59" bestFit="1" customWidth="1"/>
  </cols>
  <sheetData>
    <row r="1" spans="1:1">
      <c r="A1" s="59">
        <v>1</v>
      </c>
    </row>
    <row r="39" spans="1:1">
      <c r="A39" s="59">
        <v>2</v>
      </c>
    </row>
    <row r="78" spans="1:1">
      <c r="A78" s="59">
        <v>3</v>
      </c>
    </row>
    <row r="117" spans="1:1">
      <c r="A117" s="59">
        <v>4</v>
      </c>
    </row>
    <row r="156" spans="1:1">
      <c r="A156" s="59">
        <v>5</v>
      </c>
    </row>
    <row r="195" spans="1:1">
      <c r="A195" s="59">
        <v>6</v>
      </c>
    </row>
    <row r="234" spans="1:1">
      <c r="A234" s="59">
        <v>7</v>
      </c>
    </row>
    <row r="273" spans="1:1">
      <c r="A273" s="59">
        <v>8</v>
      </c>
    </row>
    <row r="312" spans="1:1">
      <c r="A312" s="59">
        <v>9</v>
      </c>
    </row>
    <row r="351" spans="1:1">
      <c r="A351" s="59">
        <v>10</v>
      </c>
    </row>
    <row r="366" spans="31:31" ht="19.2">
      <c r="AE366" s="132" t="s">
        <v>119</v>
      </c>
    </row>
    <row r="367" spans="31:31" ht="19.2">
      <c r="AE367" s="132" t="s">
        <v>118</v>
      </c>
    </row>
    <row r="389" spans="1:1">
      <c r="A389" s="59">
        <v>11</v>
      </c>
    </row>
    <row r="428" spans="1:1">
      <c r="A428" s="59">
        <v>12</v>
      </c>
    </row>
    <row r="434" spans="31:31" ht="19.2">
      <c r="AE434" s="132" t="s">
        <v>119</v>
      </c>
    </row>
    <row r="435" spans="31:31" ht="19.2">
      <c r="AE435" s="132" t="s">
        <v>118</v>
      </c>
    </row>
    <row r="466" spans="1:34">
      <c r="A466" s="59">
        <v>13</v>
      </c>
    </row>
    <row r="469" spans="1:34" ht="19.2">
      <c r="AH469" s="132" t="s">
        <v>119</v>
      </c>
    </row>
    <row r="470" spans="1:34" ht="19.2">
      <c r="AH470" s="132" t="s">
        <v>118</v>
      </c>
    </row>
  </sheetData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51"/>
  <sheetViews>
    <sheetView tabSelected="1" zoomScale="145" zoomScaleNormal="145" zoomScaleSheetLayoutView="100" workbookViewId="0">
      <selection activeCell="A2" sqref="A2:J16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0">
      <c r="A1" t="s">
        <v>0</v>
      </c>
    </row>
    <row r="2" spans="1:10" ht="13.2" customHeight="1">
      <c r="A2" s="120" t="s">
        <v>121</v>
      </c>
      <c r="B2" s="120"/>
      <c r="C2" s="120"/>
      <c r="D2" s="120"/>
      <c r="E2" s="120"/>
      <c r="F2" s="120"/>
      <c r="G2" s="120"/>
      <c r="H2" s="120"/>
      <c r="I2" s="120"/>
      <c r="J2" s="120"/>
    </row>
    <row r="3" spans="1:10">
      <c r="A3" s="120"/>
      <c r="B3" s="120"/>
      <c r="C3" s="120"/>
      <c r="D3" s="120"/>
      <c r="E3" s="120"/>
      <c r="F3" s="120"/>
      <c r="G3" s="120"/>
      <c r="H3" s="120"/>
      <c r="I3" s="120"/>
      <c r="J3" s="120"/>
    </row>
    <row r="4" spans="1:10">
      <c r="A4" s="120"/>
      <c r="B4" s="120"/>
      <c r="C4" s="120"/>
      <c r="D4" s="120"/>
      <c r="E4" s="120"/>
      <c r="F4" s="120"/>
      <c r="G4" s="120"/>
      <c r="H4" s="120"/>
      <c r="I4" s="120"/>
      <c r="J4" s="120"/>
    </row>
    <row r="5" spans="1:10">
      <c r="A5" s="120"/>
      <c r="B5" s="120"/>
      <c r="C5" s="120"/>
      <c r="D5" s="120"/>
      <c r="E5" s="120"/>
      <c r="F5" s="120"/>
      <c r="G5" s="120"/>
      <c r="H5" s="120"/>
      <c r="I5" s="120"/>
      <c r="J5" s="120"/>
    </row>
    <row r="6" spans="1:10">
      <c r="A6" s="120"/>
      <c r="B6" s="120"/>
      <c r="C6" s="120"/>
      <c r="D6" s="120"/>
      <c r="E6" s="120"/>
      <c r="F6" s="120"/>
      <c r="G6" s="120"/>
      <c r="H6" s="120"/>
      <c r="I6" s="120"/>
      <c r="J6" s="120"/>
    </row>
    <row r="7" spans="1:10">
      <c r="A7" s="120"/>
      <c r="B7" s="120"/>
      <c r="C7" s="120"/>
      <c r="D7" s="120"/>
      <c r="E7" s="120"/>
      <c r="F7" s="120"/>
      <c r="G7" s="120"/>
      <c r="H7" s="120"/>
      <c r="I7" s="120"/>
      <c r="J7" s="120"/>
    </row>
    <row r="8" spans="1:10">
      <c r="A8" s="120"/>
      <c r="B8" s="120"/>
      <c r="C8" s="120"/>
      <c r="D8" s="120"/>
      <c r="E8" s="120"/>
      <c r="F8" s="120"/>
      <c r="G8" s="120"/>
      <c r="H8" s="120"/>
      <c r="I8" s="120"/>
      <c r="J8" s="120"/>
    </row>
    <row r="9" spans="1:10">
      <c r="A9" s="120"/>
      <c r="B9" s="120"/>
      <c r="C9" s="120"/>
      <c r="D9" s="120"/>
      <c r="E9" s="120"/>
      <c r="F9" s="120"/>
      <c r="G9" s="120"/>
      <c r="H9" s="120"/>
      <c r="I9" s="120"/>
      <c r="J9" s="120"/>
    </row>
    <row r="10" spans="1:10">
      <c r="A10" s="120"/>
      <c r="B10" s="120"/>
      <c r="C10" s="120"/>
      <c r="D10" s="120"/>
      <c r="E10" s="120"/>
      <c r="F10" s="120"/>
      <c r="G10" s="120"/>
      <c r="H10" s="120"/>
      <c r="I10" s="120"/>
      <c r="J10" s="120"/>
    </row>
    <row r="11" spans="1:10">
      <c r="A11" s="120"/>
      <c r="B11" s="120"/>
      <c r="C11" s="120"/>
      <c r="D11" s="120"/>
      <c r="E11" s="120"/>
      <c r="F11" s="120"/>
      <c r="G11" s="120"/>
      <c r="H11" s="120"/>
      <c r="I11" s="120"/>
      <c r="J11" s="120"/>
    </row>
    <row r="12" spans="1:10">
      <c r="A12" s="120"/>
      <c r="B12" s="120"/>
      <c r="C12" s="120"/>
      <c r="D12" s="120"/>
      <c r="E12" s="120"/>
      <c r="F12" s="120"/>
      <c r="G12" s="120"/>
      <c r="H12" s="120"/>
      <c r="I12" s="120"/>
      <c r="J12" s="120"/>
    </row>
    <row r="13" spans="1:10">
      <c r="A13" s="120"/>
      <c r="B13" s="120"/>
      <c r="C13" s="120"/>
      <c r="D13" s="120"/>
      <c r="E13" s="120"/>
      <c r="F13" s="120"/>
      <c r="G13" s="120"/>
      <c r="H13" s="120"/>
      <c r="I13" s="120"/>
      <c r="J13" s="120"/>
    </row>
    <row r="14" spans="1:10">
      <c r="A14" s="120"/>
      <c r="B14" s="120"/>
      <c r="C14" s="120"/>
      <c r="D14" s="120"/>
      <c r="E14" s="120"/>
      <c r="F14" s="120"/>
      <c r="G14" s="120"/>
      <c r="H14" s="120"/>
      <c r="I14" s="120"/>
      <c r="J14" s="120"/>
    </row>
    <row r="15" spans="1:10">
      <c r="A15" s="120"/>
      <c r="B15" s="120"/>
      <c r="C15" s="120"/>
      <c r="D15" s="120"/>
      <c r="E15" s="120"/>
      <c r="F15" s="120"/>
      <c r="G15" s="120"/>
      <c r="H15" s="120"/>
      <c r="I15" s="120"/>
      <c r="J15" s="120"/>
    </row>
    <row r="16" spans="1:10">
      <c r="A16" s="120"/>
      <c r="B16" s="120"/>
      <c r="C16" s="120"/>
      <c r="D16" s="120"/>
      <c r="E16" s="120"/>
      <c r="F16" s="120"/>
      <c r="G16" s="120"/>
      <c r="H16" s="120"/>
      <c r="I16" s="120"/>
      <c r="J16" s="120"/>
    </row>
    <row r="18" spans="1:13">
      <c r="A18" t="s">
        <v>1</v>
      </c>
    </row>
    <row r="19" spans="1:13" ht="13.2" customHeight="1">
      <c r="A19" s="120" t="s">
        <v>120</v>
      </c>
      <c r="B19" s="120"/>
      <c r="C19" s="120"/>
      <c r="D19" s="120"/>
      <c r="E19" s="120"/>
      <c r="F19" s="120"/>
      <c r="G19" s="120"/>
      <c r="H19" s="120"/>
      <c r="I19" s="120"/>
      <c r="J19" s="120"/>
    </row>
    <row r="20" spans="1:13">
      <c r="A20" s="120"/>
      <c r="B20" s="120"/>
      <c r="C20" s="120"/>
      <c r="D20" s="120"/>
      <c r="E20" s="120"/>
      <c r="F20" s="120"/>
      <c r="G20" s="120"/>
      <c r="H20" s="120"/>
      <c r="I20" s="120"/>
      <c r="J20" s="120"/>
    </row>
    <row r="21" spans="1:13" ht="13.2" hidden="1" customHeight="1">
      <c r="A21" s="120"/>
      <c r="B21" s="120"/>
      <c r="C21" s="120"/>
      <c r="D21" s="120"/>
      <c r="E21" s="120"/>
      <c r="F21" s="120"/>
      <c r="G21" s="120"/>
      <c r="H21" s="120"/>
      <c r="I21" s="120"/>
      <c r="J21" s="120"/>
    </row>
    <row r="22" spans="1:13" ht="13.2" hidden="1" customHeight="1">
      <c r="A22" s="120"/>
      <c r="B22" s="120"/>
      <c r="C22" s="120"/>
      <c r="D22" s="120"/>
      <c r="E22" s="120"/>
      <c r="F22" s="120"/>
      <c r="G22" s="120"/>
      <c r="H22" s="120"/>
      <c r="I22" s="120"/>
      <c r="J22" s="120"/>
    </row>
    <row r="23" spans="1:13" ht="13.2" hidden="1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</row>
    <row r="24" spans="1:13" ht="13.2" hidden="1" customHeight="1">
      <c r="A24" s="120"/>
      <c r="B24" s="120"/>
      <c r="C24" s="120"/>
      <c r="D24" s="120"/>
      <c r="E24" s="120"/>
      <c r="F24" s="120"/>
      <c r="G24" s="120"/>
      <c r="H24" s="120"/>
      <c r="I24" s="120"/>
      <c r="J24" s="120"/>
    </row>
    <row r="25" spans="1:13" ht="13.2" hidden="1" customHeight="1">
      <c r="A25" s="120"/>
      <c r="B25" s="120"/>
      <c r="C25" s="120"/>
      <c r="D25" s="120"/>
      <c r="E25" s="120"/>
      <c r="F25" s="120"/>
      <c r="G25" s="120"/>
      <c r="H25" s="120"/>
      <c r="I25" s="120"/>
      <c r="J25" s="120"/>
    </row>
    <row r="26" spans="1:13" ht="13.2" hidden="1" customHeight="1">
      <c r="A26" s="120"/>
      <c r="B26" s="120"/>
      <c r="C26" s="120"/>
      <c r="D26" s="120"/>
      <c r="E26" s="120"/>
      <c r="F26" s="120"/>
      <c r="G26" s="120"/>
      <c r="H26" s="120"/>
      <c r="I26" s="120"/>
      <c r="J26" s="120"/>
    </row>
    <row r="27" spans="1:13">
      <c r="A27" s="120"/>
      <c r="B27" s="120"/>
      <c r="C27" s="120"/>
      <c r="D27" s="120"/>
      <c r="E27" s="120"/>
      <c r="F27" s="120"/>
      <c r="G27" s="120"/>
      <c r="H27" s="120"/>
      <c r="I27" s="120"/>
      <c r="J27" s="120"/>
    </row>
    <row r="29" spans="1:13">
      <c r="A29" t="s">
        <v>2</v>
      </c>
    </row>
    <row r="30" spans="1:13" ht="13.2" customHeight="1">
      <c r="A30" s="120" t="s">
        <v>115</v>
      </c>
      <c r="B30" s="120"/>
      <c r="C30" s="120"/>
      <c r="D30" s="120"/>
      <c r="E30" s="120"/>
      <c r="F30" s="120"/>
      <c r="G30" s="120"/>
      <c r="H30" s="120"/>
      <c r="I30" s="120"/>
      <c r="J30" s="120"/>
    </row>
    <row r="32" spans="1:13">
      <c r="A32" s="75" t="s">
        <v>62</v>
      </c>
      <c r="B32" s="75" t="s">
        <v>63</v>
      </c>
      <c r="C32" s="75" t="s">
        <v>70</v>
      </c>
      <c r="D32" s="75" t="s">
        <v>71</v>
      </c>
      <c r="E32" s="127" t="s">
        <v>75</v>
      </c>
      <c r="F32" s="75" t="s">
        <v>60</v>
      </c>
      <c r="G32" s="75"/>
      <c r="H32" s="75"/>
      <c r="I32" s="75" t="s">
        <v>61</v>
      </c>
      <c r="J32" s="75"/>
      <c r="K32" s="75"/>
      <c r="L32" s="124" t="s">
        <v>79</v>
      </c>
      <c r="M32" s="124" t="s">
        <v>82</v>
      </c>
    </row>
    <row r="33" spans="1:13" ht="13.8" thickBot="1">
      <c r="A33" s="126"/>
      <c r="B33" s="126"/>
      <c r="C33" s="126"/>
      <c r="D33" s="126"/>
      <c r="E33" s="128"/>
      <c r="F33" s="47" t="s">
        <v>64</v>
      </c>
      <c r="G33" s="47" t="s">
        <v>65</v>
      </c>
      <c r="H33" s="47" t="s">
        <v>66</v>
      </c>
      <c r="I33" s="47" t="s">
        <v>64</v>
      </c>
      <c r="J33" s="47" t="s">
        <v>65</v>
      </c>
      <c r="K33" s="47" t="s">
        <v>66</v>
      </c>
      <c r="L33" s="125"/>
      <c r="M33" s="125"/>
    </row>
    <row r="34" spans="1:13" ht="13.8" thickTop="1">
      <c r="A34" s="121" t="s">
        <v>67</v>
      </c>
      <c r="B34" s="43" t="s">
        <v>68</v>
      </c>
      <c r="C34" s="43" t="s">
        <v>72</v>
      </c>
      <c r="D34" s="43">
        <v>22</v>
      </c>
      <c r="E34" s="48"/>
      <c r="F34" s="44">
        <v>0.47399999999999998</v>
      </c>
      <c r="G34" s="44">
        <v>0.51400000000000001</v>
      </c>
      <c r="H34" s="45">
        <v>0.56799999999999995</v>
      </c>
      <c r="I34" s="46">
        <v>0.73</v>
      </c>
      <c r="J34" s="46">
        <v>0.68</v>
      </c>
      <c r="K34" s="46">
        <v>0.59</v>
      </c>
      <c r="L34" s="51"/>
      <c r="M34" s="48"/>
    </row>
    <row r="35" spans="1:13">
      <c r="A35" s="122"/>
      <c r="B35" s="39"/>
      <c r="C35" s="39" t="s">
        <v>73</v>
      </c>
      <c r="D35" s="39">
        <v>100</v>
      </c>
      <c r="E35" s="49" t="s">
        <v>80</v>
      </c>
      <c r="F35" s="41">
        <v>1.0880000000000001</v>
      </c>
      <c r="G35" s="40">
        <v>0.86899999999999999</v>
      </c>
      <c r="H35" s="40">
        <v>0.307</v>
      </c>
      <c r="I35" s="42">
        <v>0.6</v>
      </c>
      <c r="J35" s="42">
        <v>0.54</v>
      </c>
      <c r="K35" s="42">
        <v>0.41</v>
      </c>
      <c r="L35" s="52" t="s">
        <v>77</v>
      </c>
      <c r="M35" s="49" t="s">
        <v>81</v>
      </c>
    </row>
    <row r="36" spans="1:13">
      <c r="A36" s="122"/>
      <c r="B36" s="39" t="s">
        <v>69</v>
      </c>
      <c r="C36" s="39" t="s">
        <v>74</v>
      </c>
      <c r="D36" s="39">
        <v>100</v>
      </c>
      <c r="E36" s="49" t="s">
        <v>76</v>
      </c>
      <c r="F36" s="40">
        <v>0.72399999999999998</v>
      </c>
      <c r="G36" s="40">
        <v>0.44800000000000001</v>
      </c>
      <c r="H36" s="41">
        <v>0.78800000000000003</v>
      </c>
      <c r="I36" s="42">
        <v>0.54</v>
      </c>
      <c r="J36" s="42">
        <v>0.47</v>
      </c>
      <c r="K36" s="42">
        <v>0.42</v>
      </c>
      <c r="L36" s="52" t="s">
        <v>78</v>
      </c>
      <c r="M36" s="49" t="s">
        <v>81</v>
      </c>
    </row>
    <row r="37" spans="1:13">
      <c r="A37" s="122"/>
      <c r="B37" s="50"/>
      <c r="C37" s="50" t="s">
        <v>84</v>
      </c>
      <c r="D37" s="50">
        <v>100</v>
      </c>
      <c r="E37" s="49" t="s">
        <v>80</v>
      </c>
      <c r="F37" s="40">
        <v>0.14499999999999999</v>
      </c>
      <c r="G37" s="40">
        <v>0.01</v>
      </c>
      <c r="H37" s="41">
        <v>0.21099999999999999</v>
      </c>
      <c r="I37" s="42">
        <v>0.5</v>
      </c>
      <c r="J37" s="42">
        <v>0.44</v>
      </c>
      <c r="K37" s="42">
        <v>0.39</v>
      </c>
      <c r="L37" s="52" t="s">
        <v>85</v>
      </c>
      <c r="M37" s="49" t="s">
        <v>86</v>
      </c>
    </row>
    <row r="38" spans="1:13">
      <c r="A38" s="122"/>
      <c r="B38" s="53" t="s">
        <v>87</v>
      </c>
      <c r="C38" s="53" t="s">
        <v>74</v>
      </c>
      <c r="D38" s="53">
        <v>100</v>
      </c>
      <c r="E38" s="49" t="s">
        <v>88</v>
      </c>
      <c r="F38" s="40">
        <v>0.78400000000000003</v>
      </c>
      <c r="G38" s="40">
        <v>1.347</v>
      </c>
      <c r="H38" s="41">
        <v>4.149</v>
      </c>
      <c r="I38" s="42">
        <v>0.55000000000000004</v>
      </c>
      <c r="J38" s="42">
        <v>0.54</v>
      </c>
      <c r="K38" s="42">
        <v>0.52</v>
      </c>
      <c r="L38" s="52" t="s">
        <v>89</v>
      </c>
      <c r="M38" s="49" t="s">
        <v>90</v>
      </c>
    </row>
    <row r="39" spans="1:13">
      <c r="A39" s="123"/>
      <c r="B39" s="53"/>
      <c r="C39" s="55" t="s">
        <v>92</v>
      </c>
      <c r="D39" s="53">
        <v>100</v>
      </c>
      <c r="E39" s="49" t="s">
        <v>93</v>
      </c>
      <c r="F39" s="40">
        <v>0.18099999999999999</v>
      </c>
      <c r="G39" s="41">
        <v>0.30599999999999999</v>
      </c>
      <c r="H39" s="54">
        <v>6.6000000000000003E-2</v>
      </c>
      <c r="I39" s="42">
        <v>0.5</v>
      </c>
      <c r="J39" s="42">
        <v>0.47</v>
      </c>
      <c r="K39" s="42">
        <v>0.37</v>
      </c>
      <c r="L39" s="52" t="s">
        <v>94</v>
      </c>
      <c r="M39" s="49" t="s">
        <v>95</v>
      </c>
    </row>
    <row r="40" spans="1:13">
      <c r="A40" s="75" t="s">
        <v>98</v>
      </c>
      <c r="B40" s="56" t="s">
        <v>68</v>
      </c>
      <c r="C40" s="56" t="s">
        <v>97</v>
      </c>
      <c r="D40" s="56">
        <v>100</v>
      </c>
      <c r="E40" s="49" t="s">
        <v>99</v>
      </c>
      <c r="F40" s="40">
        <v>2.9119999999999999</v>
      </c>
      <c r="G40" s="54">
        <v>2.6829999999999998</v>
      </c>
      <c r="H40" s="41">
        <v>3.37</v>
      </c>
      <c r="I40" s="42">
        <v>0.56999999999999995</v>
      </c>
      <c r="J40" s="42">
        <v>0.51</v>
      </c>
      <c r="K40" s="42">
        <v>0.45</v>
      </c>
      <c r="L40" s="52" t="s">
        <v>100</v>
      </c>
      <c r="M40" s="49" t="s">
        <v>86</v>
      </c>
    </row>
    <row r="41" spans="1:13">
      <c r="A41" s="75"/>
      <c r="B41" s="57"/>
      <c r="C41" s="57" t="s">
        <v>101</v>
      </c>
      <c r="D41" s="57">
        <v>100</v>
      </c>
      <c r="E41" s="49" t="s">
        <v>80</v>
      </c>
      <c r="F41" s="40">
        <v>-0.13300000000000001</v>
      </c>
      <c r="G41" s="54">
        <v>0.13800000000000001</v>
      </c>
      <c r="H41" s="41">
        <v>0.21299999999999999</v>
      </c>
      <c r="I41" s="42">
        <v>0.43</v>
      </c>
      <c r="J41" s="42">
        <v>0.41</v>
      </c>
      <c r="K41" s="42">
        <v>0.35</v>
      </c>
      <c r="L41" s="52" t="s">
        <v>102</v>
      </c>
      <c r="M41" s="49" t="s">
        <v>90</v>
      </c>
    </row>
    <row r="42" spans="1:13">
      <c r="A42" s="75"/>
      <c r="B42" s="58" t="s">
        <v>69</v>
      </c>
      <c r="C42" s="58" t="s">
        <v>74</v>
      </c>
      <c r="D42" s="58">
        <v>100</v>
      </c>
      <c r="E42" s="49" t="s">
        <v>103</v>
      </c>
      <c r="F42" s="40">
        <v>0.40200000000000002</v>
      </c>
      <c r="G42" s="41">
        <v>0.56999999999999995</v>
      </c>
      <c r="H42" s="54">
        <v>0.50600000000000001</v>
      </c>
      <c r="I42" s="42">
        <v>0.48</v>
      </c>
      <c r="J42" s="42">
        <v>0.45</v>
      </c>
      <c r="K42" s="42">
        <v>0.37</v>
      </c>
      <c r="L42" s="52" t="s">
        <v>106</v>
      </c>
      <c r="M42" s="49" t="s">
        <v>104</v>
      </c>
    </row>
    <row r="43" spans="1:13">
      <c r="A43" s="75"/>
      <c r="B43" s="58"/>
      <c r="C43" s="58" t="s">
        <v>84</v>
      </c>
      <c r="D43" s="58">
        <v>100</v>
      </c>
      <c r="E43" s="49" t="s">
        <v>105</v>
      </c>
      <c r="F43" s="40">
        <v>3.1E-2</v>
      </c>
      <c r="G43" s="40">
        <v>0</v>
      </c>
      <c r="H43" s="41">
        <v>0.123</v>
      </c>
      <c r="I43" s="42">
        <v>0.43</v>
      </c>
      <c r="J43" s="42">
        <v>0.39</v>
      </c>
      <c r="K43" s="42">
        <v>0.34</v>
      </c>
      <c r="L43" s="52" t="s">
        <v>107</v>
      </c>
      <c r="M43" s="49" t="s">
        <v>108</v>
      </c>
    </row>
    <row r="44" spans="1:13">
      <c r="A44" s="75"/>
      <c r="B44" s="60" t="s">
        <v>87</v>
      </c>
      <c r="C44" s="60" t="s">
        <v>74</v>
      </c>
      <c r="D44" s="60">
        <v>100</v>
      </c>
      <c r="E44" s="49" t="s">
        <v>110</v>
      </c>
      <c r="F44" s="41">
        <v>0.98399999999999999</v>
      </c>
      <c r="G44" s="54">
        <v>0.81799999999999995</v>
      </c>
      <c r="H44" s="54">
        <v>0.95799999999999996</v>
      </c>
      <c r="I44" s="42">
        <v>0.52</v>
      </c>
      <c r="J44" s="42">
        <v>0.46</v>
      </c>
      <c r="K44" s="42">
        <v>0.39</v>
      </c>
      <c r="L44" s="52" t="s">
        <v>109</v>
      </c>
      <c r="M44" s="49" t="s">
        <v>95</v>
      </c>
    </row>
    <row r="45" spans="1:13">
      <c r="A45" s="75"/>
      <c r="B45" s="60"/>
      <c r="C45" s="60" t="s">
        <v>84</v>
      </c>
      <c r="D45" s="60">
        <v>100</v>
      </c>
      <c r="E45" s="49" t="s">
        <v>105</v>
      </c>
      <c r="F45" s="41">
        <v>0.379</v>
      </c>
      <c r="G45" s="40">
        <v>0.09</v>
      </c>
      <c r="H45" s="54">
        <v>0.17399999999999999</v>
      </c>
      <c r="I45" s="42">
        <v>0.48</v>
      </c>
      <c r="J45" s="42">
        <v>0.4</v>
      </c>
      <c r="K45" s="42">
        <v>0.34</v>
      </c>
      <c r="L45" s="52" t="s">
        <v>112</v>
      </c>
      <c r="M45" s="49" t="s">
        <v>95</v>
      </c>
    </row>
    <row r="46" spans="1:13">
      <c r="A46" s="75" t="s">
        <v>116</v>
      </c>
      <c r="B46" s="67"/>
      <c r="C46" s="67"/>
      <c r="D46" s="67"/>
      <c r="E46" s="68"/>
      <c r="F46" s="54"/>
      <c r="G46" s="54"/>
      <c r="H46" s="54"/>
      <c r="I46" s="69"/>
      <c r="J46" s="69"/>
      <c r="K46" s="69"/>
      <c r="L46" s="70"/>
      <c r="M46" s="49"/>
    </row>
    <row r="47" spans="1:13">
      <c r="A47" s="75"/>
      <c r="B47" s="67"/>
      <c r="C47" s="67"/>
      <c r="D47" s="67"/>
      <c r="E47" s="68"/>
      <c r="F47" s="54"/>
      <c r="G47" s="54"/>
      <c r="H47" s="54"/>
      <c r="I47" s="69"/>
      <c r="J47" s="69"/>
      <c r="K47" s="69"/>
      <c r="L47" s="70"/>
      <c r="M47" s="49"/>
    </row>
    <row r="48" spans="1:13">
      <c r="A48" s="75"/>
      <c r="B48" s="67"/>
      <c r="C48" s="67"/>
      <c r="D48" s="67"/>
      <c r="E48" s="68"/>
      <c r="F48" s="54"/>
      <c r="G48" s="54"/>
      <c r="H48" s="54"/>
      <c r="I48" s="69"/>
      <c r="J48" s="69"/>
      <c r="K48" s="69"/>
      <c r="L48" s="70"/>
      <c r="M48" s="49"/>
    </row>
    <row r="49" spans="1:13">
      <c r="A49" s="75"/>
      <c r="B49" s="67"/>
      <c r="C49" s="67"/>
      <c r="D49" s="67"/>
      <c r="E49" s="68"/>
      <c r="F49" s="54"/>
      <c r="G49" s="54"/>
      <c r="H49" s="54"/>
      <c r="I49" s="69"/>
      <c r="J49" s="69"/>
      <c r="K49" s="69"/>
      <c r="L49" s="70"/>
      <c r="M49" s="49"/>
    </row>
    <row r="50" spans="1:13">
      <c r="A50" s="75"/>
      <c r="B50" s="67"/>
      <c r="C50" s="67"/>
      <c r="D50" s="67"/>
      <c r="E50" s="68"/>
      <c r="F50" s="54"/>
      <c r="G50" s="54"/>
      <c r="H50" s="54"/>
      <c r="I50" s="69"/>
      <c r="J50" s="69"/>
      <c r="K50" s="69"/>
      <c r="L50" s="70"/>
      <c r="M50" s="49"/>
    </row>
    <row r="51" spans="1:13">
      <c r="A51" s="75"/>
      <c r="B51" s="67"/>
      <c r="C51" s="67"/>
      <c r="D51" s="67"/>
      <c r="E51" s="68"/>
      <c r="F51" s="54"/>
      <c r="G51" s="54"/>
      <c r="H51" s="54"/>
      <c r="I51" s="69"/>
      <c r="J51" s="69"/>
      <c r="K51" s="69"/>
      <c r="L51" s="70"/>
      <c r="M51" s="49"/>
    </row>
  </sheetData>
  <mergeCells count="15">
    <mergeCell ref="M32:M33"/>
    <mergeCell ref="E32:E33"/>
    <mergeCell ref="A40:A45"/>
    <mergeCell ref="A30:J30"/>
    <mergeCell ref="A19:J27"/>
    <mergeCell ref="A46:A51"/>
    <mergeCell ref="A34:A39"/>
    <mergeCell ref="L32:L33"/>
    <mergeCell ref="F32:H32"/>
    <mergeCell ref="I32:K32"/>
    <mergeCell ref="A32:A33"/>
    <mergeCell ref="B32:B33"/>
    <mergeCell ref="C32:C33"/>
    <mergeCell ref="D32:D33"/>
    <mergeCell ref="A2:J16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ignoredErrors>
    <ignoredError sqref="L40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H11" sqref="H11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68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83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91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96</v>
      </c>
      <c r="C8" s="28" t="s">
        <v>68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96</v>
      </c>
      <c r="C9" s="28" t="s">
        <v>69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96</v>
      </c>
      <c r="C10" s="28" t="s">
        <v>87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 t="s">
        <v>117</v>
      </c>
      <c r="C11" s="28" t="s">
        <v>68</v>
      </c>
      <c r="D11" s="28"/>
      <c r="E11" s="32"/>
      <c r="F11" s="28">
        <v>13</v>
      </c>
      <c r="G11" s="32">
        <v>43635</v>
      </c>
      <c r="H11" s="28"/>
      <c r="I11" s="33"/>
    </row>
    <row r="12" spans="2:9">
      <c r="B12" s="27"/>
      <c r="C12" s="28"/>
      <c r="D12" s="28"/>
      <c r="E12" s="32"/>
      <c r="F12" s="28"/>
      <c r="G12" s="32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71" t="s">
        <v>5</v>
      </c>
      <c r="C2" s="71"/>
      <c r="D2" s="75"/>
      <c r="E2" s="75"/>
      <c r="F2" s="71" t="s">
        <v>6</v>
      </c>
      <c r="G2" s="71"/>
      <c r="H2" s="75" t="s">
        <v>36</v>
      </c>
      <c r="I2" s="75"/>
      <c r="J2" s="71" t="s">
        <v>7</v>
      </c>
      <c r="K2" s="71"/>
      <c r="L2" s="74">
        <f>C9</f>
        <v>1000000</v>
      </c>
      <c r="M2" s="75"/>
      <c r="N2" s="71" t="s">
        <v>8</v>
      </c>
      <c r="O2" s="71"/>
      <c r="P2" s="74" t="e">
        <f>C108+R108</f>
        <v>#VALUE!</v>
      </c>
      <c r="Q2" s="75"/>
      <c r="R2" s="1"/>
      <c r="S2" s="1"/>
      <c r="T2" s="1"/>
    </row>
    <row r="3" spans="2:21" ht="57" customHeight="1">
      <c r="B3" s="71" t="s">
        <v>9</v>
      </c>
      <c r="C3" s="71"/>
      <c r="D3" s="130" t="s">
        <v>38</v>
      </c>
      <c r="E3" s="130"/>
      <c r="F3" s="130"/>
      <c r="G3" s="130"/>
      <c r="H3" s="130"/>
      <c r="I3" s="130"/>
      <c r="J3" s="71" t="s">
        <v>10</v>
      </c>
      <c r="K3" s="71"/>
      <c r="L3" s="130" t="s">
        <v>35</v>
      </c>
      <c r="M3" s="131"/>
      <c r="N3" s="131"/>
      <c r="O3" s="131"/>
      <c r="P3" s="131"/>
      <c r="Q3" s="131"/>
      <c r="R3" s="1"/>
      <c r="S3" s="1"/>
    </row>
    <row r="4" spans="2:21">
      <c r="B4" s="71" t="s">
        <v>11</v>
      </c>
      <c r="C4" s="71"/>
      <c r="D4" s="83">
        <f>SUM($R$9:$S$993)</f>
        <v>153684.21052631587</v>
      </c>
      <c r="E4" s="83"/>
      <c r="F4" s="71" t="s">
        <v>12</v>
      </c>
      <c r="G4" s="71"/>
      <c r="H4" s="84">
        <f>SUM($T$9:$U$108)</f>
        <v>292.00000000000017</v>
      </c>
      <c r="I4" s="75"/>
      <c r="J4" s="85" t="s">
        <v>13</v>
      </c>
      <c r="K4" s="85"/>
      <c r="L4" s="74">
        <f>MAX($C$9:$D$990)-C9</f>
        <v>153684.21052631596</v>
      </c>
      <c r="M4" s="74"/>
      <c r="N4" s="85" t="s">
        <v>14</v>
      </c>
      <c r="O4" s="85"/>
      <c r="P4" s="83">
        <f>MIN($C$9:$D$990)-C9</f>
        <v>0</v>
      </c>
      <c r="Q4" s="83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7" t="s">
        <v>19</v>
      </c>
      <c r="K5" s="71"/>
      <c r="L5" s="88"/>
      <c r="M5" s="89"/>
      <c r="N5" s="17" t="s">
        <v>20</v>
      </c>
      <c r="O5" s="9"/>
      <c r="P5" s="88"/>
      <c r="Q5" s="89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93" t="s">
        <v>21</v>
      </c>
      <c r="C7" s="95" t="s">
        <v>22</v>
      </c>
      <c r="D7" s="96"/>
      <c r="E7" s="99" t="s">
        <v>23</v>
      </c>
      <c r="F7" s="100"/>
      <c r="G7" s="100"/>
      <c r="H7" s="100"/>
      <c r="I7" s="101"/>
      <c r="J7" s="102" t="s">
        <v>24</v>
      </c>
      <c r="K7" s="103"/>
      <c r="L7" s="104"/>
      <c r="M7" s="105" t="s">
        <v>25</v>
      </c>
      <c r="N7" s="106" t="s">
        <v>26</v>
      </c>
      <c r="O7" s="107"/>
      <c r="P7" s="107"/>
      <c r="Q7" s="108"/>
      <c r="R7" s="109" t="s">
        <v>27</v>
      </c>
      <c r="S7" s="109"/>
      <c r="T7" s="109"/>
      <c r="U7" s="109"/>
    </row>
    <row r="8" spans="2:21">
      <c r="B8" s="94"/>
      <c r="C8" s="97"/>
      <c r="D8" s="98"/>
      <c r="E8" s="18" t="s">
        <v>28</v>
      </c>
      <c r="F8" s="18" t="s">
        <v>29</v>
      </c>
      <c r="G8" s="18" t="s">
        <v>30</v>
      </c>
      <c r="H8" s="110" t="s">
        <v>31</v>
      </c>
      <c r="I8" s="101"/>
      <c r="J8" s="4" t="s">
        <v>32</v>
      </c>
      <c r="K8" s="111" t="s">
        <v>33</v>
      </c>
      <c r="L8" s="104"/>
      <c r="M8" s="105"/>
      <c r="N8" s="5" t="s">
        <v>28</v>
      </c>
      <c r="O8" s="5" t="s">
        <v>29</v>
      </c>
      <c r="P8" s="112" t="s">
        <v>31</v>
      </c>
      <c r="Q8" s="108"/>
      <c r="R8" s="109" t="s">
        <v>34</v>
      </c>
      <c r="S8" s="109"/>
      <c r="T8" s="109" t="s">
        <v>32</v>
      </c>
      <c r="U8" s="109"/>
    </row>
    <row r="9" spans="2:21">
      <c r="B9" s="19">
        <v>1</v>
      </c>
      <c r="C9" s="113">
        <v>1000000</v>
      </c>
      <c r="D9" s="113"/>
      <c r="E9" s="19">
        <v>2001</v>
      </c>
      <c r="F9" s="8">
        <v>42111</v>
      </c>
      <c r="G9" s="19" t="s">
        <v>4</v>
      </c>
      <c r="H9" s="129">
        <v>105.33</v>
      </c>
      <c r="I9" s="129"/>
      <c r="J9" s="19">
        <v>57</v>
      </c>
      <c r="K9" s="113">
        <f t="shared" ref="K9:K72" si="0">IF(F9="","",C9*0.03)</f>
        <v>30000</v>
      </c>
      <c r="L9" s="113"/>
      <c r="M9" s="6">
        <f>IF(J9="","",(K9/J9)/1000)</f>
        <v>0.52631578947368418</v>
      </c>
      <c r="N9" s="19">
        <v>2001</v>
      </c>
      <c r="O9" s="8">
        <v>42111</v>
      </c>
      <c r="P9" s="129">
        <v>108.25</v>
      </c>
      <c r="Q9" s="129"/>
      <c r="R9" s="115">
        <f>IF(O9="","",(IF(G9="売",H9-P9,P9-H9))*M9*100000)</f>
        <v>153684.21052631587</v>
      </c>
      <c r="S9" s="115"/>
      <c r="T9" s="116">
        <f>IF(O9="","",IF(R9&lt;0,J9*(-1),IF(G9="買",(P9-H9)*100,(H9-P9)*100)))</f>
        <v>292.00000000000017</v>
      </c>
      <c r="U9" s="116"/>
    </row>
    <row r="10" spans="2:21">
      <c r="B10" s="19">
        <v>2</v>
      </c>
      <c r="C10" s="113">
        <f t="shared" ref="C10:C73" si="1">IF(R9="","",C9+R9)</f>
        <v>1153684.210526316</v>
      </c>
      <c r="D10" s="113"/>
      <c r="E10" s="19"/>
      <c r="F10" s="8"/>
      <c r="G10" s="19" t="s">
        <v>4</v>
      </c>
      <c r="H10" s="129"/>
      <c r="I10" s="129"/>
      <c r="J10" s="19"/>
      <c r="K10" s="113" t="str">
        <f t="shared" si="0"/>
        <v/>
      </c>
      <c r="L10" s="113"/>
      <c r="M10" s="6" t="str">
        <f t="shared" ref="M10:M73" si="2">IF(J10="","",(K10/J10)/1000)</f>
        <v/>
      </c>
      <c r="N10" s="19"/>
      <c r="O10" s="8"/>
      <c r="P10" s="129"/>
      <c r="Q10" s="129"/>
      <c r="R10" s="115" t="str">
        <f t="shared" ref="R10:R73" si="3">IF(O10="","",(IF(G10="売",H10-P10,P10-H10))*M10*100000)</f>
        <v/>
      </c>
      <c r="S10" s="115"/>
      <c r="T10" s="116" t="str">
        <f t="shared" ref="T10:T73" si="4">IF(O10="","",IF(R10&lt;0,J10*(-1),IF(G10="買",(P10-H10)*100,(H10-P10)*100)))</f>
        <v/>
      </c>
      <c r="U10" s="116"/>
    </row>
    <row r="11" spans="2:21">
      <c r="B11" s="19">
        <v>3</v>
      </c>
      <c r="C11" s="113" t="str">
        <f t="shared" si="1"/>
        <v/>
      </c>
      <c r="D11" s="113"/>
      <c r="E11" s="19"/>
      <c r="F11" s="8"/>
      <c r="G11" s="19" t="s">
        <v>4</v>
      </c>
      <c r="H11" s="129"/>
      <c r="I11" s="129"/>
      <c r="J11" s="19"/>
      <c r="K11" s="113" t="str">
        <f t="shared" si="0"/>
        <v/>
      </c>
      <c r="L11" s="113"/>
      <c r="M11" s="6" t="str">
        <f t="shared" si="2"/>
        <v/>
      </c>
      <c r="N11" s="19"/>
      <c r="O11" s="8"/>
      <c r="P11" s="129"/>
      <c r="Q11" s="129"/>
      <c r="R11" s="115" t="str">
        <f t="shared" si="3"/>
        <v/>
      </c>
      <c r="S11" s="115"/>
      <c r="T11" s="116" t="str">
        <f t="shared" si="4"/>
        <v/>
      </c>
      <c r="U11" s="116"/>
    </row>
    <row r="12" spans="2:21">
      <c r="B12" s="19">
        <v>4</v>
      </c>
      <c r="C12" s="113" t="str">
        <f t="shared" si="1"/>
        <v/>
      </c>
      <c r="D12" s="113"/>
      <c r="E12" s="19"/>
      <c r="F12" s="8"/>
      <c r="G12" s="19" t="s">
        <v>3</v>
      </c>
      <c r="H12" s="129"/>
      <c r="I12" s="129"/>
      <c r="J12" s="19"/>
      <c r="K12" s="113" t="str">
        <f t="shared" si="0"/>
        <v/>
      </c>
      <c r="L12" s="113"/>
      <c r="M12" s="6" t="str">
        <f t="shared" si="2"/>
        <v/>
      </c>
      <c r="N12" s="19"/>
      <c r="O12" s="8"/>
      <c r="P12" s="129"/>
      <c r="Q12" s="129"/>
      <c r="R12" s="115" t="str">
        <f t="shared" si="3"/>
        <v/>
      </c>
      <c r="S12" s="115"/>
      <c r="T12" s="116" t="str">
        <f t="shared" si="4"/>
        <v/>
      </c>
      <c r="U12" s="116"/>
    </row>
    <row r="13" spans="2:21">
      <c r="B13" s="19">
        <v>5</v>
      </c>
      <c r="C13" s="113" t="str">
        <f t="shared" si="1"/>
        <v/>
      </c>
      <c r="D13" s="113"/>
      <c r="E13" s="19"/>
      <c r="F13" s="8"/>
      <c r="G13" s="19" t="s">
        <v>3</v>
      </c>
      <c r="H13" s="129"/>
      <c r="I13" s="129"/>
      <c r="J13" s="19"/>
      <c r="K13" s="113" t="str">
        <f t="shared" si="0"/>
        <v/>
      </c>
      <c r="L13" s="113"/>
      <c r="M13" s="6" t="str">
        <f t="shared" si="2"/>
        <v/>
      </c>
      <c r="N13" s="19"/>
      <c r="O13" s="8"/>
      <c r="P13" s="129"/>
      <c r="Q13" s="129"/>
      <c r="R13" s="115" t="str">
        <f t="shared" si="3"/>
        <v/>
      </c>
      <c r="S13" s="115"/>
      <c r="T13" s="116" t="str">
        <f t="shared" si="4"/>
        <v/>
      </c>
      <c r="U13" s="116"/>
    </row>
    <row r="14" spans="2:21">
      <c r="B14" s="19">
        <v>6</v>
      </c>
      <c r="C14" s="113" t="str">
        <f t="shared" si="1"/>
        <v/>
      </c>
      <c r="D14" s="113"/>
      <c r="E14" s="19"/>
      <c r="F14" s="8"/>
      <c r="G14" s="19" t="s">
        <v>4</v>
      </c>
      <c r="H14" s="129"/>
      <c r="I14" s="129"/>
      <c r="J14" s="19"/>
      <c r="K14" s="113" t="str">
        <f t="shared" si="0"/>
        <v/>
      </c>
      <c r="L14" s="113"/>
      <c r="M14" s="6" t="str">
        <f t="shared" si="2"/>
        <v/>
      </c>
      <c r="N14" s="19"/>
      <c r="O14" s="8"/>
      <c r="P14" s="129"/>
      <c r="Q14" s="129"/>
      <c r="R14" s="115" t="str">
        <f t="shared" si="3"/>
        <v/>
      </c>
      <c r="S14" s="115"/>
      <c r="T14" s="116" t="str">
        <f t="shared" si="4"/>
        <v/>
      </c>
      <c r="U14" s="116"/>
    </row>
    <row r="15" spans="2:21">
      <c r="B15" s="19">
        <v>7</v>
      </c>
      <c r="C15" s="113" t="str">
        <f t="shared" si="1"/>
        <v/>
      </c>
      <c r="D15" s="113"/>
      <c r="E15" s="19"/>
      <c r="F15" s="8"/>
      <c r="G15" s="19" t="s">
        <v>4</v>
      </c>
      <c r="H15" s="129"/>
      <c r="I15" s="129"/>
      <c r="J15" s="19"/>
      <c r="K15" s="113" t="str">
        <f t="shared" si="0"/>
        <v/>
      </c>
      <c r="L15" s="113"/>
      <c r="M15" s="6" t="str">
        <f t="shared" si="2"/>
        <v/>
      </c>
      <c r="N15" s="19"/>
      <c r="O15" s="8"/>
      <c r="P15" s="129"/>
      <c r="Q15" s="129"/>
      <c r="R15" s="115" t="str">
        <f t="shared" si="3"/>
        <v/>
      </c>
      <c r="S15" s="115"/>
      <c r="T15" s="116" t="str">
        <f t="shared" si="4"/>
        <v/>
      </c>
      <c r="U15" s="116"/>
    </row>
    <row r="16" spans="2:21">
      <c r="B16" s="19">
        <v>8</v>
      </c>
      <c r="C16" s="113" t="str">
        <f t="shared" si="1"/>
        <v/>
      </c>
      <c r="D16" s="113"/>
      <c r="E16" s="19"/>
      <c r="F16" s="8"/>
      <c r="G16" s="19" t="s">
        <v>4</v>
      </c>
      <c r="H16" s="129"/>
      <c r="I16" s="129"/>
      <c r="J16" s="19"/>
      <c r="K16" s="113" t="str">
        <f t="shared" si="0"/>
        <v/>
      </c>
      <c r="L16" s="113"/>
      <c r="M16" s="6" t="str">
        <f t="shared" si="2"/>
        <v/>
      </c>
      <c r="N16" s="19"/>
      <c r="O16" s="8"/>
      <c r="P16" s="129"/>
      <c r="Q16" s="129"/>
      <c r="R16" s="115" t="str">
        <f t="shared" si="3"/>
        <v/>
      </c>
      <c r="S16" s="115"/>
      <c r="T16" s="116" t="str">
        <f t="shared" si="4"/>
        <v/>
      </c>
      <c r="U16" s="116"/>
    </row>
    <row r="17" spans="2:21">
      <c r="B17" s="19">
        <v>9</v>
      </c>
      <c r="C17" s="113" t="str">
        <f t="shared" si="1"/>
        <v/>
      </c>
      <c r="D17" s="113"/>
      <c r="E17" s="19"/>
      <c r="F17" s="8"/>
      <c r="G17" s="19" t="s">
        <v>4</v>
      </c>
      <c r="H17" s="129"/>
      <c r="I17" s="129"/>
      <c r="J17" s="19"/>
      <c r="K17" s="113" t="str">
        <f t="shared" si="0"/>
        <v/>
      </c>
      <c r="L17" s="113"/>
      <c r="M17" s="6" t="str">
        <f t="shared" si="2"/>
        <v/>
      </c>
      <c r="N17" s="19"/>
      <c r="O17" s="8"/>
      <c r="P17" s="129"/>
      <c r="Q17" s="129"/>
      <c r="R17" s="115" t="str">
        <f t="shared" si="3"/>
        <v/>
      </c>
      <c r="S17" s="115"/>
      <c r="T17" s="116" t="str">
        <f t="shared" si="4"/>
        <v/>
      </c>
      <c r="U17" s="116"/>
    </row>
    <row r="18" spans="2:21">
      <c r="B18" s="19">
        <v>10</v>
      </c>
      <c r="C18" s="113" t="str">
        <f t="shared" si="1"/>
        <v/>
      </c>
      <c r="D18" s="113"/>
      <c r="E18" s="19"/>
      <c r="F18" s="8"/>
      <c r="G18" s="19" t="s">
        <v>4</v>
      </c>
      <c r="H18" s="129"/>
      <c r="I18" s="129"/>
      <c r="J18" s="19"/>
      <c r="K18" s="113" t="str">
        <f t="shared" si="0"/>
        <v/>
      </c>
      <c r="L18" s="113"/>
      <c r="M18" s="6" t="str">
        <f t="shared" si="2"/>
        <v/>
      </c>
      <c r="N18" s="19"/>
      <c r="O18" s="8"/>
      <c r="P18" s="129"/>
      <c r="Q18" s="129"/>
      <c r="R18" s="115" t="str">
        <f t="shared" si="3"/>
        <v/>
      </c>
      <c r="S18" s="115"/>
      <c r="T18" s="116" t="str">
        <f t="shared" si="4"/>
        <v/>
      </c>
      <c r="U18" s="116"/>
    </row>
    <row r="19" spans="2:21">
      <c r="B19" s="19">
        <v>11</v>
      </c>
      <c r="C19" s="113" t="str">
        <f t="shared" si="1"/>
        <v/>
      </c>
      <c r="D19" s="113"/>
      <c r="E19" s="19"/>
      <c r="F19" s="8"/>
      <c r="G19" s="19" t="s">
        <v>4</v>
      </c>
      <c r="H19" s="129"/>
      <c r="I19" s="129"/>
      <c r="J19" s="19"/>
      <c r="K19" s="113" t="str">
        <f t="shared" si="0"/>
        <v/>
      </c>
      <c r="L19" s="113"/>
      <c r="M19" s="6" t="str">
        <f t="shared" si="2"/>
        <v/>
      </c>
      <c r="N19" s="19"/>
      <c r="O19" s="8"/>
      <c r="P19" s="129"/>
      <c r="Q19" s="129"/>
      <c r="R19" s="115" t="str">
        <f t="shared" si="3"/>
        <v/>
      </c>
      <c r="S19" s="115"/>
      <c r="T19" s="116" t="str">
        <f t="shared" si="4"/>
        <v/>
      </c>
      <c r="U19" s="116"/>
    </row>
    <row r="20" spans="2:21">
      <c r="B20" s="19">
        <v>12</v>
      </c>
      <c r="C20" s="113" t="str">
        <f t="shared" si="1"/>
        <v/>
      </c>
      <c r="D20" s="113"/>
      <c r="E20" s="19"/>
      <c r="F20" s="8"/>
      <c r="G20" s="19" t="s">
        <v>4</v>
      </c>
      <c r="H20" s="129"/>
      <c r="I20" s="129"/>
      <c r="J20" s="19"/>
      <c r="K20" s="113" t="str">
        <f t="shared" si="0"/>
        <v/>
      </c>
      <c r="L20" s="113"/>
      <c r="M20" s="6" t="str">
        <f t="shared" si="2"/>
        <v/>
      </c>
      <c r="N20" s="19"/>
      <c r="O20" s="8"/>
      <c r="P20" s="129"/>
      <c r="Q20" s="129"/>
      <c r="R20" s="115" t="str">
        <f t="shared" si="3"/>
        <v/>
      </c>
      <c r="S20" s="115"/>
      <c r="T20" s="116" t="str">
        <f t="shared" si="4"/>
        <v/>
      </c>
      <c r="U20" s="116"/>
    </row>
    <row r="21" spans="2:21">
      <c r="B21" s="19">
        <v>13</v>
      </c>
      <c r="C21" s="113" t="str">
        <f t="shared" si="1"/>
        <v/>
      </c>
      <c r="D21" s="113"/>
      <c r="E21" s="19"/>
      <c r="F21" s="8"/>
      <c r="G21" s="19" t="s">
        <v>4</v>
      </c>
      <c r="H21" s="129"/>
      <c r="I21" s="129"/>
      <c r="J21" s="19"/>
      <c r="K21" s="113" t="str">
        <f t="shared" si="0"/>
        <v/>
      </c>
      <c r="L21" s="113"/>
      <c r="M21" s="6" t="str">
        <f t="shared" si="2"/>
        <v/>
      </c>
      <c r="N21" s="19"/>
      <c r="O21" s="8"/>
      <c r="P21" s="129"/>
      <c r="Q21" s="129"/>
      <c r="R21" s="115" t="str">
        <f t="shared" si="3"/>
        <v/>
      </c>
      <c r="S21" s="115"/>
      <c r="T21" s="116" t="str">
        <f t="shared" si="4"/>
        <v/>
      </c>
      <c r="U21" s="116"/>
    </row>
    <row r="22" spans="2:21">
      <c r="B22" s="19">
        <v>14</v>
      </c>
      <c r="C22" s="113" t="str">
        <f t="shared" si="1"/>
        <v/>
      </c>
      <c r="D22" s="113"/>
      <c r="E22" s="19"/>
      <c r="F22" s="8"/>
      <c r="G22" s="19" t="s">
        <v>3</v>
      </c>
      <c r="H22" s="129"/>
      <c r="I22" s="129"/>
      <c r="J22" s="19"/>
      <c r="K22" s="113" t="str">
        <f t="shared" si="0"/>
        <v/>
      </c>
      <c r="L22" s="113"/>
      <c r="M22" s="6" t="str">
        <f t="shared" si="2"/>
        <v/>
      </c>
      <c r="N22" s="19"/>
      <c r="O22" s="8"/>
      <c r="P22" s="129"/>
      <c r="Q22" s="129"/>
      <c r="R22" s="115" t="str">
        <f t="shared" si="3"/>
        <v/>
      </c>
      <c r="S22" s="115"/>
      <c r="T22" s="116" t="str">
        <f t="shared" si="4"/>
        <v/>
      </c>
      <c r="U22" s="116"/>
    </row>
    <row r="23" spans="2:21">
      <c r="B23" s="19">
        <v>15</v>
      </c>
      <c r="C23" s="113" t="str">
        <f t="shared" si="1"/>
        <v/>
      </c>
      <c r="D23" s="113"/>
      <c r="E23" s="19"/>
      <c r="F23" s="8"/>
      <c r="G23" s="19" t="s">
        <v>4</v>
      </c>
      <c r="H23" s="129"/>
      <c r="I23" s="129"/>
      <c r="J23" s="19"/>
      <c r="K23" s="113" t="str">
        <f t="shared" si="0"/>
        <v/>
      </c>
      <c r="L23" s="113"/>
      <c r="M23" s="6" t="str">
        <f t="shared" si="2"/>
        <v/>
      </c>
      <c r="N23" s="19"/>
      <c r="O23" s="8"/>
      <c r="P23" s="129"/>
      <c r="Q23" s="129"/>
      <c r="R23" s="115" t="str">
        <f t="shared" si="3"/>
        <v/>
      </c>
      <c r="S23" s="115"/>
      <c r="T23" s="116" t="str">
        <f t="shared" si="4"/>
        <v/>
      </c>
      <c r="U23" s="116"/>
    </row>
    <row r="24" spans="2:21">
      <c r="B24" s="19">
        <v>16</v>
      </c>
      <c r="C24" s="113" t="str">
        <f t="shared" si="1"/>
        <v/>
      </c>
      <c r="D24" s="113"/>
      <c r="E24" s="19"/>
      <c r="F24" s="8"/>
      <c r="G24" s="19" t="s">
        <v>4</v>
      </c>
      <c r="H24" s="129"/>
      <c r="I24" s="129"/>
      <c r="J24" s="19"/>
      <c r="K24" s="113" t="str">
        <f t="shared" si="0"/>
        <v/>
      </c>
      <c r="L24" s="113"/>
      <c r="M24" s="6" t="str">
        <f t="shared" si="2"/>
        <v/>
      </c>
      <c r="N24" s="19"/>
      <c r="O24" s="8"/>
      <c r="P24" s="129"/>
      <c r="Q24" s="129"/>
      <c r="R24" s="115" t="str">
        <f t="shared" si="3"/>
        <v/>
      </c>
      <c r="S24" s="115"/>
      <c r="T24" s="116" t="str">
        <f t="shared" si="4"/>
        <v/>
      </c>
      <c r="U24" s="116"/>
    </row>
    <row r="25" spans="2:21">
      <c r="B25" s="19">
        <v>17</v>
      </c>
      <c r="C25" s="113" t="str">
        <f t="shared" si="1"/>
        <v/>
      </c>
      <c r="D25" s="113"/>
      <c r="E25" s="19"/>
      <c r="F25" s="8"/>
      <c r="G25" s="19" t="s">
        <v>4</v>
      </c>
      <c r="H25" s="129"/>
      <c r="I25" s="129"/>
      <c r="J25" s="19"/>
      <c r="K25" s="113" t="str">
        <f t="shared" si="0"/>
        <v/>
      </c>
      <c r="L25" s="113"/>
      <c r="M25" s="6" t="str">
        <f t="shared" si="2"/>
        <v/>
      </c>
      <c r="N25" s="19"/>
      <c r="O25" s="8"/>
      <c r="P25" s="129"/>
      <c r="Q25" s="129"/>
      <c r="R25" s="115" t="str">
        <f t="shared" si="3"/>
        <v/>
      </c>
      <c r="S25" s="115"/>
      <c r="T25" s="116" t="str">
        <f t="shared" si="4"/>
        <v/>
      </c>
      <c r="U25" s="116"/>
    </row>
    <row r="26" spans="2:21">
      <c r="B26" s="19">
        <v>18</v>
      </c>
      <c r="C26" s="113" t="str">
        <f t="shared" si="1"/>
        <v/>
      </c>
      <c r="D26" s="113"/>
      <c r="E26" s="19"/>
      <c r="F26" s="8"/>
      <c r="G26" s="19" t="s">
        <v>4</v>
      </c>
      <c r="H26" s="129"/>
      <c r="I26" s="129"/>
      <c r="J26" s="19"/>
      <c r="K26" s="113" t="str">
        <f t="shared" si="0"/>
        <v/>
      </c>
      <c r="L26" s="113"/>
      <c r="M26" s="6" t="str">
        <f t="shared" si="2"/>
        <v/>
      </c>
      <c r="N26" s="19"/>
      <c r="O26" s="8"/>
      <c r="P26" s="129"/>
      <c r="Q26" s="129"/>
      <c r="R26" s="115" t="str">
        <f t="shared" si="3"/>
        <v/>
      </c>
      <c r="S26" s="115"/>
      <c r="T26" s="116" t="str">
        <f t="shared" si="4"/>
        <v/>
      </c>
      <c r="U26" s="116"/>
    </row>
    <row r="27" spans="2:21">
      <c r="B27" s="19">
        <v>19</v>
      </c>
      <c r="C27" s="113" t="str">
        <f t="shared" si="1"/>
        <v/>
      </c>
      <c r="D27" s="113"/>
      <c r="E27" s="19"/>
      <c r="F27" s="8"/>
      <c r="G27" s="19" t="s">
        <v>3</v>
      </c>
      <c r="H27" s="129"/>
      <c r="I27" s="129"/>
      <c r="J27" s="19"/>
      <c r="K27" s="113" t="str">
        <f t="shared" si="0"/>
        <v/>
      </c>
      <c r="L27" s="113"/>
      <c r="M27" s="6" t="str">
        <f t="shared" si="2"/>
        <v/>
      </c>
      <c r="N27" s="19"/>
      <c r="O27" s="8"/>
      <c r="P27" s="129"/>
      <c r="Q27" s="129"/>
      <c r="R27" s="115" t="str">
        <f t="shared" si="3"/>
        <v/>
      </c>
      <c r="S27" s="115"/>
      <c r="T27" s="116" t="str">
        <f t="shared" si="4"/>
        <v/>
      </c>
      <c r="U27" s="116"/>
    </row>
    <row r="28" spans="2:21">
      <c r="B28" s="19">
        <v>20</v>
      </c>
      <c r="C28" s="113" t="str">
        <f t="shared" si="1"/>
        <v/>
      </c>
      <c r="D28" s="113"/>
      <c r="E28" s="19"/>
      <c r="F28" s="8"/>
      <c r="G28" s="19" t="s">
        <v>4</v>
      </c>
      <c r="H28" s="129"/>
      <c r="I28" s="129"/>
      <c r="J28" s="19"/>
      <c r="K28" s="113" t="str">
        <f t="shared" si="0"/>
        <v/>
      </c>
      <c r="L28" s="113"/>
      <c r="M28" s="6" t="str">
        <f t="shared" si="2"/>
        <v/>
      </c>
      <c r="N28" s="19"/>
      <c r="O28" s="8"/>
      <c r="P28" s="129"/>
      <c r="Q28" s="129"/>
      <c r="R28" s="115" t="str">
        <f t="shared" si="3"/>
        <v/>
      </c>
      <c r="S28" s="115"/>
      <c r="T28" s="116" t="str">
        <f t="shared" si="4"/>
        <v/>
      </c>
      <c r="U28" s="116"/>
    </row>
    <row r="29" spans="2:21">
      <c r="B29" s="19">
        <v>21</v>
      </c>
      <c r="C29" s="113" t="str">
        <f t="shared" si="1"/>
        <v/>
      </c>
      <c r="D29" s="113"/>
      <c r="E29" s="19"/>
      <c r="F29" s="8"/>
      <c r="G29" s="19" t="s">
        <v>3</v>
      </c>
      <c r="H29" s="129"/>
      <c r="I29" s="129"/>
      <c r="J29" s="19"/>
      <c r="K29" s="113" t="str">
        <f t="shared" si="0"/>
        <v/>
      </c>
      <c r="L29" s="113"/>
      <c r="M29" s="6" t="str">
        <f t="shared" si="2"/>
        <v/>
      </c>
      <c r="N29" s="19"/>
      <c r="O29" s="8"/>
      <c r="P29" s="129"/>
      <c r="Q29" s="129"/>
      <c r="R29" s="115" t="str">
        <f t="shared" si="3"/>
        <v/>
      </c>
      <c r="S29" s="115"/>
      <c r="T29" s="116" t="str">
        <f t="shared" si="4"/>
        <v/>
      </c>
      <c r="U29" s="116"/>
    </row>
    <row r="30" spans="2:21">
      <c r="B30" s="19">
        <v>22</v>
      </c>
      <c r="C30" s="113" t="str">
        <f t="shared" si="1"/>
        <v/>
      </c>
      <c r="D30" s="113"/>
      <c r="E30" s="19"/>
      <c r="F30" s="8"/>
      <c r="G30" s="19" t="s">
        <v>3</v>
      </c>
      <c r="H30" s="129"/>
      <c r="I30" s="129"/>
      <c r="J30" s="19"/>
      <c r="K30" s="113" t="str">
        <f t="shared" si="0"/>
        <v/>
      </c>
      <c r="L30" s="113"/>
      <c r="M30" s="6" t="str">
        <f t="shared" si="2"/>
        <v/>
      </c>
      <c r="N30" s="19"/>
      <c r="O30" s="8"/>
      <c r="P30" s="129"/>
      <c r="Q30" s="129"/>
      <c r="R30" s="115" t="str">
        <f t="shared" si="3"/>
        <v/>
      </c>
      <c r="S30" s="115"/>
      <c r="T30" s="116" t="str">
        <f t="shared" si="4"/>
        <v/>
      </c>
      <c r="U30" s="116"/>
    </row>
    <row r="31" spans="2:21">
      <c r="B31" s="19">
        <v>23</v>
      </c>
      <c r="C31" s="113" t="str">
        <f t="shared" si="1"/>
        <v/>
      </c>
      <c r="D31" s="113"/>
      <c r="E31" s="19"/>
      <c r="F31" s="8"/>
      <c r="G31" s="19" t="s">
        <v>3</v>
      </c>
      <c r="H31" s="129"/>
      <c r="I31" s="129"/>
      <c r="J31" s="19"/>
      <c r="K31" s="113" t="str">
        <f t="shared" si="0"/>
        <v/>
      </c>
      <c r="L31" s="113"/>
      <c r="M31" s="6" t="str">
        <f t="shared" si="2"/>
        <v/>
      </c>
      <c r="N31" s="19"/>
      <c r="O31" s="8"/>
      <c r="P31" s="129"/>
      <c r="Q31" s="129"/>
      <c r="R31" s="115" t="str">
        <f t="shared" si="3"/>
        <v/>
      </c>
      <c r="S31" s="115"/>
      <c r="T31" s="116" t="str">
        <f t="shared" si="4"/>
        <v/>
      </c>
      <c r="U31" s="116"/>
    </row>
    <row r="32" spans="2:21">
      <c r="B32" s="19">
        <v>24</v>
      </c>
      <c r="C32" s="113" t="str">
        <f t="shared" si="1"/>
        <v/>
      </c>
      <c r="D32" s="113"/>
      <c r="E32" s="19"/>
      <c r="F32" s="8"/>
      <c r="G32" s="19" t="s">
        <v>3</v>
      </c>
      <c r="H32" s="129"/>
      <c r="I32" s="129"/>
      <c r="J32" s="19"/>
      <c r="K32" s="113" t="str">
        <f t="shared" si="0"/>
        <v/>
      </c>
      <c r="L32" s="113"/>
      <c r="M32" s="6" t="str">
        <f t="shared" si="2"/>
        <v/>
      </c>
      <c r="N32" s="19"/>
      <c r="O32" s="8"/>
      <c r="P32" s="129"/>
      <c r="Q32" s="129"/>
      <c r="R32" s="115" t="str">
        <f t="shared" si="3"/>
        <v/>
      </c>
      <c r="S32" s="115"/>
      <c r="T32" s="116" t="str">
        <f t="shared" si="4"/>
        <v/>
      </c>
      <c r="U32" s="116"/>
    </row>
    <row r="33" spans="2:21">
      <c r="B33" s="19">
        <v>25</v>
      </c>
      <c r="C33" s="113" t="str">
        <f t="shared" si="1"/>
        <v/>
      </c>
      <c r="D33" s="113"/>
      <c r="E33" s="19"/>
      <c r="F33" s="8"/>
      <c r="G33" s="19" t="s">
        <v>4</v>
      </c>
      <c r="H33" s="129"/>
      <c r="I33" s="129"/>
      <c r="J33" s="19"/>
      <c r="K33" s="113" t="str">
        <f t="shared" si="0"/>
        <v/>
      </c>
      <c r="L33" s="113"/>
      <c r="M33" s="6" t="str">
        <f t="shared" si="2"/>
        <v/>
      </c>
      <c r="N33" s="19"/>
      <c r="O33" s="8"/>
      <c r="P33" s="129"/>
      <c r="Q33" s="129"/>
      <c r="R33" s="115" t="str">
        <f t="shared" si="3"/>
        <v/>
      </c>
      <c r="S33" s="115"/>
      <c r="T33" s="116" t="str">
        <f t="shared" si="4"/>
        <v/>
      </c>
      <c r="U33" s="116"/>
    </row>
    <row r="34" spans="2:21">
      <c r="B34" s="19">
        <v>26</v>
      </c>
      <c r="C34" s="113" t="str">
        <f t="shared" si="1"/>
        <v/>
      </c>
      <c r="D34" s="113"/>
      <c r="E34" s="19"/>
      <c r="F34" s="8"/>
      <c r="G34" s="19" t="s">
        <v>3</v>
      </c>
      <c r="H34" s="129"/>
      <c r="I34" s="129"/>
      <c r="J34" s="19"/>
      <c r="K34" s="113" t="str">
        <f t="shared" si="0"/>
        <v/>
      </c>
      <c r="L34" s="113"/>
      <c r="M34" s="6" t="str">
        <f t="shared" si="2"/>
        <v/>
      </c>
      <c r="N34" s="19"/>
      <c r="O34" s="8"/>
      <c r="P34" s="129"/>
      <c r="Q34" s="129"/>
      <c r="R34" s="115" t="str">
        <f t="shared" si="3"/>
        <v/>
      </c>
      <c r="S34" s="115"/>
      <c r="T34" s="116" t="str">
        <f t="shared" si="4"/>
        <v/>
      </c>
      <c r="U34" s="116"/>
    </row>
    <row r="35" spans="2:21">
      <c r="B35" s="19">
        <v>27</v>
      </c>
      <c r="C35" s="113" t="str">
        <f t="shared" si="1"/>
        <v/>
      </c>
      <c r="D35" s="113"/>
      <c r="E35" s="19"/>
      <c r="F35" s="8"/>
      <c r="G35" s="19" t="s">
        <v>3</v>
      </c>
      <c r="H35" s="129"/>
      <c r="I35" s="129"/>
      <c r="J35" s="19"/>
      <c r="K35" s="113" t="str">
        <f t="shared" si="0"/>
        <v/>
      </c>
      <c r="L35" s="113"/>
      <c r="M35" s="6" t="str">
        <f t="shared" si="2"/>
        <v/>
      </c>
      <c r="N35" s="19"/>
      <c r="O35" s="8"/>
      <c r="P35" s="129"/>
      <c r="Q35" s="129"/>
      <c r="R35" s="115" t="str">
        <f t="shared" si="3"/>
        <v/>
      </c>
      <c r="S35" s="115"/>
      <c r="T35" s="116" t="str">
        <f t="shared" si="4"/>
        <v/>
      </c>
      <c r="U35" s="116"/>
    </row>
    <row r="36" spans="2:21">
      <c r="B36" s="19">
        <v>28</v>
      </c>
      <c r="C36" s="113" t="str">
        <f t="shared" si="1"/>
        <v/>
      </c>
      <c r="D36" s="113"/>
      <c r="E36" s="19"/>
      <c r="F36" s="8"/>
      <c r="G36" s="19" t="s">
        <v>3</v>
      </c>
      <c r="H36" s="129"/>
      <c r="I36" s="129"/>
      <c r="J36" s="19"/>
      <c r="K36" s="113" t="str">
        <f t="shared" si="0"/>
        <v/>
      </c>
      <c r="L36" s="113"/>
      <c r="M36" s="6" t="str">
        <f t="shared" si="2"/>
        <v/>
      </c>
      <c r="N36" s="19"/>
      <c r="O36" s="8"/>
      <c r="P36" s="129"/>
      <c r="Q36" s="129"/>
      <c r="R36" s="115" t="str">
        <f t="shared" si="3"/>
        <v/>
      </c>
      <c r="S36" s="115"/>
      <c r="T36" s="116" t="str">
        <f t="shared" si="4"/>
        <v/>
      </c>
      <c r="U36" s="116"/>
    </row>
    <row r="37" spans="2:21">
      <c r="B37" s="19">
        <v>29</v>
      </c>
      <c r="C37" s="113" t="str">
        <f t="shared" si="1"/>
        <v/>
      </c>
      <c r="D37" s="113"/>
      <c r="E37" s="19"/>
      <c r="F37" s="8"/>
      <c r="G37" s="19" t="s">
        <v>3</v>
      </c>
      <c r="H37" s="129"/>
      <c r="I37" s="129"/>
      <c r="J37" s="19"/>
      <c r="K37" s="113" t="str">
        <f t="shared" si="0"/>
        <v/>
      </c>
      <c r="L37" s="113"/>
      <c r="M37" s="6" t="str">
        <f t="shared" si="2"/>
        <v/>
      </c>
      <c r="N37" s="19"/>
      <c r="O37" s="8"/>
      <c r="P37" s="129"/>
      <c r="Q37" s="129"/>
      <c r="R37" s="115" t="str">
        <f t="shared" si="3"/>
        <v/>
      </c>
      <c r="S37" s="115"/>
      <c r="T37" s="116" t="str">
        <f t="shared" si="4"/>
        <v/>
      </c>
      <c r="U37" s="116"/>
    </row>
    <row r="38" spans="2:21">
      <c r="B38" s="19">
        <v>30</v>
      </c>
      <c r="C38" s="113" t="str">
        <f t="shared" si="1"/>
        <v/>
      </c>
      <c r="D38" s="113"/>
      <c r="E38" s="19"/>
      <c r="F38" s="8"/>
      <c r="G38" s="19" t="s">
        <v>4</v>
      </c>
      <c r="H38" s="129"/>
      <c r="I38" s="129"/>
      <c r="J38" s="19"/>
      <c r="K38" s="113" t="str">
        <f t="shared" si="0"/>
        <v/>
      </c>
      <c r="L38" s="113"/>
      <c r="M38" s="6" t="str">
        <f t="shared" si="2"/>
        <v/>
      </c>
      <c r="N38" s="19"/>
      <c r="O38" s="8"/>
      <c r="P38" s="129"/>
      <c r="Q38" s="129"/>
      <c r="R38" s="115" t="str">
        <f t="shared" si="3"/>
        <v/>
      </c>
      <c r="S38" s="115"/>
      <c r="T38" s="116" t="str">
        <f t="shared" si="4"/>
        <v/>
      </c>
      <c r="U38" s="116"/>
    </row>
    <row r="39" spans="2:21">
      <c r="B39" s="19">
        <v>31</v>
      </c>
      <c r="C39" s="113" t="str">
        <f t="shared" si="1"/>
        <v/>
      </c>
      <c r="D39" s="113"/>
      <c r="E39" s="19"/>
      <c r="F39" s="8"/>
      <c r="G39" s="19" t="s">
        <v>4</v>
      </c>
      <c r="H39" s="129"/>
      <c r="I39" s="129"/>
      <c r="J39" s="19"/>
      <c r="K39" s="113" t="str">
        <f t="shared" si="0"/>
        <v/>
      </c>
      <c r="L39" s="113"/>
      <c r="M39" s="6" t="str">
        <f t="shared" si="2"/>
        <v/>
      </c>
      <c r="N39" s="19"/>
      <c r="O39" s="8"/>
      <c r="P39" s="129"/>
      <c r="Q39" s="129"/>
      <c r="R39" s="115" t="str">
        <f t="shared" si="3"/>
        <v/>
      </c>
      <c r="S39" s="115"/>
      <c r="T39" s="116" t="str">
        <f t="shared" si="4"/>
        <v/>
      </c>
      <c r="U39" s="116"/>
    </row>
    <row r="40" spans="2:21">
      <c r="B40" s="19">
        <v>32</v>
      </c>
      <c r="C40" s="113" t="str">
        <f t="shared" si="1"/>
        <v/>
      </c>
      <c r="D40" s="113"/>
      <c r="E40" s="19"/>
      <c r="F40" s="8"/>
      <c r="G40" s="19" t="s">
        <v>4</v>
      </c>
      <c r="H40" s="129"/>
      <c r="I40" s="129"/>
      <c r="J40" s="19"/>
      <c r="K40" s="113" t="str">
        <f t="shared" si="0"/>
        <v/>
      </c>
      <c r="L40" s="113"/>
      <c r="M40" s="6" t="str">
        <f t="shared" si="2"/>
        <v/>
      </c>
      <c r="N40" s="19"/>
      <c r="O40" s="8"/>
      <c r="P40" s="129"/>
      <c r="Q40" s="129"/>
      <c r="R40" s="115" t="str">
        <f t="shared" si="3"/>
        <v/>
      </c>
      <c r="S40" s="115"/>
      <c r="T40" s="116" t="str">
        <f t="shared" si="4"/>
        <v/>
      </c>
      <c r="U40" s="116"/>
    </row>
    <row r="41" spans="2:21">
      <c r="B41" s="19">
        <v>33</v>
      </c>
      <c r="C41" s="113" t="str">
        <f t="shared" si="1"/>
        <v/>
      </c>
      <c r="D41" s="113"/>
      <c r="E41" s="19"/>
      <c r="F41" s="8"/>
      <c r="G41" s="19" t="s">
        <v>3</v>
      </c>
      <c r="H41" s="129"/>
      <c r="I41" s="129"/>
      <c r="J41" s="19"/>
      <c r="K41" s="113" t="str">
        <f t="shared" si="0"/>
        <v/>
      </c>
      <c r="L41" s="113"/>
      <c r="M41" s="6" t="str">
        <f t="shared" si="2"/>
        <v/>
      </c>
      <c r="N41" s="19"/>
      <c r="O41" s="8"/>
      <c r="P41" s="129"/>
      <c r="Q41" s="129"/>
      <c r="R41" s="115" t="str">
        <f t="shared" si="3"/>
        <v/>
      </c>
      <c r="S41" s="115"/>
      <c r="T41" s="116" t="str">
        <f t="shared" si="4"/>
        <v/>
      </c>
      <c r="U41" s="116"/>
    </row>
    <row r="42" spans="2:21">
      <c r="B42" s="19">
        <v>34</v>
      </c>
      <c r="C42" s="113" t="str">
        <f t="shared" si="1"/>
        <v/>
      </c>
      <c r="D42" s="113"/>
      <c r="E42" s="19"/>
      <c r="F42" s="8"/>
      <c r="G42" s="19" t="s">
        <v>4</v>
      </c>
      <c r="H42" s="129"/>
      <c r="I42" s="129"/>
      <c r="J42" s="19"/>
      <c r="K42" s="113" t="str">
        <f t="shared" si="0"/>
        <v/>
      </c>
      <c r="L42" s="113"/>
      <c r="M42" s="6" t="str">
        <f t="shared" si="2"/>
        <v/>
      </c>
      <c r="N42" s="19"/>
      <c r="O42" s="8"/>
      <c r="P42" s="129"/>
      <c r="Q42" s="129"/>
      <c r="R42" s="115" t="str">
        <f t="shared" si="3"/>
        <v/>
      </c>
      <c r="S42" s="115"/>
      <c r="T42" s="116" t="str">
        <f t="shared" si="4"/>
        <v/>
      </c>
      <c r="U42" s="116"/>
    </row>
    <row r="43" spans="2:21">
      <c r="B43" s="19">
        <v>35</v>
      </c>
      <c r="C43" s="113" t="str">
        <f t="shared" si="1"/>
        <v/>
      </c>
      <c r="D43" s="113"/>
      <c r="E43" s="19"/>
      <c r="F43" s="8"/>
      <c r="G43" s="19" t="s">
        <v>3</v>
      </c>
      <c r="H43" s="129"/>
      <c r="I43" s="129"/>
      <c r="J43" s="19"/>
      <c r="K43" s="113" t="str">
        <f t="shared" si="0"/>
        <v/>
      </c>
      <c r="L43" s="113"/>
      <c r="M43" s="6" t="str">
        <f t="shared" si="2"/>
        <v/>
      </c>
      <c r="N43" s="19"/>
      <c r="O43" s="8"/>
      <c r="P43" s="129"/>
      <c r="Q43" s="129"/>
      <c r="R43" s="115" t="str">
        <f t="shared" si="3"/>
        <v/>
      </c>
      <c r="S43" s="115"/>
      <c r="T43" s="116" t="str">
        <f t="shared" si="4"/>
        <v/>
      </c>
      <c r="U43" s="116"/>
    </row>
    <row r="44" spans="2:21">
      <c r="B44" s="19">
        <v>36</v>
      </c>
      <c r="C44" s="113" t="str">
        <f t="shared" si="1"/>
        <v/>
      </c>
      <c r="D44" s="113"/>
      <c r="E44" s="19"/>
      <c r="F44" s="8"/>
      <c r="G44" s="19" t="s">
        <v>4</v>
      </c>
      <c r="H44" s="129"/>
      <c r="I44" s="129"/>
      <c r="J44" s="19"/>
      <c r="K44" s="113" t="str">
        <f t="shared" si="0"/>
        <v/>
      </c>
      <c r="L44" s="113"/>
      <c r="M44" s="6" t="str">
        <f t="shared" si="2"/>
        <v/>
      </c>
      <c r="N44" s="19"/>
      <c r="O44" s="8"/>
      <c r="P44" s="129"/>
      <c r="Q44" s="129"/>
      <c r="R44" s="115" t="str">
        <f t="shared" si="3"/>
        <v/>
      </c>
      <c r="S44" s="115"/>
      <c r="T44" s="116" t="str">
        <f t="shared" si="4"/>
        <v/>
      </c>
      <c r="U44" s="116"/>
    </row>
    <row r="45" spans="2:21">
      <c r="B45" s="19">
        <v>37</v>
      </c>
      <c r="C45" s="113" t="str">
        <f t="shared" si="1"/>
        <v/>
      </c>
      <c r="D45" s="113"/>
      <c r="E45" s="19"/>
      <c r="F45" s="8"/>
      <c r="G45" s="19" t="s">
        <v>3</v>
      </c>
      <c r="H45" s="129"/>
      <c r="I45" s="129"/>
      <c r="J45" s="19"/>
      <c r="K45" s="113" t="str">
        <f t="shared" si="0"/>
        <v/>
      </c>
      <c r="L45" s="113"/>
      <c r="M45" s="6" t="str">
        <f t="shared" si="2"/>
        <v/>
      </c>
      <c r="N45" s="19"/>
      <c r="O45" s="8"/>
      <c r="P45" s="129"/>
      <c r="Q45" s="129"/>
      <c r="R45" s="115" t="str">
        <f t="shared" si="3"/>
        <v/>
      </c>
      <c r="S45" s="115"/>
      <c r="T45" s="116" t="str">
        <f t="shared" si="4"/>
        <v/>
      </c>
      <c r="U45" s="116"/>
    </row>
    <row r="46" spans="2:21">
      <c r="B46" s="19">
        <v>38</v>
      </c>
      <c r="C46" s="113" t="str">
        <f t="shared" si="1"/>
        <v/>
      </c>
      <c r="D46" s="113"/>
      <c r="E46" s="19"/>
      <c r="F46" s="8"/>
      <c r="G46" s="19" t="s">
        <v>4</v>
      </c>
      <c r="H46" s="129"/>
      <c r="I46" s="129"/>
      <c r="J46" s="19"/>
      <c r="K46" s="113" t="str">
        <f t="shared" si="0"/>
        <v/>
      </c>
      <c r="L46" s="113"/>
      <c r="M46" s="6" t="str">
        <f t="shared" si="2"/>
        <v/>
      </c>
      <c r="N46" s="19"/>
      <c r="O46" s="8"/>
      <c r="P46" s="129"/>
      <c r="Q46" s="129"/>
      <c r="R46" s="115" t="str">
        <f t="shared" si="3"/>
        <v/>
      </c>
      <c r="S46" s="115"/>
      <c r="T46" s="116" t="str">
        <f t="shared" si="4"/>
        <v/>
      </c>
      <c r="U46" s="116"/>
    </row>
    <row r="47" spans="2:21">
      <c r="B47" s="19">
        <v>39</v>
      </c>
      <c r="C47" s="113" t="str">
        <f t="shared" si="1"/>
        <v/>
      </c>
      <c r="D47" s="113"/>
      <c r="E47" s="19"/>
      <c r="F47" s="8"/>
      <c r="G47" s="19" t="s">
        <v>4</v>
      </c>
      <c r="H47" s="129"/>
      <c r="I47" s="129"/>
      <c r="J47" s="19"/>
      <c r="K47" s="113" t="str">
        <f t="shared" si="0"/>
        <v/>
      </c>
      <c r="L47" s="113"/>
      <c r="M47" s="6" t="str">
        <f t="shared" si="2"/>
        <v/>
      </c>
      <c r="N47" s="19"/>
      <c r="O47" s="8"/>
      <c r="P47" s="129"/>
      <c r="Q47" s="129"/>
      <c r="R47" s="115" t="str">
        <f t="shared" si="3"/>
        <v/>
      </c>
      <c r="S47" s="115"/>
      <c r="T47" s="116" t="str">
        <f t="shared" si="4"/>
        <v/>
      </c>
      <c r="U47" s="116"/>
    </row>
    <row r="48" spans="2:21">
      <c r="B48" s="19">
        <v>40</v>
      </c>
      <c r="C48" s="113" t="str">
        <f t="shared" si="1"/>
        <v/>
      </c>
      <c r="D48" s="113"/>
      <c r="E48" s="19"/>
      <c r="F48" s="8"/>
      <c r="G48" s="19" t="s">
        <v>37</v>
      </c>
      <c r="H48" s="129"/>
      <c r="I48" s="129"/>
      <c r="J48" s="19"/>
      <c r="K48" s="113" t="str">
        <f t="shared" si="0"/>
        <v/>
      </c>
      <c r="L48" s="113"/>
      <c r="M48" s="6" t="str">
        <f t="shared" si="2"/>
        <v/>
      </c>
      <c r="N48" s="19"/>
      <c r="O48" s="8"/>
      <c r="P48" s="129"/>
      <c r="Q48" s="129"/>
      <c r="R48" s="115" t="str">
        <f t="shared" si="3"/>
        <v/>
      </c>
      <c r="S48" s="115"/>
      <c r="T48" s="116" t="str">
        <f t="shared" si="4"/>
        <v/>
      </c>
      <c r="U48" s="116"/>
    </row>
    <row r="49" spans="2:21">
      <c r="B49" s="19">
        <v>41</v>
      </c>
      <c r="C49" s="113" t="str">
        <f t="shared" si="1"/>
        <v/>
      </c>
      <c r="D49" s="113"/>
      <c r="E49" s="19"/>
      <c r="F49" s="8"/>
      <c r="G49" s="19" t="s">
        <v>4</v>
      </c>
      <c r="H49" s="129"/>
      <c r="I49" s="129"/>
      <c r="J49" s="19"/>
      <c r="K49" s="113" t="str">
        <f t="shared" si="0"/>
        <v/>
      </c>
      <c r="L49" s="113"/>
      <c r="M49" s="6" t="str">
        <f t="shared" si="2"/>
        <v/>
      </c>
      <c r="N49" s="19"/>
      <c r="O49" s="8"/>
      <c r="P49" s="129"/>
      <c r="Q49" s="129"/>
      <c r="R49" s="115" t="str">
        <f t="shared" si="3"/>
        <v/>
      </c>
      <c r="S49" s="115"/>
      <c r="T49" s="116" t="str">
        <f t="shared" si="4"/>
        <v/>
      </c>
      <c r="U49" s="116"/>
    </row>
    <row r="50" spans="2:21">
      <c r="B50" s="19">
        <v>42</v>
      </c>
      <c r="C50" s="113" t="str">
        <f t="shared" si="1"/>
        <v/>
      </c>
      <c r="D50" s="113"/>
      <c r="E50" s="19"/>
      <c r="F50" s="8"/>
      <c r="G50" s="19" t="s">
        <v>4</v>
      </c>
      <c r="H50" s="129"/>
      <c r="I50" s="129"/>
      <c r="J50" s="19"/>
      <c r="K50" s="113" t="str">
        <f t="shared" si="0"/>
        <v/>
      </c>
      <c r="L50" s="113"/>
      <c r="M50" s="6" t="str">
        <f t="shared" si="2"/>
        <v/>
      </c>
      <c r="N50" s="19"/>
      <c r="O50" s="8"/>
      <c r="P50" s="129"/>
      <c r="Q50" s="129"/>
      <c r="R50" s="115" t="str">
        <f t="shared" si="3"/>
        <v/>
      </c>
      <c r="S50" s="115"/>
      <c r="T50" s="116" t="str">
        <f t="shared" si="4"/>
        <v/>
      </c>
      <c r="U50" s="116"/>
    </row>
    <row r="51" spans="2:21">
      <c r="B51" s="19">
        <v>43</v>
      </c>
      <c r="C51" s="113" t="str">
        <f t="shared" si="1"/>
        <v/>
      </c>
      <c r="D51" s="113"/>
      <c r="E51" s="19"/>
      <c r="F51" s="8"/>
      <c r="G51" s="19" t="s">
        <v>3</v>
      </c>
      <c r="H51" s="129"/>
      <c r="I51" s="129"/>
      <c r="J51" s="19"/>
      <c r="K51" s="113" t="str">
        <f t="shared" si="0"/>
        <v/>
      </c>
      <c r="L51" s="113"/>
      <c r="M51" s="6" t="str">
        <f t="shared" si="2"/>
        <v/>
      </c>
      <c r="N51" s="19"/>
      <c r="O51" s="8"/>
      <c r="P51" s="129"/>
      <c r="Q51" s="129"/>
      <c r="R51" s="115" t="str">
        <f t="shared" si="3"/>
        <v/>
      </c>
      <c r="S51" s="115"/>
      <c r="T51" s="116" t="str">
        <f t="shared" si="4"/>
        <v/>
      </c>
      <c r="U51" s="116"/>
    </row>
    <row r="52" spans="2:21">
      <c r="B52" s="19">
        <v>44</v>
      </c>
      <c r="C52" s="113" t="str">
        <f t="shared" si="1"/>
        <v/>
      </c>
      <c r="D52" s="113"/>
      <c r="E52" s="19"/>
      <c r="F52" s="8"/>
      <c r="G52" s="19" t="s">
        <v>3</v>
      </c>
      <c r="H52" s="129"/>
      <c r="I52" s="129"/>
      <c r="J52" s="19"/>
      <c r="K52" s="113" t="str">
        <f t="shared" si="0"/>
        <v/>
      </c>
      <c r="L52" s="113"/>
      <c r="M52" s="6" t="str">
        <f t="shared" si="2"/>
        <v/>
      </c>
      <c r="N52" s="19"/>
      <c r="O52" s="8"/>
      <c r="P52" s="129"/>
      <c r="Q52" s="129"/>
      <c r="R52" s="115" t="str">
        <f t="shared" si="3"/>
        <v/>
      </c>
      <c r="S52" s="115"/>
      <c r="T52" s="116" t="str">
        <f t="shared" si="4"/>
        <v/>
      </c>
      <c r="U52" s="116"/>
    </row>
    <row r="53" spans="2:21">
      <c r="B53" s="19">
        <v>45</v>
      </c>
      <c r="C53" s="113" t="str">
        <f t="shared" si="1"/>
        <v/>
      </c>
      <c r="D53" s="113"/>
      <c r="E53" s="19"/>
      <c r="F53" s="8"/>
      <c r="G53" s="19" t="s">
        <v>4</v>
      </c>
      <c r="H53" s="129"/>
      <c r="I53" s="129"/>
      <c r="J53" s="19"/>
      <c r="K53" s="113" t="str">
        <f t="shared" si="0"/>
        <v/>
      </c>
      <c r="L53" s="113"/>
      <c r="M53" s="6" t="str">
        <f t="shared" si="2"/>
        <v/>
      </c>
      <c r="N53" s="19"/>
      <c r="O53" s="8"/>
      <c r="P53" s="129"/>
      <c r="Q53" s="129"/>
      <c r="R53" s="115" t="str">
        <f t="shared" si="3"/>
        <v/>
      </c>
      <c r="S53" s="115"/>
      <c r="T53" s="116" t="str">
        <f t="shared" si="4"/>
        <v/>
      </c>
      <c r="U53" s="116"/>
    </row>
    <row r="54" spans="2:21">
      <c r="B54" s="19">
        <v>46</v>
      </c>
      <c r="C54" s="113" t="str">
        <f t="shared" si="1"/>
        <v/>
      </c>
      <c r="D54" s="113"/>
      <c r="E54" s="19"/>
      <c r="F54" s="8"/>
      <c r="G54" s="19" t="s">
        <v>4</v>
      </c>
      <c r="H54" s="129"/>
      <c r="I54" s="129"/>
      <c r="J54" s="19"/>
      <c r="K54" s="113" t="str">
        <f t="shared" si="0"/>
        <v/>
      </c>
      <c r="L54" s="113"/>
      <c r="M54" s="6" t="str">
        <f t="shared" si="2"/>
        <v/>
      </c>
      <c r="N54" s="19"/>
      <c r="O54" s="8"/>
      <c r="P54" s="129"/>
      <c r="Q54" s="129"/>
      <c r="R54" s="115" t="str">
        <f t="shared" si="3"/>
        <v/>
      </c>
      <c r="S54" s="115"/>
      <c r="T54" s="116" t="str">
        <f t="shared" si="4"/>
        <v/>
      </c>
      <c r="U54" s="116"/>
    </row>
    <row r="55" spans="2:21">
      <c r="B55" s="19">
        <v>47</v>
      </c>
      <c r="C55" s="113" t="str">
        <f t="shared" si="1"/>
        <v/>
      </c>
      <c r="D55" s="113"/>
      <c r="E55" s="19"/>
      <c r="F55" s="8"/>
      <c r="G55" s="19" t="s">
        <v>3</v>
      </c>
      <c r="H55" s="129"/>
      <c r="I55" s="129"/>
      <c r="J55" s="19"/>
      <c r="K55" s="113" t="str">
        <f t="shared" si="0"/>
        <v/>
      </c>
      <c r="L55" s="113"/>
      <c r="M55" s="6" t="str">
        <f t="shared" si="2"/>
        <v/>
      </c>
      <c r="N55" s="19"/>
      <c r="O55" s="8"/>
      <c r="P55" s="129"/>
      <c r="Q55" s="129"/>
      <c r="R55" s="115" t="str">
        <f t="shared" si="3"/>
        <v/>
      </c>
      <c r="S55" s="115"/>
      <c r="T55" s="116" t="str">
        <f t="shared" si="4"/>
        <v/>
      </c>
      <c r="U55" s="116"/>
    </row>
    <row r="56" spans="2:21">
      <c r="B56" s="19">
        <v>48</v>
      </c>
      <c r="C56" s="113" t="str">
        <f t="shared" si="1"/>
        <v/>
      </c>
      <c r="D56" s="113"/>
      <c r="E56" s="19"/>
      <c r="F56" s="8"/>
      <c r="G56" s="19" t="s">
        <v>3</v>
      </c>
      <c r="H56" s="129"/>
      <c r="I56" s="129"/>
      <c r="J56" s="19"/>
      <c r="K56" s="113" t="str">
        <f t="shared" si="0"/>
        <v/>
      </c>
      <c r="L56" s="113"/>
      <c r="M56" s="6" t="str">
        <f t="shared" si="2"/>
        <v/>
      </c>
      <c r="N56" s="19"/>
      <c r="O56" s="8"/>
      <c r="P56" s="129"/>
      <c r="Q56" s="129"/>
      <c r="R56" s="115" t="str">
        <f t="shared" si="3"/>
        <v/>
      </c>
      <c r="S56" s="115"/>
      <c r="T56" s="116" t="str">
        <f t="shared" si="4"/>
        <v/>
      </c>
      <c r="U56" s="116"/>
    </row>
    <row r="57" spans="2:21">
      <c r="B57" s="19">
        <v>49</v>
      </c>
      <c r="C57" s="113" t="str">
        <f t="shared" si="1"/>
        <v/>
      </c>
      <c r="D57" s="113"/>
      <c r="E57" s="19"/>
      <c r="F57" s="8"/>
      <c r="G57" s="19" t="s">
        <v>3</v>
      </c>
      <c r="H57" s="129"/>
      <c r="I57" s="129"/>
      <c r="J57" s="19"/>
      <c r="K57" s="113" t="str">
        <f t="shared" si="0"/>
        <v/>
      </c>
      <c r="L57" s="113"/>
      <c r="M57" s="6" t="str">
        <f t="shared" si="2"/>
        <v/>
      </c>
      <c r="N57" s="19"/>
      <c r="O57" s="8"/>
      <c r="P57" s="129"/>
      <c r="Q57" s="129"/>
      <c r="R57" s="115" t="str">
        <f t="shared" si="3"/>
        <v/>
      </c>
      <c r="S57" s="115"/>
      <c r="T57" s="116" t="str">
        <f t="shared" si="4"/>
        <v/>
      </c>
      <c r="U57" s="116"/>
    </row>
    <row r="58" spans="2:21">
      <c r="B58" s="19">
        <v>50</v>
      </c>
      <c r="C58" s="113" t="str">
        <f t="shared" si="1"/>
        <v/>
      </c>
      <c r="D58" s="113"/>
      <c r="E58" s="19"/>
      <c r="F58" s="8"/>
      <c r="G58" s="19" t="s">
        <v>3</v>
      </c>
      <c r="H58" s="129"/>
      <c r="I58" s="129"/>
      <c r="J58" s="19"/>
      <c r="K58" s="113" t="str">
        <f t="shared" si="0"/>
        <v/>
      </c>
      <c r="L58" s="113"/>
      <c r="M58" s="6" t="str">
        <f t="shared" si="2"/>
        <v/>
      </c>
      <c r="N58" s="19"/>
      <c r="O58" s="8"/>
      <c r="P58" s="129"/>
      <c r="Q58" s="129"/>
      <c r="R58" s="115" t="str">
        <f t="shared" si="3"/>
        <v/>
      </c>
      <c r="S58" s="115"/>
      <c r="T58" s="116" t="str">
        <f t="shared" si="4"/>
        <v/>
      </c>
      <c r="U58" s="116"/>
    </row>
    <row r="59" spans="2:21">
      <c r="B59" s="19">
        <v>51</v>
      </c>
      <c r="C59" s="113" t="str">
        <f t="shared" si="1"/>
        <v/>
      </c>
      <c r="D59" s="113"/>
      <c r="E59" s="19"/>
      <c r="F59" s="8"/>
      <c r="G59" s="19" t="s">
        <v>3</v>
      </c>
      <c r="H59" s="129"/>
      <c r="I59" s="129"/>
      <c r="J59" s="19"/>
      <c r="K59" s="113" t="str">
        <f t="shared" si="0"/>
        <v/>
      </c>
      <c r="L59" s="113"/>
      <c r="M59" s="6" t="str">
        <f t="shared" si="2"/>
        <v/>
      </c>
      <c r="N59" s="19"/>
      <c r="O59" s="8"/>
      <c r="P59" s="129"/>
      <c r="Q59" s="129"/>
      <c r="R59" s="115" t="str">
        <f t="shared" si="3"/>
        <v/>
      </c>
      <c r="S59" s="115"/>
      <c r="T59" s="116" t="str">
        <f t="shared" si="4"/>
        <v/>
      </c>
      <c r="U59" s="116"/>
    </row>
    <row r="60" spans="2:21">
      <c r="B60" s="19">
        <v>52</v>
      </c>
      <c r="C60" s="113" t="str">
        <f t="shared" si="1"/>
        <v/>
      </c>
      <c r="D60" s="113"/>
      <c r="E60" s="19"/>
      <c r="F60" s="8"/>
      <c r="G60" s="19" t="s">
        <v>3</v>
      </c>
      <c r="H60" s="129"/>
      <c r="I60" s="129"/>
      <c r="J60" s="19"/>
      <c r="K60" s="113" t="str">
        <f t="shared" si="0"/>
        <v/>
      </c>
      <c r="L60" s="113"/>
      <c r="M60" s="6" t="str">
        <f t="shared" si="2"/>
        <v/>
      </c>
      <c r="N60" s="19"/>
      <c r="O60" s="8"/>
      <c r="P60" s="129"/>
      <c r="Q60" s="129"/>
      <c r="R60" s="115" t="str">
        <f t="shared" si="3"/>
        <v/>
      </c>
      <c r="S60" s="115"/>
      <c r="T60" s="116" t="str">
        <f t="shared" si="4"/>
        <v/>
      </c>
      <c r="U60" s="116"/>
    </row>
    <row r="61" spans="2:21">
      <c r="B61" s="19">
        <v>53</v>
      </c>
      <c r="C61" s="113" t="str">
        <f t="shared" si="1"/>
        <v/>
      </c>
      <c r="D61" s="113"/>
      <c r="E61" s="19"/>
      <c r="F61" s="8"/>
      <c r="G61" s="19" t="s">
        <v>3</v>
      </c>
      <c r="H61" s="129"/>
      <c r="I61" s="129"/>
      <c r="J61" s="19"/>
      <c r="K61" s="113" t="str">
        <f t="shared" si="0"/>
        <v/>
      </c>
      <c r="L61" s="113"/>
      <c r="M61" s="6" t="str">
        <f t="shared" si="2"/>
        <v/>
      </c>
      <c r="N61" s="19"/>
      <c r="O61" s="8"/>
      <c r="P61" s="129"/>
      <c r="Q61" s="129"/>
      <c r="R61" s="115" t="str">
        <f t="shared" si="3"/>
        <v/>
      </c>
      <c r="S61" s="115"/>
      <c r="T61" s="116" t="str">
        <f t="shared" si="4"/>
        <v/>
      </c>
      <c r="U61" s="116"/>
    </row>
    <row r="62" spans="2:21">
      <c r="B62" s="19">
        <v>54</v>
      </c>
      <c r="C62" s="113" t="str">
        <f t="shared" si="1"/>
        <v/>
      </c>
      <c r="D62" s="113"/>
      <c r="E62" s="19"/>
      <c r="F62" s="8"/>
      <c r="G62" s="19" t="s">
        <v>3</v>
      </c>
      <c r="H62" s="129"/>
      <c r="I62" s="129"/>
      <c r="J62" s="19"/>
      <c r="K62" s="113" t="str">
        <f t="shared" si="0"/>
        <v/>
      </c>
      <c r="L62" s="113"/>
      <c r="M62" s="6" t="str">
        <f t="shared" si="2"/>
        <v/>
      </c>
      <c r="N62" s="19"/>
      <c r="O62" s="8"/>
      <c r="P62" s="129"/>
      <c r="Q62" s="129"/>
      <c r="R62" s="115" t="str">
        <f t="shared" si="3"/>
        <v/>
      </c>
      <c r="S62" s="115"/>
      <c r="T62" s="116" t="str">
        <f t="shared" si="4"/>
        <v/>
      </c>
      <c r="U62" s="116"/>
    </row>
    <row r="63" spans="2:21">
      <c r="B63" s="19">
        <v>55</v>
      </c>
      <c r="C63" s="113" t="str">
        <f t="shared" si="1"/>
        <v/>
      </c>
      <c r="D63" s="113"/>
      <c r="E63" s="19"/>
      <c r="F63" s="8"/>
      <c r="G63" s="19" t="s">
        <v>4</v>
      </c>
      <c r="H63" s="129"/>
      <c r="I63" s="129"/>
      <c r="J63" s="19"/>
      <c r="K63" s="113" t="str">
        <f t="shared" si="0"/>
        <v/>
      </c>
      <c r="L63" s="113"/>
      <c r="M63" s="6" t="str">
        <f t="shared" si="2"/>
        <v/>
      </c>
      <c r="N63" s="19"/>
      <c r="O63" s="8"/>
      <c r="P63" s="129"/>
      <c r="Q63" s="129"/>
      <c r="R63" s="115" t="str">
        <f t="shared" si="3"/>
        <v/>
      </c>
      <c r="S63" s="115"/>
      <c r="T63" s="116" t="str">
        <f t="shared" si="4"/>
        <v/>
      </c>
      <c r="U63" s="116"/>
    </row>
    <row r="64" spans="2:21">
      <c r="B64" s="19">
        <v>56</v>
      </c>
      <c r="C64" s="113" t="str">
        <f t="shared" si="1"/>
        <v/>
      </c>
      <c r="D64" s="113"/>
      <c r="E64" s="19"/>
      <c r="F64" s="8"/>
      <c r="G64" s="19" t="s">
        <v>3</v>
      </c>
      <c r="H64" s="129"/>
      <c r="I64" s="129"/>
      <c r="J64" s="19"/>
      <c r="K64" s="113" t="str">
        <f t="shared" si="0"/>
        <v/>
      </c>
      <c r="L64" s="113"/>
      <c r="M64" s="6" t="str">
        <f t="shared" si="2"/>
        <v/>
      </c>
      <c r="N64" s="19"/>
      <c r="O64" s="8"/>
      <c r="P64" s="129"/>
      <c r="Q64" s="129"/>
      <c r="R64" s="115" t="str">
        <f t="shared" si="3"/>
        <v/>
      </c>
      <c r="S64" s="115"/>
      <c r="T64" s="116" t="str">
        <f t="shared" si="4"/>
        <v/>
      </c>
      <c r="U64" s="116"/>
    </row>
    <row r="65" spans="2:21">
      <c r="B65" s="19">
        <v>57</v>
      </c>
      <c r="C65" s="113" t="str">
        <f t="shared" si="1"/>
        <v/>
      </c>
      <c r="D65" s="113"/>
      <c r="E65" s="19"/>
      <c r="F65" s="8"/>
      <c r="G65" s="19" t="s">
        <v>3</v>
      </c>
      <c r="H65" s="129"/>
      <c r="I65" s="129"/>
      <c r="J65" s="19"/>
      <c r="K65" s="113" t="str">
        <f t="shared" si="0"/>
        <v/>
      </c>
      <c r="L65" s="113"/>
      <c r="M65" s="6" t="str">
        <f t="shared" si="2"/>
        <v/>
      </c>
      <c r="N65" s="19"/>
      <c r="O65" s="8"/>
      <c r="P65" s="129"/>
      <c r="Q65" s="129"/>
      <c r="R65" s="115" t="str">
        <f t="shared" si="3"/>
        <v/>
      </c>
      <c r="S65" s="115"/>
      <c r="T65" s="116" t="str">
        <f t="shared" si="4"/>
        <v/>
      </c>
      <c r="U65" s="116"/>
    </row>
    <row r="66" spans="2:21">
      <c r="B66" s="19">
        <v>58</v>
      </c>
      <c r="C66" s="113" t="str">
        <f t="shared" si="1"/>
        <v/>
      </c>
      <c r="D66" s="113"/>
      <c r="E66" s="19"/>
      <c r="F66" s="8"/>
      <c r="G66" s="19" t="s">
        <v>3</v>
      </c>
      <c r="H66" s="129"/>
      <c r="I66" s="129"/>
      <c r="J66" s="19"/>
      <c r="K66" s="113" t="str">
        <f t="shared" si="0"/>
        <v/>
      </c>
      <c r="L66" s="113"/>
      <c r="M66" s="6" t="str">
        <f t="shared" si="2"/>
        <v/>
      </c>
      <c r="N66" s="19"/>
      <c r="O66" s="8"/>
      <c r="P66" s="129"/>
      <c r="Q66" s="129"/>
      <c r="R66" s="115" t="str">
        <f t="shared" si="3"/>
        <v/>
      </c>
      <c r="S66" s="115"/>
      <c r="T66" s="116" t="str">
        <f t="shared" si="4"/>
        <v/>
      </c>
      <c r="U66" s="116"/>
    </row>
    <row r="67" spans="2:21">
      <c r="B67" s="19">
        <v>59</v>
      </c>
      <c r="C67" s="113" t="str">
        <f t="shared" si="1"/>
        <v/>
      </c>
      <c r="D67" s="113"/>
      <c r="E67" s="19"/>
      <c r="F67" s="8"/>
      <c r="G67" s="19" t="s">
        <v>3</v>
      </c>
      <c r="H67" s="129"/>
      <c r="I67" s="129"/>
      <c r="J67" s="19"/>
      <c r="K67" s="113" t="str">
        <f t="shared" si="0"/>
        <v/>
      </c>
      <c r="L67" s="113"/>
      <c r="M67" s="6" t="str">
        <f t="shared" si="2"/>
        <v/>
      </c>
      <c r="N67" s="19"/>
      <c r="O67" s="8"/>
      <c r="P67" s="129"/>
      <c r="Q67" s="129"/>
      <c r="R67" s="115" t="str">
        <f t="shared" si="3"/>
        <v/>
      </c>
      <c r="S67" s="115"/>
      <c r="T67" s="116" t="str">
        <f t="shared" si="4"/>
        <v/>
      </c>
      <c r="U67" s="116"/>
    </row>
    <row r="68" spans="2:21">
      <c r="B68" s="19">
        <v>60</v>
      </c>
      <c r="C68" s="113" t="str">
        <f t="shared" si="1"/>
        <v/>
      </c>
      <c r="D68" s="113"/>
      <c r="E68" s="19"/>
      <c r="F68" s="8"/>
      <c r="G68" s="19" t="s">
        <v>4</v>
      </c>
      <c r="H68" s="129"/>
      <c r="I68" s="129"/>
      <c r="J68" s="19"/>
      <c r="K68" s="113" t="str">
        <f t="shared" si="0"/>
        <v/>
      </c>
      <c r="L68" s="113"/>
      <c r="M68" s="6" t="str">
        <f t="shared" si="2"/>
        <v/>
      </c>
      <c r="N68" s="19"/>
      <c r="O68" s="8"/>
      <c r="P68" s="129"/>
      <c r="Q68" s="129"/>
      <c r="R68" s="115" t="str">
        <f t="shared" si="3"/>
        <v/>
      </c>
      <c r="S68" s="115"/>
      <c r="T68" s="116" t="str">
        <f t="shared" si="4"/>
        <v/>
      </c>
      <c r="U68" s="116"/>
    </row>
    <row r="69" spans="2:21">
      <c r="B69" s="19">
        <v>61</v>
      </c>
      <c r="C69" s="113" t="str">
        <f t="shared" si="1"/>
        <v/>
      </c>
      <c r="D69" s="113"/>
      <c r="E69" s="19"/>
      <c r="F69" s="8"/>
      <c r="G69" s="19" t="s">
        <v>4</v>
      </c>
      <c r="H69" s="129"/>
      <c r="I69" s="129"/>
      <c r="J69" s="19"/>
      <c r="K69" s="113" t="str">
        <f t="shared" si="0"/>
        <v/>
      </c>
      <c r="L69" s="113"/>
      <c r="M69" s="6" t="str">
        <f t="shared" si="2"/>
        <v/>
      </c>
      <c r="N69" s="19"/>
      <c r="O69" s="8"/>
      <c r="P69" s="129"/>
      <c r="Q69" s="129"/>
      <c r="R69" s="115" t="str">
        <f t="shared" si="3"/>
        <v/>
      </c>
      <c r="S69" s="115"/>
      <c r="T69" s="116" t="str">
        <f t="shared" si="4"/>
        <v/>
      </c>
      <c r="U69" s="116"/>
    </row>
    <row r="70" spans="2:21">
      <c r="B70" s="19">
        <v>62</v>
      </c>
      <c r="C70" s="113" t="str">
        <f t="shared" si="1"/>
        <v/>
      </c>
      <c r="D70" s="113"/>
      <c r="E70" s="19"/>
      <c r="F70" s="8"/>
      <c r="G70" s="19" t="s">
        <v>3</v>
      </c>
      <c r="H70" s="129"/>
      <c r="I70" s="129"/>
      <c r="J70" s="19"/>
      <c r="K70" s="113" t="str">
        <f t="shared" si="0"/>
        <v/>
      </c>
      <c r="L70" s="113"/>
      <c r="M70" s="6" t="str">
        <f t="shared" si="2"/>
        <v/>
      </c>
      <c r="N70" s="19"/>
      <c r="O70" s="8"/>
      <c r="P70" s="129"/>
      <c r="Q70" s="129"/>
      <c r="R70" s="115" t="str">
        <f t="shared" si="3"/>
        <v/>
      </c>
      <c r="S70" s="115"/>
      <c r="T70" s="116" t="str">
        <f t="shared" si="4"/>
        <v/>
      </c>
      <c r="U70" s="116"/>
    </row>
    <row r="71" spans="2:21">
      <c r="B71" s="19">
        <v>63</v>
      </c>
      <c r="C71" s="113" t="str">
        <f t="shared" si="1"/>
        <v/>
      </c>
      <c r="D71" s="113"/>
      <c r="E71" s="19"/>
      <c r="F71" s="8"/>
      <c r="G71" s="19" t="s">
        <v>4</v>
      </c>
      <c r="H71" s="129"/>
      <c r="I71" s="129"/>
      <c r="J71" s="19"/>
      <c r="K71" s="113" t="str">
        <f t="shared" si="0"/>
        <v/>
      </c>
      <c r="L71" s="113"/>
      <c r="M71" s="6" t="str">
        <f t="shared" si="2"/>
        <v/>
      </c>
      <c r="N71" s="19"/>
      <c r="O71" s="8"/>
      <c r="P71" s="129"/>
      <c r="Q71" s="129"/>
      <c r="R71" s="115" t="str">
        <f t="shared" si="3"/>
        <v/>
      </c>
      <c r="S71" s="115"/>
      <c r="T71" s="116" t="str">
        <f t="shared" si="4"/>
        <v/>
      </c>
      <c r="U71" s="116"/>
    </row>
    <row r="72" spans="2:21">
      <c r="B72" s="19">
        <v>64</v>
      </c>
      <c r="C72" s="113" t="str">
        <f t="shared" si="1"/>
        <v/>
      </c>
      <c r="D72" s="113"/>
      <c r="E72" s="19"/>
      <c r="F72" s="8"/>
      <c r="G72" s="19" t="s">
        <v>3</v>
      </c>
      <c r="H72" s="129"/>
      <c r="I72" s="129"/>
      <c r="J72" s="19"/>
      <c r="K72" s="113" t="str">
        <f t="shared" si="0"/>
        <v/>
      </c>
      <c r="L72" s="113"/>
      <c r="M72" s="6" t="str">
        <f t="shared" si="2"/>
        <v/>
      </c>
      <c r="N72" s="19"/>
      <c r="O72" s="8"/>
      <c r="P72" s="129"/>
      <c r="Q72" s="129"/>
      <c r="R72" s="115" t="str">
        <f t="shared" si="3"/>
        <v/>
      </c>
      <c r="S72" s="115"/>
      <c r="T72" s="116" t="str">
        <f t="shared" si="4"/>
        <v/>
      </c>
      <c r="U72" s="116"/>
    </row>
    <row r="73" spans="2:21">
      <c r="B73" s="19">
        <v>65</v>
      </c>
      <c r="C73" s="113" t="str">
        <f t="shared" si="1"/>
        <v/>
      </c>
      <c r="D73" s="113"/>
      <c r="E73" s="19"/>
      <c r="F73" s="8"/>
      <c r="G73" s="19" t="s">
        <v>4</v>
      </c>
      <c r="H73" s="129"/>
      <c r="I73" s="129"/>
      <c r="J73" s="19"/>
      <c r="K73" s="113" t="str">
        <f t="shared" ref="K73:K108" si="5">IF(F73="","",C73*0.03)</f>
        <v/>
      </c>
      <c r="L73" s="113"/>
      <c r="M73" s="6" t="str">
        <f t="shared" si="2"/>
        <v/>
      </c>
      <c r="N73" s="19"/>
      <c r="O73" s="8"/>
      <c r="P73" s="129"/>
      <c r="Q73" s="129"/>
      <c r="R73" s="115" t="str">
        <f t="shared" si="3"/>
        <v/>
      </c>
      <c r="S73" s="115"/>
      <c r="T73" s="116" t="str">
        <f t="shared" si="4"/>
        <v/>
      </c>
      <c r="U73" s="116"/>
    </row>
    <row r="74" spans="2:21">
      <c r="B74" s="19">
        <v>66</v>
      </c>
      <c r="C74" s="113" t="str">
        <f t="shared" ref="C74:C108" si="6">IF(R73="","",C73+R73)</f>
        <v/>
      </c>
      <c r="D74" s="113"/>
      <c r="E74" s="19"/>
      <c r="F74" s="8"/>
      <c r="G74" s="19" t="s">
        <v>4</v>
      </c>
      <c r="H74" s="129"/>
      <c r="I74" s="129"/>
      <c r="J74" s="19"/>
      <c r="K74" s="113" t="str">
        <f t="shared" si="5"/>
        <v/>
      </c>
      <c r="L74" s="113"/>
      <c r="M74" s="6" t="str">
        <f t="shared" ref="M74:M108" si="7">IF(J74="","",(K74/J74)/1000)</f>
        <v/>
      </c>
      <c r="N74" s="19"/>
      <c r="O74" s="8"/>
      <c r="P74" s="129"/>
      <c r="Q74" s="129"/>
      <c r="R74" s="115" t="str">
        <f t="shared" ref="R74:R108" si="8">IF(O74="","",(IF(G74="売",H74-P74,P74-H74))*M74*100000)</f>
        <v/>
      </c>
      <c r="S74" s="115"/>
      <c r="T74" s="116" t="str">
        <f t="shared" ref="T74:T108" si="9">IF(O74="","",IF(R74&lt;0,J74*(-1),IF(G74="買",(P74-H74)*100,(H74-P74)*100)))</f>
        <v/>
      </c>
      <c r="U74" s="116"/>
    </row>
    <row r="75" spans="2:21">
      <c r="B75" s="19">
        <v>67</v>
      </c>
      <c r="C75" s="113" t="str">
        <f t="shared" si="6"/>
        <v/>
      </c>
      <c r="D75" s="113"/>
      <c r="E75" s="19"/>
      <c r="F75" s="8"/>
      <c r="G75" s="19" t="s">
        <v>3</v>
      </c>
      <c r="H75" s="129"/>
      <c r="I75" s="129"/>
      <c r="J75" s="19"/>
      <c r="K75" s="113" t="str">
        <f t="shared" si="5"/>
        <v/>
      </c>
      <c r="L75" s="113"/>
      <c r="M75" s="6" t="str">
        <f t="shared" si="7"/>
        <v/>
      </c>
      <c r="N75" s="19"/>
      <c r="O75" s="8"/>
      <c r="P75" s="129"/>
      <c r="Q75" s="129"/>
      <c r="R75" s="115" t="str">
        <f t="shared" si="8"/>
        <v/>
      </c>
      <c r="S75" s="115"/>
      <c r="T75" s="116" t="str">
        <f t="shared" si="9"/>
        <v/>
      </c>
      <c r="U75" s="116"/>
    </row>
    <row r="76" spans="2:21">
      <c r="B76" s="19">
        <v>68</v>
      </c>
      <c r="C76" s="113" t="str">
        <f t="shared" si="6"/>
        <v/>
      </c>
      <c r="D76" s="113"/>
      <c r="E76" s="19"/>
      <c r="F76" s="8"/>
      <c r="G76" s="19" t="s">
        <v>3</v>
      </c>
      <c r="H76" s="129"/>
      <c r="I76" s="129"/>
      <c r="J76" s="19"/>
      <c r="K76" s="113" t="str">
        <f t="shared" si="5"/>
        <v/>
      </c>
      <c r="L76" s="113"/>
      <c r="M76" s="6" t="str">
        <f t="shared" si="7"/>
        <v/>
      </c>
      <c r="N76" s="19"/>
      <c r="O76" s="8"/>
      <c r="P76" s="129"/>
      <c r="Q76" s="129"/>
      <c r="R76" s="115" t="str">
        <f t="shared" si="8"/>
        <v/>
      </c>
      <c r="S76" s="115"/>
      <c r="T76" s="116" t="str">
        <f t="shared" si="9"/>
        <v/>
      </c>
      <c r="U76" s="116"/>
    </row>
    <row r="77" spans="2:21">
      <c r="B77" s="19">
        <v>69</v>
      </c>
      <c r="C77" s="113" t="str">
        <f t="shared" si="6"/>
        <v/>
      </c>
      <c r="D77" s="113"/>
      <c r="E77" s="19"/>
      <c r="F77" s="8"/>
      <c r="G77" s="19" t="s">
        <v>3</v>
      </c>
      <c r="H77" s="129"/>
      <c r="I77" s="129"/>
      <c r="J77" s="19"/>
      <c r="K77" s="113" t="str">
        <f t="shared" si="5"/>
        <v/>
      </c>
      <c r="L77" s="113"/>
      <c r="M77" s="6" t="str">
        <f t="shared" si="7"/>
        <v/>
      </c>
      <c r="N77" s="19"/>
      <c r="O77" s="8"/>
      <c r="P77" s="129"/>
      <c r="Q77" s="129"/>
      <c r="R77" s="115" t="str">
        <f t="shared" si="8"/>
        <v/>
      </c>
      <c r="S77" s="115"/>
      <c r="T77" s="116" t="str">
        <f t="shared" si="9"/>
        <v/>
      </c>
      <c r="U77" s="116"/>
    </row>
    <row r="78" spans="2:21">
      <c r="B78" s="19">
        <v>70</v>
      </c>
      <c r="C78" s="113" t="str">
        <f t="shared" si="6"/>
        <v/>
      </c>
      <c r="D78" s="113"/>
      <c r="E78" s="19"/>
      <c r="F78" s="8"/>
      <c r="G78" s="19" t="s">
        <v>4</v>
      </c>
      <c r="H78" s="129"/>
      <c r="I78" s="129"/>
      <c r="J78" s="19"/>
      <c r="K78" s="113" t="str">
        <f t="shared" si="5"/>
        <v/>
      </c>
      <c r="L78" s="113"/>
      <c r="M78" s="6" t="str">
        <f t="shared" si="7"/>
        <v/>
      </c>
      <c r="N78" s="19"/>
      <c r="O78" s="8"/>
      <c r="P78" s="129"/>
      <c r="Q78" s="129"/>
      <c r="R78" s="115" t="str">
        <f t="shared" si="8"/>
        <v/>
      </c>
      <c r="S78" s="115"/>
      <c r="T78" s="116" t="str">
        <f t="shared" si="9"/>
        <v/>
      </c>
      <c r="U78" s="116"/>
    </row>
    <row r="79" spans="2:21">
      <c r="B79" s="19">
        <v>71</v>
      </c>
      <c r="C79" s="113" t="str">
        <f t="shared" si="6"/>
        <v/>
      </c>
      <c r="D79" s="113"/>
      <c r="E79" s="19"/>
      <c r="F79" s="8"/>
      <c r="G79" s="19" t="s">
        <v>3</v>
      </c>
      <c r="H79" s="129"/>
      <c r="I79" s="129"/>
      <c r="J79" s="19"/>
      <c r="K79" s="113" t="str">
        <f t="shared" si="5"/>
        <v/>
      </c>
      <c r="L79" s="113"/>
      <c r="M79" s="6" t="str">
        <f t="shared" si="7"/>
        <v/>
      </c>
      <c r="N79" s="19"/>
      <c r="O79" s="8"/>
      <c r="P79" s="129"/>
      <c r="Q79" s="129"/>
      <c r="R79" s="115" t="str">
        <f t="shared" si="8"/>
        <v/>
      </c>
      <c r="S79" s="115"/>
      <c r="T79" s="116" t="str">
        <f t="shared" si="9"/>
        <v/>
      </c>
      <c r="U79" s="116"/>
    </row>
    <row r="80" spans="2:21">
      <c r="B80" s="19">
        <v>72</v>
      </c>
      <c r="C80" s="113" t="str">
        <f t="shared" si="6"/>
        <v/>
      </c>
      <c r="D80" s="113"/>
      <c r="E80" s="19"/>
      <c r="F80" s="8"/>
      <c r="G80" s="19" t="s">
        <v>4</v>
      </c>
      <c r="H80" s="129"/>
      <c r="I80" s="129"/>
      <c r="J80" s="19"/>
      <c r="K80" s="113" t="str">
        <f t="shared" si="5"/>
        <v/>
      </c>
      <c r="L80" s="113"/>
      <c r="M80" s="6" t="str">
        <f t="shared" si="7"/>
        <v/>
      </c>
      <c r="N80" s="19"/>
      <c r="O80" s="8"/>
      <c r="P80" s="129"/>
      <c r="Q80" s="129"/>
      <c r="R80" s="115" t="str">
        <f t="shared" si="8"/>
        <v/>
      </c>
      <c r="S80" s="115"/>
      <c r="T80" s="116" t="str">
        <f t="shared" si="9"/>
        <v/>
      </c>
      <c r="U80" s="116"/>
    </row>
    <row r="81" spans="2:21">
      <c r="B81" s="19">
        <v>73</v>
      </c>
      <c r="C81" s="113" t="str">
        <f t="shared" si="6"/>
        <v/>
      </c>
      <c r="D81" s="113"/>
      <c r="E81" s="19"/>
      <c r="F81" s="8"/>
      <c r="G81" s="19" t="s">
        <v>3</v>
      </c>
      <c r="H81" s="129"/>
      <c r="I81" s="129"/>
      <c r="J81" s="19"/>
      <c r="K81" s="113" t="str">
        <f t="shared" si="5"/>
        <v/>
      </c>
      <c r="L81" s="113"/>
      <c r="M81" s="6" t="str">
        <f t="shared" si="7"/>
        <v/>
      </c>
      <c r="N81" s="19"/>
      <c r="O81" s="8"/>
      <c r="P81" s="129"/>
      <c r="Q81" s="129"/>
      <c r="R81" s="115" t="str">
        <f t="shared" si="8"/>
        <v/>
      </c>
      <c r="S81" s="115"/>
      <c r="T81" s="116" t="str">
        <f t="shared" si="9"/>
        <v/>
      </c>
      <c r="U81" s="116"/>
    </row>
    <row r="82" spans="2:21">
      <c r="B82" s="19">
        <v>74</v>
      </c>
      <c r="C82" s="113" t="str">
        <f t="shared" si="6"/>
        <v/>
      </c>
      <c r="D82" s="113"/>
      <c r="E82" s="19"/>
      <c r="F82" s="8"/>
      <c r="G82" s="19" t="s">
        <v>3</v>
      </c>
      <c r="H82" s="129"/>
      <c r="I82" s="129"/>
      <c r="J82" s="19"/>
      <c r="K82" s="113" t="str">
        <f t="shared" si="5"/>
        <v/>
      </c>
      <c r="L82" s="113"/>
      <c r="M82" s="6" t="str">
        <f t="shared" si="7"/>
        <v/>
      </c>
      <c r="N82" s="19"/>
      <c r="O82" s="8"/>
      <c r="P82" s="129"/>
      <c r="Q82" s="129"/>
      <c r="R82" s="115" t="str">
        <f t="shared" si="8"/>
        <v/>
      </c>
      <c r="S82" s="115"/>
      <c r="T82" s="116" t="str">
        <f t="shared" si="9"/>
        <v/>
      </c>
      <c r="U82" s="116"/>
    </row>
    <row r="83" spans="2:21">
      <c r="B83" s="19">
        <v>75</v>
      </c>
      <c r="C83" s="113" t="str">
        <f t="shared" si="6"/>
        <v/>
      </c>
      <c r="D83" s="113"/>
      <c r="E83" s="19"/>
      <c r="F83" s="8"/>
      <c r="G83" s="19" t="s">
        <v>3</v>
      </c>
      <c r="H83" s="129"/>
      <c r="I83" s="129"/>
      <c r="J83" s="19"/>
      <c r="K83" s="113" t="str">
        <f t="shared" si="5"/>
        <v/>
      </c>
      <c r="L83" s="113"/>
      <c r="M83" s="6" t="str">
        <f t="shared" si="7"/>
        <v/>
      </c>
      <c r="N83" s="19"/>
      <c r="O83" s="8"/>
      <c r="P83" s="129"/>
      <c r="Q83" s="129"/>
      <c r="R83" s="115" t="str">
        <f t="shared" si="8"/>
        <v/>
      </c>
      <c r="S83" s="115"/>
      <c r="T83" s="116" t="str">
        <f t="shared" si="9"/>
        <v/>
      </c>
      <c r="U83" s="116"/>
    </row>
    <row r="84" spans="2:21">
      <c r="B84" s="19">
        <v>76</v>
      </c>
      <c r="C84" s="113" t="str">
        <f t="shared" si="6"/>
        <v/>
      </c>
      <c r="D84" s="113"/>
      <c r="E84" s="19"/>
      <c r="F84" s="8"/>
      <c r="G84" s="19" t="s">
        <v>3</v>
      </c>
      <c r="H84" s="129"/>
      <c r="I84" s="129"/>
      <c r="J84" s="19"/>
      <c r="K84" s="113" t="str">
        <f t="shared" si="5"/>
        <v/>
      </c>
      <c r="L84" s="113"/>
      <c r="M84" s="6" t="str">
        <f t="shared" si="7"/>
        <v/>
      </c>
      <c r="N84" s="19"/>
      <c r="O84" s="8"/>
      <c r="P84" s="129"/>
      <c r="Q84" s="129"/>
      <c r="R84" s="115" t="str">
        <f t="shared" si="8"/>
        <v/>
      </c>
      <c r="S84" s="115"/>
      <c r="T84" s="116" t="str">
        <f t="shared" si="9"/>
        <v/>
      </c>
      <c r="U84" s="116"/>
    </row>
    <row r="85" spans="2:21">
      <c r="B85" s="19">
        <v>77</v>
      </c>
      <c r="C85" s="113" t="str">
        <f t="shared" si="6"/>
        <v/>
      </c>
      <c r="D85" s="113"/>
      <c r="E85" s="19"/>
      <c r="F85" s="8"/>
      <c r="G85" s="19" t="s">
        <v>4</v>
      </c>
      <c r="H85" s="129"/>
      <c r="I85" s="129"/>
      <c r="J85" s="19"/>
      <c r="K85" s="113" t="str">
        <f t="shared" si="5"/>
        <v/>
      </c>
      <c r="L85" s="113"/>
      <c r="M85" s="6" t="str">
        <f t="shared" si="7"/>
        <v/>
      </c>
      <c r="N85" s="19"/>
      <c r="O85" s="8"/>
      <c r="P85" s="129"/>
      <c r="Q85" s="129"/>
      <c r="R85" s="115" t="str">
        <f t="shared" si="8"/>
        <v/>
      </c>
      <c r="S85" s="115"/>
      <c r="T85" s="116" t="str">
        <f t="shared" si="9"/>
        <v/>
      </c>
      <c r="U85" s="116"/>
    </row>
    <row r="86" spans="2:21">
      <c r="B86" s="19">
        <v>78</v>
      </c>
      <c r="C86" s="113" t="str">
        <f t="shared" si="6"/>
        <v/>
      </c>
      <c r="D86" s="113"/>
      <c r="E86" s="19"/>
      <c r="F86" s="8"/>
      <c r="G86" s="19" t="s">
        <v>3</v>
      </c>
      <c r="H86" s="129"/>
      <c r="I86" s="129"/>
      <c r="J86" s="19"/>
      <c r="K86" s="113" t="str">
        <f t="shared" si="5"/>
        <v/>
      </c>
      <c r="L86" s="113"/>
      <c r="M86" s="6" t="str">
        <f t="shared" si="7"/>
        <v/>
      </c>
      <c r="N86" s="19"/>
      <c r="O86" s="8"/>
      <c r="P86" s="129"/>
      <c r="Q86" s="129"/>
      <c r="R86" s="115" t="str">
        <f t="shared" si="8"/>
        <v/>
      </c>
      <c r="S86" s="115"/>
      <c r="T86" s="116" t="str">
        <f t="shared" si="9"/>
        <v/>
      </c>
      <c r="U86" s="116"/>
    </row>
    <row r="87" spans="2:21">
      <c r="B87" s="19">
        <v>79</v>
      </c>
      <c r="C87" s="113" t="str">
        <f t="shared" si="6"/>
        <v/>
      </c>
      <c r="D87" s="113"/>
      <c r="E87" s="19"/>
      <c r="F87" s="8"/>
      <c r="G87" s="19" t="s">
        <v>4</v>
      </c>
      <c r="H87" s="129"/>
      <c r="I87" s="129"/>
      <c r="J87" s="19"/>
      <c r="K87" s="113" t="str">
        <f t="shared" si="5"/>
        <v/>
      </c>
      <c r="L87" s="113"/>
      <c r="M87" s="6" t="str">
        <f t="shared" si="7"/>
        <v/>
      </c>
      <c r="N87" s="19"/>
      <c r="O87" s="8"/>
      <c r="P87" s="129"/>
      <c r="Q87" s="129"/>
      <c r="R87" s="115" t="str">
        <f t="shared" si="8"/>
        <v/>
      </c>
      <c r="S87" s="115"/>
      <c r="T87" s="116" t="str">
        <f t="shared" si="9"/>
        <v/>
      </c>
      <c r="U87" s="116"/>
    </row>
    <row r="88" spans="2:21">
      <c r="B88" s="19">
        <v>80</v>
      </c>
      <c r="C88" s="113" t="str">
        <f t="shared" si="6"/>
        <v/>
      </c>
      <c r="D88" s="113"/>
      <c r="E88" s="19"/>
      <c r="F88" s="8"/>
      <c r="G88" s="19" t="s">
        <v>4</v>
      </c>
      <c r="H88" s="129"/>
      <c r="I88" s="129"/>
      <c r="J88" s="19"/>
      <c r="K88" s="113" t="str">
        <f t="shared" si="5"/>
        <v/>
      </c>
      <c r="L88" s="113"/>
      <c r="M88" s="6" t="str">
        <f t="shared" si="7"/>
        <v/>
      </c>
      <c r="N88" s="19"/>
      <c r="O88" s="8"/>
      <c r="P88" s="129"/>
      <c r="Q88" s="129"/>
      <c r="R88" s="115" t="str">
        <f t="shared" si="8"/>
        <v/>
      </c>
      <c r="S88" s="115"/>
      <c r="T88" s="116" t="str">
        <f t="shared" si="9"/>
        <v/>
      </c>
      <c r="U88" s="116"/>
    </row>
    <row r="89" spans="2:21">
      <c r="B89" s="19">
        <v>81</v>
      </c>
      <c r="C89" s="113" t="str">
        <f t="shared" si="6"/>
        <v/>
      </c>
      <c r="D89" s="113"/>
      <c r="E89" s="19"/>
      <c r="F89" s="8"/>
      <c r="G89" s="19" t="s">
        <v>4</v>
      </c>
      <c r="H89" s="129"/>
      <c r="I89" s="129"/>
      <c r="J89" s="19"/>
      <c r="K89" s="113" t="str">
        <f t="shared" si="5"/>
        <v/>
      </c>
      <c r="L89" s="113"/>
      <c r="M89" s="6" t="str">
        <f t="shared" si="7"/>
        <v/>
      </c>
      <c r="N89" s="19"/>
      <c r="O89" s="8"/>
      <c r="P89" s="129"/>
      <c r="Q89" s="129"/>
      <c r="R89" s="115" t="str">
        <f t="shared" si="8"/>
        <v/>
      </c>
      <c r="S89" s="115"/>
      <c r="T89" s="116" t="str">
        <f t="shared" si="9"/>
        <v/>
      </c>
      <c r="U89" s="116"/>
    </row>
    <row r="90" spans="2:21">
      <c r="B90" s="19">
        <v>82</v>
      </c>
      <c r="C90" s="113" t="str">
        <f t="shared" si="6"/>
        <v/>
      </c>
      <c r="D90" s="113"/>
      <c r="E90" s="19"/>
      <c r="F90" s="8"/>
      <c r="G90" s="19" t="s">
        <v>4</v>
      </c>
      <c r="H90" s="129"/>
      <c r="I90" s="129"/>
      <c r="J90" s="19"/>
      <c r="K90" s="113" t="str">
        <f t="shared" si="5"/>
        <v/>
      </c>
      <c r="L90" s="113"/>
      <c r="M90" s="6" t="str">
        <f t="shared" si="7"/>
        <v/>
      </c>
      <c r="N90" s="19"/>
      <c r="O90" s="8"/>
      <c r="P90" s="129"/>
      <c r="Q90" s="129"/>
      <c r="R90" s="115" t="str">
        <f t="shared" si="8"/>
        <v/>
      </c>
      <c r="S90" s="115"/>
      <c r="T90" s="116" t="str">
        <f t="shared" si="9"/>
        <v/>
      </c>
      <c r="U90" s="116"/>
    </row>
    <row r="91" spans="2:21">
      <c r="B91" s="19">
        <v>83</v>
      </c>
      <c r="C91" s="113" t="str">
        <f t="shared" si="6"/>
        <v/>
      </c>
      <c r="D91" s="113"/>
      <c r="E91" s="19"/>
      <c r="F91" s="8"/>
      <c r="G91" s="19" t="s">
        <v>4</v>
      </c>
      <c r="H91" s="129"/>
      <c r="I91" s="129"/>
      <c r="J91" s="19"/>
      <c r="K91" s="113" t="str">
        <f t="shared" si="5"/>
        <v/>
      </c>
      <c r="L91" s="113"/>
      <c r="M91" s="6" t="str">
        <f t="shared" si="7"/>
        <v/>
      </c>
      <c r="N91" s="19"/>
      <c r="O91" s="8"/>
      <c r="P91" s="129"/>
      <c r="Q91" s="129"/>
      <c r="R91" s="115" t="str">
        <f t="shared" si="8"/>
        <v/>
      </c>
      <c r="S91" s="115"/>
      <c r="T91" s="116" t="str">
        <f t="shared" si="9"/>
        <v/>
      </c>
      <c r="U91" s="116"/>
    </row>
    <row r="92" spans="2:21">
      <c r="B92" s="19">
        <v>84</v>
      </c>
      <c r="C92" s="113" t="str">
        <f t="shared" si="6"/>
        <v/>
      </c>
      <c r="D92" s="113"/>
      <c r="E92" s="19"/>
      <c r="F92" s="8"/>
      <c r="G92" s="19" t="s">
        <v>3</v>
      </c>
      <c r="H92" s="129"/>
      <c r="I92" s="129"/>
      <c r="J92" s="19"/>
      <c r="K92" s="113" t="str">
        <f t="shared" si="5"/>
        <v/>
      </c>
      <c r="L92" s="113"/>
      <c r="M92" s="6" t="str">
        <f t="shared" si="7"/>
        <v/>
      </c>
      <c r="N92" s="19"/>
      <c r="O92" s="8"/>
      <c r="P92" s="129"/>
      <c r="Q92" s="129"/>
      <c r="R92" s="115" t="str">
        <f t="shared" si="8"/>
        <v/>
      </c>
      <c r="S92" s="115"/>
      <c r="T92" s="116" t="str">
        <f t="shared" si="9"/>
        <v/>
      </c>
      <c r="U92" s="116"/>
    </row>
    <row r="93" spans="2:21">
      <c r="B93" s="19">
        <v>85</v>
      </c>
      <c r="C93" s="113" t="str">
        <f t="shared" si="6"/>
        <v/>
      </c>
      <c r="D93" s="113"/>
      <c r="E93" s="19"/>
      <c r="F93" s="8"/>
      <c r="G93" s="19" t="s">
        <v>4</v>
      </c>
      <c r="H93" s="129"/>
      <c r="I93" s="129"/>
      <c r="J93" s="19"/>
      <c r="K93" s="113" t="str">
        <f t="shared" si="5"/>
        <v/>
      </c>
      <c r="L93" s="113"/>
      <c r="M93" s="6" t="str">
        <f t="shared" si="7"/>
        <v/>
      </c>
      <c r="N93" s="19"/>
      <c r="O93" s="8"/>
      <c r="P93" s="129"/>
      <c r="Q93" s="129"/>
      <c r="R93" s="115" t="str">
        <f t="shared" si="8"/>
        <v/>
      </c>
      <c r="S93" s="115"/>
      <c r="T93" s="116" t="str">
        <f t="shared" si="9"/>
        <v/>
      </c>
      <c r="U93" s="116"/>
    </row>
    <row r="94" spans="2:21">
      <c r="B94" s="19">
        <v>86</v>
      </c>
      <c r="C94" s="113" t="str">
        <f t="shared" si="6"/>
        <v/>
      </c>
      <c r="D94" s="113"/>
      <c r="E94" s="19"/>
      <c r="F94" s="8"/>
      <c r="G94" s="19" t="s">
        <v>3</v>
      </c>
      <c r="H94" s="129"/>
      <c r="I94" s="129"/>
      <c r="J94" s="19"/>
      <c r="K94" s="113" t="str">
        <f t="shared" si="5"/>
        <v/>
      </c>
      <c r="L94" s="113"/>
      <c r="M94" s="6" t="str">
        <f t="shared" si="7"/>
        <v/>
      </c>
      <c r="N94" s="19"/>
      <c r="O94" s="8"/>
      <c r="P94" s="129"/>
      <c r="Q94" s="129"/>
      <c r="R94" s="115" t="str">
        <f t="shared" si="8"/>
        <v/>
      </c>
      <c r="S94" s="115"/>
      <c r="T94" s="116" t="str">
        <f t="shared" si="9"/>
        <v/>
      </c>
      <c r="U94" s="116"/>
    </row>
    <row r="95" spans="2:21">
      <c r="B95" s="19">
        <v>87</v>
      </c>
      <c r="C95" s="113" t="str">
        <f t="shared" si="6"/>
        <v/>
      </c>
      <c r="D95" s="113"/>
      <c r="E95" s="19"/>
      <c r="F95" s="8"/>
      <c r="G95" s="19" t="s">
        <v>4</v>
      </c>
      <c r="H95" s="129"/>
      <c r="I95" s="129"/>
      <c r="J95" s="19"/>
      <c r="K95" s="113" t="str">
        <f t="shared" si="5"/>
        <v/>
      </c>
      <c r="L95" s="113"/>
      <c r="M95" s="6" t="str">
        <f t="shared" si="7"/>
        <v/>
      </c>
      <c r="N95" s="19"/>
      <c r="O95" s="8"/>
      <c r="P95" s="129"/>
      <c r="Q95" s="129"/>
      <c r="R95" s="115" t="str">
        <f t="shared" si="8"/>
        <v/>
      </c>
      <c r="S95" s="115"/>
      <c r="T95" s="116" t="str">
        <f t="shared" si="9"/>
        <v/>
      </c>
      <c r="U95" s="116"/>
    </row>
    <row r="96" spans="2:21">
      <c r="B96" s="19">
        <v>88</v>
      </c>
      <c r="C96" s="113" t="str">
        <f t="shared" si="6"/>
        <v/>
      </c>
      <c r="D96" s="113"/>
      <c r="E96" s="19"/>
      <c r="F96" s="8"/>
      <c r="G96" s="19" t="s">
        <v>3</v>
      </c>
      <c r="H96" s="129"/>
      <c r="I96" s="129"/>
      <c r="J96" s="19"/>
      <c r="K96" s="113" t="str">
        <f t="shared" si="5"/>
        <v/>
      </c>
      <c r="L96" s="113"/>
      <c r="M96" s="6" t="str">
        <f t="shared" si="7"/>
        <v/>
      </c>
      <c r="N96" s="19"/>
      <c r="O96" s="8"/>
      <c r="P96" s="129"/>
      <c r="Q96" s="129"/>
      <c r="R96" s="115" t="str">
        <f t="shared" si="8"/>
        <v/>
      </c>
      <c r="S96" s="115"/>
      <c r="T96" s="116" t="str">
        <f t="shared" si="9"/>
        <v/>
      </c>
      <c r="U96" s="116"/>
    </row>
    <row r="97" spans="2:21">
      <c r="B97" s="19">
        <v>89</v>
      </c>
      <c r="C97" s="113" t="str">
        <f t="shared" si="6"/>
        <v/>
      </c>
      <c r="D97" s="113"/>
      <c r="E97" s="19"/>
      <c r="F97" s="8"/>
      <c r="G97" s="19" t="s">
        <v>4</v>
      </c>
      <c r="H97" s="129"/>
      <c r="I97" s="129"/>
      <c r="J97" s="19"/>
      <c r="K97" s="113" t="str">
        <f t="shared" si="5"/>
        <v/>
      </c>
      <c r="L97" s="113"/>
      <c r="M97" s="6" t="str">
        <f t="shared" si="7"/>
        <v/>
      </c>
      <c r="N97" s="19"/>
      <c r="O97" s="8"/>
      <c r="P97" s="129"/>
      <c r="Q97" s="129"/>
      <c r="R97" s="115" t="str">
        <f t="shared" si="8"/>
        <v/>
      </c>
      <c r="S97" s="115"/>
      <c r="T97" s="116" t="str">
        <f t="shared" si="9"/>
        <v/>
      </c>
      <c r="U97" s="116"/>
    </row>
    <row r="98" spans="2:21">
      <c r="B98" s="19">
        <v>90</v>
      </c>
      <c r="C98" s="113" t="str">
        <f t="shared" si="6"/>
        <v/>
      </c>
      <c r="D98" s="113"/>
      <c r="E98" s="19"/>
      <c r="F98" s="8"/>
      <c r="G98" s="19" t="s">
        <v>3</v>
      </c>
      <c r="H98" s="129"/>
      <c r="I98" s="129"/>
      <c r="J98" s="19"/>
      <c r="K98" s="113" t="str">
        <f t="shared" si="5"/>
        <v/>
      </c>
      <c r="L98" s="113"/>
      <c r="M98" s="6" t="str">
        <f t="shared" si="7"/>
        <v/>
      </c>
      <c r="N98" s="19"/>
      <c r="O98" s="8"/>
      <c r="P98" s="129"/>
      <c r="Q98" s="129"/>
      <c r="R98" s="115" t="str">
        <f t="shared" si="8"/>
        <v/>
      </c>
      <c r="S98" s="115"/>
      <c r="T98" s="116" t="str">
        <f t="shared" si="9"/>
        <v/>
      </c>
      <c r="U98" s="116"/>
    </row>
    <row r="99" spans="2:21">
      <c r="B99" s="19">
        <v>91</v>
      </c>
      <c r="C99" s="113" t="str">
        <f t="shared" si="6"/>
        <v/>
      </c>
      <c r="D99" s="113"/>
      <c r="E99" s="19"/>
      <c r="F99" s="8"/>
      <c r="G99" s="19" t="s">
        <v>4</v>
      </c>
      <c r="H99" s="129"/>
      <c r="I99" s="129"/>
      <c r="J99" s="19"/>
      <c r="K99" s="113" t="str">
        <f t="shared" si="5"/>
        <v/>
      </c>
      <c r="L99" s="113"/>
      <c r="M99" s="6" t="str">
        <f t="shared" si="7"/>
        <v/>
      </c>
      <c r="N99" s="19"/>
      <c r="O99" s="8"/>
      <c r="P99" s="129"/>
      <c r="Q99" s="129"/>
      <c r="R99" s="115" t="str">
        <f t="shared" si="8"/>
        <v/>
      </c>
      <c r="S99" s="115"/>
      <c r="T99" s="116" t="str">
        <f t="shared" si="9"/>
        <v/>
      </c>
      <c r="U99" s="116"/>
    </row>
    <row r="100" spans="2:21">
      <c r="B100" s="19">
        <v>92</v>
      </c>
      <c r="C100" s="113" t="str">
        <f t="shared" si="6"/>
        <v/>
      </c>
      <c r="D100" s="113"/>
      <c r="E100" s="19"/>
      <c r="F100" s="8"/>
      <c r="G100" s="19" t="s">
        <v>4</v>
      </c>
      <c r="H100" s="129"/>
      <c r="I100" s="129"/>
      <c r="J100" s="19"/>
      <c r="K100" s="113" t="str">
        <f t="shared" si="5"/>
        <v/>
      </c>
      <c r="L100" s="113"/>
      <c r="M100" s="6" t="str">
        <f t="shared" si="7"/>
        <v/>
      </c>
      <c r="N100" s="19"/>
      <c r="O100" s="8"/>
      <c r="P100" s="129"/>
      <c r="Q100" s="129"/>
      <c r="R100" s="115" t="str">
        <f t="shared" si="8"/>
        <v/>
      </c>
      <c r="S100" s="115"/>
      <c r="T100" s="116" t="str">
        <f t="shared" si="9"/>
        <v/>
      </c>
      <c r="U100" s="116"/>
    </row>
    <row r="101" spans="2:21">
      <c r="B101" s="19">
        <v>93</v>
      </c>
      <c r="C101" s="113" t="str">
        <f t="shared" si="6"/>
        <v/>
      </c>
      <c r="D101" s="113"/>
      <c r="E101" s="19"/>
      <c r="F101" s="8"/>
      <c r="G101" s="19" t="s">
        <v>3</v>
      </c>
      <c r="H101" s="129"/>
      <c r="I101" s="129"/>
      <c r="J101" s="19"/>
      <c r="K101" s="113" t="str">
        <f t="shared" si="5"/>
        <v/>
      </c>
      <c r="L101" s="113"/>
      <c r="M101" s="6" t="str">
        <f t="shared" si="7"/>
        <v/>
      </c>
      <c r="N101" s="19"/>
      <c r="O101" s="8"/>
      <c r="P101" s="129"/>
      <c r="Q101" s="129"/>
      <c r="R101" s="115" t="str">
        <f t="shared" si="8"/>
        <v/>
      </c>
      <c r="S101" s="115"/>
      <c r="T101" s="116" t="str">
        <f t="shared" si="9"/>
        <v/>
      </c>
      <c r="U101" s="116"/>
    </row>
    <row r="102" spans="2:21">
      <c r="B102" s="19">
        <v>94</v>
      </c>
      <c r="C102" s="113" t="str">
        <f t="shared" si="6"/>
        <v/>
      </c>
      <c r="D102" s="113"/>
      <c r="E102" s="19"/>
      <c r="F102" s="8"/>
      <c r="G102" s="19" t="s">
        <v>3</v>
      </c>
      <c r="H102" s="129"/>
      <c r="I102" s="129"/>
      <c r="J102" s="19"/>
      <c r="K102" s="113" t="str">
        <f t="shared" si="5"/>
        <v/>
      </c>
      <c r="L102" s="113"/>
      <c r="M102" s="6" t="str">
        <f t="shared" si="7"/>
        <v/>
      </c>
      <c r="N102" s="19"/>
      <c r="O102" s="8"/>
      <c r="P102" s="129"/>
      <c r="Q102" s="129"/>
      <c r="R102" s="115" t="str">
        <f t="shared" si="8"/>
        <v/>
      </c>
      <c r="S102" s="115"/>
      <c r="T102" s="116" t="str">
        <f t="shared" si="9"/>
        <v/>
      </c>
      <c r="U102" s="116"/>
    </row>
    <row r="103" spans="2:21">
      <c r="B103" s="19">
        <v>95</v>
      </c>
      <c r="C103" s="113" t="str">
        <f t="shared" si="6"/>
        <v/>
      </c>
      <c r="D103" s="113"/>
      <c r="E103" s="19"/>
      <c r="F103" s="8"/>
      <c r="G103" s="19" t="s">
        <v>3</v>
      </c>
      <c r="H103" s="129"/>
      <c r="I103" s="129"/>
      <c r="J103" s="19"/>
      <c r="K103" s="113" t="str">
        <f t="shared" si="5"/>
        <v/>
      </c>
      <c r="L103" s="113"/>
      <c r="M103" s="6" t="str">
        <f t="shared" si="7"/>
        <v/>
      </c>
      <c r="N103" s="19"/>
      <c r="O103" s="8"/>
      <c r="P103" s="129"/>
      <c r="Q103" s="129"/>
      <c r="R103" s="115" t="str">
        <f t="shared" si="8"/>
        <v/>
      </c>
      <c r="S103" s="115"/>
      <c r="T103" s="116" t="str">
        <f t="shared" si="9"/>
        <v/>
      </c>
      <c r="U103" s="116"/>
    </row>
    <row r="104" spans="2:21">
      <c r="B104" s="19">
        <v>96</v>
      </c>
      <c r="C104" s="113" t="str">
        <f t="shared" si="6"/>
        <v/>
      </c>
      <c r="D104" s="113"/>
      <c r="E104" s="19"/>
      <c r="F104" s="8"/>
      <c r="G104" s="19" t="s">
        <v>4</v>
      </c>
      <c r="H104" s="129"/>
      <c r="I104" s="129"/>
      <c r="J104" s="19"/>
      <c r="K104" s="113" t="str">
        <f t="shared" si="5"/>
        <v/>
      </c>
      <c r="L104" s="113"/>
      <c r="M104" s="6" t="str">
        <f t="shared" si="7"/>
        <v/>
      </c>
      <c r="N104" s="19"/>
      <c r="O104" s="8"/>
      <c r="P104" s="129"/>
      <c r="Q104" s="129"/>
      <c r="R104" s="115" t="str">
        <f t="shared" si="8"/>
        <v/>
      </c>
      <c r="S104" s="115"/>
      <c r="T104" s="116" t="str">
        <f t="shared" si="9"/>
        <v/>
      </c>
      <c r="U104" s="116"/>
    </row>
    <row r="105" spans="2:21">
      <c r="B105" s="19">
        <v>97</v>
      </c>
      <c r="C105" s="113" t="str">
        <f t="shared" si="6"/>
        <v/>
      </c>
      <c r="D105" s="113"/>
      <c r="E105" s="19"/>
      <c r="F105" s="8"/>
      <c r="G105" s="19" t="s">
        <v>3</v>
      </c>
      <c r="H105" s="129"/>
      <c r="I105" s="129"/>
      <c r="J105" s="19"/>
      <c r="K105" s="113" t="str">
        <f t="shared" si="5"/>
        <v/>
      </c>
      <c r="L105" s="113"/>
      <c r="M105" s="6" t="str">
        <f t="shared" si="7"/>
        <v/>
      </c>
      <c r="N105" s="19"/>
      <c r="O105" s="8"/>
      <c r="P105" s="129"/>
      <c r="Q105" s="129"/>
      <c r="R105" s="115" t="str">
        <f t="shared" si="8"/>
        <v/>
      </c>
      <c r="S105" s="115"/>
      <c r="T105" s="116" t="str">
        <f t="shared" si="9"/>
        <v/>
      </c>
      <c r="U105" s="116"/>
    </row>
    <row r="106" spans="2:21">
      <c r="B106" s="19">
        <v>98</v>
      </c>
      <c r="C106" s="113" t="str">
        <f t="shared" si="6"/>
        <v/>
      </c>
      <c r="D106" s="113"/>
      <c r="E106" s="19"/>
      <c r="F106" s="8"/>
      <c r="G106" s="19" t="s">
        <v>4</v>
      </c>
      <c r="H106" s="129"/>
      <c r="I106" s="129"/>
      <c r="J106" s="19"/>
      <c r="K106" s="113" t="str">
        <f t="shared" si="5"/>
        <v/>
      </c>
      <c r="L106" s="113"/>
      <c r="M106" s="6" t="str">
        <f t="shared" si="7"/>
        <v/>
      </c>
      <c r="N106" s="19"/>
      <c r="O106" s="8"/>
      <c r="P106" s="129"/>
      <c r="Q106" s="129"/>
      <c r="R106" s="115" t="str">
        <f t="shared" si="8"/>
        <v/>
      </c>
      <c r="S106" s="115"/>
      <c r="T106" s="116" t="str">
        <f t="shared" si="9"/>
        <v/>
      </c>
      <c r="U106" s="116"/>
    </row>
    <row r="107" spans="2:21">
      <c r="B107" s="19">
        <v>99</v>
      </c>
      <c r="C107" s="113" t="str">
        <f t="shared" si="6"/>
        <v/>
      </c>
      <c r="D107" s="113"/>
      <c r="E107" s="19"/>
      <c r="F107" s="8"/>
      <c r="G107" s="19" t="s">
        <v>4</v>
      </c>
      <c r="H107" s="129"/>
      <c r="I107" s="129"/>
      <c r="J107" s="19"/>
      <c r="K107" s="113" t="str">
        <f t="shared" si="5"/>
        <v/>
      </c>
      <c r="L107" s="113"/>
      <c r="M107" s="6" t="str">
        <f t="shared" si="7"/>
        <v/>
      </c>
      <c r="N107" s="19"/>
      <c r="O107" s="8"/>
      <c r="P107" s="129"/>
      <c r="Q107" s="129"/>
      <c r="R107" s="115" t="str">
        <f t="shared" si="8"/>
        <v/>
      </c>
      <c r="S107" s="115"/>
      <c r="T107" s="116" t="str">
        <f t="shared" si="9"/>
        <v/>
      </c>
      <c r="U107" s="116"/>
    </row>
    <row r="108" spans="2:21">
      <c r="B108" s="19">
        <v>100</v>
      </c>
      <c r="C108" s="113" t="str">
        <f t="shared" si="6"/>
        <v/>
      </c>
      <c r="D108" s="113"/>
      <c r="E108" s="19"/>
      <c r="F108" s="8"/>
      <c r="G108" s="19" t="s">
        <v>3</v>
      </c>
      <c r="H108" s="129"/>
      <c r="I108" s="129"/>
      <c r="J108" s="19"/>
      <c r="K108" s="113" t="str">
        <f t="shared" si="5"/>
        <v/>
      </c>
      <c r="L108" s="113"/>
      <c r="M108" s="6" t="str">
        <f t="shared" si="7"/>
        <v/>
      </c>
      <c r="N108" s="19"/>
      <c r="O108" s="8"/>
      <c r="P108" s="129"/>
      <c r="Q108" s="129"/>
      <c r="R108" s="115" t="str">
        <f t="shared" si="8"/>
        <v/>
      </c>
      <c r="S108" s="115"/>
      <c r="T108" s="116" t="str">
        <f t="shared" si="9"/>
        <v/>
      </c>
      <c r="U108" s="116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2019-06-19T14:03:40Z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