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3"/>
  </bookViews>
  <sheets>
    <sheet name="定数" sheetId="29" state="hidden" r:id="rId1"/>
    <sheet name="fib127" sheetId="44" r:id="rId2"/>
    <sheet name="画像" sheetId="50" r:id="rId3"/>
    <sheet name="気づき" sheetId="9" r:id="rId4"/>
    <sheet name="検証終了通貨" sheetId="10" r:id="rId5"/>
    <sheet name="忘備録 (6.23)" sheetId="47" r:id="rId6"/>
    <sheet name="テンプレ" sheetId="17" state="hidden" r:id="rId7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W68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V57" s="1"/>
  <c r="T56"/>
  <c r="V56" s="1"/>
  <c r="T55"/>
  <c r="T54"/>
  <c r="T53"/>
  <c r="T52"/>
  <c r="V52" s="1"/>
  <c r="T51"/>
  <c r="T50"/>
  <c r="T49"/>
  <c r="T48"/>
  <c r="V48" s="1"/>
  <c r="T47"/>
  <c r="T46"/>
  <c r="T45"/>
  <c r="T44"/>
  <c r="V44" s="1"/>
  <c r="T43"/>
  <c r="T42"/>
  <c r="T41"/>
  <c r="V41" s="1"/>
  <c r="T40"/>
  <c r="T39"/>
  <c r="T38"/>
  <c r="T37"/>
  <c r="T36"/>
  <c r="T35"/>
  <c r="T34"/>
  <c r="T33"/>
  <c r="T32"/>
  <c r="T31"/>
  <c r="T30"/>
  <c r="T29"/>
  <c r="T28"/>
  <c r="T27"/>
  <c r="V27" s="1"/>
  <c r="T26"/>
  <c r="T25"/>
  <c r="T24"/>
  <c r="T23"/>
  <c r="T22"/>
  <c r="T21"/>
  <c r="T20"/>
  <c r="T19"/>
  <c r="T18"/>
  <c r="V18" s="1"/>
  <c r="T17"/>
  <c r="T16"/>
  <c r="T15"/>
  <c r="T14"/>
  <c r="T13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60" i="44" l="1"/>
  <c r="V65"/>
  <c r="V71"/>
  <c r="V42"/>
  <c r="V55"/>
  <c r="V49"/>
  <c r="V50" s="1"/>
  <c r="V51" s="1"/>
  <c r="W10"/>
  <c r="V75"/>
  <c r="V79"/>
  <c r="V83"/>
  <c r="V87"/>
  <c r="V91"/>
  <c r="V95"/>
  <c r="V99"/>
  <c r="V103"/>
  <c r="V107"/>
  <c r="V43"/>
  <c r="V45"/>
  <c r="V46" s="1"/>
  <c r="V47" s="1"/>
  <c r="V53"/>
  <c r="V54" s="1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V10" s="1"/>
  <c r="V11" s="1"/>
  <c r="V12" s="1"/>
  <c r="V13" s="1"/>
  <c r="V14" s="1"/>
  <c r="V15" s="1"/>
  <c r="V16" s="1"/>
  <c r="V17" s="1"/>
  <c r="W1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V19"/>
  <c r="V20" s="1"/>
  <c r="V21" s="1"/>
  <c r="W62"/>
  <c r="W66"/>
  <c r="W70"/>
  <c r="V22"/>
  <c r="V23" s="1"/>
  <c r="V24" s="1"/>
  <c r="V25" s="1"/>
  <c r="V26" s="1"/>
  <c r="V28"/>
  <c r="V29" s="1"/>
  <c r="V30" s="1"/>
  <c r="V31" s="1"/>
  <c r="V32" s="1"/>
  <c r="V33" s="1"/>
  <c r="V34" s="1"/>
  <c r="V35" s="1"/>
  <c r="V36"/>
  <c r="V37" s="1"/>
  <c r="V38" s="1"/>
  <c r="V39" s="1"/>
  <c r="V40" s="1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T5" i="44" l="1"/>
  <c r="X10"/>
  <c r="K10"/>
  <c r="M10" s="1"/>
  <c r="R10" s="1"/>
  <c r="L5"/>
  <c r="L4" i="17"/>
  <c r="P4"/>
  <c r="C11" i="44" l="1"/>
  <c r="X11" l="1"/>
  <c r="Y11" s="1"/>
  <c r="K11"/>
  <c r="M11" s="1"/>
  <c r="R11" s="1"/>
  <c r="C12" l="1"/>
  <c r="X12" l="1"/>
  <c r="Y12" s="1"/>
  <c r="K12"/>
  <c r="M12" s="1"/>
  <c r="R12" s="1"/>
  <c r="C13" l="1"/>
  <c r="X13" l="1"/>
  <c r="Y13" s="1"/>
  <c r="K13"/>
  <c r="M13" s="1"/>
  <c r="R13" s="1"/>
  <c r="C14" l="1"/>
  <c r="X14" l="1"/>
  <c r="Y14" s="1"/>
  <c r="K14"/>
  <c r="M14" s="1"/>
  <c r="R14" s="1"/>
  <c r="C15" s="1"/>
  <c r="X15" l="1"/>
  <c r="Y15" s="1"/>
  <c r="K15"/>
  <c r="M15" s="1"/>
  <c r="R15" s="1"/>
  <c r="C16" s="1"/>
  <c r="X16" l="1"/>
  <c r="Y16" s="1"/>
  <c r="K16"/>
  <c r="M16" s="1"/>
  <c r="R16" s="1"/>
  <c r="C17" s="1"/>
  <c r="X17" l="1"/>
  <c r="Y17" s="1"/>
  <c r="K17"/>
  <c r="M17" s="1"/>
  <c r="R17" s="1"/>
  <c r="C18" s="1"/>
  <c r="X18" l="1"/>
  <c r="Y18" s="1"/>
  <c r="K18"/>
  <c r="M18" s="1"/>
  <c r="R18" s="1"/>
  <c r="C19" s="1"/>
  <c r="X19" l="1"/>
  <c r="Y19" s="1"/>
  <c r="K19"/>
  <c r="M19" s="1"/>
  <c r="R19" s="1"/>
  <c r="C20" s="1"/>
  <c r="X20" l="1"/>
  <c r="Y20" s="1"/>
  <c r="K20"/>
  <c r="M20" s="1"/>
  <c r="R20" s="1"/>
  <c r="C21" s="1"/>
  <c r="X21" l="1"/>
  <c r="Y21" s="1"/>
  <c r="K21"/>
  <c r="M21" s="1"/>
  <c r="R21" s="1"/>
  <c r="C22" s="1"/>
  <c r="X22" l="1"/>
  <c r="Y22" s="1"/>
  <c r="K22"/>
  <c r="M22" s="1"/>
  <c r="R22" s="1"/>
  <c r="C23" s="1"/>
  <c r="X23" l="1"/>
  <c r="Y23" s="1"/>
  <c r="K23"/>
  <c r="M23" s="1"/>
  <c r="R23" s="1"/>
  <c r="C24" s="1"/>
  <c r="X24" l="1"/>
  <c r="Y24" s="1"/>
  <c r="K24"/>
  <c r="M24" s="1"/>
  <c r="R24" s="1"/>
  <c r="C25" s="1"/>
  <c r="X25" l="1"/>
  <c r="Y25" s="1"/>
  <c r="K25"/>
  <c r="M25" s="1"/>
  <c r="R25" s="1"/>
  <c r="C26" s="1"/>
  <c r="X26" l="1"/>
  <c r="Y26" s="1"/>
  <c r="K26"/>
  <c r="M26" s="1"/>
  <c r="R26" s="1"/>
  <c r="C27" s="1"/>
  <c r="X27" l="1"/>
  <c r="Y27" s="1"/>
  <c r="K27"/>
  <c r="M27" s="1"/>
  <c r="R27" s="1"/>
  <c r="C28" s="1"/>
  <c r="X28" l="1"/>
  <c r="Y28" s="1"/>
  <c r="K28"/>
  <c r="M28" s="1"/>
  <c r="R28" s="1"/>
  <c r="C29" s="1"/>
  <c r="X29" l="1"/>
  <c r="Y29" s="1"/>
  <c r="K29"/>
  <c r="M29" s="1"/>
  <c r="R29" s="1"/>
  <c r="C30" s="1"/>
  <c r="X30" l="1"/>
  <c r="Y30" s="1"/>
  <c r="K30"/>
  <c r="M30" s="1"/>
  <c r="R30" s="1"/>
  <c r="C31" s="1"/>
  <c r="X31" l="1"/>
  <c r="Y31" s="1"/>
  <c r="K31"/>
  <c r="M31" s="1"/>
  <c r="R31" s="1"/>
  <c r="C32" s="1"/>
  <c r="X32" l="1"/>
  <c r="Y32" s="1"/>
  <c r="K32"/>
  <c r="M32" s="1"/>
  <c r="R32" s="1"/>
  <c r="C33" s="1"/>
  <c r="X33" l="1"/>
  <c r="Y33" s="1"/>
  <c r="K33"/>
  <c r="M33" s="1"/>
  <c r="R33" s="1"/>
  <c r="C34" s="1"/>
  <c r="X34" l="1"/>
  <c r="Y34" s="1"/>
  <c r="K34"/>
  <c r="M34" s="1"/>
  <c r="R34" s="1"/>
  <c r="C35" s="1"/>
  <c r="X35" l="1"/>
  <c r="Y35" s="1"/>
  <c r="K35"/>
  <c r="M35" s="1"/>
  <c r="R35" s="1"/>
  <c r="C36" s="1"/>
  <c r="X36" l="1"/>
  <c r="Y36" s="1"/>
  <c r="K36"/>
  <c r="M36" s="1"/>
  <c r="R36" s="1"/>
  <c r="C37" s="1"/>
  <c r="X37" l="1"/>
  <c r="Y37" s="1"/>
  <c r="K37"/>
  <c r="M37" s="1"/>
  <c r="R37" s="1"/>
  <c r="C38" s="1"/>
  <c r="X38" l="1"/>
  <c r="Y38" s="1"/>
  <c r="K38"/>
  <c r="M38" s="1"/>
  <c r="R38" s="1"/>
  <c r="C39" s="1"/>
  <c r="X39" l="1"/>
  <c r="Y39" s="1"/>
  <c r="K39"/>
  <c r="M39" s="1"/>
  <c r="R39" s="1"/>
  <c r="C40" s="1"/>
  <c r="X40" l="1"/>
  <c r="Y40" s="1"/>
  <c r="K40"/>
  <c r="M40" s="1"/>
  <c r="R40" s="1"/>
  <c r="C41" s="1"/>
  <c r="X41" l="1"/>
  <c r="Y41" s="1"/>
  <c r="K41"/>
  <c r="M41" s="1"/>
  <c r="R41" s="1"/>
  <c r="C42" l="1"/>
  <c r="X42" l="1"/>
  <c r="Y42" s="1"/>
  <c r="K42"/>
  <c r="M42" s="1"/>
  <c r="R42" s="1"/>
  <c r="C43" l="1"/>
  <c r="X43" l="1"/>
  <c r="Y43" s="1"/>
  <c r="K43"/>
  <c r="M43" s="1"/>
  <c r="R43" s="1"/>
  <c r="C44" l="1"/>
  <c r="X44" l="1"/>
  <c r="Y44" s="1"/>
  <c r="K44"/>
  <c r="M44" s="1"/>
  <c r="R44" s="1"/>
  <c r="C45" l="1"/>
  <c r="X45" l="1"/>
  <c r="Y45" s="1"/>
  <c r="K45"/>
  <c r="M45" s="1"/>
  <c r="R45" s="1"/>
  <c r="C46" l="1"/>
  <c r="X46" l="1"/>
  <c r="Y46" s="1"/>
  <c r="K46"/>
  <c r="M46" s="1"/>
  <c r="R46" s="1"/>
  <c r="C47" l="1"/>
  <c r="X47" l="1"/>
  <c r="Y47" s="1"/>
  <c r="K47"/>
  <c r="M47" s="1"/>
  <c r="R47" s="1"/>
  <c r="C48" s="1"/>
  <c r="X48" l="1"/>
  <c r="Y48" s="1"/>
  <c r="K48"/>
  <c r="M48" s="1"/>
  <c r="R48" s="1"/>
  <c r="C49" s="1"/>
  <c r="X49" l="1"/>
  <c r="Y49" s="1"/>
  <c r="K49"/>
  <c r="M49" s="1"/>
  <c r="R49" s="1"/>
  <c r="C50" s="1"/>
  <c r="X50" l="1"/>
  <c r="Y50" s="1"/>
  <c r="K50"/>
  <c r="M50" s="1"/>
  <c r="R50" s="1"/>
  <c r="C51" s="1"/>
  <c r="X51" l="1"/>
  <c r="Y51" s="1"/>
  <c r="K51"/>
  <c r="M51" s="1"/>
  <c r="R51" s="1"/>
  <c r="C52" s="1"/>
  <c r="X52" l="1"/>
  <c r="Y52" s="1"/>
  <c r="K52"/>
  <c r="M52" s="1"/>
  <c r="R52" s="1"/>
  <c r="C53" s="1"/>
  <c r="X53" l="1"/>
  <c r="Y53" s="1"/>
  <c r="K53"/>
  <c r="M53" s="1"/>
  <c r="R53" s="1"/>
  <c r="C54" s="1"/>
  <c r="X54" l="1"/>
  <c r="Y54" s="1"/>
  <c r="K54"/>
  <c r="M54" s="1"/>
  <c r="R54" s="1"/>
  <c r="C55" s="1"/>
  <c r="X55" l="1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l="1"/>
  <c r="X59" s="1"/>
  <c r="Y59" s="1"/>
  <c r="T4" s="1"/>
  <c r="E5"/>
  <c r="G5"/>
  <c r="D4"/>
  <c r="T2" s="1"/>
  <c r="C5"/>
  <c r="I5" l="1"/>
</calcChain>
</file>

<file path=xl/sharedStrings.xml><?xml version="1.0" encoding="utf-8"?>
<sst xmlns="http://schemas.openxmlformats.org/spreadsheetml/2006/main" count="348" uniqueCount="123">
  <si>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</si>
  <si>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</si>
  <si>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</si>
  <si>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</si>
  <si>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</si>
  <si>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</si>
  <si>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</si>
  <si>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</si>
  <si>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</si>
  <si>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</si>
  <si>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</si>
  <si>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</si>
  <si>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</si>
  <si>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</si>
  <si>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</si>
  <si>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</si>
  <si>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</si>
  <si>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</si>
  <si>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</si>
  <si>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</si>
  <si>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</si>
  <si>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</si>
  <si>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</si>
  <si>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</si>
  <si>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</si>
  <si>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</si>
  <si>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</si>
  <si>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</si>
  <si>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</si>
  <si>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</si>
  <si>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</si>
  <si>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</si>
  <si>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</si>
  <si>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</si>
  <si>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</si>
  <si>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</si>
  <si>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</si>
  <si>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</si>
  <si>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</si>
  <si>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</si>
  <si>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</si>
  <si>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</si>
  <si>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</si>
  <si>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</si>
  <si>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</si>
  <si>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</si>
  <si>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</si>
  <si>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</si>
  <si>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</si>
  <si>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</si>
  <si>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</si>
  <si>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</si>
  <si>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</si>
  <si>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</si>
  <si>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</si>
  <si>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</si>
  <si>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</si>
  <si>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</si>
  <si>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</si>
  <si>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</si>
  <si>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</si>
  <si>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</si>
  <si>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</si>
  <si>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</si>
  <si>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</si>
  <si>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</si>
  <si>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</si>
  <si>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</si>
  <si>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</si>
  <si>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</si>
  <si>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</si>
  <si>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</si>
  <si>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</si>
  <si>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</si>
  <si>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</si>
  <si>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</si>
  <si>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</si>
  <si>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</si>
  <si>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</si>
  <si>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</si>
  <si>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</si>
  <si>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</si>
  <si>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</si>
  <si>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</si>
  <si>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</si>
  <si>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</si>
  <si>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</si>
  <si>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</si>
  <si>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</si>
  <si>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</si>
  <si>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</si>
  <si>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</si>
  <si>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</si>
  <si>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H4</t>
    <phoneticPr fontId="2"/>
  </si>
  <si>
    <t>15年</t>
    <rPh sb="2" eb="3">
      <t>ネン</t>
    </rPh>
    <phoneticPr fontId="2"/>
  </si>
  <si>
    <t>3日間</t>
    <rPh sb="1" eb="3">
      <t>ニチカン</t>
    </rPh>
    <phoneticPr fontId="2"/>
  </si>
  <si>
    <t>4年</t>
    <rPh sb="1" eb="2">
      <t>ネン</t>
    </rPh>
    <phoneticPr fontId="2"/>
  </si>
  <si>
    <t>3日間</t>
    <rPh sb="1" eb="3">
      <t>ニチカン</t>
    </rPh>
    <phoneticPr fontId="2"/>
  </si>
  <si>
    <t>21年</t>
    <rPh sb="2" eb="3">
      <t>ネン</t>
    </rPh>
    <phoneticPr fontId="2"/>
  </si>
  <si>
    <t>4時間</t>
    <rPh sb="1" eb="3">
      <t>ジカン</t>
    </rPh>
    <phoneticPr fontId="3"/>
  </si>
  <si>
    <t>20SMAタッチで時間足を2つ下げる。
　※MACDダイバージェンスで見送り。
下位足のダウブレイクでエントリー、
　※ダウが崩れたらエントリーせず、次の上位足の条件が整うまで見送り。</t>
    <rPh sb="9" eb="11">
      <t>ジカン</t>
    </rPh>
    <rPh sb="11" eb="12">
      <t>アシ</t>
    </rPh>
    <rPh sb="15" eb="16">
      <t>サ</t>
    </rPh>
    <rPh sb="35" eb="37">
      <t>ミオク</t>
    </rPh>
    <rPh sb="40" eb="42">
      <t>カイ</t>
    </rPh>
    <rPh sb="42" eb="43">
      <t>アシ</t>
    </rPh>
    <rPh sb="63" eb="64">
      <t>クズ</t>
    </rPh>
    <rPh sb="75" eb="76">
      <t>ツギ</t>
    </rPh>
    <rPh sb="77" eb="79">
      <t>ジョウイ</t>
    </rPh>
    <rPh sb="79" eb="80">
      <t>アシ</t>
    </rPh>
    <rPh sb="81" eb="83">
      <t>ジョウケン</t>
    </rPh>
    <rPh sb="84" eb="85">
      <t>トトノ</t>
    </rPh>
    <rPh sb="88" eb="90">
      <t>ミオク</t>
    </rPh>
    <phoneticPr fontId="3"/>
  </si>
  <si>
    <t>OB</t>
    <phoneticPr fontId="2"/>
  </si>
  <si>
    <t>OB</t>
    <phoneticPr fontId="2"/>
  </si>
  <si>
    <t>H4/M30</t>
    <phoneticPr fontId="2"/>
  </si>
  <si>
    <t>4日間</t>
    <rPh sb="1" eb="3">
      <t>ニチカン</t>
    </rPh>
    <phoneticPr fontId="2"/>
  </si>
  <si>
    <t>FIB-1.27</t>
    <phoneticPr fontId="3"/>
  </si>
  <si>
    <t>big</t>
    <phoneticPr fontId="2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</si>
  <si>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2"/>
  </si>
  <si>
    <t>EUR/USD</t>
    <phoneticPr fontId="2"/>
  </si>
  <si>
    <t>5年</t>
    <rPh sb="1" eb="2">
      <t>ネン</t>
    </rPh>
    <phoneticPr fontId="2"/>
  </si>
  <si>
    <t>OB</t>
    <phoneticPr fontId="2"/>
  </si>
  <si>
    <t>6.12はＯＫです。</t>
    <phoneticPr fontId="2"/>
  </si>
  <si>
    <t>2.4.5は通常に見えるので画像の通りＯＫです。</t>
    <rPh sb="6" eb="8">
      <t>ツウジョウ</t>
    </rPh>
    <rPh sb="9" eb="10">
      <t>ミ</t>
    </rPh>
    <rPh sb="14" eb="16">
      <t>ガゾウ</t>
    </rPh>
    <rPh sb="17" eb="18">
      <t>トオ</t>
    </rPh>
    <phoneticPr fontId="2"/>
  </si>
  <si>
    <t>30分の条件はダウブレイクなのでＭＡは無視してＯＫです。</t>
    <rPh sb="2" eb="3">
      <t>フン</t>
    </rPh>
    <rPh sb="4" eb="6">
      <t>ジョウケン</t>
    </rPh>
    <rPh sb="19" eb="21">
      <t>ムシ</t>
    </rPh>
    <phoneticPr fontId="2"/>
  </si>
  <si>
    <t>4ＨのＭＡの見方としてもあってます。</t>
    <rPh sb="6" eb="8">
      <t>ミカタ</t>
    </rPh>
    <phoneticPr fontId="2"/>
  </si>
  <si>
    <t>11アリです。</t>
    <phoneticPr fontId="2"/>
  </si>
  <si>
    <t>いい感じですので進めてください。</t>
    <rPh sb="2" eb="3">
      <t>カン</t>
    </rPh>
    <rPh sb="8" eb="9">
      <t>スス</t>
    </rPh>
    <phoneticPr fontId="2"/>
  </si>
  <si>
    <t>6/13会田さんコメント</t>
    <rPh sb="4" eb="6">
      <t>アイタ</t>
    </rPh>
    <phoneticPr fontId="2"/>
  </si>
  <si>
    <t>AUD/USD</t>
    <phoneticPr fontId="2"/>
  </si>
  <si>
    <t>ＡＵＤUSD</t>
    <phoneticPr fontId="2"/>
  </si>
  <si>
    <t>50回まで検証続けます。</t>
    <rPh sb="2" eb="3">
      <t>カイ</t>
    </rPh>
    <rPh sb="5" eb="7">
      <t>ケンショウ</t>
    </rPh>
    <rPh sb="7" eb="8">
      <t>ツヅ</t>
    </rPh>
    <phoneticPr fontId="2"/>
  </si>
  <si>
    <t>やはりレンジは判断が迷います。</t>
    <rPh sb="7" eb="9">
      <t>ハンダン</t>
    </rPh>
    <rPh sb="10" eb="11">
      <t>マヨ</t>
    </rPh>
    <phoneticPr fontId="2"/>
  </si>
  <si>
    <t>デモトレ始めましたが、日足でエントリーしたので、約定まで時間がかかりそうです。</t>
    <rPh sb="4" eb="5">
      <t>ハジ</t>
    </rPh>
    <rPh sb="11" eb="13">
      <t>ヒアシ</t>
    </rPh>
    <rPh sb="24" eb="26">
      <t>ヤクテイ</t>
    </rPh>
    <rPh sb="28" eb="30">
      <t>ジカン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</si>
</sst>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top" wrapText="1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Fill="1" applyBorder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/>
    </xf>
    <xf numFmtId="180" fontId="8" fillId="0" borderId="7" xfId="0" applyNumberFormat="1" applyFont="1" applyFill="1" applyBorder="1" applyAlignment="1">
      <alignment horizontal="center" vertical="center"/>
    </xf>
    <xf numFmtId="180" fontId="8" fillId="0" borderId="2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56" fontId="8" fillId="0" borderId="1" xfId="0" applyNumberFormat="1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26</xdr:col>
      <xdr:colOff>601980</xdr:colOff>
      <xdr:row>33</xdr:row>
      <xdr:rowOff>106680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0" y="167640"/>
          <a:ext cx="7917180" cy="547116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604343</xdr:colOff>
      <xdr:row>33</xdr:row>
      <xdr:rowOff>108313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05600" y="167640"/>
          <a:ext cx="7919543" cy="547279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40</xdr:col>
      <xdr:colOff>604343</xdr:colOff>
      <xdr:row>33</xdr:row>
      <xdr:rowOff>108313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40000" y="167640"/>
          <a:ext cx="7919543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604343</xdr:colOff>
      <xdr:row>33</xdr:row>
      <xdr:rowOff>108313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67640"/>
          <a:ext cx="7919543" cy="5472793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</xdr:colOff>
      <xdr:row>35</xdr:row>
      <xdr:rowOff>22860</xdr:rowOff>
    </xdr:from>
    <xdr:to>
      <xdr:col>27</xdr:col>
      <xdr:colOff>17603</xdr:colOff>
      <xdr:row>71</xdr:row>
      <xdr:rowOff>131373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57260" y="589026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40</xdr:col>
      <xdr:colOff>604343</xdr:colOff>
      <xdr:row>71</xdr:row>
      <xdr:rowOff>108513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068800" y="586740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12</xdr:col>
      <xdr:colOff>604343</xdr:colOff>
      <xdr:row>71</xdr:row>
      <xdr:rowOff>108513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86740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26</xdr:col>
      <xdr:colOff>604343</xdr:colOff>
      <xdr:row>109</xdr:row>
      <xdr:rowOff>108513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34400" y="122377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40</xdr:col>
      <xdr:colOff>604343</xdr:colOff>
      <xdr:row>109</xdr:row>
      <xdr:rowOff>108513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068800" y="122377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604343</xdr:colOff>
      <xdr:row>109</xdr:row>
      <xdr:rowOff>108513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22377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26</xdr:col>
      <xdr:colOff>604343</xdr:colOff>
      <xdr:row>147</xdr:row>
      <xdr:rowOff>108513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34400" y="1860804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12</xdr:col>
      <xdr:colOff>604343</xdr:colOff>
      <xdr:row>147</xdr:row>
      <xdr:rowOff>108513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860804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26</xdr:col>
      <xdr:colOff>604343</xdr:colOff>
      <xdr:row>185</xdr:row>
      <xdr:rowOff>108513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534400" y="2497836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12</xdr:col>
      <xdr:colOff>604343</xdr:colOff>
      <xdr:row>185</xdr:row>
      <xdr:rowOff>108513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497836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187</xdr:row>
      <xdr:rowOff>0</xdr:rowOff>
    </xdr:from>
    <xdr:to>
      <xdr:col>26</xdr:col>
      <xdr:colOff>604343</xdr:colOff>
      <xdr:row>223</xdr:row>
      <xdr:rowOff>108513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534400" y="3134868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12</xdr:col>
      <xdr:colOff>604343</xdr:colOff>
      <xdr:row>223</xdr:row>
      <xdr:rowOff>108513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134868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225</xdr:row>
      <xdr:rowOff>0</xdr:rowOff>
    </xdr:from>
    <xdr:to>
      <xdr:col>26</xdr:col>
      <xdr:colOff>604343</xdr:colOff>
      <xdr:row>261</xdr:row>
      <xdr:rowOff>108513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534400" y="3771900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12</xdr:col>
      <xdr:colOff>604343</xdr:colOff>
      <xdr:row>261</xdr:row>
      <xdr:rowOff>108513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771900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263</xdr:row>
      <xdr:rowOff>0</xdr:rowOff>
    </xdr:from>
    <xdr:to>
      <xdr:col>26</xdr:col>
      <xdr:colOff>604343</xdr:colOff>
      <xdr:row>299</xdr:row>
      <xdr:rowOff>108513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534400" y="440893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263</xdr:row>
      <xdr:rowOff>0</xdr:rowOff>
    </xdr:from>
    <xdr:to>
      <xdr:col>40</xdr:col>
      <xdr:colOff>604343</xdr:colOff>
      <xdr:row>299</xdr:row>
      <xdr:rowOff>108513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7068800" y="440893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12</xdr:col>
      <xdr:colOff>604343</xdr:colOff>
      <xdr:row>299</xdr:row>
      <xdr:rowOff>108513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408932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301</xdr:row>
      <xdr:rowOff>0</xdr:rowOff>
    </xdr:from>
    <xdr:to>
      <xdr:col>26</xdr:col>
      <xdr:colOff>604343</xdr:colOff>
      <xdr:row>337</xdr:row>
      <xdr:rowOff>108513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34400" y="5045964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301</xdr:row>
      <xdr:rowOff>0</xdr:rowOff>
    </xdr:from>
    <xdr:to>
      <xdr:col>40</xdr:col>
      <xdr:colOff>604343</xdr:colOff>
      <xdr:row>337</xdr:row>
      <xdr:rowOff>108513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068800" y="5045964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339</xdr:row>
      <xdr:rowOff>0</xdr:rowOff>
    </xdr:from>
    <xdr:to>
      <xdr:col>26</xdr:col>
      <xdr:colOff>604343</xdr:colOff>
      <xdr:row>375</xdr:row>
      <xdr:rowOff>108513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34400" y="5682996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12</xdr:col>
      <xdr:colOff>604343</xdr:colOff>
      <xdr:row>337</xdr:row>
      <xdr:rowOff>108513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045964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12</xdr:col>
      <xdr:colOff>604343</xdr:colOff>
      <xdr:row>375</xdr:row>
      <xdr:rowOff>108513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56829960"/>
          <a:ext cx="7919543" cy="61435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377</xdr:row>
      <xdr:rowOff>0</xdr:rowOff>
    </xdr:from>
    <xdr:to>
      <xdr:col>25</xdr:col>
      <xdr:colOff>581294</xdr:colOff>
      <xdr:row>415</xdr:row>
      <xdr:rowOff>139102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34400" y="63200280"/>
          <a:ext cx="7286894" cy="6509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11</xdr:col>
      <xdr:colOff>581294</xdr:colOff>
      <xdr:row>415</xdr:row>
      <xdr:rowOff>139102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3200280"/>
          <a:ext cx="7286894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417</xdr:row>
      <xdr:rowOff>0</xdr:rowOff>
    </xdr:from>
    <xdr:to>
      <xdr:col>25</xdr:col>
      <xdr:colOff>581294</xdr:colOff>
      <xdr:row>455</xdr:row>
      <xdr:rowOff>1901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534400" y="699058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11</xdr:col>
      <xdr:colOff>581294</xdr:colOff>
      <xdr:row>455</xdr:row>
      <xdr:rowOff>1901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99058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456</xdr:row>
      <xdr:rowOff>0</xdr:rowOff>
    </xdr:from>
    <xdr:to>
      <xdr:col>25</xdr:col>
      <xdr:colOff>581294</xdr:colOff>
      <xdr:row>494</xdr:row>
      <xdr:rowOff>1901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534400" y="764438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11</xdr:col>
      <xdr:colOff>581294</xdr:colOff>
      <xdr:row>494</xdr:row>
      <xdr:rowOff>1901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64438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495</xdr:row>
      <xdr:rowOff>0</xdr:rowOff>
    </xdr:from>
    <xdr:to>
      <xdr:col>25</xdr:col>
      <xdr:colOff>581294</xdr:colOff>
      <xdr:row>533</xdr:row>
      <xdr:rowOff>1901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534400" y="8298180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11</xdr:col>
      <xdr:colOff>581294</xdr:colOff>
      <xdr:row>533</xdr:row>
      <xdr:rowOff>1901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8298180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534</xdr:row>
      <xdr:rowOff>0</xdr:rowOff>
    </xdr:from>
    <xdr:to>
      <xdr:col>25</xdr:col>
      <xdr:colOff>581294</xdr:colOff>
      <xdr:row>572</xdr:row>
      <xdr:rowOff>1901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534400" y="8951976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11</xdr:col>
      <xdr:colOff>581294</xdr:colOff>
      <xdr:row>572</xdr:row>
      <xdr:rowOff>1901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8951976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573</xdr:row>
      <xdr:rowOff>0</xdr:rowOff>
    </xdr:from>
    <xdr:to>
      <xdr:col>25</xdr:col>
      <xdr:colOff>581294</xdr:colOff>
      <xdr:row>611</xdr:row>
      <xdr:rowOff>1901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534400" y="9605772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11</xdr:col>
      <xdr:colOff>581294</xdr:colOff>
      <xdr:row>611</xdr:row>
      <xdr:rowOff>1901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9605772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612</xdr:row>
      <xdr:rowOff>0</xdr:rowOff>
    </xdr:from>
    <xdr:to>
      <xdr:col>25</xdr:col>
      <xdr:colOff>581294</xdr:colOff>
      <xdr:row>650</xdr:row>
      <xdr:rowOff>1901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534400" y="1025956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11</xdr:col>
      <xdr:colOff>581294</xdr:colOff>
      <xdr:row>650</xdr:row>
      <xdr:rowOff>1901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1025956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651</xdr:row>
      <xdr:rowOff>0</xdr:rowOff>
    </xdr:from>
    <xdr:to>
      <xdr:col>25</xdr:col>
      <xdr:colOff>581294</xdr:colOff>
      <xdr:row>689</xdr:row>
      <xdr:rowOff>1901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534400" y="1091336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11</xdr:col>
      <xdr:colOff>581294</xdr:colOff>
      <xdr:row>689</xdr:row>
      <xdr:rowOff>1901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091336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690</xdr:row>
      <xdr:rowOff>0</xdr:rowOff>
    </xdr:from>
    <xdr:to>
      <xdr:col>25</xdr:col>
      <xdr:colOff>581294</xdr:colOff>
      <xdr:row>728</xdr:row>
      <xdr:rowOff>1901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534400" y="11567160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11</xdr:col>
      <xdr:colOff>581294</xdr:colOff>
      <xdr:row>728</xdr:row>
      <xdr:rowOff>1901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1567160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729</xdr:row>
      <xdr:rowOff>0</xdr:rowOff>
    </xdr:from>
    <xdr:to>
      <xdr:col>25</xdr:col>
      <xdr:colOff>581294</xdr:colOff>
      <xdr:row>767</xdr:row>
      <xdr:rowOff>1901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534400" y="12220956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11</xdr:col>
      <xdr:colOff>581294</xdr:colOff>
      <xdr:row>767</xdr:row>
      <xdr:rowOff>1901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2220956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768</xdr:row>
      <xdr:rowOff>0</xdr:rowOff>
    </xdr:from>
    <xdr:to>
      <xdr:col>25</xdr:col>
      <xdr:colOff>581294</xdr:colOff>
      <xdr:row>806</xdr:row>
      <xdr:rowOff>1901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534400" y="12874752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768</xdr:row>
      <xdr:rowOff>0</xdr:rowOff>
    </xdr:from>
    <xdr:to>
      <xdr:col>11</xdr:col>
      <xdr:colOff>581294</xdr:colOff>
      <xdr:row>806</xdr:row>
      <xdr:rowOff>1901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2874752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807</xdr:row>
      <xdr:rowOff>0</xdr:rowOff>
    </xdr:from>
    <xdr:to>
      <xdr:col>25</xdr:col>
      <xdr:colOff>581294</xdr:colOff>
      <xdr:row>845</xdr:row>
      <xdr:rowOff>1901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534400" y="1352854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11</xdr:col>
      <xdr:colOff>581294</xdr:colOff>
      <xdr:row>845</xdr:row>
      <xdr:rowOff>1901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3528548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846</xdr:row>
      <xdr:rowOff>0</xdr:rowOff>
    </xdr:from>
    <xdr:to>
      <xdr:col>25</xdr:col>
      <xdr:colOff>581294</xdr:colOff>
      <xdr:row>884</xdr:row>
      <xdr:rowOff>1901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534400" y="1418234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886</xdr:row>
      <xdr:rowOff>0</xdr:rowOff>
    </xdr:from>
    <xdr:to>
      <xdr:col>25</xdr:col>
      <xdr:colOff>581294</xdr:colOff>
      <xdr:row>924</xdr:row>
      <xdr:rowOff>1901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534400" y="1485290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11</xdr:col>
      <xdr:colOff>581294</xdr:colOff>
      <xdr:row>924</xdr:row>
      <xdr:rowOff>1901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4852904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925</xdr:row>
      <xdr:rowOff>0</xdr:rowOff>
    </xdr:from>
    <xdr:to>
      <xdr:col>25</xdr:col>
      <xdr:colOff>581294</xdr:colOff>
      <xdr:row>963</xdr:row>
      <xdr:rowOff>1901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534400" y="155067000"/>
          <a:ext cx="7286894" cy="6372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11</xdr:col>
      <xdr:colOff>581294</xdr:colOff>
      <xdr:row>963</xdr:row>
      <xdr:rowOff>1901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55067000"/>
          <a:ext cx="7286894" cy="6372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24" activePane="bottomLeft" state="frozen"/>
      <selection pane="bottomLeft" activeCell="B34" sqref="B34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77" t="s">
        <v>5</v>
      </c>
      <c r="C2" s="77"/>
      <c r="D2" s="84" t="s">
        <v>119</v>
      </c>
      <c r="E2" s="84"/>
      <c r="F2" s="77" t="s">
        <v>6</v>
      </c>
      <c r="G2" s="77"/>
      <c r="H2" s="79" t="s">
        <v>99</v>
      </c>
      <c r="I2" s="79"/>
      <c r="J2" s="77" t="s">
        <v>7</v>
      </c>
      <c r="K2" s="77"/>
      <c r="L2" s="85">
        <v>1000000</v>
      </c>
      <c r="M2" s="84"/>
      <c r="N2" s="74"/>
      <c r="O2" s="75"/>
      <c r="P2" s="75"/>
      <c r="Q2" s="76"/>
      <c r="R2" s="77" t="s">
        <v>8</v>
      </c>
      <c r="S2" s="77"/>
      <c r="T2" s="78">
        <f>SUM(L2,D4)</f>
        <v>1339534.7221814613</v>
      </c>
      <c r="U2" s="79"/>
      <c r="V2" s="1"/>
      <c r="W2" s="1"/>
      <c r="X2" s="1"/>
      <c r="Z2" s="22"/>
    </row>
    <row r="3" spans="2:26" ht="60" customHeight="1">
      <c r="B3" s="77" t="s">
        <v>9</v>
      </c>
      <c r="C3" s="77"/>
      <c r="D3" s="80" t="s">
        <v>100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2"/>
      <c r="R3" s="77" t="s">
        <v>10</v>
      </c>
      <c r="S3" s="77"/>
      <c r="T3" s="83" t="s">
        <v>105</v>
      </c>
      <c r="U3" s="83"/>
      <c r="V3" s="1"/>
      <c r="W3" s="1"/>
      <c r="Z3" s="22"/>
    </row>
    <row r="4" spans="2:26">
      <c r="B4" s="77" t="s">
        <v>11</v>
      </c>
      <c r="C4" s="77"/>
      <c r="D4" s="94">
        <f>SUM($R$9:$S$993)</f>
        <v>339534.72218146123</v>
      </c>
      <c r="E4" s="94"/>
      <c r="F4" s="77" t="s">
        <v>12</v>
      </c>
      <c r="G4" s="77"/>
      <c r="H4" s="95">
        <f>SUM($T$9:$U$108)</f>
        <v>569.00000000000171</v>
      </c>
      <c r="I4" s="79"/>
      <c r="J4" s="89"/>
      <c r="K4" s="89"/>
      <c r="L4" s="78"/>
      <c r="M4" s="78"/>
      <c r="N4" s="86"/>
      <c r="O4" s="87"/>
      <c r="P4" s="87"/>
      <c r="Q4" s="88"/>
      <c r="R4" s="89" t="s">
        <v>58</v>
      </c>
      <c r="S4" s="89"/>
      <c r="T4" s="90">
        <f>MAX(Y:Y)</f>
        <v>0.14071266629375101</v>
      </c>
      <c r="U4" s="90"/>
      <c r="V4" s="1"/>
      <c r="W4" s="1"/>
      <c r="X4" s="1"/>
      <c r="Z4" s="22"/>
    </row>
    <row r="5" spans="2:26">
      <c r="B5" s="62" t="s">
        <v>15</v>
      </c>
      <c r="C5" s="60">
        <f>COUNTIF($R$9:$R$990,"&gt;0")</f>
        <v>16</v>
      </c>
      <c r="D5" s="59" t="s">
        <v>16</v>
      </c>
      <c r="E5" s="65">
        <f>COUNTIF($R$9:$R$990,"&lt;0")</f>
        <v>9</v>
      </c>
      <c r="F5" s="59" t="s">
        <v>17</v>
      </c>
      <c r="G5" s="60">
        <f>COUNTIF($R$9:$R$990,"=0")</f>
        <v>0</v>
      </c>
      <c r="H5" s="59" t="s">
        <v>18</v>
      </c>
      <c r="I5" s="61">
        <f>C5/SUM(C5,E5,G5)</f>
        <v>0.64</v>
      </c>
      <c r="J5" s="91" t="s">
        <v>19</v>
      </c>
      <c r="K5" s="77"/>
      <c r="L5" s="92">
        <f>MAX(V9:V993)</f>
        <v>6</v>
      </c>
      <c r="M5" s="93"/>
      <c r="N5" s="13"/>
      <c r="O5" s="13"/>
      <c r="P5" s="13"/>
      <c r="Q5" s="13"/>
      <c r="R5" s="17" t="s">
        <v>20</v>
      </c>
      <c r="S5" s="9"/>
      <c r="T5" s="92">
        <f>MAX(W9:W993)</f>
        <v>5</v>
      </c>
      <c r="U5" s="93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3"/>
      <c r="R6" s="1"/>
      <c r="S6" s="1"/>
      <c r="T6" s="1"/>
    </row>
    <row r="7" spans="2:26">
      <c r="B7" s="103" t="s">
        <v>21</v>
      </c>
      <c r="C7" s="105" t="s">
        <v>22</v>
      </c>
      <c r="D7" s="106"/>
      <c r="E7" s="109" t="s">
        <v>23</v>
      </c>
      <c r="F7" s="110"/>
      <c r="G7" s="110"/>
      <c r="H7" s="110"/>
      <c r="I7" s="98"/>
      <c r="J7" s="111" t="s">
        <v>24</v>
      </c>
      <c r="K7" s="112"/>
      <c r="L7" s="100"/>
      <c r="M7" s="113" t="s">
        <v>25</v>
      </c>
      <c r="N7" s="114" t="s">
        <v>26</v>
      </c>
      <c r="O7" s="115"/>
      <c r="P7" s="115"/>
      <c r="Q7" s="102"/>
      <c r="R7" s="96" t="s">
        <v>27</v>
      </c>
      <c r="S7" s="96"/>
      <c r="T7" s="96"/>
      <c r="U7" s="96"/>
    </row>
    <row r="8" spans="2:26">
      <c r="B8" s="104"/>
      <c r="C8" s="107"/>
      <c r="D8" s="108"/>
      <c r="E8" s="18" t="s">
        <v>28</v>
      </c>
      <c r="F8" s="18" t="s">
        <v>29</v>
      </c>
      <c r="G8" s="18" t="s">
        <v>30</v>
      </c>
      <c r="H8" s="97" t="s">
        <v>31</v>
      </c>
      <c r="I8" s="98"/>
      <c r="J8" s="4" t="s">
        <v>32</v>
      </c>
      <c r="K8" s="99" t="s">
        <v>33</v>
      </c>
      <c r="L8" s="100"/>
      <c r="M8" s="113"/>
      <c r="N8" s="5" t="s">
        <v>28</v>
      </c>
      <c r="O8" s="5" t="s">
        <v>29</v>
      </c>
      <c r="P8" s="101" t="s">
        <v>31</v>
      </c>
      <c r="Q8" s="102"/>
      <c r="R8" s="96" t="s">
        <v>34</v>
      </c>
      <c r="S8" s="96"/>
      <c r="T8" s="96" t="s">
        <v>32</v>
      </c>
      <c r="U8" s="96"/>
      <c r="Y8" t="s">
        <v>57</v>
      </c>
    </row>
    <row r="9" spans="2:26">
      <c r="B9" s="68">
        <v>1</v>
      </c>
      <c r="C9" s="116">
        <f>L2</f>
        <v>1000000</v>
      </c>
      <c r="D9" s="116"/>
      <c r="E9" s="68">
        <v>2010</v>
      </c>
      <c r="F9" s="69">
        <v>43529</v>
      </c>
      <c r="G9" s="68" t="s">
        <v>4</v>
      </c>
      <c r="H9" s="117">
        <v>0.90529999999999999</v>
      </c>
      <c r="I9" s="117"/>
      <c r="J9" s="68">
        <v>76</v>
      </c>
      <c r="K9" s="116">
        <f>IF(J9="","",C9*0.03)</f>
        <v>30000</v>
      </c>
      <c r="L9" s="116"/>
      <c r="M9" s="70">
        <f>IF(J9="","",(K9/J9)/LOOKUP(RIGHT($D$2,3),定数!$A$6:$A$13,定数!$B$6:$B$13))</f>
        <v>3.2894736842105265</v>
      </c>
      <c r="N9" s="68">
        <v>2010</v>
      </c>
      <c r="O9" s="69">
        <v>43534</v>
      </c>
      <c r="P9" s="117">
        <v>0.91469999999999996</v>
      </c>
      <c r="Q9" s="117"/>
      <c r="R9" s="120">
        <f>IF(P9="","",T9*M9*LOOKUP(RIGHT($D$2,3),定数!$A$6:$A$13,定数!$B$6:$B$13))</f>
        <v>37105.263157894602</v>
      </c>
      <c r="S9" s="120"/>
      <c r="T9" s="121">
        <f>IF(P9="","",IF(G9="買",(P9-H9),(H9-P9))*IF(RIGHT($D$2,3)="JPY",100,10000))</f>
        <v>93.999999999999645</v>
      </c>
      <c r="U9" s="121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116">
        <f t="shared" ref="C10:C73" si="0">IF(R9="","",C9+R9)</f>
        <v>1037105.2631578946</v>
      </c>
      <c r="D10" s="116"/>
      <c r="E10" s="68"/>
      <c r="F10" s="69">
        <v>43556</v>
      </c>
      <c r="G10" s="68" t="s">
        <v>4</v>
      </c>
      <c r="H10" s="117">
        <v>0.91859999999999997</v>
      </c>
      <c r="I10" s="117"/>
      <c r="J10" s="68">
        <v>34</v>
      </c>
      <c r="K10" s="118">
        <f>IF(J10="","",C10*0.03)</f>
        <v>31113.157894736836</v>
      </c>
      <c r="L10" s="119"/>
      <c r="M10" s="70">
        <f>IF(J10="","",(K10/J10)/LOOKUP(RIGHT($D$2,3),定数!$A$6:$A$13,定数!$B$6:$B$13))</f>
        <v>7.625773993808048</v>
      </c>
      <c r="N10" s="68"/>
      <c r="O10" s="69">
        <v>43561</v>
      </c>
      <c r="P10" s="117">
        <v>0.92249999999999999</v>
      </c>
      <c r="Q10" s="117"/>
      <c r="R10" s="120">
        <f>IF(P10="","",T10*M10*LOOKUP(RIGHT($D$2,3),定数!$A$6:$A$13,定数!$B$6:$B$13))</f>
        <v>35688.622291021798</v>
      </c>
      <c r="S10" s="120"/>
      <c r="T10" s="121">
        <f>IF(P10="","",IF(G10="買",(P10-H10),(H10-P10))*IF(RIGHT($D$2,3)="JPY",100,10000))</f>
        <v>39.000000000000142</v>
      </c>
      <c r="U10" s="121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1037105.2631578946</v>
      </c>
    </row>
    <row r="11" spans="2:26">
      <c r="B11" s="68">
        <v>3</v>
      </c>
      <c r="C11" s="116">
        <f t="shared" si="0"/>
        <v>1072793.8854489163</v>
      </c>
      <c r="D11" s="116"/>
      <c r="E11" s="68"/>
      <c r="F11" s="69">
        <v>43564</v>
      </c>
      <c r="G11" s="68" t="s">
        <v>4</v>
      </c>
      <c r="H11" s="117">
        <v>0.9294</v>
      </c>
      <c r="I11" s="117"/>
      <c r="J11" s="68">
        <v>29</v>
      </c>
      <c r="K11" s="118">
        <f t="shared" ref="K11:K74" si="3">IF(J11="","",C11*0.03)</f>
        <v>32183.816563467488</v>
      </c>
      <c r="L11" s="119"/>
      <c r="M11" s="70">
        <f>IF(J11="","",(K11/J11)/LOOKUP(RIGHT($D$2,3),定数!$A$6:$A$13,定数!$B$6:$B$13))</f>
        <v>9.2482231504216923</v>
      </c>
      <c r="N11" s="68"/>
      <c r="O11" s="69">
        <v>43564</v>
      </c>
      <c r="P11" s="117">
        <v>0.93269999999999997</v>
      </c>
      <c r="Q11" s="117"/>
      <c r="R11" s="120">
        <f>IF(P11="","",T11*M11*LOOKUP(RIGHT($D$2,3),定数!$A$6:$A$13,定数!$B$6:$B$13))</f>
        <v>36622.963675669562</v>
      </c>
      <c r="S11" s="120"/>
      <c r="T11" s="121">
        <f>IF(P11="","",IF(G11="買",(P11-H11),(H11-P11))*IF(RIGHT($D$2,3)="JPY",100,10000))</f>
        <v>32.999999999999694</v>
      </c>
      <c r="U11" s="121"/>
      <c r="V11" s="22">
        <f t="shared" si="1"/>
        <v>3</v>
      </c>
      <c r="W11">
        <f t="shared" si="2"/>
        <v>0</v>
      </c>
      <c r="X11" s="34">
        <f>IF(C11&lt;&gt;"",MAX(X10,C11),"")</f>
        <v>1072793.8854489163</v>
      </c>
      <c r="Y11" s="35">
        <f>IF(X11&lt;&gt;"",1-(C11/X11),"")</f>
        <v>0</v>
      </c>
    </row>
    <row r="12" spans="2:26">
      <c r="B12" s="68">
        <v>4</v>
      </c>
      <c r="C12" s="116">
        <f t="shared" si="0"/>
        <v>1109416.849124586</v>
      </c>
      <c r="D12" s="116"/>
      <c r="E12" s="68"/>
      <c r="F12" s="69">
        <v>43633</v>
      </c>
      <c r="G12" s="68" t="s">
        <v>4</v>
      </c>
      <c r="H12" s="117">
        <v>0.86109999999999998</v>
      </c>
      <c r="I12" s="117"/>
      <c r="J12" s="68">
        <v>30</v>
      </c>
      <c r="K12" s="118">
        <f t="shared" si="3"/>
        <v>33282.505473737576</v>
      </c>
      <c r="L12" s="119"/>
      <c r="M12" s="70">
        <f>IF(J12="","",(K12/J12)/LOOKUP(RIGHT($D$2,3),定数!$A$6:$A$13,定数!$B$6:$B$13))</f>
        <v>9.2451404093715492</v>
      </c>
      <c r="N12" s="68"/>
      <c r="O12" s="69">
        <v>43633</v>
      </c>
      <c r="P12" s="117">
        <v>0.86460000000000004</v>
      </c>
      <c r="Q12" s="117"/>
      <c r="R12" s="120">
        <f>IF(P12="","",T12*M12*LOOKUP(RIGHT($D$2,3),定数!$A$6:$A$13,定数!$B$6:$B$13))</f>
        <v>38829.58971936116</v>
      </c>
      <c r="S12" s="120"/>
      <c r="T12" s="121">
        <f t="shared" ref="T12:T75" si="4">IF(P12="","",IF(G12="買",(P12-H12),(H12-P12))*IF(RIGHT($D$2,3)="JPY",100,10000))</f>
        <v>35.000000000000583</v>
      </c>
      <c r="U12" s="121"/>
      <c r="V12" s="22">
        <f t="shared" si="1"/>
        <v>4</v>
      </c>
      <c r="W12">
        <f t="shared" si="2"/>
        <v>0</v>
      </c>
      <c r="X12" s="34">
        <f t="shared" ref="X12:X75" si="5">IF(C12&lt;&gt;"",MAX(X11,C12),"")</f>
        <v>1109416.849124586</v>
      </c>
      <c r="Y12" s="35">
        <f t="shared" ref="Y12:Y75" si="6">IF(X12&lt;&gt;"",1-(C12/X12),"")</f>
        <v>0</v>
      </c>
    </row>
    <row r="13" spans="2:26">
      <c r="B13" s="68">
        <v>5</v>
      </c>
      <c r="C13" s="116">
        <f t="shared" si="0"/>
        <v>1148246.4388439471</v>
      </c>
      <c r="D13" s="116"/>
      <c r="E13" s="68"/>
      <c r="F13" s="69">
        <v>43668</v>
      </c>
      <c r="G13" s="68" t="s">
        <v>4</v>
      </c>
      <c r="H13" s="117">
        <v>0.87829999999999997</v>
      </c>
      <c r="I13" s="117"/>
      <c r="J13" s="68">
        <v>47</v>
      </c>
      <c r="K13" s="118">
        <f t="shared" si="3"/>
        <v>34447.393165318412</v>
      </c>
      <c r="L13" s="119"/>
      <c r="M13" s="70">
        <f>IF(J13="","",(K13/J13)/LOOKUP(RIGHT($D$2,3),定数!$A$6:$A$13,定数!$B$6:$B$13))</f>
        <v>6.1076938236380158</v>
      </c>
      <c r="N13" s="68"/>
      <c r="O13" s="69">
        <v>43668</v>
      </c>
      <c r="P13" s="117">
        <v>0.88390000000000002</v>
      </c>
      <c r="Q13" s="117"/>
      <c r="R13" s="120">
        <f>IF(P13="","",T13*M13*LOOKUP(RIGHT($D$2,3),定数!$A$6:$A$13,定数!$B$6:$B$13))</f>
        <v>41043.702494847828</v>
      </c>
      <c r="S13" s="120"/>
      <c r="T13" s="121">
        <f t="shared" si="4"/>
        <v>56.000000000000497</v>
      </c>
      <c r="U13" s="121"/>
      <c r="V13" s="22">
        <f t="shared" si="1"/>
        <v>5</v>
      </c>
      <c r="W13">
        <f t="shared" si="2"/>
        <v>0</v>
      </c>
      <c r="X13" s="34">
        <f t="shared" si="5"/>
        <v>1148246.4388439471</v>
      </c>
      <c r="Y13" s="35">
        <f t="shared" si="6"/>
        <v>0</v>
      </c>
    </row>
    <row r="14" spans="2:26">
      <c r="B14" s="68">
        <v>6</v>
      </c>
      <c r="C14" s="116">
        <f t="shared" si="0"/>
        <v>1189290.141338795</v>
      </c>
      <c r="D14" s="116"/>
      <c r="E14" s="68"/>
      <c r="F14" s="69">
        <v>43736</v>
      </c>
      <c r="G14" s="68" t="s">
        <v>4</v>
      </c>
      <c r="H14" s="117">
        <v>0.96109999999999995</v>
      </c>
      <c r="I14" s="117"/>
      <c r="J14" s="68">
        <v>53</v>
      </c>
      <c r="K14" s="118">
        <f t="shared" si="3"/>
        <v>35678.704240163846</v>
      </c>
      <c r="L14" s="119"/>
      <c r="M14" s="70">
        <f>IF(J14="","",(K14/J14)/LOOKUP(RIGHT($D$2,3),定数!$A$6:$A$13,定数!$B$6:$B$13))</f>
        <v>5.6098591572584668</v>
      </c>
      <c r="N14" s="68"/>
      <c r="O14" s="69">
        <v>43736</v>
      </c>
      <c r="P14" s="117">
        <v>0.96750000000000003</v>
      </c>
      <c r="Q14" s="117"/>
      <c r="R14" s="120">
        <f>IF(P14="","",T14*M14*LOOKUP(RIGHT($D$2,3),定数!$A$6:$A$13,定数!$B$6:$B$13))</f>
        <v>43083.718327745519</v>
      </c>
      <c r="S14" s="120"/>
      <c r="T14" s="121">
        <f t="shared" si="4"/>
        <v>64.000000000000725</v>
      </c>
      <c r="U14" s="121"/>
      <c r="V14" s="22">
        <f t="shared" si="1"/>
        <v>6</v>
      </c>
      <c r="W14">
        <f t="shared" si="2"/>
        <v>0</v>
      </c>
      <c r="X14" s="34">
        <f t="shared" si="5"/>
        <v>1189290.141338795</v>
      </c>
      <c r="Y14" s="35">
        <f t="shared" si="6"/>
        <v>0</v>
      </c>
    </row>
    <row r="15" spans="2:26">
      <c r="B15" s="68">
        <v>7</v>
      </c>
      <c r="C15" s="116">
        <f t="shared" si="0"/>
        <v>1232373.8596665405</v>
      </c>
      <c r="D15" s="116"/>
      <c r="E15" s="68"/>
      <c r="F15" s="69">
        <v>43772</v>
      </c>
      <c r="G15" s="68" t="s">
        <v>4</v>
      </c>
      <c r="H15" s="117">
        <v>1.0001</v>
      </c>
      <c r="I15" s="117"/>
      <c r="J15" s="68">
        <v>61</v>
      </c>
      <c r="K15" s="118">
        <f t="shared" si="3"/>
        <v>36971.215789996211</v>
      </c>
      <c r="L15" s="119"/>
      <c r="M15" s="70">
        <f>IF(J15="","",(K15/J15)/LOOKUP(RIGHT($D$2,3),定数!$A$6:$A$13,定数!$B$6:$B$13))</f>
        <v>5.0507125396169688</v>
      </c>
      <c r="N15" s="68"/>
      <c r="O15" s="69">
        <v>43772</v>
      </c>
      <c r="P15" s="117">
        <v>0.99399999999999999</v>
      </c>
      <c r="Q15" s="117"/>
      <c r="R15" s="120">
        <f>IF(P15="","",T15*M15*LOOKUP(RIGHT($D$2,3),定数!$A$6:$A$13,定数!$B$6:$B$13))</f>
        <v>-36971.215789996175</v>
      </c>
      <c r="S15" s="120"/>
      <c r="T15" s="121">
        <f t="shared" si="4"/>
        <v>-60.999999999999943</v>
      </c>
      <c r="U15" s="121"/>
      <c r="V15" s="22">
        <f t="shared" si="1"/>
        <v>0</v>
      </c>
      <c r="W15">
        <f t="shared" si="2"/>
        <v>1</v>
      </c>
      <c r="X15" s="34">
        <f t="shared" si="5"/>
        <v>1232373.8596665405</v>
      </c>
      <c r="Y15" s="35">
        <f t="shared" si="6"/>
        <v>0</v>
      </c>
    </row>
    <row r="16" spans="2:26">
      <c r="B16" s="68">
        <v>8</v>
      </c>
      <c r="C16" s="116">
        <f>IF(R15="","",C15+R15)</f>
        <v>1195402.6438765444</v>
      </c>
      <c r="D16" s="116"/>
      <c r="E16" s="68"/>
      <c r="F16" s="69">
        <v>43795</v>
      </c>
      <c r="G16" s="68" t="s">
        <v>3</v>
      </c>
      <c r="H16" s="117">
        <v>0.97389999999999999</v>
      </c>
      <c r="I16" s="117"/>
      <c r="J16" s="68">
        <v>113</v>
      </c>
      <c r="K16" s="118">
        <f t="shared" si="3"/>
        <v>35862.079316296331</v>
      </c>
      <c r="L16" s="119"/>
      <c r="M16" s="70">
        <f>IF(J16="","",(K16/J16)/LOOKUP(RIGHT($D$2,3),定数!$A$6:$A$13,定数!$B$6:$B$13))</f>
        <v>2.6446961147711159</v>
      </c>
      <c r="N16" s="68"/>
      <c r="O16" s="69">
        <v>43798</v>
      </c>
      <c r="P16" s="117">
        <v>0.95979999999999999</v>
      </c>
      <c r="Q16" s="117"/>
      <c r="R16" s="120">
        <f>IF(P16="","",T16*M16*LOOKUP(RIGHT($D$2,3),定数!$A$6:$A$13,定数!$B$6:$B$13))</f>
        <v>44748.25826192728</v>
      </c>
      <c r="S16" s="120"/>
      <c r="T16" s="121">
        <f t="shared" si="4"/>
        <v>141</v>
      </c>
      <c r="U16" s="121"/>
      <c r="V16" s="22">
        <f t="shared" si="1"/>
        <v>1</v>
      </c>
      <c r="W16">
        <f t="shared" si="2"/>
        <v>0</v>
      </c>
      <c r="X16" s="34">
        <f t="shared" si="5"/>
        <v>1232373.8596665405</v>
      </c>
      <c r="Y16" s="35">
        <f t="shared" si="6"/>
        <v>2.9999999999999916E-2</v>
      </c>
    </row>
    <row r="17" spans="2:25">
      <c r="B17" s="68">
        <v>9</v>
      </c>
      <c r="C17" s="116">
        <f t="shared" si="0"/>
        <v>1240150.9021384716</v>
      </c>
      <c r="D17" s="116"/>
      <c r="E17" s="68"/>
      <c r="F17" s="69">
        <v>43826</v>
      </c>
      <c r="G17" s="68" t="s">
        <v>4</v>
      </c>
      <c r="H17" s="117">
        <v>1.0051000000000001</v>
      </c>
      <c r="I17" s="117"/>
      <c r="J17" s="68">
        <v>65</v>
      </c>
      <c r="K17" s="118">
        <f t="shared" si="3"/>
        <v>37204.52706415415</v>
      </c>
      <c r="L17" s="119"/>
      <c r="M17" s="70">
        <f>IF(J17="","",(K17/J17)/LOOKUP(RIGHT($D$2,3),定数!$A$6:$A$13,定数!$B$6:$B$13))</f>
        <v>4.7698111620710453</v>
      </c>
      <c r="N17" s="68"/>
      <c r="O17" s="69">
        <v>43827</v>
      </c>
      <c r="P17" s="117">
        <v>1.0130999999999999</v>
      </c>
      <c r="Q17" s="117"/>
      <c r="R17" s="120">
        <f>IF(P17="","",T17*M17*LOOKUP(RIGHT($D$2,3),定数!$A$6:$A$13,定数!$B$6:$B$13))</f>
        <v>45790.187155880805</v>
      </c>
      <c r="S17" s="120"/>
      <c r="T17" s="121">
        <f t="shared" si="4"/>
        <v>79.999999999997854</v>
      </c>
      <c r="U17" s="121"/>
      <c r="V17" s="22">
        <f t="shared" si="1"/>
        <v>2</v>
      </c>
      <c r="W17">
        <f t="shared" si="2"/>
        <v>0</v>
      </c>
      <c r="X17" s="34">
        <f t="shared" si="5"/>
        <v>1240150.9021384716</v>
      </c>
      <c r="Y17" s="35">
        <f t="shared" si="6"/>
        <v>0</v>
      </c>
    </row>
    <row r="18" spans="2:25">
      <c r="B18" s="68">
        <v>10</v>
      </c>
      <c r="C18" s="116">
        <f t="shared" si="0"/>
        <v>1285941.0892943523</v>
      </c>
      <c r="D18" s="116"/>
      <c r="E18" s="68"/>
      <c r="F18" s="69">
        <v>43829</v>
      </c>
      <c r="G18" s="68" t="s">
        <v>4</v>
      </c>
      <c r="H18" s="117">
        <v>1.016</v>
      </c>
      <c r="I18" s="117"/>
      <c r="J18" s="68">
        <v>43</v>
      </c>
      <c r="K18" s="118">
        <f t="shared" si="3"/>
        <v>38578.232678830565</v>
      </c>
      <c r="L18" s="119"/>
      <c r="M18" s="70">
        <f>IF(J18="","",(K18/J18)/LOOKUP(RIGHT($D$2,3),定数!$A$6:$A$13,定数!$B$6:$B$13))</f>
        <v>7.4764016819439085</v>
      </c>
      <c r="N18" s="68"/>
      <c r="O18" s="69">
        <v>43830</v>
      </c>
      <c r="P18" s="117">
        <v>1.0212000000000001</v>
      </c>
      <c r="Q18" s="117"/>
      <c r="R18" s="120">
        <f>IF(P18="","",T18*M18*LOOKUP(RIGHT($D$2,3),定数!$A$6:$A$13,定数!$B$6:$B$13))</f>
        <v>46652.74649533083</v>
      </c>
      <c r="S18" s="120"/>
      <c r="T18" s="121">
        <f t="shared" si="4"/>
        <v>52.000000000000938</v>
      </c>
      <c r="U18" s="121"/>
      <c r="V18" s="22">
        <f t="shared" si="1"/>
        <v>3</v>
      </c>
      <c r="W18">
        <f t="shared" si="2"/>
        <v>0</v>
      </c>
      <c r="X18" s="34">
        <f t="shared" si="5"/>
        <v>1285941.0892943523</v>
      </c>
      <c r="Y18" s="35">
        <f t="shared" si="6"/>
        <v>0</v>
      </c>
    </row>
    <row r="19" spans="2:25">
      <c r="B19" s="68">
        <v>11</v>
      </c>
      <c r="C19" s="116">
        <f t="shared" si="0"/>
        <v>1332593.8357896833</v>
      </c>
      <c r="D19" s="116"/>
      <c r="E19" s="68">
        <v>2011</v>
      </c>
      <c r="F19" s="69">
        <v>43640</v>
      </c>
      <c r="G19" s="68" t="s">
        <v>3</v>
      </c>
      <c r="H19" s="117">
        <v>1.0510999999999999</v>
      </c>
      <c r="I19" s="117"/>
      <c r="J19" s="68">
        <v>36</v>
      </c>
      <c r="K19" s="118">
        <f t="shared" si="3"/>
        <v>39977.815073690494</v>
      </c>
      <c r="L19" s="119"/>
      <c r="M19" s="70">
        <f>IF(J19="","",(K19/J19)/LOOKUP(RIGHT($D$2,3),定数!$A$6:$A$13,定数!$B$6:$B$13))</f>
        <v>9.2541238596505764</v>
      </c>
      <c r="N19" s="68">
        <v>2011</v>
      </c>
      <c r="O19" s="69">
        <v>43640</v>
      </c>
      <c r="P19" s="117">
        <v>1.0547</v>
      </c>
      <c r="Q19" s="117"/>
      <c r="R19" s="120">
        <f>IF(P19="","",T19*M19*LOOKUP(RIGHT($D$2,3),定数!$A$6:$A$13,定数!$B$6:$B$13))</f>
        <v>-39977.815073691025</v>
      </c>
      <c r="S19" s="120"/>
      <c r="T19" s="121">
        <f t="shared" si="4"/>
        <v>-36.000000000000476</v>
      </c>
      <c r="U19" s="121"/>
      <c r="V19" s="22">
        <f t="shared" si="1"/>
        <v>0</v>
      </c>
      <c r="W19">
        <f t="shared" si="2"/>
        <v>1</v>
      </c>
      <c r="X19" s="34">
        <f t="shared" si="5"/>
        <v>1332593.8357896833</v>
      </c>
      <c r="Y19" s="35">
        <f t="shared" si="6"/>
        <v>0</v>
      </c>
    </row>
    <row r="20" spans="2:25">
      <c r="B20" s="68">
        <v>12</v>
      </c>
      <c r="C20" s="116">
        <f t="shared" si="0"/>
        <v>1292616.0207159922</v>
      </c>
      <c r="D20" s="116"/>
      <c r="E20" s="68"/>
      <c r="F20" s="69">
        <v>43650</v>
      </c>
      <c r="G20" s="68" t="s">
        <v>4</v>
      </c>
      <c r="H20" s="117">
        <v>1.0752999999999999</v>
      </c>
      <c r="I20" s="117"/>
      <c r="J20" s="68">
        <v>42</v>
      </c>
      <c r="K20" s="118">
        <f t="shared" si="3"/>
        <v>38778.480621479765</v>
      </c>
      <c r="L20" s="119"/>
      <c r="M20" s="70">
        <f>IF(J20="","",(K20/J20)/LOOKUP(RIGHT($D$2,3),定数!$A$6:$A$13,定数!$B$6:$B$13))</f>
        <v>7.6941429804523347</v>
      </c>
      <c r="N20" s="140"/>
      <c r="O20" s="69">
        <v>43651</v>
      </c>
      <c r="P20" s="117">
        <v>1.0710999999999999</v>
      </c>
      <c r="Q20" s="117"/>
      <c r="R20" s="120">
        <f>IF(P20="","",T20*M20*LOOKUP(RIGHT($D$2,3),定数!$A$6:$A$13,定数!$B$6:$B$13))</f>
        <v>-38778.480621479597</v>
      </c>
      <c r="S20" s="120"/>
      <c r="T20" s="121">
        <f t="shared" si="4"/>
        <v>-41.999999999999815</v>
      </c>
      <c r="U20" s="121"/>
      <c r="V20" s="22">
        <f t="shared" si="1"/>
        <v>0</v>
      </c>
      <c r="W20">
        <f t="shared" si="2"/>
        <v>2</v>
      </c>
      <c r="X20" s="34">
        <f t="shared" si="5"/>
        <v>1332593.8357896833</v>
      </c>
      <c r="Y20" s="35">
        <f t="shared" si="6"/>
        <v>3.0000000000000471E-2</v>
      </c>
    </row>
    <row r="21" spans="2:25">
      <c r="B21" s="68">
        <v>13</v>
      </c>
      <c r="C21" s="116">
        <f>IF(R20="","",C20+R20)</f>
        <v>1253837.5400945125</v>
      </c>
      <c r="D21" s="116"/>
      <c r="E21" s="68"/>
      <c r="F21" s="69">
        <v>43671</v>
      </c>
      <c r="G21" s="68" t="s">
        <v>4</v>
      </c>
      <c r="H21" s="117">
        <v>1.0835999999999999</v>
      </c>
      <c r="I21" s="117"/>
      <c r="J21" s="68">
        <v>42</v>
      </c>
      <c r="K21" s="118">
        <f t="shared" si="3"/>
        <v>37615.126202835374</v>
      </c>
      <c r="L21" s="119"/>
      <c r="M21" s="70">
        <f>IF(J21="","",(K21/J21)/LOOKUP(RIGHT($D$2,3),定数!$A$6:$A$13,定数!$B$6:$B$13))</f>
        <v>7.463318691038765</v>
      </c>
      <c r="N21" s="68"/>
      <c r="O21" s="69">
        <v>43672</v>
      </c>
      <c r="P21" s="117">
        <v>1.0885</v>
      </c>
      <c r="Q21" s="117"/>
      <c r="R21" s="120">
        <f>IF(P21="","",T21*M21*LOOKUP(RIGHT($D$2,3),定数!$A$6:$A$13,定数!$B$6:$B$13))</f>
        <v>43884.31390330907</v>
      </c>
      <c r="S21" s="120"/>
      <c r="T21" s="121">
        <f t="shared" si="4"/>
        <v>49.000000000001265</v>
      </c>
      <c r="U21" s="121"/>
      <c r="V21" s="22">
        <f t="shared" si="1"/>
        <v>1</v>
      </c>
      <c r="W21">
        <f t="shared" si="2"/>
        <v>0</v>
      </c>
      <c r="X21" s="34">
        <f t="shared" si="5"/>
        <v>1332593.8357896833</v>
      </c>
      <c r="Y21" s="35">
        <f t="shared" si="6"/>
        <v>5.9100000000000374E-2</v>
      </c>
    </row>
    <row r="22" spans="2:25">
      <c r="B22" s="66">
        <v>14</v>
      </c>
      <c r="C22" s="122">
        <f t="shared" si="0"/>
        <v>1297721.8539978217</v>
      </c>
      <c r="D22" s="122"/>
      <c r="E22" s="66"/>
      <c r="F22" s="8">
        <v>43709</v>
      </c>
      <c r="G22" s="68" t="s">
        <v>4</v>
      </c>
      <c r="H22" s="123">
        <v>1.0705</v>
      </c>
      <c r="I22" s="123"/>
      <c r="J22" s="66">
        <v>47</v>
      </c>
      <c r="K22" s="124">
        <f t="shared" si="3"/>
        <v>38931.655619934652</v>
      </c>
      <c r="L22" s="125"/>
      <c r="M22" s="64">
        <f>IF(J22="","",(K22/J22)/LOOKUP(RIGHT($D$2,3),定数!$A$6:$A$13,定数!$B$6:$B$13))</f>
        <v>6.9027758191373492</v>
      </c>
      <c r="N22" s="66"/>
      <c r="O22" s="8">
        <v>43709</v>
      </c>
      <c r="P22" s="123">
        <v>1.0762</v>
      </c>
      <c r="Q22" s="123"/>
      <c r="R22" s="126">
        <f>IF(P22="","",T22*M22*LOOKUP(RIGHT($D$2,3),定数!$A$6:$A$13,定数!$B$6:$B$13))</f>
        <v>47214.986602899793</v>
      </c>
      <c r="S22" s="126"/>
      <c r="T22" s="127">
        <f t="shared" si="4"/>
        <v>57.000000000000384</v>
      </c>
      <c r="U22" s="127"/>
      <c r="V22" s="22">
        <f t="shared" si="1"/>
        <v>2</v>
      </c>
      <c r="W22">
        <f t="shared" si="2"/>
        <v>0</v>
      </c>
      <c r="X22" s="34">
        <f t="shared" si="5"/>
        <v>1332593.8357896833</v>
      </c>
      <c r="Y22" s="35">
        <f t="shared" si="6"/>
        <v>2.6168499999999484E-2</v>
      </c>
    </row>
    <row r="23" spans="2:25">
      <c r="B23" s="66">
        <v>15</v>
      </c>
      <c r="C23" s="122">
        <f t="shared" si="0"/>
        <v>1344936.8406007215</v>
      </c>
      <c r="D23" s="122"/>
      <c r="E23" s="66"/>
      <c r="F23" s="8">
        <v>43790</v>
      </c>
      <c r="G23" s="68" t="s">
        <v>3</v>
      </c>
      <c r="H23" s="123">
        <v>0.99790000000000001</v>
      </c>
      <c r="I23" s="123"/>
      <c r="J23" s="66">
        <v>128</v>
      </c>
      <c r="K23" s="124">
        <f t="shared" si="3"/>
        <v>40348.105218021643</v>
      </c>
      <c r="L23" s="125"/>
      <c r="M23" s="64">
        <f>IF(J23="","",(K23/J23)/LOOKUP(RIGHT($D$2,3),定数!$A$6:$A$13,定数!$B$6:$B$13))</f>
        <v>2.6268297667982838</v>
      </c>
      <c r="N23" s="66"/>
      <c r="O23" s="8">
        <v>43790</v>
      </c>
      <c r="P23" s="123">
        <v>0.98199999999999998</v>
      </c>
      <c r="Q23" s="123"/>
      <c r="R23" s="126">
        <f>IF(P23="","",T23*M23*LOOKUP(RIGHT($D$2,3),定数!$A$6:$A$13,定数!$B$6:$B$13))</f>
        <v>50119.911950511334</v>
      </c>
      <c r="S23" s="126"/>
      <c r="T23" s="127">
        <f t="shared" si="4"/>
        <v>159.00000000000026</v>
      </c>
      <c r="U23" s="127"/>
      <c r="V23" s="1">
        <f t="shared" si="1"/>
        <v>3</v>
      </c>
      <c r="W23">
        <f t="shared" si="2"/>
        <v>0</v>
      </c>
      <c r="X23" s="34">
        <f t="shared" si="5"/>
        <v>1344936.8406007215</v>
      </c>
      <c r="Y23" s="35">
        <f t="shared" si="6"/>
        <v>0</v>
      </c>
    </row>
    <row r="24" spans="2:25">
      <c r="B24" s="66">
        <v>16</v>
      </c>
      <c r="C24" s="122">
        <f t="shared" si="0"/>
        <v>1395056.7525512329</v>
      </c>
      <c r="D24" s="122"/>
      <c r="E24" s="66">
        <v>2012</v>
      </c>
      <c r="F24" s="8">
        <v>1.19</v>
      </c>
      <c r="G24" s="68" t="s">
        <v>4</v>
      </c>
      <c r="H24" s="123">
        <v>1.0429999999999999</v>
      </c>
      <c r="I24" s="123"/>
      <c r="J24" s="66">
        <v>61</v>
      </c>
      <c r="K24" s="124">
        <f t="shared" si="3"/>
        <v>41851.702576536984</v>
      </c>
      <c r="L24" s="125"/>
      <c r="M24" s="64">
        <f>IF(J24="","",(K24/J24)/LOOKUP(RIGHT($D$2,3),定数!$A$6:$A$13,定数!$B$6:$B$13))</f>
        <v>5.7174457071771831</v>
      </c>
      <c r="N24" s="66">
        <v>2012</v>
      </c>
      <c r="O24" s="8">
        <v>43488</v>
      </c>
      <c r="P24" s="123">
        <v>1.0503</v>
      </c>
      <c r="Q24" s="123"/>
      <c r="R24" s="126">
        <f>IF(P24="","",T24*M24*LOOKUP(RIGHT($D$2,3),定数!$A$6:$A$13,定数!$B$6:$B$13))</f>
        <v>50084.824394872703</v>
      </c>
      <c r="S24" s="126"/>
      <c r="T24" s="127">
        <f t="shared" si="4"/>
        <v>73.000000000000838</v>
      </c>
      <c r="U24" s="127"/>
      <c r="V24" s="22">
        <f t="shared" si="1"/>
        <v>4</v>
      </c>
      <c r="W24">
        <f t="shared" si="2"/>
        <v>0</v>
      </c>
      <c r="X24" s="34">
        <f t="shared" si="5"/>
        <v>1395056.7525512329</v>
      </c>
      <c r="Y24" s="35">
        <f t="shared" si="6"/>
        <v>0</v>
      </c>
    </row>
    <row r="25" spans="2:25">
      <c r="B25" s="66">
        <v>17</v>
      </c>
      <c r="C25" s="122">
        <f t="shared" si="0"/>
        <v>1445141.5769461056</v>
      </c>
      <c r="D25" s="122"/>
      <c r="E25" s="66"/>
      <c r="F25" s="8">
        <v>43489</v>
      </c>
      <c r="G25" s="68" t="s">
        <v>4</v>
      </c>
      <c r="H25" s="123">
        <v>1.0478000000000001</v>
      </c>
      <c r="I25" s="123"/>
      <c r="J25" s="66">
        <v>51</v>
      </c>
      <c r="K25" s="124">
        <f t="shared" si="3"/>
        <v>43354.247308383165</v>
      </c>
      <c r="L25" s="125"/>
      <c r="M25" s="64">
        <f>IF(J25="","",(K25/J25)/LOOKUP(RIGHT($D$2,3),定数!$A$6:$A$13,定数!$B$6:$B$13))</f>
        <v>7.0840273379711052</v>
      </c>
      <c r="N25" s="66"/>
      <c r="O25" s="8">
        <v>43490</v>
      </c>
      <c r="P25" s="123">
        <v>1.054</v>
      </c>
      <c r="Q25" s="123"/>
      <c r="R25" s="126">
        <f>IF(P25="","",T25*M25*LOOKUP(RIGHT($D$2,3),定数!$A$6:$A$13,定数!$B$6:$B$13))</f>
        <v>52705.163394504874</v>
      </c>
      <c r="S25" s="126"/>
      <c r="T25" s="127">
        <f t="shared" si="4"/>
        <v>61.999999999999829</v>
      </c>
      <c r="U25" s="127"/>
      <c r="V25" s="22">
        <f t="shared" si="1"/>
        <v>5</v>
      </c>
      <c r="W25">
        <f t="shared" si="2"/>
        <v>0</v>
      </c>
      <c r="X25" s="34">
        <f t="shared" si="5"/>
        <v>1445141.5769461056</v>
      </c>
      <c r="Y25" s="35">
        <f t="shared" si="6"/>
        <v>0</v>
      </c>
    </row>
    <row r="26" spans="2:25">
      <c r="B26" s="66">
        <v>18</v>
      </c>
      <c r="C26" s="122">
        <f t="shared" si="0"/>
        <v>1497846.7403406105</v>
      </c>
      <c r="D26" s="122"/>
      <c r="E26" s="66"/>
      <c r="F26" s="8">
        <v>43547</v>
      </c>
      <c r="G26" s="68" t="s">
        <v>3</v>
      </c>
      <c r="H26" s="123">
        <v>1.0373000000000001</v>
      </c>
      <c r="I26" s="123"/>
      <c r="J26" s="66">
        <v>77</v>
      </c>
      <c r="K26" s="124">
        <f t="shared" si="3"/>
        <v>44935.402210218315</v>
      </c>
      <c r="L26" s="125"/>
      <c r="M26" s="64">
        <f>IF(J26="","",(K26/J26)/LOOKUP(RIGHT($D$2,3),定数!$A$6:$A$13,定数!$B$6:$B$13))</f>
        <v>4.8631387673396445</v>
      </c>
      <c r="N26" s="66"/>
      <c r="O26" s="8">
        <v>43547</v>
      </c>
      <c r="P26" s="123">
        <v>1.0449999999999999</v>
      </c>
      <c r="Q26" s="123"/>
      <c r="R26" s="126">
        <f>IF(P26="","",T26*M26*LOOKUP(RIGHT($D$2,3),定数!$A$6:$A$13,定数!$B$6:$B$13))</f>
        <v>-44935.402210217253</v>
      </c>
      <c r="S26" s="126"/>
      <c r="T26" s="127">
        <f t="shared" si="4"/>
        <v>-76.999999999998181</v>
      </c>
      <c r="U26" s="127"/>
      <c r="V26" s="22">
        <f t="shared" si="1"/>
        <v>0</v>
      </c>
      <c r="W26">
        <f t="shared" si="2"/>
        <v>1</v>
      </c>
      <c r="X26" s="34">
        <f t="shared" si="5"/>
        <v>1497846.7403406105</v>
      </c>
      <c r="Y26" s="35">
        <f t="shared" si="6"/>
        <v>0</v>
      </c>
    </row>
    <row r="27" spans="2:25">
      <c r="B27" s="66">
        <v>19</v>
      </c>
      <c r="C27" s="122">
        <f>IF(R26="","",C26+R26)</f>
        <v>1452911.3381303933</v>
      </c>
      <c r="D27" s="122"/>
      <c r="E27" s="66"/>
      <c r="F27" s="8">
        <v>43554</v>
      </c>
      <c r="G27" s="68" t="s">
        <v>3</v>
      </c>
      <c r="H27" s="123">
        <v>1.0386</v>
      </c>
      <c r="I27" s="123"/>
      <c r="J27" s="66">
        <v>26</v>
      </c>
      <c r="K27" s="124">
        <f t="shared" si="3"/>
        <v>43587.340143911795</v>
      </c>
      <c r="L27" s="125"/>
      <c r="M27" s="64">
        <f>IF(J27="","",(K27/J27)/LOOKUP(RIGHT($D$2,3),定数!$A$6:$A$13,定数!$B$6:$B$13))</f>
        <v>13.970301328176857</v>
      </c>
      <c r="N27" s="66"/>
      <c r="O27" s="8">
        <v>43554</v>
      </c>
      <c r="P27" s="123">
        <v>1.0354000000000001</v>
      </c>
      <c r="Q27" s="123"/>
      <c r="R27" s="126">
        <f>IF(P27="","",T27*M27*LOOKUP(RIGHT($D$2,3),定数!$A$6:$A$13,定数!$B$6:$B$13))</f>
        <v>53645.957100196953</v>
      </c>
      <c r="S27" s="126"/>
      <c r="T27" s="127">
        <f t="shared" si="4"/>
        <v>31.999999999998696</v>
      </c>
      <c r="U27" s="127"/>
      <c r="V27" s="22">
        <f t="shared" si="1"/>
        <v>1</v>
      </c>
      <c r="W27">
        <f t="shared" si="2"/>
        <v>0</v>
      </c>
      <c r="X27" s="34">
        <f t="shared" si="5"/>
        <v>1497846.7403406105</v>
      </c>
      <c r="Y27" s="35">
        <f t="shared" si="6"/>
        <v>2.9999999999999249E-2</v>
      </c>
    </row>
    <row r="28" spans="2:25">
      <c r="B28" s="66">
        <v>20</v>
      </c>
      <c r="C28" s="122">
        <f>IF(R27="","",C27+R27)</f>
        <v>1506557.2952305903</v>
      </c>
      <c r="D28" s="122"/>
      <c r="E28" s="66"/>
      <c r="F28" s="8">
        <v>43602</v>
      </c>
      <c r="G28" s="68" t="s">
        <v>3</v>
      </c>
      <c r="H28" s="123">
        <v>0.99260000000000004</v>
      </c>
      <c r="I28" s="123"/>
      <c r="J28" s="66">
        <v>38</v>
      </c>
      <c r="K28" s="124">
        <f t="shared" si="3"/>
        <v>45196.718856917709</v>
      </c>
      <c r="L28" s="125"/>
      <c r="M28" s="64">
        <f>IF(J28="","",(K28/J28)/LOOKUP(RIGHT($D$2,3),定数!$A$6:$A$13,定数!$B$6:$B$13))</f>
        <v>9.9115611528328316</v>
      </c>
      <c r="N28" s="66"/>
      <c r="O28" s="8">
        <v>43603</v>
      </c>
      <c r="P28" s="123">
        <v>0.98819999999999997</v>
      </c>
      <c r="Q28" s="123"/>
      <c r="R28" s="126">
        <f>IF(P28="","",T28*M28*LOOKUP(RIGHT($D$2,3),定数!$A$6:$A$13,定数!$B$6:$B$13))</f>
        <v>52333.042886958188</v>
      </c>
      <c r="S28" s="126"/>
      <c r="T28" s="127">
        <f t="shared" si="4"/>
        <v>44.000000000000703</v>
      </c>
      <c r="U28" s="127"/>
      <c r="V28" s="22">
        <f t="shared" si="1"/>
        <v>2</v>
      </c>
      <c r="W28">
        <f t="shared" si="2"/>
        <v>0</v>
      </c>
      <c r="X28" s="34">
        <f t="shared" si="5"/>
        <v>1506557.2952305903</v>
      </c>
      <c r="Y28" s="35">
        <f t="shared" si="6"/>
        <v>0</v>
      </c>
    </row>
    <row r="29" spans="2:25">
      <c r="B29" s="66">
        <v>21</v>
      </c>
      <c r="C29" s="122">
        <f t="shared" si="0"/>
        <v>1558890.3381175485</v>
      </c>
      <c r="D29" s="122"/>
      <c r="E29" s="66"/>
      <c r="F29" s="8">
        <v>43678</v>
      </c>
      <c r="G29" s="68" t="s">
        <v>4</v>
      </c>
      <c r="H29" s="123">
        <v>1.052</v>
      </c>
      <c r="I29" s="123"/>
      <c r="J29" s="66">
        <v>58</v>
      </c>
      <c r="K29" s="124">
        <f t="shared" si="3"/>
        <v>46766.710143526456</v>
      </c>
      <c r="L29" s="125"/>
      <c r="M29" s="64">
        <f>IF(J29="","",(K29/J29)/LOOKUP(RIGHT($D$2,3),定数!$A$6:$A$13,定数!$B$6:$B$13))</f>
        <v>6.7193549056790882</v>
      </c>
      <c r="N29" s="66"/>
      <c r="O29" s="8">
        <v>43678</v>
      </c>
      <c r="P29" s="123">
        <v>1.0462</v>
      </c>
      <c r="Q29" s="123"/>
      <c r="R29" s="126">
        <f>IF(P29="","",T29*M29*LOOKUP(RIGHT($D$2,3),定数!$A$6:$A$13,定数!$B$6:$B$13))</f>
        <v>-46766.710143526674</v>
      </c>
      <c r="S29" s="126"/>
      <c r="T29" s="127">
        <f t="shared" si="4"/>
        <v>-58.00000000000027</v>
      </c>
      <c r="U29" s="127"/>
      <c r="V29" s="22">
        <f t="shared" si="1"/>
        <v>0</v>
      </c>
      <c r="W29">
        <f t="shared" si="2"/>
        <v>1</v>
      </c>
      <c r="X29" s="34">
        <f t="shared" si="5"/>
        <v>1558890.3381175485</v>
      </c>
      <c r="Y29" s="35">
        <f t="shared" si="6"/>
        <v>0</v>
      </c>
    </row>
    <row r="30" spans="2:25">
      <c r="B30" s="66">
        <v>22</v>
      </c>
      <c r="C30" s="122">
        <f>IF(R29="","",C29+R29)</f>
        <v>1512123.6279740217</v>
      </c>
      <c r="D30" s="122"/>
      <c r="E30" s="66"/>
      <c r="F30" s="8">
        <v>43708</v>
      </c>
      <c r="G30" s="68" t="s">
        <v>3</v>
      </c>
      <c r="H30" s="123">
        <v>1.0286</v>
      </c>
      <c r="I30" s="123"/>
      <c r="J30" s="66">
        <v>67</v>
      </c>
      <c r="K30" s="124">
        <f t="shared" si="3"/>
        <v>45363.70883922065</v>
      </c>
      <c r="L30" s="125"/>
      <c r="M30" s="64">
        <f>IF(J30="","",(K30/J30)/LOOKUP(RIGHT($D$2,3),定数!$A$6:$A$13,定数!$B$6:$B$13))</f>
        <v>5.6422523431866471</v>
      </c>
      <c r="N30" s="66"/>
      <c r="O30" s="8">
        <v>43708</v>
      </c>
      <c r="P30" s="123">
        <v>1.0353000000000001</v>
      </c>
      <c r="Q30" s="123"/>
      <c r="R30" s="126">
        <f>IF(P30="","",T30*M30*LOOKUP(RIGHT($D$2,3),定数!$A$6:$A$13,定数!$B$6:$B$13))</f>
        <v>-45363.708839221661</v>
      </c>
      <c r="S30" s="126"/>
      <c r="T30" s="127">
        <f t="shared" si="4"/>
        <v>-67.000000000001506</v>
      </c>
      <c r="U30" s="127"/>
      <c r="V30" s="22">
        <f t="shared" si="1"/>
        <v>0</v>
      </c>
      <c r="W30">
        <f t="shared" si="2"/>
        <v>2</v>
      </c>
      <c r="X30" s="34">
        <f t="shared" si="5"/>
        <v>1558890.3381175485</v>
      </c>
      <c r="Y30" s="35">
        <f t="shared" si="6"/>
        <v>3.0000000000000249E-2</v>
      </c>
    </row>
    <row r="31" spans="2:25">
      <c r="B31" s="66">
        <v>23</v>
      </c>
      <c r="C31" s="122">
        <f t="shared" si="0"/>
        <v>1466759.9191348001</v>
      </c>
      <c r="D31" s="122"/>
      <c r="E31" s="66"/>
      <c r="F31" s="8">
        <v>43712</v>
      </c>
      <c r="G31" s="68" t="s">
        <v>3</v>
      </c>
      <c r="H31" s="123">
        <v>1.0232000000000001</v>
      </c>
      <c r="I31" s="123"/>
      <c r="J31" s="66">
        <v>55</v>
      </c>
      <c r="K31" s="124">
        <f t="shared" si="3"/>
        <v>44002.797574044002</v>
      </c>
      <c r="L31" s="125"/>
      <c r="M31" s="64">
        <f>IF(J31="","",(K31/J31)/LOOKUP(RIGHT($D$2,3),定数!$A$6:$A$13,定数!$B$6:$B$13))</f>
        <v>6.6670905415218185</v>
      </c>
      <c r="N31" s="66"/>
      <c r="O31" s="8">
        <v>43714</v>
      </c>
      <c r="P31" s="123">
        <v>1.0286999999999999</v>
      </c>
      <c r="Q31" s="123"/>
      <c r="R31" s="126">
        <f>IF(P31="","",T31*M31*LOOKUP(RIGHT($D$2,3),定数!$A$6:$A$13,定数!$B$6:$B$13))</f>
        <v>-44002.797574042706</v>
      </c>
      <c r="S31" s="126"/>
      <c r="T31" s="127">
        <f t="shared" si="4"/>
        <v>-54.99999999999838</v>
      </c>
      <c r="U31" s="127"/>
      <c r="V31" s="22">
        <f t="shared" si="1"/>
        <v>0</v>
      </c>
      <c r="W31">
        <f t="shared" si="2"/>
        <v>3</v>
      </c>
      <c r="X31" s="34">
        <f t="shared" si="5"/>
        <v>1558890.3381175485</v>
      </c>
      <c r="Y31" s="35">
        <f t="shared" si="6"/>
        <v>5.9100000000000819E-2</v>
      </c>
    </row>
    <row r="32" spans="2:25">
      <c r="B32" s="66">
        <v>24</v>
      </c>
      <c r="C32" s="122">
        <f t="shared" si="0"/>
        <v>1422757.1215607573</v>
      </c>
      <c r="D32" s="122"/>
      <c r="E32" s="66"/>
      <c r="F32" s="8">
        <v>43770</v>
      </c>
      <c r="G32" s="68" t="s">
        <v>4</v>
      </c>
      <c r="H32" s="123">
        <v>1.0398000000000001</v>
      </c>
      <c r="I32" s="123"/>
      <c r="J32" s="66">
        <v>48</v>
      </c>
      <c r="K32" s="124">
        <f t="shared" si="3"/>
        <v>42682.713646822718</v>
      </c>
      <c r="L32" s="125"/>
      <c r="M32" s="64">
        <f>IF(J32="","",(K32/J32)/LOOKUP(RIGHT($D$2,3),定数!$A$6:$A$13,定数!$B$6:$B$13))</f>
        <v>7.4101933414622776</v>
      </c>
      <c r="N32" s="66"/>
      <c r="O32" s="8">
        <v>43771</v>
      </c>
      <c r="P32" s="123">
        <v>1.0350999999999999</v>
      </c>
      <c r="Q32" s="123"/>
      <c r="R32" s="126">
        <f>IF(P32="","",T32*M32*LOOKUP(RIGHT($D$2,3),定数!$A$6:$A$13,定数!$B$6:$B$13))</f>
        <v>-41793.490445848569</v>
      </c>
      <c r="S32" s="126"/>
      <c r="T32" s="127">
        <f t="shared" si="4"/>
        <v>-47.000000000001485</v>
      </c>
      <c r="U32" s="127"/>
      <c r="V32" s="22">
        <f t="shared" si="1"/>
        <v>0</v>
      </c>
      <c r="W32">
        <f t="shared" si="2"/>
        <v>4</v>
      </c>
      <c r="X32" s="34">
        <f t="shared" si="5"/>
        <v>1558890.3381175485</v>
      </c>
      <c r="Y32" s="35">
        <f t="shared" si="6"/>
        <v>8.7327000000000043E-2</v>
      </c>
    </row>
    <row r="33" spans="2:25">
      <c r="B33" s="66">
        <v>25</v>
      </c>
      <c r="C33" s="122">
        <f>IF(R32="","",C32+R32)</f>
        <v>1380963.6311149087</v>
      </c>
      <c r="D33" s="122"/>
      <c r="E33" s="66"/>
      <c r="F33" s="8">
        <v>43813</v>
      </c>
      <c r="G33" s="68" t="s">
        <v>4</v>
      </c>
      <c r="H33" s="123">
        <v>1.0564</v>
      </c>
      <c r="I33" s="123"/>
      <c r="J33" s="66">
        <v>58</v>
      </c>
      <c r="K33" s="124">
        <f t="shared" si="3"/>
        <v>41428.908933447259</v>
      </c>
      <c r="L33" s="125"/>
      <c r="M33" s="64">
        <f>IF(J33="","",(K33/J33)/LOOKUP(RIGHT($D$2,3),定数!$A$6:$A$13,定数!$B$6:$B$13))</f>
        <v>5.9524294444608135</v>
      </c>
      <c r="N33" s="66"/>
      <c r="O33" s="8">
        <v>43818</v>
      </c>
      <c r="P33" s="123">
        <v>1.0506</v>
      </c>
      <c r="Q33" s="123"/>
      <c r="R33" s="126">
        <f>IF(P33="","",T33*M33*LOOKUP(RIGHT($D$2,3),定数!$A$6:$A$13,定数!$B$6:$B$13))</f>
        <v>-41428.908933447456</v>
      </c>
      <c r="S33" s="126"/>
      <c r="T33" s="127">
        <f t="shared" si="4"/>
        <v>-58.00000000000027</v>
      </c>
      <c r="U33" s="127"/>
      <c r="V33" s="22">
        <f t="shared" si="1"/>
        <v>0</v>
      </c>
      <c r="W33">
        <f t="shared" si="2"/>
        <v>5</v>
      </c>
      <c r="X33" s="34">
        <f t="shared" si="5"/>
        <v>1558890.3381175485</v>
      </c>
      <c r="Y33" s="35">
        <f t="shared" si="6"/>
        <v>0.11413676937500083</v>
      </c>
    </row>
    <row r="34" spans="2:25">
      <c r="B34" s="66">
        <v>26</v>
      </c>
      <c r="C34" s="122">
        <f>IF(R33="","",C33+R33)</f>
        <v>1339534.7221814613</v>
      </c>
      <c r="D34" s="122"/>
      <c r="E34" s="66"/>
      <c r="F34" s="8"/>
      <c r="G34" s="68" t="s">
        <v>4</v>
      </c>
      <c r="H34" s="123"/>
      <c r="I34" s="123"/>
      <c r="J34" s="66"/>
      <c r="K34" s="124" t="str">
        <f t="shared" si="3"/>
        <v/>
      </c>
      <c r="L34" s="125"/>
      <c r="M34" s="64" t="str">
        <f>IF(J34="","",(K34/J34)/LOOKUP(RIGHT($D$2,3),定数!$A$6:$A$13,定数!$B$6:$B$13))</f>
        <v/>
      </c>
      <c r="N34" s="66"/>
      <c r="O34" s="8"/>
      <c r="P34" s="123"/>
      <c r="Q34" s="123"/>
      <c r="R34" s="126" t="str">
        <f>IF(P34="","",T34*M34*LOOKUP(RIGHT($D$2,3),定数!$A$6:$A$13,定数!$B$6:$B$13))</f>
        <v/>
      </c>
      <c r="S34" s="126"/>
      <c r="T34" s="127" t="str">
        <f t="shared" si="4"/>
        <v/>
      </c>
      <c r="U34" s="127"/>
      <c r="V34" s="22" t="str">
        <f t="shared" si="1"/>
        <v/>
      </c>
      <c r="W34" t="str">
        <f t="shared" si="2"/>
        <v/>
      </c>
      <c r="X34" s="34">
        <f t="shared" si="5"/>
        <v>1558890.3381175485</v>
      </c>
      <c r="Y34" s="35">
        <f t="shared" si="6"/>
        <v>0.14071266629375101</v>
      </c>
    </row>
    <row r="35" spans="2:25">
      <c r="B35" s="66">
        <v>27</v>
      </c>
      <c r="C35" s="122" t="str">
        <f>IF(R34="","",C34+R34)</f>
        <v/>
      </c>
      <c r="D35" s="122"/>
      <c r="E35" s="66"/>
      <c r="F35" s="8"/>
      <c r="G35" s="68" t="s">
        <v>4</v>
      </c>
      <c r="H35" s="123"/>
      <c r="I35" s="123"/>
      <c r="J35" s="66"/>
      <c r="K35" s="124" t="str">
        <f t="shared" si="3"/>
        <v/>
      </c>
      <c r="L35" s="125"/>
      <c r="M35" s="64" t="str">
        <f>IF(J35="","",(K35/J35)/LOOKUP(RIGHT($D$2,3),定数!$A$6:$A$13,定数!$B$6:$B$13))</f>
        <v/>
      </c>
      <c r="N35" s="66"/>
      <c r="O35" s="8"/>
      <c r="P35" s="123"/>
      <c r="Q35" s="123"/>
      <c r="R35" s="126" t="str">
        <f>IF(P35="","",T35*M35*LOOKUP(RIGHT($D$2,3),定数!$A$6:$A$13,定数!$B$6:$B$13))</f>
        <v/>
      </c>
      <c r="S35" s="126"/>
      <c r="T35" s="127" t="str">
        <f t="shared" si="4"/>
        <v/>
      </c>
      <c r="U35" s="127"/>
      <c r="V35" s="22" t="str">
        <f t="shared" si="1"/>
        <v/>
      </c>
      <c r="W35" t="str">
        <f t="shared" si="2"/>
        <v/>
      </c>
      <c r="X35" s="34" t="str">
        <f t="shared" si="5"/>
        <v/>
      </c>
      <c r="Y35" s="35" t="str">
        <f t="shared" si="6"/>
        <v/>
      </c>
    </row>
    <row r="36" spans="2:25">
      <c r="B36" s="66">
        <v>28</v>
      </c>
      <c r="C36" s="122" t="str">
        <f>IF(R35="","",C35+R35)</f>
        <v/>
      </c>
      <c r="D36" s="122"/>
      <c r="E36" s="66"/>
      <c r="F36" s="8"/>
      <c r="G36" s="68" t="s">
        <v>4</v>
      </c>
      <c r="H36" s="123"/>
      <c r="I36" s="123"/>
      <c r="J36" s="66"/>
      <c r="K36" s="124" t="str">
        <f t="shared" si="3"/>
        <v/>
      </c>
      <c r="L36" s="125"/>
      <c r="M36" s="64" t="str">
        <f>IF(J36="","",(K36/J36)/LOOKUP(RIGHT($D$2,3),定数!$A$6:$A$13,定数!$B$6:$B$13))</f>
        <v/>
      </c>
      <c r="N36" s="66"/>
      <c r="O36" s="8"/>
      <c r="P36" s="123"/>
      <c r="Q36" s="123"/>
      <c r="R36" s="126" t="str">
        <f>IF(P36="","",T36*M36*LOOKUP(RIGHT($D$2,3),定数!$A$6:$A$13,定数!$B$6:$B$13))</f>
        <v/>
      </c>
      <c r="S36" s="126"/>
      <c r="T36" s="127" t="str">
        <f t="shared" si="4"/>
        <v/>
      </c>
      <c r="U36" s="127"/>
      <c r="V36" s="22" t="str">
        <f t="shared" si="1"/>
        <v/>
      </c>
      <c r="W36" t="str">
        <f t="shared" si="2"/>
        <v/>
      </c>
      <c r="X36" s="34" t="str">
        <f t="shared" si="5"/>
        <v/>
      </c>
      <c r="Y36" s="35" t="str">
        <f t="shared" si="6"/>
        <v/>
      </c>
    </row>
    <row r="37" spans="2:25">
      <c r="B37" s="66">
        <v>29</v>
      </c>
      <c r="C37" s="122" t="str">
        <f t="shared" si="0"/>
        <v/>
      </c>
      <c r="D37" s="122"/>
      <c r="E37" s="66"/>
      <c r="F37" s="8"/>
      <c r="G37" s="68" t="s">
        <v>4</v>
      </c>
      <c r="H37" s="123"/>
      <c r="I37" s="123"/>
      <c r="J37" s="66"/>
      <c r="K37" s="124" t="str">
        <f t="shared" si="3"/>
        <v/>
      </c>
      <c r="L37" s="125"/>
      <c r="M37" s="64" t="str">
        <f>IF(J37="","",(K37/J37)/LOOKUP(RIGHT($D$2,3),定数!$A$6:$A$13,定数!$B$6:$B$13))</f>
        <v/>
      </c>
      <c r="N37" s="66"/>
      <c r="O37" s="8"/>
      <c r="P37" s="123"/>
      <c r="Q37" s="123"/>
      <c r="R37" s="126" t="str">
        <f>IF(P37="","",T37*M37*LOOKUP(RIGHT($D$2,3),定数!$A$6:$A$13,定数!$B$6:$B$13))</f>
        <v/>
      </c>
      <c r="S37" s="126"/>
      <c r="T37" s="127" t="str">
        <f t="shared" si="4"/>
        <v/>
      </c>
      <c r="U37" s="127"/>
      <c r="V37" s="1" t="str">
        <f t="shared" si="1"/>
        <v/>
      </c>
      <c r="W37" t="str">
        <f t="shared" si="2"/>
        <v/>
      </c>
      <c r="X37" s="34" t="str">
        <f t="shared" si="5"/>
        <v/>
      </c>
      <c r="Y37" s="35" t="str">
        <f t="shared" si="6"/>
        <v/>
      </c>
    </row>
    <row r="38" spans="2:25">
      <c r="B38" s="66">
        <v>30</v>
      </c>
      <c r="C38" s="122" t="str">
        <f>IF(R37="","",C37+R37)</f>
        <v/>
      </c>
      <c r="D38" s="122"/>
      <c r="E38" s="66"/>
      <c r="F38" s="8"/>
      <c r="G38" s="68" t="s">
        <v>4</v>
      </c>
      <c r="H38" s="123"/>
      <c r="I38" s="123"/>
      <c r="J38" s="66"/>
      <c r="K38" s="124" t="str">
        <f t="shared" si="3"/>
        <v/>
      </c>
      <c r="L38" s="125"/>
      <c r="M38" s="64" t="str">
        <f>IF(J38="","",(K38/J38)/LOOKUP(RIGHT($D$2,3),定数!$A$6:$A$13,定数!$B$6:$B$13))</f>
        <v/>
      </c>
      <c r="N38" s="66"/>
      <c r="O38" s="8"/>
      <c r="P38" s="123"/>
      <c r="Q38" s="123"/>
      <c r="R38" s="126" t="str">
        <f>IF(P38="","",T38*M38*LOOKUP(RIGHT($D$2,3),定数!$A$6:$A$13,定数!$B$6:$B$13))</f>
        <v/>
      </c>
      <c r="S38" s="126"/>
      <c r="T38" s="127" t="str">
        <f t="shared" si="4"/>
        <v/>
      </c>
      <c r="U38" s="127"/>
      <c r="V38" s="22" t="str">
        <f t="shared" si="1"/>
        <v/>
      </c>
      <c r="W38" t="str">
        <f t="shared" si="2"/>
        <v/>
      </c>
      <c r="X38" s="34" t="str">
        <f t="shared" si="5"/>
        <v/>
      </c>
      <c r="Y38" s="35" t="str">
        <f t="shared" si="6"/>
        <v/>
      </c>
    </row>
    <row r="39" spans="2:25">
      <c r="B39" s="66">
        <v>31</v>
      </c>
      <c r="C39" s="122" t="str">
        <f>IF(R38="","",C38+R38)</f>
        <v/>
      </c>
      <c r="D39" s="122"/>
      <c r="E39" s="66"/>
      <c r="F39" s="8"/>
      <c r="G39" s="68" t="s">
        <v>4</v>
      </c>
      <c r="H39" s="123"/>
      <c r="I39" s="123"/>
      <c r="J39" s="66"/>
      <c r="K39" s="124" t="str">
        <f t="shared" si="3"/>
        <v/>
      </c>
      <c r="L39" s="125"/>
      <c r="M39" s="64" t="str">
        <f>IF(J39="","",(K39/J39)/LOOKUP(RIGHT($D$2,3),定数!$A$6:$A$13,定数!$B$6:$B$13))</f>
        <v/>
      </c>
      <c r="N39" s="66"/>
      <c r="O39" s="8"/>
      <c r="P39" s="123"/>
      <c r="Q39" s="123"/>
      <c r="R39" s="126" t="str">
        <f>IF(P39="","",T39*M39*LOOKUP(RIGHT($D$2,3),定数!$A$6:$A$13,定数!$B$6:$B$13))</f>
        <v/>
      </c>
      <c r="S39" s="126"/>
      <c r="T39" s="127" t="str">
        <f t="shared" si="4"/>
        <v/>
      </c>
      <c r="U39" s="127"/>
      <c r="V39" s="22" t="str">
        <f t="shared" si="1"/>
        <v/>
      </c>
      <c r="W39" t="str">
        <f t="shared" si="2"/>
        <v/>
      </c>
      <c r="X39" s="34" t="str">
        <f t="shared" si="5"/>
        <v/>
      </c>
      <c r="Y39" s="35" t="str">
        <f t="shared" si="6"/>
        <v/>
      </c>
    </row>
    <row r="40" spans="2:25">
      <c r="B40" s="66">
        <v>32</v>
      </c>
      <c r="C40" s="122" t="str">
        <f t="shared" si="0"/>
        <v/>
      </c>
      <c r="D40" s="122"/>
      <c r="E40" s="66"/>
      <c r="F40" s="8"/>
      <c r="G40" s="68" t="s">
        <v>4</v>
      </c>
      <c r="H40" s="123"/>
      <c r="I40" s="123"/>
      <c r="J40" s="66"/>
      <c r="K40" s="124" t="str">
        <f t="shared" si="3"/>
        <v/>
      </c>
      <c r="L40" s="125"/>
      <c r="M40" s="64" t="str">
        <f>IF(J40="","",(K40/J40)/LOOKUP(RIGHT($D$2,3),定数!$A$6:$A$13,定数!$B$6:$B$13))</f>
        <v/>
      </c>
      <c r="N40" s="66"/>
      <c r="O40" s="8"/>
      <c r="P40" s="123"/>
      <c r="Q40" s="123"/>
      <c r="R40" s="126" t="str">
        <f>IF(P40="","",T40*M40*LOOKUP(RIGHT($D$2,3),定数!$A$6:$A$13,定数!$B$6:$B$13))</f>
        <v/>
      </c>
      <c r="S40" s="126"/>
      <c r="T40" s="127" t="str">
        <f t="shared" si="4"/>
        <v/>
      </c>
      <c r="U40" s="127"/>
      <c r="V40" s="22" t="str">
        <f t="shared" si="1"/>
        <v/>
      </c>
      <c r="W40" t="str">
        <f t="shared" si="2"/>
        <v/>
      </c>
      <c r="X40" s="34" t="str">
        <f t="shared" si="5"/>
        <v/>
      </c>
      <c r="Y40" s="35" t="str">
        <f t="shared" si="6"/>
        <v/>
      </c>
    </row>
    <row r="41" spans="2:25">
      <c r="B41" s="66">
        <v>33</v>
      </c>
      <c r="C41" s="122" t="str">
        <f t="shared" si="0"/>
        <v/>
      </c>
      <c r="D41" s="122"/>
      <c r="E41" s="66"/>
      <c r="F41" s="8"/>
      <c r="G41" s="68" t="s">
        <v>3</v>
      </c>
      <c r="H41" s="123"/>
      <c r="I41" s="123"/>
      <c r="J41" s="66"/>
      <c r="K41" s="124" t="str">
        <f t="shared" si="3"/>
        <v/>
      </c>
      <c r="L41" s="125"/>
      <c r="M41" s="64" t="str">
        <f>IF(J41="","",(K41/J41)/LOOKUP(RIGHT($D$2,3),定数!$A$6:$A$13,定数!$B$6:$B$13))</f>
        <v/>
      </c>
      <c r="N41" s="66"/>
      <c r="O41" s="8"/>
      <c r="P41" s="123"/>
      <c r="Q41" s="123"/>
      <c r="R41" s="126" t="str">
        <f>IF(P41="","",T41*M41*LOOKUP(RIGHT($D$2,3),定数!$A$6:$A$13,定数!$B$6:$B$13))</f>
        <v/>
      </c>
      <c r="S41" s="126"/>
      <c r="T41" s="127" t="str">
        <f t="shared" si="4"/>
        <v/>
      </c>
      <c r="U41" s="127"/>
      <c r="V41" s="22" t="str">
        <f t="shared" si="1"/>
        <v/>
      </c>
      <c r="W41" t="str">
        <f t="shared" si="2"/>
        <v/>
      </c>
      <c r="X41" s="34" t="str">
        <f t="shared" si="5"/>
        <v/>
      </c>
      <c r="Y41" s="35" t="str">
        <f t="shared" si="6"/>
        <v/>
      </c>
    </row>
    <row r="42" spans="2:25">
      <c r="B42" s="66">
        <v>34</v>
      </c>
      <c r="C42" s="122" t="str">
        <f t="shared" si="0"/>
        <v/>
      </c>
      <c r="D42" s="122"/>
      <c r="E42" s="66"/>
      <c r="F42" s="8"/>
      <c r="G42" s="68" t="s">
        <v>3</v>
      </c>
      <c r="H42" s="123"/>
      <c r="I42" s="123"/>
      <c r="J42" s="66"/>
      <c r="K42" s="124" t="str">
        <f>IF(J42="","",C42*0.03)</f>
        <v/>
      </c>
      <c r="L42" s="125"/>
      <c r="M42" s="64" t="str">
        <f>IF(J42="","",(K42/J42)/LOOKUP(RIGHT($D$2,3),定数!$A$6:$A$13,定数!$B$6:$B$13))</f>
        <v/>
      </c>
      <c r="N42" s="66"/>
      <c r="O42" s="8"/>
      <c r="P42" s="123"/>
      <c r="Q42" s="123"/>
      <c r="R42" s="126" t="str">
        <f>IF(P42="","",T42*M42*LOOKUP(RIGHT($D$2,3),定数!$A$6:$A$13,定数!$B$6:$B$13))</f>
        <v/>
      </c>
      <c r="S42" s="126"/>
      <c r="T42" s="127" t="str">
        <f t="shared" si="4"/>
        <v/>
      </c>
      <c r="U42" s="127"/>
      <c r="V42" s="22" t="str">
        <f t="shared" si="1"/>
        <v/>
      </c>
      <c r="W42" t="str">
        <f t="shared" si="2"/>
        <v/>
      </c>
      <c r="X42" s="34" t="str">
        <f t="shared" si="5"/>
        <v/>
      </c>
      <c r="Y42" s="35" t="str">
        <f t="shared" si="6"/>
        <v/>
      </c>
    </row>
    <row r="43" spans="2:25">
      <c r="B43" s="66">
        <v>35</v>
      </c>
      <c r="C43" s="122" t="str">
        <f t="shared" si="0"/>
        <v/>
      </c>
      <c r="D43" s="122"/>
      <c r="E43" s="66"/>
      <c r="F43" s="8"/>
      <c r="G43" s="68" t="s">
        <v>3</v>
      </c>
      <c r="H43" s="123"/>
      <c r="I43" s="123"/>
      <c r="J43" s="66"/>
      <c r="K43" s="124" t="str">
        <f t="shared" si="3"/>
        <v/>
      </c>
      <c r="L43" s="125"/>
      <c r="M43" s="64" t="str">
        <f>IF(J43="","",(K43/J43)/LOOKUP(RIGHT($D$2,3),定数!$A$6:$A$13,定数!$B$6:$B$13))</f>
        <v/>
      </c>
      <c r="N43" s="66"/>
      <c r="O43" s="8"/>
      <c r="P43" s="123"/>
      <c r="Q43" s="123"/>
      <c r="R43" s="126" t="str">
        <f>IF(P43="","",T43*M43*LOOKUP(RIGHT($D$2,3),定数!$A$6:$A$13,定数!$B$6:$B$13))</f>
        <v/>
      </c>
      <c r="S43" s="126"/>
      <c r="T43" s="127" t="str">
        <f t="shared" si="4"/>
        <v/>
      </c>
      <c r="U43" s="127"/>
      <c r="V43" s="22" t="str">
        <f t="shared" si="1"/>
        <v/>
      </c>
      <c r="W43" t="str">
        <f t="shared" si="2"/>
        <v/>
      </c>
      <c r="X43" s="34" t="str">
        <f t="shared" si="5"/>
        <v/>
      </c>
      <c r="Y43" s="35" t="str">
        <f t="shared" si="6"/>
        <v/>
      </c>
    </row>
    <row r="44" spans="2:25">
      <c r="B44" s="66">
        <v>36</v>
      </c>
      <c r="C44" s="122" t="str">
        <f t="shared" si="0"/>
        <v/>
      </c>
      <c r="D44" s="122"/>
      <c r="E44" s="66"/>
      <c r="F44" s="8"/>
      <c r="G44" s="68" t="s">
        <v>3</v>
      </c>
      <c r="H44" s="123"/>
      <c r="I44" s="123"/>
      <c r="J44" s="66"/>
      <c r="K44" s="124" t="str">
        <f t="shared" si="3"/>
        <v/>
      </c>
      <c r="L44" s="125"/>
      <c r="M44" s="64" t="str">
        <f>IF(J44="","",(K44/J44)/LOOKUP(RIGHT($D$2,3),定数!$A$6:$A$13,定数!$B$6:$B$13))</f>
        <v/>
      </c>
      <c r="N44" s="66"/>
      <c r="O44" s="8"/>
      <c r="P44" s="123"/>
      <c r="Q44" s="123"/>
      <c r="R44" s="126" t="str">
        <f>IF(P44="","",T44*M44*LOOKUP(RIGHT($D$2,3),定数!$A$6:$A$13,定数!$B$6:$B$13))</f>
        <v/>
      </c>
      <c r="S44" s="126"/>
      <c r="T44" s="127" t="str">
        <f t="shared" si="4"/>
        <v/>
      </c>
      <c r="U44" s="127"/>
      <c r="V44" s="22" t="str">
        <f t="shared" si="1"/>
        <v/>
      </c>
      <c r="W44" t="str">
        <f t="shared" si="2"/>
        <v/>
      </c>
      <c r="X44" s="34" t="str">
        <f t="shared" si="5"/>
        <v/>
      </c>
      <c r="Y44" s="35" t="str">
        <f t="shared" si="6"/>
        <v/>
      </c>
    </row>
    <row r="45" spans="2:25">
      <c r="B45" s="66">
        <v>37</v>
      </c>
      <c r="C45" s="122" t="str">
        <f t="shared" si="0"/>
        <v/>
      </c>
      <c r="D45" s="122"/>
      <c r="E45" s="66"/>
      <c r="F45" s="8"/>
      <c r="G45" s="68" t="s">
        <v>3</v>
      </c>
      <c r="H45" s="123"/>
      <c r="I45" s="123"/>
      <c r="J45" s="66"/>
      <c r="K45" s="124" t="str">
        <f t="shared" si="3"/>
        <v/>
      </c>
      <c r="L45" s="125"/>
      <c r="M45" s="64" t="str">
        <f>IF(J45="","",(K45/J45)/LOOKUP(RIGHT($D$2,3),定数!$A$6:$A$13,定数!$B$6:$B$13))</f>
        <v/>
      </c>
      <c r="N45" s="66"/>
      <c r="O45" s="8"/>
      <c r="P45" s="123"/>
      <c r="Q45" s="123"/>
      <c r="R45" s="126" t="str">
        <f>IF(P45="","",T45*M45*LOOKUP(RIGHT($D$2,3),定数!$A$6:$A$13,定数!$B$6:$B$13))</f>
        <v/>
      </c>
      <c r="S45" s="126"/>
      <c r="T45" s="127" t="str">
        <f t="shared" si="4"/>
        <v/>
      </c>
      <c r="U45" s="127"/>
      <c r="V45" s="22" t="str">
        <f t="shared" si="1"/>
        <v/>
      </c>
      <c r="W45" t="str">
        <f t="shared" si="2"/>
        <v/>
      </c>
      <c r="X45" s="34" t="str">
        <f t="shared" si="5"/>
        <v/>
      </c>
      <c r="Y45" s="35" t="str">
        <f t="shared" si="6"/>
        <v/>
      </c>
    </row>
    <row r="46" spans="2:25">
      <c r="B46" s="66">
        <v>38</v>
      </c>
      <c r="C46" s="122" t="str">
        <f t="shared" si="0"/>
        <v/>
      </c>
      <c r="D46" s="122"/>
      <c r="E46" s="66"/>
      <c r="F46" s="8"/>
      <c r="G46" s="68" t="s">
        <v>3</v>
      </c>
      <c r="H46" s="123"/>
      <c r="I46" s="123"/>
      <c r="J46" s="66"/>
      <c r="K46" s="124" t="str">
        <f t="shared" si="3"/>
        <v/>
      </c>
      <c r="L46" s="125"/>
      <c r="M46" s="64" t="str">
        <f>IF(J46="","",(K46/J46)/LOOKUP(RIGHT($D$2,3),定数!$A$6:$A$13,定数!$B$6:$B$13))</f>
        <v/>
      </c>
      <c r="N46" s="66"/>
      <c r="O46" s="8"/>
      <c r="P46" s="123"/>
      <c r="Q46" s="123"/>
      <c r="R46" s="126" t="str">
        <f>IF(P46="","",T46*M46*LOOKUP(RIGHT($D$2,3),定数!$A$6:$A$13,定数!$B$6:$B$13))</f>
        <v/>
      </c>
      <c r="S46" s="126"/>
      <c r="T46" s="127" t="str">
        <f t="shared" si="4"/>
        <v/>
      </c>
      <c r="U46" s="127"/>
      <c r="V46" s="22" t="str">
        <f t="shared" si="1"/>
        <v/>
      </c>
      <c r="W46" t="str">
        <f t="shared" si="2"/>
        <v/>
      </c>
      <c r="X46" s="34" t="str">
        <f t="shared" si="5"/>
        <v/>
      </c>
      <c r="Y46" s="35" t="str">
        <f t="shared" si="6"/>
        <v/>
      </c>
    </row>
    <row r="47" spans="2:25">
      <c r="B47" s="66">
        <v>39</v>
      </c>
      <c r="C47" s="122" t="str">
        <f t="shared" si="0"/>
        <v/>
      </c>
      <c r="D47" s="122"/>
      <c r="E47" s="66"/>
      <c r="F47" s="8"/>
      <c r="G47" s="68" t="s">
        <v>3</v>
      </c>
      <c r="H47" s="123"/>
      <c r="I47" s="123"/>
      <c r="J47" s="66"/>
      <c r="K47" s="124" t="str">
        <f t="shared" si="3"/>
        <v/>
      </c>
      <c r="L47" s="125"/>
      <c r="M47" s="64" t="str">
        <f>IF(J47="","",(K47/J47)/LOOKUP(RIGHT($D$2,3),定数!$A$6:$A$13,定数!$B$6:$B$13))</f>
        <v/>
      </c>
      <c r="N47" s="66"/>
      <c r="O47" s="8"/>
      <c r="P47" s="123"/>
      <c r="Q47" s="123"/>
      <c r="R47" s="126" t="str">
        <f>IF(P47="","",T47*M47*LOOKUP(RIGHT($D$2,3),定数!$A$6:$A$13,定数!$B$6:$B$13))</f>
        <v/>
      </c>
      <c r="S47" s="126"/>
      <c r="T47" s="127" t="str">
        <f t="shared" si="4"/>
        <v/>
      </c>
      <c r="U47" s="127"/>
      <c r="V47" s="22" t="str">
        <f t="shared" si="1"/>
        <v/>
      </c>
      <c r="W47" t="str">
        <f t="shared" si="2"/>
        <v/>
      </c>
      <c r="X47" s="34" t="str">
        <f t="shared" si="5"/>
        <v/>
      </c>
      <c r="Y47" s="35" t="str">
        <f t="shared" si="6"/>
        <v/>
      </c>
    </row>
    <row r="48" spans="2:25">
      <c r="B48" s="66">
        <v>40</v>
      </c>
      <c r="C48" s="122" t="str">
        <f t="shared" si="0"/>
        <v/>
      </c>
      <c r="D48" s="122"/>
      <c r="E48" s="66"/>
      <c r="F48" s="8"/>
      <c r="G48" s="68" t="s">
        <v>3</v>
      </c>
      <c r="H48" s="123"/>
      <c r="I48" s="123"/>
      <c r="J48" s="66"/>
      <c r="K48" s="124" t="str">
        <f t="shared" si="3"/>
        <v/>
      </c>
      <c r="L48" s="125"/>
      <c r="M48" s="64" t="str">
        <f>IF(J48="","",(K48/J48)/LOOKUP(RIGHT($D$2,3),定数!$A$6:$A$13,定数!$B$6:$B$13))</f>
        <v/>
      </c>
      <c r="N48" s="66"/>
      <c r="O48" s="8"/>
      <c r="P48" s="123"/>
      <c r="Q48" s="123"/>
      <c r="R48" s="126" t="str">
        <f>IF(P48="","",T48*M48*LOOKUP(RIGHT($D$2,3),定数!$A$6:$A$13,定数!$B$6:$B$13))</f>
        <v/>
      </c>
      <c r="S48" s="126"/>
      <c r="T48" s="127" t="str">
        <f t="shared" si="4"/>
        <v/>
      </c>
      <c r="U48" s="127"/>
      <c r="V48" s="22" t="str">
        <f t="shared" si="1"/>
        <v/>
      </c>
      <c r="W48" t="str">
        <f t="shared" si="2"/>
        <v/>
      </c>
      <c r="X48" s="34" t="str">
        <f t="shared" si="5"/>
        <v/>
      </c>
      <c r="Y48" s="35" t="str">
        <f t="shared" si="6"/>
        <v/>
      </c>
    </row>
    <row r="49" spans="2:25">
      <c r="B49" s="66">
        <v>41</v>
      </c>
      <c r="C49" s="122" t="str">
        <f>IF(R48="","",C48+R48)</f>
        <v/>
      </c>
      <c r="D49" s="122"/>
      <c r="E49" s="66"/>
      <c r="F49" s="8"/>
      <c r="G49" s="68" t="s">
        <v>3</v>
      </c>
      <c r="H49" s="123"/>
      <c r="I49" s="123"/>
      <c r="J49" s="66"/>
      <c r="K49" s="124" t="str">
        <f t="shared" si="3"/>
        <v/>
      </c>
      <c r="L49" s="125"/>
      <c r="M49" s="64" t="str">
        <f>IF(J49="","",(K49/J49)/LOOKUP(RIGHT($D$2,3),定数!$A$6:$A$13,定数!$B$6:$B$13))</f>
        <v/>
      </c>
      <c r="N49" s="66"/>
      <c r="O49" s="8"/>
      <c r="P49" s="123"/>
      <c r="Q49" s="123"/>
      <c r="R49" s="126" t="str">
        <f>IF(P49="","",T49*M49*LOOKUP(RIGHT($D$2,3),定数!$A$6:$A$13,定数!$B$6:$B$13))</f>
        <v/>
      </c>
      <c r="S49" s="126"/>
      <c r="T49" s="127" t="str">
        <f t="shared" si="4"/>
        <v/>
      </c>
      <c r="U49" s="127"/>
      <c r="V49" s="22" t="str">
        <f t="shared" si="1"/>
        <v/>
      </c>
      <c r="W49" t="str">
        <f t="shared" si="2"/>
        <v/>
      </c>
      <c r="X49" s="34" t="str">
        <f t="shared" si="5"/>
        <v/>
      </c>
      <c r="Y49" s="35" t="str">
        <f t="shared" si="6"/>
        <v/>
      </c>
    </row>
    <row r="50" spans="2:25">
      <c r="B50" s="66">
        <v>42</v>
      </c>
      <c r="C50" s="122" t="str">
        <f t="shared" si="0"/>
        <v/>
      </c>
      <c r="D50" s="122"/>
      <c r="E50" s="66"/>
      <c r="F50" s="8"/>
      <c r="G50" s="68" t="s">
        <v>3</v>
      </c>
      <c r="H50" s="123"/>
      <c r="I50" s="123"/>
      <c r="J50" s="66"/>
      <c r="K50" s="124" t="str">
        <f t="shared" si="3"/>
        <v/>
      </c>
      <c r="L50" s="125"/>
      <c r="M50" s="64" t="str">
        <f>IF(J50="","",(K50/J50)/LOOKUP(RIGHT($D$2,3),定数!$A$6:$A$13,定数!$B$6:$B$13))</f>
        <v/>
      </c>
      <c r="N50" s="66"/>
      <c r="O50" s="8"/>
      <c r="P50" s="123"/>
      <c r="Q50" s="123"/>
      <c r="R50" s="126" t="str">
        <f>IF(P50="","",T50*M50*LOOKUP(RIGHT($D$2,3),定数!$A$6:$A$13,定数!$B$6:$B$13))</f>
        <v/>
      </c>
      <c r="S50" s="126"/>
      <c r="T50" s="127" t="str">
        <f t="shared" si="4"/>
        <v/>
      </c>
      <c r="U50" s="127"/>
      <c r="V50" s="22" t="str">
        <f t="shared" si="1"/>
        <v/>
      </c>
      <c r="W50" t="str">
        <f t="shared" si="2"/>
        <v/>
      </c>
      <c r="X50" s="34" t="str">
        <f t="shared" si="5"/>
        <v/>
      </c>
      <c r="Y50" s="35" t="str">
        <f t="shared" si="6"/>
        <v/>
      </c>
    </row>
    <row r="51" spans="2:25">
      <c r="B51" s="66">
        <v>43</v>
      </c>
      <c r="C51" s="122" t="str">
        <f t="shared" si="0"/>
        <v/>
      </c>
      <c r="D51" s="122"/>
      <c r="E51" s="66"/>
      <c r="F51" s="8"/>
      <c r="G51" s="68" t="s">
        <v>3</v>
      </c>
      <c r="H51" s="123"/>
      <c r="I51" s="123"/>
      <c r="J51" s="66"/>
      <c r="K51" s="124" t="str">
        <f t="shared" si="3"/>
        <v/>
      </c>
      <c r="L51" s="125"/>
      <c r="M51" s="64" t="str">
        <f>IF(J51="","",(K51/J51)/LOOKUP(RIGHT($D$2,3),定数!$A$6:$A$13,定数!$B$6:$B$13))</f>
        <v/>
      </c>
      <c r="N51" s="66"/>
      <c r="O51" s="8"/>
      <c r="P51" s="123"/>
      <c r="Q51" s="123"/>
      <c r="R51" s="126" t="str">
        <f>IF(P51="","",T51*M51*LOOKUP(RIGHT($D$2,3),定数!$A$6:$A$13,定数!$B$6:$B$13))</f>
        <v/>
      </c>
      <c r="S51" s="126"/>
      <c r="T51" s="127" t="str">
        <f t="shared" si="4"/>
        <v/>
      </c>
      <c r="U51" s="127"/>
      <c r="V51" s="1" t="str">
        <f t="shared" si="1"/>
        <v/>
      </c>
      <c r="W51" t="str">
        <f t="shared" si="2"/>
        <v/>
      </c>
      <c r="X51" s="34" t="str">
        <f t="shared" si="5"/>
        <v/>
      </c>
      <c r="Y51" s="35" t="str">
        <f t="shared" si="6"/>
        <v/>
      </c>
    </row>
    <row r="52" spans="2:25">
      <c r="B52" s="66">
        <v>44</v>
      </c>
      <c r="C52" s="122" t="str">
        <f t="shared" si="0"/>
        <v/>
      </c>
      <c r="D52" s="122"/>
      <c r="E52" s="66"/>
      <c r="F52" s="8"/>
      <c r="G52" s="68" t="s">
        <v>3</v>
      </c>
      <c r="H52" s="123"/>
      <c r="I52" s="123"/>
      <c r="J52" s="66"/>
      <c r="K52" s="124" t="str">
        <f t="shared" si="3"/>
        <v/>
      </c>
      <c r="L52" s="125"/>
      <c r="M52" s="64" t="str">
        <f>IF(J52="","",(K52/J52)/LOOKUP(RIGHT($D$2,3),定数!$A$6:$A$13,定数!$B$6:$B$13))</f>
        <v/>
      </c>
      <c r="N52" s="66"/>
      <c r="O52" s="8"/>
      <c r="P52" s="123"/>
      <c r="Q52" s="123"/>
      <c r="R52" s="126" t="str">
        <f>IF(P52="","",T52*M52*LOOKUP(RIGHT($D$2,3),定数!$A$6:$A$13,定数!$B$6:$B$13))</f>
        <v/>
      </c>
      <c r="S52" s="126"/>
      <c r="T52" s="127" t="str">
        <f t="shared" si="4"/>
        <v/>
      </c>
      <c r="U52" s="127"/>
      <c r="V52" s="22" t="str">
        <f t="shared" si="1"/>
        <v/>
      </c>
      <c r="W52" t="str">
        <f t="shared" si="2"/>
        <v/>
      </c>
      <c r="X52" s="34" t="str">
        <f t="shared" si="5"/>
        <v/>
      </c>
      <c r="Y52" s="35" t="str">
        <f t="shared" si="6"/>
        <v/>
      </c>
    </row>
    <row r="53" spans="2:25">
      <c r="B53" s="66">
        <v>45</v>
      </c>
      <c r="C53" s="122" t="str">
        <f t="shared" si="0"/>
        <v/>
      </c>
      <c r="D53" s="122"/>
      <c r="E53" s="66"/>
      <c r="F53" s="8"/>
      <c r="G53" s="68" t="s">
        <v>3</v>
      </c>
      <c r="H53" s="123"/>
      <c r="I53" s="123"/>
      <c r="J53" s="66"/>
      <c r="K53" s="124" t="str">
        <f t="shared" si="3"/>
        <v/>
      </c>
      <c r="L53" s="125"/>
      <c r="M53" s="64" t="str">
        <f>IF(J53="","",(K53/J53)/LOOKUP(RIGHT($D$2,3),定数!$A$6:$A$13,定数!$B$6:$B$13))</f>
        <v/>
      </c>
      <c r="N53" s="66"/>
      <c r="O53" s="8"/>
      <c r="P53" s="123"/>
      <c r="Q53" s="123"/>
      <c r="R53" s="126" t="str">
        <f>IF(P53="","",T53*M53*LOOKUP(RIGHT($D$2,3),定数!$A$6:$A$13,定数!$B$6:$B$13))</f>
        <v/>
      </c>
      <c r="S53" s="126"/>
      <c r="T53" s="127" t="str">
        <f t="shared" si="4"/>
        <v/>
      </c>
      <c r="U53" s="127"/>
      <c r="V53" s="22" t="str">
        <f t="shared" si="1"/>
        <v/>
      </c>
      <c r="W53" t="str">
        <f t="shared" si="2"/>
        <v/>
      </c>
      <c r="X53" s="34" t="str">
        <f t="shared" si="5"/>
        <v/>
      </c>
      <c r="Y53" s="35" t="str">
        <f t="shared" si="6"/>
        <v/>
      </c>
    </row>
    <row r="54" spans="2:25">
      <c r="B54" s="66">
        <v>46</v>
      </c>
      <c r="C54" s="122" t="str">
        <f t="shared" si="0"/>
        <v/>
      </c>
      <c r="D54" s="122"/>
      <c r="E54" s="66"/>
      <c r="F54" s="8"/>
      <c r="G54" s="68" t="s">
        <v>3</v>
      </c>
      <c r="H54" s="123"/>
      <c r="I54" s="123"/>
      <c r="J54" s="66"/>
      <c r="K54" s="124" t="str">
        <f t="shared" si="3"/>
        <v/>
      </c>
      <c r="L54" s="125"/>
      <c r="M54" s="64" t="str">
        <f>IF(J54="","",(K54/J54)/LOOKUP(RIGHT($D$2,3),定数!$A$6:$A$13,定数!$B$6:$B$13))</f>
        <v/>
      </c>
      <c r="N54" s="66"/>
      <c r="O54" s="8"/>
      <c r="P54" s="123"/>
      <c r="Q54" s="123"/>
      <c r="R54" s="126" t="str">
        <f>IF(P54="","",T54*M54*LOOKUP(RIGHT($D$2,3),定数!$A$6:$A$13,定数!$B$6:$B$13))</f>
        <v/>
      </c>
      <c r="S54" s="126"/>
      <c r="T54" s="127" t="str">
        <f t="shared" si="4"/>
        <v/>
      </c>
      <c r="U54" s="127"/>
      <c r="V54" s="22" t="str">
        <f t="shared" si="1"/>
        <v/>
      </c>
      <c r="W54" t="str">
        <f t="shared" si="2"/>
        <v/>
      </c>
      <c r="X54" s="34" t="str">
        <f t="shared" si="5"/>
        <v/>
      </c>
      <c r="Y54" s="35" t="str">
        <f t="shared" si="6"/>
        <v/>
      </c>
    </row>
    <row r="55" spans="2:25">
      <c r="B55" s="66">
        <v>47</v>
      </c>
      <c r="C55" s="122" t="str">
        <f t="shared" si="0"/>
        <v/>
      </c>
      <c r="D55" s="122"/>
      <c r="E55" s="66"/>
      <c r="F55" s="8"/>
      <c r="G55" s="68" t="s">
        <v>3</v>
      </c>
      <c r="H55" s="123"/>
      <c r="I55" s="123"/>
      <c r="J55" s="66"/>
      <c r="K55" s="124" t="str">
        <f t="shared" si="3"/>
        <v/>
      </c>
      <c r="L55" s="125"/>
      <c r="M55" s="64" t="str">
        <f>IF(J55="","",(K55/J55)/LOOKUP(RIGHT($D$2,3),定数!$A$6:$A$13,定数!$B$6:$B$13))</f>
        <v/>
      </c>
      <c r="N55" s="66"/>
      <c r="O55" s="8"/>
      <c r="P55" s="123"/>
      <c r="Q55" s="123"/>
      <c r="R55" s="126" t="str">
        <f>IF(P55="","",T55*M55*LOOKUP(RIGHT($D$2,3),定数!$A$6:$A$13,定数!$B$6:$B$13))</f>
        <v/>
      </c>
      <c r="S55" s="126"/>
      <c r="T55" s="127" t="str">
        <f t="shared" si="4"/>
        <v/>
      </c>
      <c r="U55" s="127"/>
      <c r="V55" s="22" t="str">
        <f t="shared" si="1"/>
        <v/>
      </c>
      <c r="W55" t="str">
        <f t="shared" si="2"/>
        <v/>
      </c>
      <c r="X55" s="34" t="str">
        <f t="shared" si="5"/>
        <v/>
      </c>
      <c r="Y55" s="35" t="str">
        <f t="shared" si="6"/>
        <v/>
      </c>
    </row>
    <row r="56" spans="2:25">
      <c r="B56" s="66">
        <v>48</v>
      </c>
      <c r="C56" s="122" t="str">
        <f t="shared" si="0"/>
        <v/>
      </c>
      <c r="D56" s="122"/>
      <c r="E56" s="66"/>
      <c r="F56" s="8"/>
      <c r="G56" s="68" t="s">
        <v>3</v>
      </c>
      <c r="H56" s="123"/>
      <c r="I56" s="123"/>
      <c r="J56" s="66"/>
      <c r="K56" s="124" t="str">
        <f t="shared" si="3"/>
        <v/>
      </c>
      <c r="L56" s="125"/>
      <c r="M56" s="64" t="str">
        <f>IF(J56="","",(K56/J56)/LOOKUP(RIGHT($D$2,3),定数!$A$6:$A$13,定数!$B$6:$B$13))</f>
        <v/>
      </c>
      <c r="N56" s="66"/>
      <c r="O56" s="8"/>
      <c r="P56" s="123"/>
      <c r="Q56" s="123"/>
      <c r="R56" s="126" t="str">
        <f>IF(P56="","",T56*M56*LOOKUP(RIGHT($D$2,3),定数!$A$6:$A$13,定数!$B$6:$B$13))</f>
        <v/>
      </c>
      <c r="S56" s="126"/>
      <c r="T56" s="127" t="str">
        <f t="shared" si="4"/>
        <v/>
      </c>
      <c r="U56" s="127"/>
      <c r="V56" s="22" t="str">
        <f t="shared" si="1"/>
        <v/>
      </c>
      <c r="W56" t="str">
        <f t="shared" si="2"/>
        <v/>
      </c>
      <c r="X56" s="34" t="str">
        <f t="shared" si="5"/>
        <v/>
      </c>
      <c r="Y56" s="35" t="str">
        <f t="shared" si="6"/>
        <v/>
      </c>
    </row>
    <row r="57" spans="2:25">
      <c r="B57" s="66">
        <v>49</v>
      </c>
      <c r="C57" s="122" t="str">
        <f t="shared" si="0"/>
        <v/>
      </c>
      <c r="D57" s="122"/>
      <c r="E57" s="66"/>
      <c r="F57" s="8"/>
      <c r="G57" s="68" t="s">
        <v>3</v>
      </c>
      <c r="H57" s="123"/>
      <c r="I57" s="123"/>
      <c r="J57" s="66"/>
      <c r="K57" s="124" t="str">
        <f t="shared" si="3"/>
        <v/>
      </c>
      <c r="L57" s="125"/>
      <c r="M57" s="64" t="str">
        <f>IF(J57="","",(K57/J57)/LOOKUP(RIGHT($D$2,3),定数!$A$6:$A$13,定数!$B$6:$B$13))</f>
        <v/>
      </c>
      <c r="N57" s="66"/>
      <c r="O57" s="8"/>
      <c r="P57" s="123"/>
      <c r="Q57" s="123"/>
      <c r="R57" s="126" t="str">
        <f>IF(P57="","",T57*M57*LOOKUP(RIGHT($D$2,3),定数!$A$6:$A$13,定数!$B$6:$B$13))</f>
        <v/>
      </c>
      <c r="S57" s="126"/>
      <c r="T57" s="127" t="str">
        <f t="shared" si="4"/>
        <v/>
      </c>
      <c r="U57" s="127"/>
      <c r="V57" s="22" t="str">
        <f t="shared" si="1"/>
        <v/>
      </c>
      <c r="W57" t="str">
        <f t="shared" si="2"/>
        <v/>
      </c>
      <c r="X57" s="34" t="str">
        <f t="shared" si="5"/>
        <v/>
      </c>
      <c r="Y57" s="35" t="str">
        <f t="shared" si="6"/>
        <v/>
      </c>
    </row>
    <row r="58" spans="2:25">
      <c r="B58" s="66">
        <v>50</v>
      </c>
      <c r="C58" s="122" t="str">
        <f t="shared" si="0"/>
        <v/>
      </c>
      <c r="D58" s="122"/>
      <c r="E58" s="66"/>
      <c r="F58" s="8"/>
      <c r="G58" s="68" t="s">
        <v>3</v>
      </c>
      <c r="H58" s="123"/>
      <c r="I58" s="123"/>
      <c r="J58" s="66"/>
      <c r="K58" s="124" t="str">
        <f t="shared" si="3"/>
        <v/>
      </c>
      <c r="L58" s="125"/>
      <c r="M58" s="64" t="str">
        <f>IF(J58="","",(K58/J58)/LOOKUP(RIGHT($D$2,3),定数!$A$6:$A$13,定数!$B$6:$B$13))</f>
        <v/>
      </c>
      <c r="N58" s="66"/>
      <c r="O58" s="8"/>
      <c r="P58" s="123"/>
      <c r="Q58" s="123"/>
      <c r="R58" s="126" t="str">
        <f>IF(P58="","",T58*M58*LOOKUP(RIGHT($D$2,3),定数!$A$6:$A$13,定数!$B$6:$B$13))</f>
        <v/>
      </c>
      <c r="S58" s="126"/>
      <c r="T58" s="127" t="str">
        <f t="shared" si="4"/>
        <v/>
      </c>
      <c r="U58" s="127"/>
      <c r="V58" s="22" t="str">
        <f t="shared" si="1"/>
        <v/>
      </c>
      <c r="W58" t="str">
        <f t="shared" si="2"/>
        <v/>
      </c>
      <c r="X58" s="34" t="str">
        <f t="shared" si="5"/>
        <v/>
      </c>
      <c r="Y58" s="35" t="str">
        <f t="shared" si="6"/>
        <v/>
      </c>
    </row>
    <row r="59" spans="2:25">
      <c r="B59" s="66">
        <v>51</v>
      </c>
      <c r="C59" s="122" t="str">
        <f t="shared" si="0"/>
        <v/>
      </c>
      <c r="D59" s="122"/>
      <c r="E59" s="66"/>
      <c r="F59" s="8"/>
      <c r="G59" s="66"/>
      <c r="H59" s="123"/>
      <c r="I59" s="123"/>
      <c r="J59" s="66"/>
      <c r="K59" s="124" t="str">
        <f t="shared" si="3"/>
        <v/>
      </c>
      <c r="L59" s="125"/>
      <c r="M59" s="64" t="str">
        <f>IF(J59="","",(K59/J59)/LOOKUP(RIGHT($D$2,3),定数!$A$6:$A$13,定数!$B$6:$B$13))</f>
        <v/>
      </c>
      <c r="N59" s="66"/>
      <c r="O59" s="8"/>
      <c r="P59" s="123"/>
      <c r="Q59" s="123"/>
      <c r="R59" s="126" t="str">
        <f>IF(P59="","",T59*M59*LOOKUP(RIGHT($D$2,3),定数!$A$6:$A$13,定数!$B$6:$B$13))</f>
        <v/>
      </c>
      <c r="S59" s="126"/>
      <c r="T59" s="127" t="str">
        <f t="shared" si="4"/>
        <v/>
      </c>
      <c r="U59" s="127"/>
      <c r="V59" s="22" t="str">
        <f t="shared" si="1"/>
        <v/>
      </c>
      <c r="W59" t="str">
        <f t="shared" si="2"/>
        <v/>
      </c>
      <c r="X59" s="34" t="str">
        <f t="shared" si="5"/>
        <v/>
      </c>
      <c r="Y59" s="35" t="str">
        <f t="shared" si="6"/>
        <v/>
      </c>
    </row>
    <row r="60" spans="2:25">
      <c r="B60" s="66">
        <v>52</v>
      </c>
      <c r="C60" s="122" t="str">
        <f t="shared" si="0"/>
        <v/>
      </c>
      <c r="D60" s="122"/>
      <c r="E60" s="66"/>
      <c r="F60" s="8"/>
      <c r="G60" s="66"/>
      <c r="H60" s="123"/>
      <c r="I60" s="123"/>
      <c r="J60" s="66"/>
      <c r="K60" s="124" t="str">
        <f t="shared" si="3"/>
        <v/>
      </c>
      <c r="L60" s="125"/>
      <c r="M60" s="64" t="str">
        <f>IF(J60="","",(K60/J60)/LOOKUP(RIGHT($D$2,3),定数!$A$6:$A$13,定数!$B$6:$B$13))</f>
        <v/>
      </c>
      <c r="N60" s="66"/>
      <c r="O60" s="8"/>
      <c r="P60" s="123"/>
      <c r="Q60" s="123"/>
      <c r="R60" s="126" t="str">
        <f>IF(P60="","",T60*M60*LOOKUP(RIGHT($D$2,3),定数!$A$6:$A$13,定数!$B$6:$B$13))</f>
        <v/>
      </c>
      <c r="S60" s="126"/>
      <c r="T60" s="127" t="str">
        <f t="shared" si="4"/>
        <v/>
      </c>
      <c r="U60" s="127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6">
        <v>53</v>
      </c>
      <c r="C61" s="122" t="str">
        <f t="shared" si="0"/>
        <v/>
      </c>
      <c r="D61" s="122"/>
      <c r="E61" s="66"/>
      <c r="F61" s="8"/>
      <c r="G61" s="66"/>
      <c r="H61" s="123"/>
      <c r="I61" s="123"/>
      <c r="J61" s="66"/>
      <c r="K61" s="124" t="str">
        <f t="shared" si="3"/>
        <v/>
      </c>
      <c r="L61" s="125"/>
      <c r="M61" s="64" t="str">
        <f>IF(J61="","",(K61/J61)/LOOKUP(RIGHT($D$2,3),定数!$A$6:$A$13,定数!$B$6:$B$13))</f>
        <v/>
      </c>
      <c r="N61" s="66"/>
      <c r="O61" s="8"/>
      <c r="P61" s="123"/>
      <c r="Q61" s="123"/>
      <c r="R61" s="126" t="str">
        <f>IF(P61="","",T61*M61*LOOKUP(RIGHT($D$2,3),定数!$A$6:$A$13,定数!$B$6:$B$13))</f>
        <v/>
      </c>
      <c r="S61" s="126"/>
      <c r="T61" s="127" t="str">
        <f t="shared" si="4"/>
        <v/>
      </c>
      <c r="U61" s="127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6">
        <v>54</v>
      </c>
      <c r="C62" s="122" t="str">
        <f>IF(R61="","",C61+R61)</f>
        <v/>
      </c>
      <c r="D62" s="122"/>
      <c r="E62" s="66"/>
      <c r="F62" s="8"/>
      <c r="G62" s="66"/>
      <c r="H62" s="123"/>
      <c r="I62" s="123"/>
      <c r="J62" s="66"/>
      <c r="K62" s="124" t="str">
        <f t="shared" si="3"/>
        <v/>
      </c>
      <c r="L62" s="125"/>
      <c r="M62" s="64" t="str">
        <f>IF(J62="","",(K62/J62)/LOOKUP(RIGHT($D$2,3),定数!$A$6:$A$13,定数!$B$6:$B$13))</f>
        <v/>
      </c>
      <c r="N62" s="66"/>
      <c r="O62" s="8"/>
      <c r="P62" s="123"/>
      <c r="Q62" s="123"/>
      <c r="R62" s="126" t="str">
        <f>IF(P62="","",T62*M62*LOOKUP(RIGHT($D$2,3),定数!$A$6:$A$13,定数!$B$6:$B$13))</f>
        <v/>
      </c>
      <c r="S62" s="126"/>
      <c r="T62" s="127" t="str">
        <f t="shared" si="4"/>
        <v/>
      </c>
      <c r="U62" s="127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6">
        <v>55</v>
      </c>
      <c r="C63" s="122" t="str">
        <f t="shared" si="0"/>
        <v/>
      </c>
      <c r="D63" s="122"/>
      <c r="E63" s="66"/>
      <c r="F63" s="8"/>
      <c r="G63" s="66"/>
      <c r="H63" s="123"/>
      <c r="I63" s="123"/>
      <c r="J63" s="66"/>
      <c r="K63" s="124" t="str">
        <f t="shared" si="3"/>
        <v/>
      </c>
      <c r="L63" s="125"/>
      <c r="M63" s="64" t="str">
        <f>IF(J63="","",(K63/J63)/LOOKUP(RIGHT($D$2,3),定数!$A$6:$A$13,定数!$B$6:$B$13))</f>
        <v/>
      </c>
      <c r="N63" s="66"/>
      <c r="O63" s="8"/>
      <c r="P63" s="123"/>
      <c r="Q63" s="123"/>
      <c r="R63" s="126" t="str">
        <f>IF(P63="","",T63*M63*LOOKUP(RIGHT($D$2,3),定数!$A$6:$A$13,定数!$B$6:$B$13))</f>
        <v/>
      </c>
      <c r="S63" s="126"/>
      <c r="T63" s="127" t="str">
        <f t="shared" si="4"/>
        <v/>
      </c>
      <c r="U63" s="127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6">
        <v>56</v>
      </c>
      <c r="C64" s="122" t="str">
        <f>IF(R63="","",C63+R63)</f>
        <v/>
      </c>
      <c r="D64" s="122"/>
      <c r="E64" s="66"/>
      <c r="F64" s="8"/>
      <c r="G64" s="66"/>
      <c r="H64" s="123"/>
      <c r="I64" s="123"/>
      <c r="J64" s="66"/>
      <c r="K64" s="124" t="str">
        <f t="shared" si="3"/>
        <v/>
      </c>
      <c r="L64" s="125"/>
      <c r="M64" s="64" t="str">
        <f>IF(J64="","",(K64/J64)/LOOKUP(RIGHT($D$2,3),定数!$A$6:$A$13,定数!$B$6:$B$13))</f>
        <v/>
      </c>
      <c r="N64" s="66"/>
      <c r="O64" s="8"/>
      <c r="P64" s="123"/>
      <c r="Q64" s="123"/>
      <c r="R64" s="126" t="str">
        <f>IF(P64="","",T64*M64*LOOKUP(RIGHT($D$2,3),定数!$A$6:$A$13,定数!$B$6:$B$13))</f>
        <v/>
      </c>
      <c r="S64" s="126"/>
      <c r="T64" s="127" t="str">
        <f t="shared" si="4"/>
        <v/>
      </c>
      <c r="U64" s="127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6">
        <v>57</v>
      </c>
      <c r="C65" s="122" t="str">
        <f>IF(R64="","",C64+R64)</f>
        <v/>
      </c>
      <c r="D65" s="122"/>
      <c r="E65" s="66"/>
      <c r="F65" s="8"/>
      <c r="G65" s="66"/>
      <c r="H65" s="123"/>
      <c r="I65" s="123"/>
      <c r="J65" s="66"/>
      <c r="K65" s="124" t="str">
        <f t="shared" si="3"/>
        <v/>
      </c>
      <c r="L65" s="125"/>
      <c r="M65" s="64" t="str">
        <f>IF(J65="","",(K65/J65)/LOOKUP(RIGHT($D$2,3),定数!$A$6:$A$13,定数!$B$6:$B$13))</f>
        <v/>
      </c>
      <c r="N65" s="66"/>
      <c r="O65" s="8"/>
      <c r="P65" s="123"/>
      <c r="Q65" s="123"/>
      <c r="R65" s="126" t="str">
        <f>IF(P65="","",T65*M65*LOOKUP(RIGHT($D$2,3),定数!$A$6:$A$13,定数!$B$6:$B$13))</f>
        <v/>
      </c>
      <c r="S65" s="126"/>
      <c r="T65" s="127" t="str">
        <f t="shared" si="4"/>
        <v/>
      </c>
      <c r="U65" s="127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6">
        <v>58</v>
      </c>
      <c r="C66" s="122" t="str">
        <f t="shared" si="0"/>
        <v/>
      </c>
      <c r="D66" s="122"/>
      <c r="E66" s="66"/>
      <c r="F66" s="8"/>
      <c r="G66" s="66"/>
      <c r="H66" s="123"/>
      <c r="I66" s="123"/>
      <c r="J66" s="66"/>
      <c r="K66" s="124" t="str">
        <f t="shared" si="3"/>
        <v/>
      </c>
      <c r="L66" s="125"/>
      <c r="M66" s="64" t="str">
        <f>IF(J66="","",(K66/J66)/LOOKUP(RIGHT($D$2,3),定数!$A$6:$A$13,定数!$B$6:$B$13))</f>
        <v/>
      </c>
      <c r="N66" s="66"/>
      <c r="O66" s="8"/>
      <c r="P66" s="123"/>
      <c r="Q66" s="123"/>
      <c r="R66" s="126" t="str">
        <f>IF(P66="","",T66*M66*LOOKUP(RIGHT($D$2,3),定数!$A$6:$A$13,定数!$B$6:$B$13))</f>
        <v/>
      </c>
      <c r="S66" s="126"/>
      <c r="T66" s="127" t="str">
        <f t="shared" si="4"/>
        <v/>
      </c>
      <c r="U66" s="127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6">
        <v>59</v>
      </c>
      <c r="C67" s="122" t="str">
        <f t="shared" si="0"/>
        <v/>
      </c>
      <c r="D67" s="122"/>
      <c r="E67" s="66"/>
      <c r="F67" s="8"/>
      <c r="G67" s="66"/>
      <c r="H67" s="123"/>
      <c r="I67" s="123"/>
      <c r="J67" s="66"/>
      <c r="K67" s="124" t="str">
        <f t="shared" si="3"/>
        <v/>
      </c>
      <c r="L67" s="125"/>
      <c r="M67" s="64" t="str">
        <f>IF(J67="","",(K67/J67)/LOOKUP(RIGHT($D$2,3),定数!$A$6:$A$13,定数!$B$6:$B$13))</f>
        <v/>
      </c>
      <c r="N67" s="66"/>
      <c r="O67" s="8"/>
      <c r="P67" s="123"/>
      <c r="Q67" s="123"/>
      <c r="R67" s="126" t="str">
        <f>IF(P67="","",T67*M67*LOOKUP(RIGHT($D$2,3),定数!$A$6:$A$13,定数!$B$6:$B$13))</f>
        <v/>
      </c>
      <c r="S67" s="126"/>
      <c r="T67" s="127" t="str">
        <f t="shared" si="4"/>
        <v/>
      </c>
      <c r="U67" s="127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6">
        <v>60</v>
      </c>
      <c r="C68" s="122" t="str">
        <f>IF(R67="","",C67+R67)</f>
        <v/>
      </c>
      <c r="D68" s="122"/>
      <c r="E68" s="66"/>
      <c r="F68" s="8"/>
      <c r="G68" s="66"/>
      <c r="H68" s="123"/>
      <c r="I68" s="123"/>
      <c r="J68" s="66"/>
      <c r="K68" s="124" t="str">
        <f t="shared" si="3"/>
        <v/>
      </c>
      <c r="L68" s="125"/>
      <c r="M68" s="64" t="str">
        <f>IF(J68="","",(K68/J68)/LOOKUP(RIGHT($D$2,3),定数!$A$6:$A$13,定数!$B$6:$B$13))</f>
        <v/>
      </c>
      <c r="N68" s="66"/>
      <c r="O68" s="8"/>
      <c r="P68" s="123"/>
      <c r="Q68" s="123"/>
      <c r="R68" s="126" t="str">
        <f>IF(P68="","",T68*M68*LOOKUP(RIGHT($D$2,3),定数!$A$6:$A$13,定数!$B$6:$B$13))</f>
        <v/>
      </c>
      <c r="S68" s="126"/>
      <c r="T68" s="127" t="str">
        <f t="shared" si="4"/>
        <v/>
      </c>
      <c r="U68" s="127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6">
        <v>61</v>
      </c>
      <c r="C69" s="122" t="str">
        <f>IF(R68="","",C68+R68)</f>
        <v/>
      </c>
      <c r="D69" s="122"/>
      <c r="E69" s="66"/>
      <c r="F69" s="8"/>
      <c r="G69" s="66"/>
      <c r="H69" s="123"/>
      <c r="I69" s="123"/>
      <c r="J69" s="66"/>
      <c r="K69" s="124" t="str">
        <f t="shared" si="3"/>
        <v/>
      </c>
      <c r="L69" s="125"/>
      <c r="M69" s="64" t="str">
        <f>IF(J69="","",(K69/J69)/LOOKUP(RIGHT($D$2,3),定数!$A$6:$A$13,定数!$B$6:$B$13))</f>
        <v/>
      </c>
      <c r="N69" s="66"/>
      <c r="O69" s="8"/>
      <c r="P69" s="123"/>
      <c r="Q69" s="123"/>
      <c r="R69" s="126" t="str">
        <f>IF(P69="","",T69*M69*LOOKUP(RIGHT($D$2,3),定数!$A$6:$A$13,定数!$B$6:$B$13))</f>
        <v/>
      </c>
      <c r="S69" s="126"/>
      <c r="T69" s="127" t="str">
        <f t="shared" si="4"/>
        <v/>
      </c>
      <c r="U69" s="127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6">
        <v>62</v>
      </c>
      <c r="C70" s="122" t="str">
        <f t="shared" si="0"/>
        <v/>
      </c>
      <c r="D70" s="122"/>
      <c r="E70" s="66"/>
      <c r="F70" s="8"/>
      <c r="G70" s="66"/>
      <c r="H70" s="123"/>
      <c r="I70" s="123"/>
      <c r="J70" s="66"/>
      <c r="K70" s="124" t="str">
        <f t="shared" si="3"/>
        <v/>
      </c>
      <c r="L70" s="125"/>
      <c r="M70" s="64" t="str">
        <f>IF(J70="","",(K70/J70)/LOOKUP(RIGHT($D$2,3),定数!$A$6:$A$13,定数!$B$6:$B$13))</f>
        <v/>
      </c>
      <c r="N70" s="66"/>
      <c r="O70" s="8"/>
      <c r="P70" s="123"/>
      <c r="Q70" s="123"/>
      <c r="R70" s="126" t="str">
        <f>IF(P70="","",T70*M70*LOOKUP(RIGHT($D$2,3),定数!$A$6:$A$13,定数!$B$6:$B$13))</f>
        <v/>
      </c>
      <c r="S70" s="126"/>
      <c r="T70" s="127" t="str">
        <f t="shared" si="4"/>
        <v/>
      </c>
      <c r="U70" s="127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6">
        <v>63</v>
      </c>
      <c r="C71" s="122" t="str">
        <f t="shared" si="0"/>
        <v/>
      </c>
      <c r="D71" s="122"/>
      <c r="E71" s="66"/>
      <c r="F71" s="8"/>
      <c r="G71" s="66"/>
      <c r="H71" s="123"/>
      <c r="I71" s="123"/>
      <c r="J71" s="66"/>
      <c r="K71" s="124" t="str">
        <f t="shared" si="3"/>
        <v/>
      </c>
      <c r="L71" s="125"/>
      <c r="M71" s="64" t="str">
        <f>IF(J71="","",(K71/J71)/LOOKUP(RIGHT($D$2,3),定数!$A$6:$A$13,定数!$B$6:$B$13))</f>
        <v/>
      </c>
      <c r="N71" s="66"/>
      <c r="O71" s="8"/>
      <c r="P71" s="123"/>
      <c r="Q71" s="123"/>
      <c r="R71" s="126" t="str">
        <f>IF(P71="","",T71*M71*LOOKUP(RIGHT($D$2,3),定数!$A$6:$A$13,定数!$B$6:$B$13))</f>
        <v/>
      </c>
      <c r="S71" s="126"/>
      <c r="T71" s="127" t="str">
        <f t="shared" si="4"/>
        <v/>
      </c>
      <c r="U71" s="127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6">
        <v>64</v>
      </c>
      <c r="C72" s="122" t="str">
        <f t="shared" si="0"/>
        <v/>
      </c>
      <c r="D72" s="122"/>
      <c r="E72" s="66"/>
      <c r="F72" s="8"/>
      <c r="G72" s="66"/>
      <c r="H72" s="123"/>
      <c r="I72" s="123"/>
      <c r="J72" s="66"/>
      <c r="K72" s="124" t="str">
        <f t="shared" si="3"/>
        <v/>
      </c>
      <c r="L72" s="125"/>
      <c r="M72" s="64" t="str">
        <f>IF(J72="","",(K72/J72)/LOOKUP(RIGHT($D$2,3),定数!$A$6:$A$13,定数!$B$6:$B$13))</f>
        <v/>
      </c>
      <c r="N72" s="66"/>
      <c r="O72" s="8"/>
      <c r="P72" s="123"/>
      <c r="Q72" s="123"/>
      <c r="R72" s="126" t="str">
        <f>IF(P72="","",T72*M72*LOOKUP(RIGHT($D$2,3),定数!$A$6:$A$13,定数!$B$6:$B$13))</f>
        <v/>
      </c>
      <c r="S72" s="126"/>
      <c r="T72" s="127" t="str">
        <f t="shared" si="4"/>
        <v/>
      </c>
      <c r="U72" s="127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6">
        <v>65</v>
      </c>
      <c r="C73" s="122" t="str">
        <f t="shared" si="0"/>
        <v/>
      </c>
      <c r="D73" s="122"/>
      <c r="E73" s="66"/>
      <c r="F73" s="8"/>
      <c r="G73" s="66"/>
      <c r="H73" s="123"/>
      <c r="I73" s="123"/>
      <c r="J73" s="66"/>
      <c r="K73" s="124" t="str">
        <f t="shared" si="3"/>
        <v/>
      </c>
      <c r="L73" s="125"/>
      <c r="M73" s="64" t="str">
        <f>IF(J73="","",(K73/J73)/LOOKUP(RIGHT($D$2,3),定数!$A$6:$A$13,定数!$B$6:$B$13))</f>
        <v/>
      </c>
      <c r="N73" s="66"/>
      <c r="O73" s="8"/>
      <c r="P73" s="123"/>
      <c r="Q73" s="123"/>
      <c r="R73" s="126" t="str">
        <f>IF(P73="","",T73*M73*LOOKUP(RIGHT($D$2,3),定数!$A$6:$A$13,定数!$B$6:$B$13))</f>
        <v/>
      </c>
      <c r="S73" s="126"/>
      <c r="T73" s="127" t="str">
        <f t="shared" si="4"/>
        <v/>
      </c>
      <c r="U73" s="127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6">
        <v>66</v>
      </c>
      <c r="C74" s="122" t="str">
        <f>IF(R73="","",C73+R73)</f>
        <v/>
      </c>
      <c r="D74" s="122"/>
      <c r="E74" s="66"/>
      <c r="F74" s="8"/>
      <c r="G74" s="66"/>
      <c r="H74" s="123"/>
      <c r="I74" s="123"/>
      <c r="J74" s="66"/>
      <c r="K74" s="124" t="str">
        <f t="shared" si="3"/>
        <v/>
      </c>
      <c r="L74" s="125"/>
      <c r="M74" s="64" t="str">
        <f>IF(J74="","",(K74/J74)/LOOKUP(RIGHT($D$2,3),定数!$A$6:$A$13,定数!$B$6:$B$13))</f>
        <v/>
      </c>
      <c r="N74" s="66"/>
      <c r="O74" s="8"/>
      <c r="P74" s="123"/>
      <c r="Q74" s="123"/>
      <c r="R74" s="126" t="str">
        <f>IF(P74="","",T74*M74*LOOKUP(RIGHT($D$2,3),定数!$A$6:$A$13,定数!$B$6:$B$13))</f>
        <v/>
      </c>
      <c r="S74" s="126"/>
      <c r="T74" s="127" t="str">
        <f t="shared" si="4"/>
        <v/>
      </c>
      <c r="U74" s="127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6">
        <v>67</v>
      </c>
      <c r="C75" s="122" t="str">
        <f t="shared" ref="C75:C108" si="9">IF(R74="","",C74+R74)</f>
        <v/>
      </c>
      <c r="D75" s="122"/>
      <c r="E75" s="66"/>
      <c r="F75" s="8"/>
      <c r="G75" s="66"/>
      <c r="H75" s="123"/>
      <c r="I75" s="123"/>
      <c r="J75" s="66"/>
      <c r="K75" s="124" t="str">
        <f t="shared" ref="K75:K108" si="10">IF(J75="","",C75*0.03)</f>
        <v/>
      </c>
      <c r="L75" s="125"/>
      <c r="M75" s="64" t="str">
        <f>IF(J75="","",(K75/J75)/LOOKUP(RIGHT($D$2,3),定数!$A$6:$A$13,定数!$B$6:$B$13))</f>
        <v/>
      </c>
      <c r="N75" s="66"/>
      <c r="O75" s="8"/>
      <c r="P75" s="123"/>
      <c r="Q75" s="123"/>
      <c r="R75" s="126" t="str">
        <f>IF(P75="","",T75*M75*LOOKUP(RIGHT($D$2,3),定数!$A$6:$A$13,定数!$B$6:$B$13))</f>
        <v/>
      </c>
      <c r="S75" s="126"/>
      <c r="T75" s="127" t="str">
        <f t="shared" si="4"/>
        <v/>
      </c>
      <c r="U75" s="127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6">
        <v>68</v>
      </c>
      <c r="C76" s="122" t="str">
        <f t="shared" si="9"/>
        <v/>
      </c>
      <c r="D76" s="122"/>
      <c r="E76" s="66"/>
      <c r="F76" s="8"/>
      <c r="G76" s="66"/>
      <c r="H76" s="123"/>
      <c r="I76" s="123"/>
      <c r="J76" s="66"/>
      <c r="K76" s="124" t="str">
        <f t="shared" si="10"/>
        <v/>
      </c>
      <c r="L76" s="125"/>
      <c r="M76" s="64" t="str">
        <f>IF(J76="","",(K76/J76)/LOOKUP(RIGHT($D$2,3),定数!$A$6:$A$13,定数!$B$6:$B$13))</f>
        <v/>
      </c>
      <c r="N76" s="66"/>
      <c r="O76" s="8"/>
      <c r="P76" s="123"/>
      <c r="Q76" s="123"/>
      <c r="R76" s="126" t="str">
        <f>IF(P76="","",T76*M76*LOOKUP(RIGHT($D$2,3),定数!$A$6:$A$13,定数!$B$6:$B$13))</f>
        <v/>
      </c>
      <c r="S76" s="126"/>
      <c r="T76" s="127" t="str">
        <f t="shared" ref="T76:T108" si="11">IF(P76="","",IF(G76="買",(P76-H76),(H76-P76))*IF(RIGHT($D$2,3)="JPY",100,10000))</f>
        <v/>
      </c>
      <c r="U76" s="127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6">
        <v>69</v>
      </c>
      <c r="C77" s="122" t="str">
        <f t="shared" si="9"/>
        <v/>
      </c>
      <c r="D77" s="122"/>
      <c r="E77" s="66"/>
      <c r="F77" s="8"/>
      <c r="G77" s="66"/>
      <c r="H77" s="123"/>
      <c r="I77" s="123"/>
      <c r="J77" s="66"/>
      <c r="K77" s="124" t="str">
        <f t="shared" si="10"/>
        <v/>
      </c>
      <c r="L77" s="125"/>
      <c r="M77" s="64" t="str">
        <f>IF(J77="","",(K77/J77)/LOOKUP(RIGHT($D$2,3),定数!$A$6:$A$13,定数!$B$6:$B$13))</f>
        <v/>
      </c>
      <c r="N77" s="66"/>
      <c r="O77" s="8"/>
      <c r="P77" s="123"/>
      <c r="Q77" s="123"/>
      <c r="R77" s="126" t="str">
        <f>IF(P77="","",T77*M77*LOOKUP(RIGHT($D$2,3),定数!$A$6:$A$13,定数!$B$6:$B$13))</f>
        <v/>
      </c>
      <c r="S77" s="126"/>
      <c r="T77" s="127" t="str">
        <f t="shared" si="11"/>
        <v/>
      </c>
      <c r="U77" s="127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6">
        <v>70</v>
      </c>
      <c r="C78" s="122" t="str">
        <f>IF(R77="","",C77+R77)</f>
        <v/>
      </c>
      <c r="D78" s="122"/>
      <c r="E78" s="66"/>
      <c r="F78" s="8"/>
      <c r="G78" s="66"/>
      <c r="H78" s="123"/>
      <c r="I78" s="123"/>
      <c r="J78" s="66"/>
      <c r="K78" s="124" t="str">
        <f t="shared" si="10"/>
        <v/>
      </c>
      <c r="L78" s="125"/>
      <c r="M78" s="64" t="str">
        <f>IF(J78="","",(K78/J78)/LOOKUP(RIGHT($D$2,3),定数!$A$6:$A$13,定数!$B$6:$B$13))</f>
        <v/>
      </c>
      <c r="N78" s="66"/>
      <c r="O78" s="8"/>
      <c r="P78" s="123"/>
      <c r="Q78" s="123"/>
      <c r="R78" s="126" t="str">
        <f>IF(P78="","",T78*M78*LOOKUP(RIGHT($D$2,3),定数!$A$6:$A$13,定数!$B$6:$B$13))</f>
        <v/>
      </c>
      <c r="S78" s="126"/>
      <c r="T78" s="127" t="str">
        <f t="shared" si="11"/>
        <v/>
      </c>
      <c r="U78" s="127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6">
        <v>71</v>
      </c>
      <c r="C79" s="122" t="str">
        <f>IF(R78="","",C78+R78)</f>
        <v/>
      </c>
      <c r="D79" s="122"/>
      <c r="E79" s="66"/>
      <c r="F79" s="8"/>
      <c r="G79" s="66"/>
      <c r="H79" s="123"/>
      <c r="I79" s="123"/>
      <c r="J79" s="66"/>
      <c r="K79" s="124" t="str">
        <f t="shared" si="10"/>
        <v/>
      </c>
      <c r="L79" s="125"/>
      <c r="M79" s="64" t="str">
        <f>IF(J79="","",(K79/J79)/LOOKUP(RIGHT($D$2,3),定数!$A$6:$A$13,定数!$B$6:$B$13))</f>
        <v/>
      </c>
      <c r="N79" s="66"/>
      <c r="O79" s="8"/>
      <c r="P79" s="123"/>
      <c r="Q79" s="123"/>
      <c r="R79" s="126" t="str">
        <f>IF(P79="","",T79*M79*LOOKUP(RIGHT($D$2,3),定数!$A$6:$A$13,定数!$B$6:$B$13))</f>
        <v/>
      </c>
      <c r="S79" s="126"/>
      <c r="T79" s="127" t="str">
        <f t="shared" si="11"/>
        <v/>
      </c>
      <c r="U79" s="127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6">
        <v>72</v>
      </c>
      <c r="C80" s="122" t="str">
        <f>IF(R79="","",C79+R79)</f>
        <v/>
      </c>
      <c r="D80" s="122"/>
      <c r="E80" s="66"/>
      <c r="F80" s="8"/>
      <c r="G80" s="66"/>
      <c r="H80" s="123"/>
      <c r="I80" s="123"/>
      <c r="J80" s="66"/>
      <c r="K80" s="124" t="str">
        <f t="shared" si="10"/>
        <v/>
      </c>
      <c r="L80" s="125"/>
      <c r="M80" s="64" t="str">
        <f>IF(J80="","",(K80/J80)/LOOKUP(RIGHT($D$2,3),定数!$A$6:$A$13,定数!$B$6:$B$13))</f>
        <v/>
      </c>
      <c r="N80" s="66"/>
      <c r="O80" s="8"/>
      <c r="P80" s="123"/>
      <c r="Q80" s="123"/>
      <c r="R80" s="126" t="str">
        <f>IF(P80="","",T80*M80*LOOKUP(RIGHT($D$2,3),定数!$A$6:$A$13,定数!$B$6:$B$13))</f>
        <v/>
      </c>
      <c r="S80" s="126"/>
      <c r="T80" s="127" t="str">
        <f t="shared" si="11"/>
        <v/>
      </c>
      <c r="U80" s="127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6">
        <v>73</v>
      </c>
      <c r="C81" s="122" t="str">
        <f t="shared" si="9"/>
        <v/>
      </c>
      <c r="D81" s="122"/>
      <c r="E81" s="66"/>
      <c r="F81" s="8"/>
      <c r="G81" s="66"/>
      <c r="H81" s="123"/>
      <c r="I81" s="123"/>
      <c r="J81" s="66"/>
      <c r="K81" s="124" t="str">
        <f t="shared" si="10"/>
        <v/>
      </c>
      <c r="L81" s="125"/>
      <c r="M81" s="64" t="str">
        <f>IF(J81="","",(K81/J81)/LOOKUP(RIGHT($D$2,3),定数!$A$6:$A$13,定数!$B$6:$B$13))</f>
        <v/>
      </c>
      <c r="N81" s="66"/>
      <c r="O81" s="8"/>
      <c r="P81" s="123"/>
      <c r="Q81" s="123"/>
      <c r="R81" s="126" t="str">
        <f>IF(P81="","",T81*M81*LOOKUP(RIGHT($D$2,3),定数!$A$6:$A$13,定数!$B$6:$B$13))</f>
        <v/>
      </c>
      <c r="S81" s="126"/>
      <c r="T81" s="127" t="str">
        <f t="shared" si="11"/>
        <v/>
      </c>
      <c r="U81" s="127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6">
        <v>74</v>
      </c>
      <c r="C82" s="122" t="str">
        <f t="shared" si="9"/>
        <v/>
      </c>
      <c r="D82" s="122"/>
      <c r="E82" s="66"/>
      <c r="F82" s="8"/>
      <c r="G82" s="66"/>
      <c r="H82" s="123"/>
      <c r="I82" s="123"/>
      <c r="J82" s="66"/>
      <c r="K82" s="124" t="str">
        <f t="shared" si="10"/>
        <v/>
      </c>
      <c r="L82" s="125"/>
      <c r="M82" s="64" t="str">
        <f>IF(J82="","",(K82/J82)/LOOKUP(RIGHT($D$2,3),定数!$A$6:$A$13,定数!$B$6:$B$13))</f>
        <v/>
      </c>
      <c r="N82" s="66"/>
      <c r="O82" s="8"/>
      <c r="P82" s="123"/>
      <c r="Q82" s="123"/>
      <c r="R82" s="126" t="str">
        <f>IF(P82="","",T82*M82*LOOKUP(RIGHT($D$2,3),定数!$A$6:$A$13,定数!$B$6:$B$13))</f>
        <v/>
      </c>
      <c r="S82" s="126"/>
      <c r="T82" s="127" t="str">
        <f t="shared" si="11"/>
        <v/>
      </c>
      <c r="U82" s="127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6">
        <v>75</v>
      </c>
      <c r="C83" s="122" t="str">
        <f>IF(R82="","",C82+R82)</f>
        <v/>
      </c>
      <c r="D83" s="122"/>
      <c r="E83" s="66"/>
      <c r="F83" s="8"/>
      <c r="G83" s="66"/>
      <c r="H83" s="123"/>
      <c r="I83" s="123"/>
      <c r="J83" s="66"/>
      <c r="K83" s="124" t="str">
        <f t="shared" si="10"/>
        <v/>
      </c>
      <c r="L83" s="125"/>
      <c r="M83" s="64" t="str">
        <f>IF(J83="","",(K83/J83)/LOOKUP(RIGHT($D$2,3),定数!$A$6:$A$13,定数!$B$6:$B$13))</f>
        <v/>
      </c>
      <c r="N83" s="66"/>
      <c r="O83" s="8"/>
      <c r="P83" s="123"/>
      <c r="Q83" s="123"/>
      <c r="R83" s="126" t="str">
        <f>IF(P83="","",T83*M83*LOOKUP(RIGHT($D$2,3),定数!$A$6:$A$13,定数!$B$6:$B$13))</f>
        <v/>
      </c>
      <c r="S83" s="126"/>
      <c r="T83" s="127" t="str">
        <f t="shared" si="11"/>
        <v/>
      </c>
      <c r="U83" s="127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6">
        <v>76</v>
      </c>
      <c r="C84" s="122" t="str">
        <f>IF(R83="","",C83+R83)</f>
        <v/>
      </c>
      <c r="D84" s="122"/>
      <c r="E84" s="66"/>
      <c r="F84" s="8"/>
      <c r="G84" s="66"/>
      <c r="H84" s="123"/>
      <c r="I84" s="123"/>
      <c r="J84" s="66"/>
      <c r="K84" s="124" t="str">
        <f t="shared" si="10"/>
        <v/>
      </c>
      <c r="L84" s="125"/>
      <c r="M84" s="64" t="str">
        <f>IF(J84="","",(K84/J84)/LOOKUP(RIGHT($D$2,3),定数!$A$6:$A$13,定数!$B$6:$B$13))</f>
        <v/>
      </c>
      <c r="N84" s="66"/>
      <c r="O84" s="8"/>
      <c r="P84" s="123"/>
      <c r="Q84" s="123"/>
      <c r="R84" s="126" t="str">
        <f>IF(P84="","",T84*M84*LOOKUP(RIGHT($D$2,3),定数!$A$6:$A$13,定数!$B$6:$B$13))</f>
        <v/>
      </c>
      <c r="S84" s="126"/>
      <c r="T84" s="127" t="str">
        <f t="shared" si="11"/>
        <v/>
      </c>
      <c r="U84" s="127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6">
        <v>77</v>
      </c>
      <c r="C85" s="122" t="str">
        <f>IF(R84="","",C84+R84)</f>
        <v/>
      </c>
      <c r="D85" s="122"/>
      <c r="E85" s="66"/>
      <c r="F85" s="8"/>
      <c r="G85" s="66"/>
      <c r="H85" s="123"/>
      <c r="I85" s="123"/>
      <c r="J85" s="66"/>
      <c r="K85" s="124" t="str">
        <f t="shared" si="10"/>
        <v/>
      </c>
      <c r="L85" s="125"/>
      <c r="M85" s="64" t="str">
        <f>IF(J85="","",(K85/J85)/LOOKUP(RIGHT($D$2,3),定数!$A$6:$A$13,定数!$B$6:$B$13))</f>
        <v/>
      </c>
      <c r="N85" s="66"/>
      <c r="O85" s="8"/>
      <c r="P85" s="123"/>
      <c r="Q85" s="123"/>
      <c r="R85" s="126" t="str">
        <f>IF(P85="","",T85*M85*LOOKUP(RIGHT($D$2,3),定数!$A$6:$A$13,定数!$B$6:$B$13))</f>
        <v/>
      </c>
      <c r="S85" s="126"/>
      <c r="T85" s="127" t="str">
        <f t="shared" si="11"/>
        <v/>
      </c>
      <c r="U85" s="127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6">
        <v>78</v>
      </c>
      <c r="C86" s="122" t="str">
        <f t="shared" si="9"/>
        <v/>
      </c>
      <c r="D86" s="122"/>
      <c r="E86" s="66"/>
      <c r="F86" s="8"/>
      <c r="G86" s="66"/>
      <c r="H86" s="123"/>
      <c r="I86" s="123"/>
      <c r="J86" s="66"/>
      <c r="K86" s="124" t="str">
        <f t="shared" si="10"/>
        <v/>
      </c>
      <c r="L86" s="125"/>
      <c r="M86" s="64" t="str">
        <f>IF(J86="","",(K86/J86)/LOOKUP(RIGHT($D$2,3),定数!$A$6:$A$13,定数!$B$6:$B$13))</f>
        <v/>
      </c>
      <c r="N86" s="66"/>
      <c r="O86" s="8"/>
      <c r="P86" s="123"/>
      <c r="Q86" s="123"/>
      <c r="R86" s="126" t="str">
        <f>IF(P86="","",T86*M86*LOOKUP(RIGHT($D$2,3),定数!$A$6:$A$13,定数!$B$6:$B$13))</f>
        <v/>
      </c>
      <c r="S86" s="126"/>
      <c r="T86" s="127" t="str">
        <f t="shared" si="11"/>
        <v/>
      </c>
      <c r="U86" s="127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6">
        <v>79</v>
      </c>
      <c r="C87" s="122" t="str">
        <f>IF(R86="","",C86+R86)</f>
        <v/>
      </c>
      <c r="D87" s="122"/>
      <c r="E87" s="66"/>
      <c r="F87" s="8"/>
      <c r="G87" s="66"/>
      <c r="H87" s="123"/>
      <c r="I87" s="123"/>
      <c r="J87" s="66"/>
      <c r="K87" s="124" t="str">
        <f t="shared" si="10"/>
        <v/>
      </c>
      <c r="L87" s="125"/>
      <c r="M87" s="64" t="str">
        <f>IF(J87="","",(K87/J87)/LOOKUP(RIGHT($D$2,3),定数!$A$6:$A$13,定数!$B$6:$B$13))</f>
        <v/>
      </c>
      <c r="N87" s="66"/>
      <c r="O87" s="8"/>
      <c r="P87" s="123"/>
      <c r="Q87" s="123"/>
      <c r="R87" s="126" t="str">
        <f>IF(P87="","",T87*M87*LOOKUP(RIGHT($D$2,3),定数!$A$6:$A$13,定数!$B$6:$B$13))</f>
        <v/>
      </c>
      <c r="S87" s="126"/>
      <c r="T87" s="127" t="str">
        <f t="shared" si="11"/>
        <v/>
      </c>
      <c r="U87" s="127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6">
        <v>80</v>
      </c>
      <c r="C88" s="122" t="str">
        <f t="shared" si="9"/>
        <v/>
      </c>
      <c r="D88" s="122"/>
      <c r="E88" s="66"/>
      <c r="F88" s="8"/>
      <c r="G88" s="66"/>
      <c r="H88" s="123"/>
      <c r="I88" s="123"/>
      <c r="J88" s="66"/>
      <c r="K88" s="124" t="str">
        <f t="shared" si="10"/>
        <v/>
      </c>
      <c r="L88" s="125"/>
      <c r="M88" s="64" t="str">
        <f>IF(J88="","",(K88/J88)/LOOKUP(RIGHT($D$2,3),定数!$A$6:$A$13,定数!$B$6:$B$13))</f>
        <v/>
      </c>
      <c r="N88" s="66"/>
      <c r="O88" s="8"/>
      <c r="P88" s="123"/>
      <c r="Q88" s="123"/>
      <c r="R88" s="126" t="str">
        <f>IF(P88="","",T88*M88*LOOKUP(RIGHT($D$2,3),定数!$A$6:$A$13,定数!$B$6:$B$13))</f>
        <v/>
      </c>
      <c r="S88" s="126"/>
      <c r="T88" s="127" t="str">
        <f t="shared" si="11"/>
        <v/>
      </c>
      <c r="U88" s="127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6">
        <v>81</v>
      </c>
      <c r="C89" s="122" t="str">
        <f>IF(R88="","",C88+R88)</f>
        <v/>
      </c>
      <c r="D89" s="122"/>
      <c r="E89" s="66"/>
      <c r="F89" s="8"/>
      <c r="G89" s="66"/>
      <c r="H89" s="123"/>
      <c r="I89" s="123"/>
      <c r="J89" s="66"/>
      <c r="K89" s="124" t="str">
        <f t="shared" si="10"/>
        <v/>
      </c>
      <c r="L89" s="125"/>
      <c r="M89" s="64" t="str">
        <f>IF(J89="","",(K89/J89)/LOOKUP(RIGHT($D$2,3),定数!$A$6:$A$13,定数!$B$6:$B$13))</f>
        <v/>
      </c>
      <c r="N89" s="66"/>
      <c r="O89" s="8"/>
      <c r="P89" s="123"/>
      <c r="Q89" s="123"/>
      <c r="R89" s="126" t="str">
        <f>IF(P89="","",T89*M89*LOOKUP(RIGHT($D$2,3),定数!$A$6:$A$13,定数!$B$6:$B$13))</f>
        <v/>
      </c>
      <c r="S89" s="126"/>
      <c r="T89" s="127" t="str">
        <f t="shared" si="11"/>
        <v/>
      </c>
      <c r="U89" s="127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6">
        <v>82</v>
      </c>
      <c r="C90" s="122" t="str">
        <f t="shared" si="9"/>
        <v/>
      </c>
      <c r="D90" s="122"/>
      <c r="E90" s="66"/>
      <c r="F90" s="8"/>
      <c r="G90" s="66"/>
      <c r="H90" s="123"/>
      <c r="I90" s="123"/>
      <c r="J90" s="66"/>
      <c r="K90" s="124" t="str">
        <f t="shared" si="10"/>
        <v/>
      </c>
      <c r="L90" s="125"/>
      <c r="M90" s="64" t="str">
        <f>IF(J90="","",(K90/J90)/LOOKUP(RIGHT($D$2,3),定数!$A$6:$A$13,定数!$B$6:$B$13))</f>
        <v/>
      </c>
      <c r="N90" s="66"/>
      <c r="O90" s="8"/>
      <c r="P90" s="123"/>
      <c r="Q90" s="123"/>
      <c r="R90" s="126" t="str">
        <f>IF(P90="","",T90*M90*LOOKUP(RIGHT($D$2,3),定数!$A$6:$A$13,定数!$B$6:$B$13))</f>
        <v/>
      </c>
      <c r="S90" s="126"/>
      <c r="T90" s="127" t="str">
        <f t="shared" si="11"/>
        <v/>
      </c>
      <c r="U90" s="127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6">
        <v>83</v>
      </c>
      <c r="C91" s="122" t="str">
        <f t="shared" si="9"/>
        <v/>
      </c>
      <c r="D91" s="122"/>
      <c r="E91" s="66"/>
      <c r="F91" s="8"/>
      <c r="G91" s="66"/>
      <c r="H91" s="123"/>
      <c r="I91" s="123"/>
      <c r="J91" s="66"/>
      <c r="K91" s="124" t="str">
        <f t="shared" si="10"/>
        <v/>
      </c>
      <c r="L91" s="125"/>
      <c r="M91" s="64" t="str">
        <f>IF(J91="","",(K91/J91)/LOOKUP(RIGHT($D$2,3),定数!$A$6:$A$13,定数!$B$6:$B$13))</f>
        <v/>
      </c>
      <c r="N91" s="66"/>
      <c r="O91" s="8"/>
      <c r="P91" s="123"/>
      <c r="Q91" s="123"/>
      <c r="R91" s="126" t="str">
        <f>IF(P91="","",T91*M91*LOOKUP(RIGHT($D$2,3),定数!$A$6:$A$13,定数!$B$6:$B$13))</f>
        <v/>
      </c>
      <c r="S91" s="126"/>
      <c r="T91" s="127" t="str">
        <f t="shared" si="11"/>
        <v/>
      </c>
      <c r="U91" s="127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6">
        <v>84</v>
      </c>
      <c r="C92" s="122" t="str">
        <f t="shared" si="9"/>
        <v/>
      </c>
      <c r="D92" s="122"/>
      <c r="E92" s="66"/>
      <c r="F92" s="8"/>
      <c r="G92" s="66"/>
      <c r="H92" s="123"/>
      <c r="I92" s="123"/>
      <c r="J92" s="66"/>
      <c r="K92" s="124" t="str">
        <f t="shared" si="10"/>
        <v/>
      </c>
      <c r="L92" s="125"/>
      <c r="M92" s="64" t="str">
        <f>IF(J92="","",(K92/J92)/LOOKUP(RIGHT($D$2,3),定数!$A$6:$A$13,定数!$B$6:$B$13))</f>
        <v/>
      </c>
      <c r="N92" s="66"/>
      <c r="O92" s="8"/>
      <c r="P92" s="123"/>
      <c r="Q92" s="123"/>
      <c r="R92" s="126" t="str">
        <f>IF(P92="","",T92*M92*LOOKUP(RIGHT($D$2,3),定数!$A$6:$A$13,定数!$B$6:$B$13))</f>
        <v/>
      </c>
      <c r="S92" s="126"/>
      <c r="T92" s="127" t="str">
        <f t="shared" si="11"/>
        <v/>
      </c>
      <c r="U92" s="127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6">
        <v>85</v>
      </c>
      <c r="C93" s="122" t="str">
        <f>IF(R92="","",C92+R92)</f>
        <v/>
      </c>
      <c r="D93" s="122"/>
      <c r="E93" s="66"/>
      <c r="F93" s="8"/>
      <c r="G93" s="66"/>
      <c r="H93" s="123"/>
      <c r="I93" s="123"/>
      <c r="J93" s="66"/>
      <c r="K93" s="124" t="str">
        <f t="shared" si="10"/>
        <v/>
      </c>
      <c r="L93" s="125"/>
      <c r="M93" s="64" t="str">
        <f>IF(J93="","",(K93/J93)/LOOKUP(RIGHT($D$2,3),定数!$A$6:$A$13,定数!$B$6:$B$13))</f>
        <v/>
      </c>
      <c r="N93" s="66"/>
      <c r="O93" s="8"/>
      <c r="P93" s="123"/>
      <c r="Q93" s="123"/>
      <c r="R93" s="126" t="str">
        <f>IF(P93="","",T93*M93*LOOKUP(RIGHT($D$2,3),定数!$A$6:$A$13,定数!$B$6:$B$13))</f>
        <v/>
      </c>
      <c r="S93" s="126"/>
      <c r="T93" s="127" t="str">
        <f t="shared" si="11"/>
        <v/>
      </c>
      <c r="U93" s="127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6">
        <v>86</v>
      </c>
      <c r="C94" s="122" t="str">
        <f>IF(R93="","",C93+R93)</f>
        <v/>
      </c>
      <c r="D94" s="122"/>
      <c r="E94" s="66"/>
      <c r="F94" s="8"/>
      <c r="G94" s="66"/>
      <c r="H94" s="123"/>
      <c r="I94" s="123"/>
      <c r="J94" s="66"/>
      <c r="K94" s="124" t="str">
        <f t="shared" si="10"/>
        <v/>
      </c>
      <c r="L94" s="125"/>
      <c r="M94" s="64" t="str">
        <f>IF(J94="","",(K94/J94)/LOOKUP(RIGHT($D$2,3),定数!$A$6:$A$13,定数!$B$6:$B$13))</f>
        <v/>
      </c>
      <c r="N94" s="66"/>
      <c r="O94" s="8"/>
      <c r="P94" s="123"/>
      <c r="Q94" s="123"/>
      <c r="R94" s="126" t="str">
        <f>IF(P94="","",T94*M94*LOOKUP(RIGHT($D$2,3),定数!$A$6:$A$13,定数!$B$6:$B$13))</f>
        <v/>
      </c>
      <c r="S94" s="126"/>
      <c r="T94" s="127" t="str">
        <f t="shared" si="11"/>
        <v/>
      </c>
      <c r="U94" s="127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6">
        <v>87</v>
      </c>
      <c r="C95" s="122" t="str">
        <f t="shared" si="9"/>
        <v/>
      </c>
      <c r="D95" s="122"/>
      <c r="E95" s="66"/>
      <c r="F95" s="8"/>
      <c r="G95" s="66"/>
      <c r="H95" s="123"/>
      <c r="I95" s="123"/>
      <c r="J95" s="66"/>
      <c r="K95" s="124" t="str">
        <f t="shared" si="10"/>
        <v/>
      </c>
      <c r="L95" s="125"/>
      <c r="M95" s="64" t="str">
        <f>IF(J95="","",(K95/J95)/LOOKUP(RIGHT($D$2,3),定数!$A$6:$A$13,定数!$B$6:$B$13))</f>
        <v/>
      </c>
      <c r="N95" s="66"/>
      <c r="O95" s="8"/>
      <c r="P95" s="123"/>
      <c r="Q95" s="123"/>
      <c r="R95" s="126" t="str">
        <f>IF(P95="","",T95*M95*LOOKUP(RIGHT($D$2,3),定数!$A$6:$A$13,定数!$B$6:$B$13))</f>
        <v/>
      </c>
      <c r="S95" s="126"/>
      <c r="T95" s="127" t="str">
        <f t="shared" si="11"/>
        <v/>
      </c>
      <c r="U95" s="127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6">
        <v>88</v>
      </c>
      <c r="C96" s="122" t="str">
        <f t="shared" si="9"/>
        <v/>
      </c>
      <c r="D96" s="122"/>
      <c r="E96" s="66"/>
      <c r="F96" s="8"/>
      <c r="G96" s="66"/>
      <c r="H96" s="123"/>
      <c r="I96" s="123"/>
      <c r="J96" s="66"/>
      <c r="K96" s="124" t="str">
        <f t="shared" si="10"/>
        <v/>
      </c>
      <c r="L96" s="125"/>
      <c r="M96" s="64" t="str">
        <f>IF(J96="","",(K96/J96)/LOOKUP(RIGHT($D$2,3),定数!$A$6:$A$13,定数!$B$6:$B$13))</f>
        <v/>
      </c>
      <c r="N96" s="66"/>
      <c r="O96" s="8"/>
      <c r="P96" s="123"/>
      <c r="Q96" s="123"/>
      <c r="R96" s="126" t="str">
        <f>IF(P96="","",T96*M96*LOOKUP(RIGHT($D$2,3),定数!$A$6:$A$13,定数!$B$6:$B$13))</f>
        <v/>
      </c>
      <c r="S96" s="126"/>
      <c r="T96" s="127" t="str">
        <f t="shared" si="11"/>
        <v/>
      </c>
      <c r="U96" s="127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6">
        <v>89</v>
      </c>
      <c r="C97" s="122" t="str">
        <f t="shared" si="9"/>
        <v/>
      </c>
      <c r="D97" s="122"/>
      <c r="E97" s="66"/>
      <c r="F97" s="8"/>
      <c r="G97" s="66"/>
      <c r="H97" s="123"/>
      <c r="I97" s="123"/>
      <c r="J97" s="66"/>
      <c r="K97" s="124" t="str">
        <f t="shared" si="10"/>
        <v/>
      </c>
      <c r="L97" s="125"/>
      <c r="M97" s="64" t="str">
        <f>IF(J97="","",(K97/J97)/LOOKUP(RIGHT($D$2,3),定数!$A$6:$A$13,定数!$B$6:$B$13))</f>
        <v/>
      </c>
      <c r="N97" s="66"/>
      <c r="O97" s="8"/>
      <c r="P97" s="123"/>
      <c r="Q97" s="123"/>
      <c r="R97" s="126" t="str">
        <f>IF(P97="","",T97*M97*LOOKUP(RIGHT($D$2,3),定数!$A$6:$A$13,定数!$B$6:$B$13))</f>
        <v/>
      </c>
      <c r="S97" s="126"/>
      <c r="T97" s="127" t="str">
        <f t="shared" si="11"/>
        <v/>
      </c>
      <c r="U97" s="127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6">
        <v>90</v>
      </c>
      <c r="C98" s="122" t="str">
        <f t="shared" si="9"/>
        <v/>
      </c>
      <c r="D98" s="122"/>
      <c r="E98" s="66"/>
      <c r="F98" s="8"/>
      <c r="G98" s="66"/>
      <c r="H98" s="123"/>
      <c r="I98" s="123"/>
      <c r="J98" s="66"/>
      <c r="K98" s="124" t="str">
        <f t="shared" si="10"/>
        <v/>
      </c>
      <c r="L98" s="125"/>
      <c r="M98" s="64" t="str">
        <f>IF(J98="","",(K98/J98)/LOOKUP(RIGHT($D$2,3),定数!$A$6:$A$13,定数!$B$6:$B$13))</f>
        <v/>
      </c>
      <c r="N98" s="66"/>
      <c r="O98" s="8"/>
      <c r="P98" s="123"/>
      <c r="Q98" s="123"/>
      <c r="R98" s="126" t="str">
        <f>IF(P98="","",T98*M98*LOOKUP(RIGHT($D$2,3),定数!$A$6:$A$13,定数!$B$6:$B$13))</f>
        <v/>
      </c>
      <c r="S98" s="126"/>
      <c r="T98" s="127" t="str">
        <f t="shared" si="11"/>
        <v/>
      </c>
      <c r="U98" s="127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6">
        <v>91</v>
      </c>
      <c r="C99" s="122" t="str">
        <f t="shared" si="9"/>
        <v/>
      </c>
      <c r="D99" s="122"/>
      <c r="E99" s="66"/>
      <c r="F99" s="8"/>
      <c r="G99" s="66"/>
      <c r="H99" s="123"/>
      <c r="I99" s="123"/>
      <c r="J99" s="66"/>
      <c r="K99" s="124" t="str">
        <f t="shared" si="10"/>
        <v/>
      </c>
      <c r="L99" s="125"/>
      <c r="M99" s="64" t="str">
        <f>IF(J99="","",(K99/J99)/LOOKUP(RIGHT($D$2,3),定数!$A$6:$A$13,定数!$B$6:$B$13))</f>
        <v/>
      </c>
      <c r="N99" s="66"/>
      <c r="O99" s="8"/>
      <c r="P99" s="123"/>
      <c r="Q99" s="123"/>
      <c r="R99" s="126" t="str">
        <f>IF(P99="","",T99*M99*LOOKUP(RIGHT($D$2,3),定数!$A$6:$A$13,定数!$B$6:$B$13))</f>
        <v/>
      </c>
      <c r="S99" s="126"/>
      <c r="T99" s="127" t="str">
        <f t="shared" si="11"/>
        <v/>
      </c>
      <c r="U99" s="127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6">
        <v>92</v>
      </c>
      <c r="C100" s="122" t="str">
        <f t="shared" si="9"/>
        <v/>
      </c>
      <c r="D100" s="122"/>
      <c r="E100" s="66"/>
      <c r="F100" s="8"/>
      <c r="G100" s="66"/>
      <c r="H100" s="123"/>
      <c r="I100" s="123"/>
      <c r="J100" s="66"/>
      <c r="K100" s="124" t="str">
        <f t="shared" si="10"/>
        <v/>
      </c>
      <c r="L100" s="125"/>
      <c r="M100" s="64" t="str">
        <f>IF(J100="","",(K100/J100)/LOOKUP(RIGHT($D$2,3),定数!$A$6:$A$13,定数!$B$6:$B$13))</f>
        <v/>
      </c>
      <c r="N100" s="55"/>
      <c r="O100" s="8"/>
      <c r="P100" s="123"/>
      <c r="Q100" s="123"/>
      <c r="R100" s="126" t="str">
        <f>IF(P100="","",T100*M100*LOOKUP(RIGHT($D$2,3),定数!$A$6:$A$13,定数!$B$6:$B$13))</f>
        <v/>
      </c>
      <c r="S100" s="126"/>
      <c r="T100" s="127" t="str">
        <f t="shared" si="11"/>
        <v/>
      </c>
      <c r="U100" s="127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6">
        <v>93</v>
      </c>
      <c r="C101" s="122" t="str">
        <f t="shared" si="9"/>
        <v/>
      </c>
      <c r="D101" s="122"/>
      <c r="E101" s="66"/>
      <c r="F101" s="8"/>
      <c r="G101" s="66"/>
      <c r="H101" s="123"/>
      <c r="I101" s="123"/>
      <c r="J101" s="66"/>
      <c r="K101" s="124" t="str">
        <f t="shared" si="10"/>
        <v/>
      </c>
      <c r="L101" s="125"/>
      <c r="M101" s="64" t="str">
        <f>IF(J101="","",(K101/J101)/LOOKUP(RIGHT($D$2,3),定数!$A$6:$A$13,定数!$B$6:$B$13))</f>
        <v/>
      </c>
      <c r="N101" s="66"/>
      <c r="O101" s="8"/>
      <c r="P101" s="123"/>
      <c r="Q101" s="123"/>
      <c r="R101" s="126" t="str">
        <f>IF(P101="","",T101*M101*LOOKUP(RIGHT($D$2,3),定数!$A$6:$A$13,定数!$B$6:$B$13))</f>
        <v/>
      </c>
      <c r="S101" s="126"/>
      <c r="T101" s="127" t="str">
        <f t="shared" si="11"/>
        <v/>
      </c>
      <c r="U101" s="127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6">
        <v>94</v>
      </c>
      <c r="C102" s="122" t="str">
        <f t="shared" si="9"/>
        <v/>
      </c>
      <c r="D102" s="122"/>
      <c r="E102" s="66"/>
      <c r="F102" s="8"/>
      <c r="G102" s="66"/>
      <c r="H102" s="123"/>
      <c r="I102" s="123"/>
      <c r="J102" s="66"/>
      <c r="K102" s="124" t="str">
        <f t="shared" si="10"/>
        <v/>
      </c>
      <c r="L102" s="125"/>
      <c r="M102" s="64" t="str">
        <f>IF(J102="","",(K102/J102)/LOOKUP(RIGHT($D$2,3),定数!$A$6:$A$13,定数!$B$6:$B$13))</f>
        <v/>
      </c>
      <c r="N102" s="66"/>
      <c r="O102" s="8"/>
      <c r="P102" s="123"/>
      <c r="Q102" s="123"/>
      <c r="R102" s="126" t="str">
        <f>IF(P102="","",T102*M102*LOOKUP(RIGHT($D$2,3),定数!$A$6:$A$13,定数!$B$6:$B$13))</f>
        <v/>
      </c>
      <c r="S102" s="126"/>
      <c r="T102" s="127" t="str">
        <f t="shared" si="11"/>
        <v/>
      </c>
      <c r="U102" s="127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6">
        <v>95</v>
      </c>
      <c r="C103" s="122" t="str">
        <f>IF(R102="","",C102+R102)</f>
        <v/>
      </c>
      <c r="D103" s="122"/>
      <c r="E103" s="66"/>
      <c r="F103" s="8"/>
      <c r="G103" s="66"/>
      <c r="H103" s="123"/>
      <c r="I103" s="123"/>
      <c r="J103" s="66"/>
      <c r="K103" s="124" t="str">
        <f t="shared" si="10"/>
        <v/>
      </c>
      <c r="L103" s="125"/>
      <c r="M103" s="64" t="str">
        <f>IF(J103="","",(K103/J103)/LOOKUP(RIGHT($D$2,3),定数!$A$6:$A$13,定数!$B$6:$B$13))</f>
        <v/>
      </c>
      <c r="N103" s="66"/>
      <c r="O103" s="8"/>
      <c r="P103" s="123"/>
      <c r="Q103" s="123"/>
      <c r="R103" s="126" t="str">
        <f>IF(P103="","",T103*M103*LOOKUP(RIGHT($D$2,3),定数!$A$6:$A$13,定数!$B$6:$B$13))</f>
        <v/>
      </c>
      <c r="S103" s="126"/>
      <c r="T103" s="127" t="str">
        <f t="shared" si="11"/>
        <v/>
      </c>
      <c r="U103" s="127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6">
        <v>96</v>
      </c>
      <c r="C104" s="122" t="str">
        <f t="shared" si="9"/>
        <v/>
      </c>
      <c r="D104" s="122"/>
      <c r="E104" s="66"/>
      <c r="F104" s="8"/>
      <c r="G104" s="66"/>
      <c r="H104" s="123"/>
      <c r="I104" s="123"/>
      <c r="J104" s="66"/>
      <c r="K104" s="124" t="str">
        <f t="shared" si="10"/>
        <v/>
      </c>
      <c r="L104" s="125"/>
      <c r="M104" s="64" t="str">
        <f>IF(J104="","",(K104/J104)/LOOKUP(RIGHT($D$2,3),定数!$A$6:$A$13,定数!$B$6:$B$13))</f>
        <v/>
      </c>
      <c r="N104" s="66"/>
      <c r="O104" s="8"/>
      <c r="P104" s="123"/>
      <c r="Q104" s="123"/>
      <c r="R104" s="126" t="str">
        <f>IF(P104="","",T104*M104*LOOKUP(RIGHT($D$2,3),定数!$A$6:$A$13,定数!$B$6:$B$13))</f>
        <v/>
      </c>
      <c r="S104" s="126"/>
      <c r="T104" s="127" t="str">
        <f t="shared" si="11"/>
        <v/>
      </c>
      <c r="U104" s="127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6">
        <v>97</v>
      </c>
      <c r="C105" s="122" t="str">
        <f t="shared" si="9"/>
        <v/>
      </c>
      <c r="D105" s="122"/>
      <c r="E105" s="66"/>
      <c r="F105" s="8"/>
      <c r="G105" s="66"/>
      <c r="H105" s="123"/>
      <c r="I105" s="123"/>
      <c r="J105" s="66"/>
      <c r="K105" s="124" t="str">
        <f t="shared" si="10"/>
        <v/>
      </c>
      <c r="L105" s="125"/>
      <c r="M105" s="64" t="str">
        <f>IF(J105="","",(K105/J105)/LOOKUP(RIGHT($D$2,3),定数!$A$6:$A$13,定数!$B$6:$B$13))</f>
        <v/>
      </c>
      <c r="N105" s="66"/>
      <c r="O105" s="8"/>
      <c r="P105" s="123"/>
      <c r="Q105" s="123"/>
      <c r="R105" s="126" t="str">
        <f>IF(P105="","",T105*M105*LOOKUP(RIGHT($D$2,3),定数!$A$6:$A$13,定数!$B$6:$B$13))</f>
        <v/>
      </c>
      <c r="S105" s="126"/>
      <c r="T105" s="127" t="str">
        <f t="shared" si="11"/>
        <v/>
      </c>
      <c r="U105" s="127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6">
        <v>98</v>
      </c>
      <c r="C106" s="122" t="str">
        <f t="shared" si="9"/>
        <v/>
      </c>
      <c r="D106" s="122"/>
      <c r="E106" s="66"/>
      <c r="F106" s="8"/>
      <c r="G106" s="66"/>
      <c r="H106" s="123"/>
      <c r="I106" s="123"/>
      <c r="J106" s="66"/>
      <c r="K106" s="124" t="str">
        <f t="shared" si="10"/>
        <v/>
      </c>
      <c r="L106" s="125"/>
      <c r="M106" s="64" t="str">
        <f>IF(J106="","",(K106/J106)/LOOKUP(RIGHT($D$2,3),定数!$A$6:$A$13,定数!$B$6:$B$13))</f>
        <v/>
      </c>
      <c r="N106" s="66"/>
      <c r="O106" s="8"/>
      <c r="P106" s="123"/>
      <c r="Q106" s="123"/>
      <c r="R106" s="126" t="str">
        <f>IF(P106="","",T106*M106*LOOKUP(RIGHT($D$2,3),定数!$A$6:$A$13,定数!$B$6:$B$13))</f>
        <v/>
      </c>
      <c r="S106" s="126"/>
      <c r="T106" s="127" t="str">
        <f t="shared" si="11"/>
        <v/>
      </c>
      <c r="U106" s="127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6">
        <v>99</v>
      </c>
      <c r="C107" s="122" t="str">
        <f t="shared" si="9"/>
        <v/>
      </c>
      <c r="D107" s="122"/>
      <c r="E107" s="66"/>
      <c r="F107" s="8"/>
      <c r="G107" s="66"/>
      <c r="H107" s="123"/>
      <c r="I107" s="123"/>
      <c r="J107" s="66"/>
      <c r="K107" s="124" t="str">
        <f t="shared" si="10"/>
        <v/>
      </c>
      <c r="L107" s="125"/>
      <c r="M107" s="64" t="str">
        <f>IF(J107="","",(K107/J107)/LOOKUP(RIGHT($D$2,3),定数!$A$6:$A$13,定数!$B$6:$B$13))</f>
        <v/>
      </c>
      <c r="N107" s="66"/>
      <c r="O107" s="8"/>
      <c r="P107" s="123"/>
      <c r="Q107" s="123"/>
      <c r="R107" s="126" t="str">
        <f>IF(P107="","",T107*M107*LOOKUP(RIGHT($D$2,3),定数!$A$6:$A$13,定数!$B$6:$B$13))</f>
        <v/>
      </c>
      <c r="S107" s="126"/>
      <c r="T107" s="127" t="str">
        <f t="shared" si="11"/>
        <v/>
      </c>
      <c r="U107" s="127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6">
        <v>100</v>
      </c>
      <c r="C108" s="122" t="str">
        <f t="shared" si="9"/>
        <v/>
      </c>
      <c r="D108" s="122"/>
      <c r="E108" s="66"/>
      <c r="F108" s="8"/>
      <c r="G108" s="66"/>
      <c r="H108" s="123"/>
      <c r="I108" s="123"/>
      <c r="J108" s="66"/>
      <c r="K108" s="124" t="str">
        <f t="shared" si="10"/>
        <v/>
      </c>
      <c r="L108" s="125"/>
      <c r="M108" s="64" t="str">
        <f>IF(J108="","",(K108/J108)/LOOKUP(RIGHT($D$2,3),定数!$A$6:$A$13,定数!$B$6:$B$13))</f>
        <v/>
      </c>
      <c r="N108" s="66"/>
      <c r="O108" s="8"/>
      <c r="P108" s="123"/>
      <c r="Q108" s="123"/>
      <c r="R108" s="126" t="str">
        <f>IF(P108="","",T108*M108*LOOKUP(RIGHT($D$2,3),定数!$A$6:$A$13,定数!$B$6:$B$13))</f>
        <v/>
      </c>
      <c r="S108" s="126"/>
      <c r="T108" s="127" t="str">
        <f t="shared" si="11"/>
        <v/>
      </c>
      <c r="U108" s="127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925"/>
  <sheetViews>
    <sheetView topLeftCell="A922" workbookViewId="0">
      <selection activeCell="A965" sqref="A965"/>
    </sheetView>
  </sheetViews>
  <sheetFormatPr defaultRowHeight="13.2"/>
  <sheetData>
    <row r="1" spans="1:28">
      <c r="A1">
        <v>1</v>
      </c>
    </row>
    <row r="2" spans="1:28">
      <c r="AB2" t="s">
        <v>106</v>
      </c>
    </row>
    <row r="35" spans="1:28">
      <c r="A35">
        <v>2</v>
      </c>
    </row>
    <row r="41" spans="1:28">
      <c r="AB41" t="s">
        <v>106</v>
      </c>
    </row>
    <row r="73" spans="1:28">
      <c r="A73">
        <v>3</v>
      </c>
    </row>
    <row r="74" spans="1:28">
      <c r="AB74" t="s">
        <v>106</v>
      </c>
    </row>
    <row r="111" spans="1:1">
      <c r="A111">
        <v>4</v>
      </c>
    </row>
    <row r="149" spans="1:1">
      <c r="A149">
        <v>5</v>
      </c>
    </row>
    <row r="187" spans="1:1">
      <c r="A187">
        <v>6</v>
      </c>
    </row>
    <row r="225" spans="1:1">
      <c r="A225">
        <v>7</v>
      </c>
    </row>
    <row r="263" spans="1:28">
      <c r="A263">
        <v>8</v>
      </c>
    </row>
    <row r="264" spans="1:28">
      <c r="AB264" t="s">
        <v>106</v>
      </c>
    </row>
    <row r="301" spans="1:28">
      <c r="A301">
        <v>9</v>
      </c>
    </row>
    <row r="302" spans="1:28">
      <c r="AB302" t="s">
        <v>106</v>
      </c>
    </row>
    <row r="339" spans="1:1">
      <c r="A339">
        <v>10</v>
      </c>
    </row>
    <row r="377" spans="1:1">
      <c r="A377">
        <v>11</v>
      </c>
    </row>
    <row r="417" spans="1:1">
      <c r="A417">
        <v>12</v>
      </c>
    </row>
    <row r="456" spans="1:1">
      <c r="A456">
        <v>13</v>
      </c>
    </row>
    <row r="495" spans="1:1">
      <c r="A495">
        <v>14</v>
      </c>
    </row>
    <row r="534" spans="1:1">
      <c r="A534">
        <v>15</v>
      </c>
    </row>
    <row r="573" spans="1:1">
      <c r="A573">
        <v>16</v>
      </c>
    </row>
    <row r="612" spans="1:1">
      <c r="A612">
        <v>17</v>
      </c>
    </row>
    <row r="651" spans="1:1">
      <c r="A651">
        <v>18</v>
      </c>
    </row>
    <row r="690" spans="1:1">
      <c r="A690">
        <v>19</v>
      </c>
    </row>
    <row r="729" spans="1:1">
      <c r="A729">
        <v>20</v>
      </c>
    </row>
    <row r="768" spans="1:1">
      <c r="A768">
        <v>21</v>
      </c>
    </row>
    <row r="807" spans="1:1">
      <c r="A807">
        <v>22</v>
      </c>
    </row>
    <row r="846" spans="1:1">
      <c r="A846">
        <v>23</v>
      </c>
    </row>
    <row r="886" spans="1:1">
      <c r="A886">
        <v>24</v>
      </c>
    </row>
    <row r="925" spans="1:1">
      <c r="A925">
        <v>25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39"/>
  <sheetViews>
    <sheetView tabSelected="1" zoomScale="145" zoomScaleNormal="145" zoomScaleSheetLayoutView="100" workbookViewId="0">
      <selection activeCell="M16" sqref="M16"/>
    </sheetView>
  </sheetViews>
  <sheetFormatPr defaultColWidth="9" defaultRowHeight="13.2"/>
  <cols>
    <col min="2" max="2" width="10.33203125" bestFit="1" customWidth="1"/>
  </cols>
  <sheetData>
    <row r="1" spans="1:10">
      <c r="A1" t="s">
        <v>0</v>
      </c>
    </row>
    <row r="2" spans="1:10" ht="13.2" customHeight="1">
      <c r="A2" s="132" t="s">
        <v>121</v>
      </c>
      <c r="B2" s="132"/>
      <c r="C2" s="132"/>
      <c r="D2" s="132"/>
      <c r="E2" s="132"/>
      <c r="F2" s="132"/>
      <c r="G2" s="132"/>
      <c r="H2" s="132"/>
      <c r="I2" s="132"/>
      <c r="J2" s="132"/>
    </row>
    <row r="3" spans="1:10">
      <c r="A3" s="132"/>
      <c r="B3" s="132"/>
      <c r="C3" s="132"/>
      <c r="D3" s="132"/>
      <c r="E3" s="132"/>
      <c r="F3" s="132"/>
      <c r="G3" s="132"/>
      <c r="H3" s="132"/>
      <c r="I3" s="132"/>
      <c r="J3" s="132"/>
    </row>
    <row r="4" spans="1:10">
      <c r="A4" s="73"/>
      <c r="B4" s="73"/>
      <c r="C4" s="73"/>
      <c r="D4" s="73"/>
      <c r="E4" s="73"/>
      <c r="F4" s="73"/>
      <c r="G4" s="73"/>
      <c r="H4" s="73"/>
      <c r="I4" s="73"/>
      <c r="J4" s="73"/>
    </row>
    <row r="6" spans="1:10">
      <c r="A6" t="s">
        <v>1</v>
      </c>
    </row>
    <row r="7" spans="1:10" ht="13.2" customHeight="1">
      <c r="A7" s="132" t="s">
        <v>122</v>
      </c>
      <c r="B7" s="132"/>
      <c r="C7" s="132"/>
      <c r="D7" s="132"/>
      <c r="E7" s="132"/>
      <c r="F7" s="132"/>
      <c r="G7" s="132"/>
      <c r="H7" s="132"/>
      <c r="I7" s="132"/>
      <c r="J7" s="132"/>
    </row>
    <row r="8" spans="1:10">
      <c r="A8" s="132"/>
      <c r="B8" s="132"/>
      <c r="C8" s="132"/>
      <c r="D8" s="132"/>
      <c r="E8" s="132"/>
      <c r="F8" s="132"/>
      <c r="G8" s="132"/>
      <c r="H8" s="132"/>
      <c r="I8" s="132"/>
      <c r="J8" s="132"/>
    </row>
    <row r="9" spans="1:10" ht="13.2" hidden="1" customHeight="1">
      <c r="A9" s="132"/>
      <c r="B9" s="132"/>
      <c r="C9" s="132"/>
      <c r="D9" s="132"/>
      <c r="E9" s="132"/>
      <c r="F9" s="132"/>
      <c r="G9" s="132"/>
      <c r="H9" s="132"/>
      <c r="I9" s="132"/>
      <c r="J9" s="132"/>
    </row>
    <row r="10" spans="1:10" ht="13.2" hidden="1" customHeight="1">
      <c r="A10" s="132"/>
      <c r="B10" s="132"/>
      <c r="C10" s="132"/>
      <c r="D10" s="132"/>
      <c r="E10" s="132"/>
      <c r="F10" s="132"/>
      <c r="G10" s="132"/>
      <c r="H10" s="132"/>
      <c r="I10" s="132"/>
      <c r="J10" s="132"/>
    </row>
    <row r="11" spans="1:10" ht="13.2" hidden="1" customHeight="1">
      <c r="A11" s="132"/>
      <c r="B11" s="132"/>
      <c r="C11" s="132"/>
      <c r="D11" s="132"/>
      <c r="E11" s="132"/>
      <c r="F11" s="132"/>
      <c r="G11" s="132"/>
      <c r="H11" s="132"/>
      <c r="I11" s="132"/>
      <c r="J11" s="132"/>
    </row>
    <row r="12" spans="1:10" ht="13.2" hidden="1" customHeight="1">
      <c r="A12" s="132"/>
      <c r="B12" s="132"/>
      <c r="C12" s="132"/>
      <c r="D12" s="132"/>
      <c r="E12" s="132"/>
      <c r="F12" s="132"/>
      <c r="G12" s="132"/>
      <c r="H12" s="132"/>
      <c r="I12" s="132"/>
      <c r="J12" s="132"/>
    </row>
    <row r="13" spans="1:10" ht="13.2" hidden="1" customHeight="1">
      <c r="A13" s="132"/>
      <c r="B13" s="132"/>
      <c r="C13" s="132"/>
      <c r="D13" s="132"/>
      <c r="E13" s="132"/>
      <c r="F13" s="132"/>
      <c r="G13" s="132"/>
      <c r="H13" s="132"/>
      <c r="I13" s="132"/>
      <c r="J13" s="132"/>
    </row>
    <row r="14" spans="1:10" ht="13.2" hidden="1" customHeight="1">
      <c r="A14" s="132"/>
      <c r="B14" s="132"/>
      <c r="C14" s="132"/>
      <c r="D14" s="132"/>
      <c r="E14" s="132"/>
      <c r="F14" s="132"/>
      <c r="G14" s="132"/>
      <c r="H14" s="132"/>
      <c r="I14" s="132"/>
      <c r="J14" s="132"/>
    </row>
    <row r="15" spans="1:10">
      <c r="A15" s="132"/>
      <c r="B15" s="132"/>
      <c r="C15" s="132"/>
      <c r="D15" s="132"/>
      <c r="E15" s="132"/>
      <c r="F15" s="132"/>
      <c r="G15" s="132"/>
      <c r="H15" s="132"/>
      <c r="I15" s="132"/>
      <c r="J15" s="132"/>
    </row>
    <row r="17" spans="1:11">
      <c r="A17" t="s">
        <v>2</v>
      </c>
    </row>
    <row r="18" spans="1:11" ht="13.2" customHeight="1">
      <c r="A18" s="132" t="s">
        <v>120</v>
      </c>
      <c r="B18" s="132"/>
      <c r="C18" s="132"/>
      <c r="D18" s="132"/>
      <c r="E18" s="132"/>
      <c r="F18" s="132"/>
      <c r="G18" s="132"/>
      <c r="H18" s="132"/>
      <c r="I18" s="132"/>
      <c r="J18" s="132"/>
    </row>
    <row r="20" spans="1:11" ht="13.2" customHeight="1">
      <c r="A20" s="79" t="s">
        <v>61</v>
      </c>
      <c r="B20" s="79" t="s">
        <v>62</v>
      </c>
      <c r="C20" s="79" t="s">
        <v>69</v>
      </c>
      <c r="D20" s="79" t="s">
        <v>70</v>
      </c>
      <c r="E20" s="130" t="s">
        <v>74</v>
      </c>
      <c r="F20" s="79" t="s">
        <v>59</v>
      </c>
      <c r="G20" s="79"/>
      <c r="H20" s="79"/>
      <c r="I20" s="79" t="s">
        <v>60</v>
      </c>
      <c r="J20" s="79"/>
      <c r="K20" s="128" t="s">
        <v>78</v>
      </c>
    </row>
    <row r="21" spans="1:11" ht="13.8" thickBot="1">
      <c r="A21" s="136"/>
      <c r="B21" s="136"/>
      <c r="C21" s="136"/>
      <c r="D21" s="136"/>
      <c r="E21" s="131"/>
      <c r="F21" s="44" t="s">
        <v>63</v>
      </c>
      <c r="G21" s="44" t="s">
        <v>64</v>
      </c>
      <c r="H21" s="44" t="s">
        <v>65</v>
      </c>
      <c r="I21" s="44" t="s">
        <v>63</v>
      </c>
      <c r="J21" s="44" t="s">
        <v>64</v>
      </c>
      <c r="K21" s="129"/>
    </row>
    <row r="22" spans="1:11" ht="13.8" thickTop="1">
      <c r="A22" s="133" t="s">
        <v>66</v>
      </c>
      <c r="B22" s="40" t="s">
        <v>67</v>
      </c>
      <c r="C22" s="40" t="s">
        <v>71</v>
      </c>
      <c r="D22" s="40">
        <v>22</v>
      </c>
      <c r="E22" s="45"/>
      <c r="F22" s="41">
        <v>0.47399999999999998</v>
      </c>
      <c r="G22" s="41">
        <v>0.51400000000000001</v>
      </c>
      <c r="H22" s="42">
        <v>0.56799999999999995</v>
      </c>
      <c r="I22" s="43">
        <v>0.73</v>
      </c>
      <c r="J22" s="43">
        <v>0.68</v>
      </c>
      <c r="K22" s="45"/>
    </row>
    <row r="23" spans="1:11">
      <c r="A23" s="134"/>
      <c r="B23" s="36"/>
      <c r="C23" s="36" t="s">
        <v>72</v>
      </c>
      <c r="D23" s="36">
        <v>100</v>
      </c>
      <c r="E23" s="46" t="s">
        <v>76</v>
      </c>
      <c r="F23" s="38">
        <v>1.0880000000000001</v>
      </c>
      <c r="G23" s="37">
        <v>0.86899999999999999</v>
      </c>
      <c r="H23" s="37">
        <v>0.307</v>
      </c>
      <c r="I23" s="39">
        <v>0.6</v>
      </c>
      <c r="J23" s="39">
        <v>0.54</v>
      </c>
      <c r="K23" s="46" t="s">
        <v>77</v>
      </c>
    </row>
    <row r="24" spans="1:11">
      <c r="A24" s="134"/>
      <c r="B24" s="36" t="s">
        <v>68</v>
      </c>
      <c r="C24" s="36" t="s">
        <v>73</v>
      </c>
      <c r="D24" s="36">
        <v>100</v>
      </c>
      <c r="E24" s="46" t="s">
        <v>75</v>
      </c>
      <c r="F24" s="37">
        <v>0.72399999999999998</v>
      </c>
      <c r="G24" s="37">
        <v>0.44800000000000001</v>
      </c>
      <c r="H24" s="38">
        <v>0.78800000000000003</v>
      </c>
      <c r="I24" s="39">
        <v>0.54</v>
      </c>
      <c r="J24" s="39">
        <v>0.47</v>
      </c>
      <c r="K24" s="46" t="s">
        <v>77</v>
      </c>
    </row>
    <row r="25" spans="1:11">
      <c r="A25" s="134"/>
      <c r="B25" s="47"/>
      <c r="C25" s="47" t="s">
        <v>80</v>
      </c>
      <c r="D25" s="47">
        <v>100</v>
      </c>
      <c r="E25" s="46" t="s">
        <v>76</v>
      </c>
      <c r="F25" s="37">
        <v>0.14499999999999999</v>
      </c>
      <c r="G25" s="37">
        <v>0.01</v>
      </c>
      <c r="H25" s="38">
        <v>0.21099999999999999</v>
      </c>
      <c r="I25" s="39">
        <v>0.5</v>
      </c>
      <c r="J25" s="39">
        <v>0.44</v>
      </c>
      <c r="K25" s="46" t="s">
        <v>81</v>
      </c>
    </row>
    <row r="26" spans="1:11">
      <c r="A26" s="134"/>
      <c r="B26" s="48" t="s">
        <v>82</v>
      </c>
      <c r="C26" s="48" t="s">
        <v>73</v>
      </c>
      <c r="D26" s="48">
        <v>100</v>
      </c>
      <c r="E26" s="46" t="s">
        <v>83</v>
      </c>
      <c r="F26" s="37">
        <v>0.78400000000000003</v>
      </c>
      <c r="G26" s="37">
        <v>1.347</v>
      </c>
      <c r="H26" s="38">
        <v>4.149</v>
      </c>
      <c r="I26" s="39">
        <v>0.55000000000000004</v>
      </c>
      <c r="J26" s="39">
        <v>0.54</v>
      </c>
      <c r="K26" s="46" t="s">
        <v>84</v>
      </c>
    </row>
    <row r="27" spans="1:11">
      <c r="A27" s="135"/>
      <c r="B27" s="48"/>
      <c r="C27" s="50" t="s">
        <v>86</v>
      </c>
      <c r="D27" s="48">
        <v>100</v>
      </c>
      <c r="E27" s="46" t="s">
        <v>87</v>
      </c>
      <c r="F27" s="37">
        <v>0.18099999999999999</v>
      </c>
      <c r="G27" s="38">
        <v>0.30599999999999999</v>
      </c>
      <c r="H27" s="49">
        <v>6.6000000000000003E-2</v>
      </c>
      <c r="I27" s="39">
        <v>0.5</v>
      </c>
      <c r="J27" s="39">
        <v>0.47</v>
      </c>
      <c r="K27" s="46" t="s">
        <v>88</v>
      </c>
    </row>
    <row r="28" spans="1:11">
      <c r="A28" s="79" t="s">
        <v>91</v>
      </c>
      <c r="B28" s="51" t="s">
        <v>67</v>
      </c>
      <c r="C28" s="51" t="s">
        <v>90</v>
      </c>
      <c r="D28" s="51">
        <v>100</v>
      </c>
      <c r="E28" s="46" t="s">
        <v>92</v>
      </c>
      <c r="F28" s="37">
        <v>2.9119999999999999</v>
      </c>
      <c r="G28" s="49">
        <v>2.6829999999999998</v>
      </c>
      <c r="H28" s="38">
        <v>3.37</v>
      </c>
      <c r="I28" s="39">
        <v>0.56999999999999995</v>
      </c>
      <c r="J28" s="39">
        <v>0.51</v>
      </c>
      <c r="K28" s="46" t="s">
        <v>81</v>
      </c>
    </row>
    <row r="29" spans="1:11">
      <c r="A29" s="79"/>
      <c r="B29" s="52"/>
      <c r="C29" s="52" t="s">
        <v>93</v>
      </c>
      <c r="D29" s="52">
        <v>100</v>
      </c>
      <c r="E29" s="46" t="s">
        <v>76</v>
      </c>
      <c r="F29" s="37">
        <v>-0.13300000000000001</v>
      </c>
      <c r="G29" s="49">
        <v>0.13800000000000001</v>
      </c>
      <c r="H29" s="38">
        <v>0.21299999999999999</v>
      </c>
      <c r="I29" s="39">
        <v>0.43</v>
      </c>
      <c r="J29" s="39">
        <v>0.41</v>
      </c>
      <c r="K29" s="46" t="s">
        <v>84</v>
      </c>
    </row>
    <row r="30" spans="1:11">
      <c r="A30" s="79"/>
      <c r="B30" s="53" t="s">
        <v>68</v>
      </c>
      <c r="C30" s="53" t="s">
        <v>73</v>
      </c>
      <c r="D30" s="53">
        <v>100</v>
      </c>
      <c r="E30" s="46" t="s">
        <v>94</v>
      </c>
      <c r="F30" s="37">
        <v>0.40200000000000002</v>
      </c>
      <c r="G30" s="38">
        <v>0.56999999999999995</v>
      </c>
      <c r="H30" s="49">
        <v>0.50600000000000001</v>
      </c>
      <c r="I30" s="39">
        <v>0.48</v>
      </c>
      <c r="J30" s="39">
        <v>0.45</v>
      </c>
      <c r="K30" s="46" t="s">
        <v>95</v>
      </c>
    </row>
    <row r="31" spans="1:11">
      <c r="A31" s="79"/>
      <c r="B31" s="53"/>
      <c r="C31" s="53" t="s">
        <v>80</v>
      </c>
      <c r="D31" s="53">
        <v>100</v>
      </c>
      <c r="E31" s="46" t="s">
        <v>96</v>
      </c>
      <c r="F31" s="37">
        <v>3.1E-2</v>
      </c>
      <c r="G31" s="37">
        <v>0</v>
      </c>
      <c r="H31" s="38">
        <v>0.123</v>
      </c>
      <c r="I31" s="39">
        <v>0.43</v>
      </c>
      <c r="J31" s="39">
        <v>0.39</v>
      </c>
      <c r="K31" s="46" t="s">
        <v>97</v>
      </c>
    </row>
    <row r="32" spans="1:11">
      <c r="A32" s="79"/>
      <c r="B32" s="54" t="s">
        <v>82</v>
      </c>
      <c r="C32" s="54" t="s">
        <v>73</v>
      </c>
      <c r="D32" s="54">
        <v>100</v>
      </c>
      <c r="E32" s="46" t="s">
        <v>98</v>
      </c>
      <c r="F32" s="38">
        <v>0.98399999999999999</v>
      </c>
      <c r="G32" s="49">
        <v>0.81799999999999995</v>
      </c>
      <c r="H32" s="49">
        <v>0.95799999999999996</v>
      </c>
      <c r="I32" s="39">
        <v>0.52</v>
      </c>
      <c r="J32" s="39">
        <v>0.46</v>
      </c>
      <c r="K32" s="46" t="s">
        <v>88</v>
      </c>
    </row>
    <row r="33" spans="1:11">
      <c r="A33" s="79"/>
      <c r="B33" s="54"/>
      <c r="C33" s="54" t="s">
        <v>80</v>
      </c>
      <c r="D33" s="54">
        <v>100</v>
      </c>
      <c r="E33" s="46" t="s">
        <v>96</v>
      </c>
      <c r="F33" s="38">
        <v>0.379</v>
      </c>
      <c r="G33" s="37">
        <v>0.09</v>
      </c>
      <c r="H33" s="49">
        <v>0.17399999999999999</v>
      </c>
      <c r="I33" s="39">
        <v>0.48</v>
      </c>
      <c r="J33" s="39">
        <v>0.4</v>
      </c>
      <c r="K33" s="46" t="s">
        <v>88</v>
      </c>
    </row>
    <row r="34" spans="1:11">
      <c r="A34" s="79" t="s">
        <v>101</v>
      </c>
      <c r="B34" s="67" t="s">
        <v>67</v>
      </c>
      <c r="C34" s="67" t="s">
        <v>103</v>
      </c>
      <c r="D34" s="56">
        <v>32</v>
      </c>
      <c r="E34" s="57" t="s">
        <v>109</v>
      </c>
      <c r="F34" s="49">
        <v>0.53</v>
      </c>
      <c r="G34" s="49">
        <v>0.42199999999999999</v>
      </c>
      <c r="H34" s="49">
        <v>0.42699999999999999</v>
      </c>
      <c r="I34" s="58">
        <v>0.67</v>
      </c>
      <c r="J34" s="58">
        <v>0.57599999999999996</v>
      </c>
      <c r="K34" s="46" t="s">
        <v>104</v>
      </c>
    </row>
    <row r="35" spans="1:11">
      <c r="A35" s="79"/>
      <c r="B35" s="56" t="s">
        <v>108</v>
      </c>
      <c r="C35" s="71" t="s">
        <v>103</v>
      </c>
      <c r="D35" s="56">
        <v>50</v>
      </c>
      <c r="E35" s="57" t="s">
        <v>76</v>
      </c>
      <c r="F35" s="49">
        <v>0.56299999999999994</v>
      </c>
      <c r="G35" s="38">
        <v>0.89300000000000002</v>
      </c>
      <c r="H35" s="49">
        <v>0.85799999999999998</v>
      </c>
      <c r="I35" s="58">
        <v>0.6</v>
      </c>
      <c r="J35" s="58">
        <v>0.6</v>
      </c>
      <c r="K35" s="46" t="s">
        <v>84</v>
      </c>
    </row>
    <row r="36" spans="1:11">
      <c r="A36" s="79"/>
      <c r="B36" s="56" t="s">
        <v>118</v>
      </c>
      <c r="C36" s="72" t="s">
        <v>103</v>
      </c>
      <c r="D36" s="56">
        <v>25</v>
      </c>
      <c r="E36" s="57"/>
      <c r="F36" s="49"/>
      <c r="G36" s="49"/>
      <c r="H36" s="49"/>
      <c r="I36" s="58"/>
      <c r="J36" s="58"/>
      <c r="K36" s="46"/>
    </row>
    <row r="37" spans="1:11">
      <c r="A37" s="79"/>
      <c r="B37" s="56"/>
      <c r="C37" s="56"/>
      <c r="D37" s="56"/>
      <c r="E37" s="57"/>
      <c r="F37" s="49"/>
      <c r="G37" s="49"/>
      <c r="H37" s="49"/>
      <c r="I37" s="58"/>
      <c r="J37" s="58"/>
      <c r="K37" s="46"/>
    </row>
    <row r="38" spans="1:11">
      <c r="A38" s="79"/>
      <c r="B38" s="56"/>
      <c r="C38" s="56"/>
      <c r="D38" s="56"/>
      <c r="E38" s="57"/>
      <c r="F38" s="49"/>
      <c r="G38" s="49"/>
      <c r="H38" s="49"/>
      <c r="I38" s="58"/>
      <c r="J38" s="58"/>
      <c r="K38" s="46"/>
    </row>
    <row r="39" spans="1:11">
      <c r="A39" s="79"/>
      <c r="B39" s="56"/>
      <c r="C39" s="56"/>
      <c r="D39" s="56"/>
      <c r="E39" s="57"/>
      <c r="F39" s="49"/>
      <c r="G39" s="49"/>
      <c r="H39" s="49"/>
      <c r="I39" s="58"/>
      <c r="J39" s="58"/>
      <c r="K39" s="46"/>
    </row>
  </sheetData>
  <mergeCells count="14">
    <mergeCell ref="A34:A39"/>
    <mergeCell ref="A22:A27"/>
    <mergeCell ref="F20:H20"/>
    <mergeCell ref="I20:J20"/>
    <mergeCell ref="A20:A21"/>
    <mergeCell ref="B20:B21"/>
    <mergeCell ref="C20:C21"/>
    <mergeCell ref="D20:D21"/>
    <mergeCell ref="A2:J3"/>
    <mergeCell ref="K20:K21"/>
    <mergeCell ref="E20:E21"/>
    <mergeCell ref="A28:A33"/>
    <mergeCell ref="A18:J18"/>
    <mergeCell ref="A7:J15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2:I13"/>
  <sheetViews>
    <sheetView zoomScaleSheetLayoutView="100" workbookViewId="0">
      <selection activeCell="H13" sqref="H13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79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85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89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89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89</v>
      </c>
      <c r="C10" s="28" t="s">
        <v>82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102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110</v>
      </c>
      <c r="C12" s="28" t="s">
        <v>68</v>
      </c>
      <c r="D12" s="28"/>
      <c r="E12" s="32"/>
      <c r="F12" s="28">
        <v>50</v>
      </c>
      <c r="G12" s="32">
        <v>43639</v>
      </c>
      <c r="H12" s="28"/>
      <c r="I12" s="33"/>
    </row>
    <row r="13" spans="2:9">
      <c r="B13" s="27" t="s">
        <v>110</v>
      </c>
      <c r="C13" s="28" t="s">
        <v>82</v>
      </c>
      <c r="D13" s="28"/>
      <c r="E13" s="32"/>
      <c r="F13" s="28">
        <v>25</v>
      </c>
      <c r="G13" s="32">
        <v>43643</v>
      </c>
      <c r="H13" s="28"/>
      <c r="I13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6"/>
  <sheetViews>
    <sheetView zoomScale="145" zoomScaleNormal="145" zoomScaleSheetLayoutView="100" workbookViewId="0">
      <selection activeCell="F21" sqref="F21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1">
      <c r="A1" t="s">
        <v>0</v>
      </c>
      <c r="K1" t="s">
        <v>117</v>
      </c>
    </row>
    <row r="2" spans="1:11" ht="13.2" customHeight="1">
      <c r="A2" s="132" t="s">
        <v>107</v>
      </c>
      <c r="B2" s="132"/>
      <c r="C2" s="132"/>
      <c r="D2" s="132"/>
      <c r="E2" s="132"/>
      <c r="F2" s="132"/>
      <c r="G2" s="132"/>
      <c r="H2" s="132"/>
      <c r="I2" s="132"/>
      <c r="J2" s="132"/>
      <c r="K2" t="s">
        <v>111</v>
      </c>
    </row>
    <row r="3" spans="1:11">
      <c r="A3" s="132"/>
      <c r="B3" s="132"/>
      <c r="C3" s="132"/>
      <c r="D3" s="132"/>
      <c r="E3" s="132"/>
      <c r="F3" s="132"/>
      <c r="G3" s="132"/>
      <c r="H3" s="132"/>
      <c r="I3" s="132"/>
      <c r="J3" s="132"/>
      <c r="K3" t="s">
        <v>112</v>
      </c>
    </row>
    <row r="4" spans="1:11">
      <c r="A4" s="132"/>
      <c r="B4" s="132"/>
      <c r="C4" s="132"/>
      <c r="D4" s="132"/>
      <c r="E4" s="132"/>
      <c r="F4" s="132"/>
      <c r="G4" s="132"/>
      <c r="H4" s="132"/>
      <c r="I4" s="132"/>
      <c r="J4" s="132"/>
      <c r="K4" t="s">
        <v>113</v>
      </c>
    </row>
    <row r="5" spans="1:11">
      <c r="A5" s="132"/>
      <c r="B5" s="132"/>
      <c r="C5" s="132"/>
      <c r="D5" s="132"/>
      <c r="E5" s="132"/>
      <c r="F5" s="132"/>
      <c r="G5" s="132"/>
      <c r="H5" s="132"/>
      <c r="I5" s="132"/>
      <c r="J5" s="132"/>
      <c r="K5" t="s">
        <v>114</v>
      </c>
    </row>
    <row r="6" spans="1:11">
      <c r="A6" s="132"/>
      <c r="B6" s="132"/>
      <c r="C6" s="132"/>
      <c r="D6" s="132"/>
      <c r="E6" s="132"/>
      <c r="F6" s="132"/>
      <c r="G6" s="132"/>
      <c r="H6" s="132"/>
      <c r="I6" s="132"/>
      <c r="J6" s="132"/>
      <c r="K6" t="s">
        <v>115</v>
      </c>
    </row>
    <row r="7" spans="1:11">
      <c r="A7" s="132"/>
      <c r="B7" s="132"/>
      <c r="C7" s="132"/>
      <c r="D7" s="132"/>
      <c r="E7" s="132"/>
      <c r="F7" s="132"/>
      <c r="G7" s="132"/>
      <c r="H7" s="132"/>
      <c r="I7" s="132"/>
      <c r="J7" s="132"/>
      <c r="K7" t="s">
        <v>116</v>
      </c>
    </row>
    <row r="8" spans="1:11">
      <c r="A8" s="132"/>
      <c r="B8" s="132"/>
      <c r="C8" s="132"/>
      <c r="D8" s="132"/>
      <c r="E8" s="132"/>
      <c r="F8" s="132"/>
      <c r="G8" s="132"/>
      <c r="H8" s="132"/>
      <c r="I8" s="132"/>
      <c r="J8" s="132"/>
    </row>
    <row r="9" spans="1:11">
      <c r="A9" s="132"/>
      <c r="B9" s="132"/>
      <c r="C9" s="132"/>
      <c r="D9" s="132"/>
      <c r="E9" s="132"/>
      <c r="F9" s="132"/>
      <c r="G9" s="132"/>
      <c r="H9" s="132"/>
      <c r="I9" s="132"/>
      <c r="J9" s="132"/>
    </row>
    <row r="10" spans="1:11">
      <c r="A10" s="132"/>
      <c r="B10" s="132"/>
      <c r="C10" s="132"/>
      <c r="D10" s="132"/>
      <c r="E10" s="132"/>
      <c r="F10" s="132"/>
      <c r="G10" s="132"/>
      <c r="H10" s="132"/>
      <c r="I10" s="132"/>
      <c r="J10" s="132"/>
    </row>
    <row r="11" spans="1:11">
      <c r="A11" s="132"/>
      <c r="B11" s="132"/>
      <c r="C11" s="132"/>
      <c r="D11" s="132"/>
      <c r="E11" s="132"/>
      <c r="F11" s="132"/>
      <c r="G11" s="132"/>
      <c r="H11" s="132"/>
      <c r="I11" s="132"/>
      <c r="J11" s="132"/>
    </row>
    <row r="12" spans="1:11">
      <c r="A12" s="132"/>
      <c r="B12" s="132"/>
      <c r="C12" s="132"/>
      <c r="D12" s="132"/>
      <c r="E12" s="132"/>
      <c r="F12" s="132"/>
      <c r="G12" s="132"/>
      <c r="H12" s="132"/>
      <c r="I12" s="132"/>
      <c r="J12" s="132"/>
    </row>
    <row r="13" spans="1:11">
      <c r="A13" s="132"/>
      <c r="B13" s="132"/>
      <c r="C13" s="132"/>
      <c r="D13" s="132"/>
      <c r="E13" s="132"/>
      <c r="F13" s="132"/>
      <c r="G13" s="132"/>
      <c r="H13" s="132"/>
      <c r="I13" s="132"/>
      <c r="J13" s="132"/>
    </row>
    <row r="14" spans="1:11">
      <c r="A14" s="132"/>
      <c r="B14" s="132"/>
      <c r="C14" s="132"/>
      <c r="D14" s="132"/>
      <c r="E14" s="132"/>
      <c r="F14" s="132"/>
      <c r="G14" s="132"/>
      <c r="H14" s="132"/>
      <c r="I14" s="132"/>
      <c r="J14" s="132"/>
    </row>
    <row r="15" spans="1:11">
      <c r="A15" s="132"/>
      <c r="B15" s="132"/>
      <c r="C15" s="132"/>
      <c r="D15" s="132"/>
      <c r="E15" s="132"/>
      <c r="F15" s="132"/>
      <c r="G15" s="132"/>
      <c r="H15" s="132"/>
      <c r="I15" s="132"/>
      <c r="J15" s="132"/>
    </row>
    <row r="16" spans="1:11">
      <c r="A16" s="132"/>
      <c r="B16" s="132"/>
      <c r="C16" s="132"/>
      <c r="D16" s="132"/>
      <c r="E16" s="132"/>
      <c r="F16" s="132"/>
      <c r="G16" s="132"/>
      <c r="H16" s="132"/>
      <c r="I16" s="132"/>
      <c r="J16" s="132"/>
    </row>
  </sheetData>
  <mergeCells count="1">
    <mergeCell ref="A2:J16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7" t="s">
        <v>5</v>
      </c>
      <c r="C2" s="77"/>
      <c r="D2" s="79"/>
      <c r="E2" s="79"/>
      <c r="F2" s="77" t="s">
        <v>6</v>
      </c>
      <c r="G2" s="77"/>
      <c r="H2" s="79" t="s">
        <v>36</v>
      </c>
      <c r="I2" s="79"/>
      <c r="J2" s="77" t="s">
        <v>7</v>
      </c>
      <c r="K2" s="77"/>
      <c r="L2" s="78">
        <f>C9</f>
        <v>1000000</v>
      </c>
      <c r="M2" s="79"/>
      <c r="N2" s="77" t="s">
        <v>8</v>
      </c>
      <c r="O2" s="77"/>
      <c r="P2" s="78" t="e">
        <f>C108+R108</f>
        <v>#VALUE!</v>
      </c>
      <c r="Q2" s="79"/>
      <c r="R2" s="1"/>
      <c r="S2" s="1"/>
      <c r="T2" s="1"/>
    </row>
    <row r="3" spans="2:21" ht="57" customHeight="1">
      <c r="B3" s="77" t="s">
        <v>9</v>
      </c>
      <c r="C3" s="77"/>
      <c r="D3" s="137" t="s">
        <v>38</v>
      </c>
      <c r="E3" s="137"/>
      <c r="F3" s="137"/>
      <c r="G3" s="137"/>
      <c r="H3" s="137"/>
      <c r="I3" s="137"/>
      <c r="J3" s="77" t="s">
        <v>10</v>
      </c>
      <c r="K3" s="77"/>
      <c r="L3" s="137" t="s">
        <v>35</v>
      </c>
      <c r="M3" s="138"/>
      <c r="N3" s="138"/>
      <c r="O3" s="138"/>
      <c r="P3" s="138"/>
      <c r="Q3" s="138"/>
      <c r="R3" s="1"/>
      <c r="S3" s="1"/>
    </row>
    <row r="4" spans="2:21">
      <c r="B4" s="77" t="s">
        <v>11</v>
      </c>
      <c r="C4" s="77"/>
      <c r="D4" s="94">
        <f>SUM($R$9:$S$993)</f>
        <v>153684.21052631587</v>
      </c>
      <c r="E4" s="94"/>
      <c r="F4" s="77" t="s">
        <v>12</v>
      </c>
      <c r="G4" s="77"/>
      <c r="H4" s="95">
        <f>SUM($T$9:$U$108)</f>
        <v>292.00000000000017</v>
      </c>
      <c r="I4" s="79"/>
      <c r="J4" s="89" t="s">
        <v>13</v>
      </c>
      <c r="K4" s="89"/>
      <c r="L4" s="78">
        <f>MAX($C$9:$D$990)-C9</f>
        <v>153684.21052631596</v>
      </c>
      <c r="M4" s="78"/>
      <c r="N4" s="89" t="s">
        <v>14</v>
      </c>
      <c r="O4" s="89"/>
      <c r="P4" s="94">
        <f>MIN($C$9:$D$990)-C9</f>
        <v>0</v>
      </c>
      <c r="Q4" s="94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91" t="s">
        <v>19</v>
      </c>
      <c r="K5" s="77"/>
      <c r="L5" s="92"/>
      <c r="M5" s="93"/>
      <c r="N5" s="17" t="s">
        <v>20</v>
      </c>
      <c r="O5" s="9"/>
      <c r="P5" s="92"/>
      <c r="Q5" s="93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103" t="s">
        <v>21</v>
      </c>
      <c r="C7" s="105" t="s">
        <v>22</v>
      </c>
      <c r="D7" s="106"/>
      <c r="E7" s="109" t="s">
        <v>23</v>
      </c>
      <c r="F7" s="110"/>
      <c r="G7" s="110"/>
      <c r="H7" s="110"/>
      <c r="I7" s="98"/>
      <c r="J7" s="111" t="s">
        <v>24</v>
      </c>
      <c r="K7" s="112"/>
      <c r="L7" s="100"/>
      <c r="M7" s="113" t="s">
        <v>25</v>
      </c>
      <c r="N7" s="114" t="s">
        <v>26</v>
      </c>
      <c r="O7" s="115"/>
      <c r="P7" s="115"/>
      <c r="Q7" s="102"/>
      <c r="R7" s="96" t="s">
        <v>27</v>
      </c>
      <c r="S7" s="96"/>
      <c r="T7" s="96"/>
      <c r="U7" s="96"/>
    </row>
    <row r="8" spans="2:21">
      <c r="B8" s="104"/>
      <c r="C8" s="107"/>
      <c r="D8" s="108"/>
      <c r="E8" s="18" t="s">
        <v>28</v>
      </c>
      <c r="F8" s="18" t="s">
        <v>29</v>
      </c>
      <c r="G8" s="18" t="s">
        <v>30</v>
      </c>
      <c r="H8" s="97" t="s">
        <v>31</v>
      </c>
      <c r="I8" s="98"/>
      <c r="J8" s="4" t="s">
        <v>32</v>
      </c>
      <c r="K8" s="99" t="s">
        <v>33</v>
      </c>
      <c r="L8" s="100"/>
      <c r="M8" s="113"/>
      <c r="N8" s="5" t="s">
        <v>28</v>
      </c>
      <c r="O8" s="5" t="s">
        <v>29</v>
      </c>
      <c r="P8" s="101" t="s">
        <v>31</v>
      </c>
      <c r="Q8" s="102"/>
      <c r="R8" s="96" t="s">
        <v>34</v>
      </c>
      <c r="S8" s="96"/>
      <c r="T8" s="96" t="s">
        <v>32</v>
      </c>
      <c r="U8" s="96"/>
    </row>
    <row r="9" spans="2:21">
      <c r="B9" s="19">
        <v>1</v>
      </c>
      <c r="C9" s="122">
        <v>1000000</v>
      </c>
      <c r="D9" s="122"/>
      <c r="E9" s="19">
        <v>2001</v>
      </c>
      <c r="F9" s="8">
        <v>42111</v>
      </c>
      <c r="G9" s="19" t="s">
        <v>4</v>
      </c>
      <c r="H9" s="139">
        <v>105.33</v>
      </c>
      <c r="I9" s="139"/>
      <c r="J9" s="19">
        <v>57</v>
      </c>
      <c r="K9" s="122">
        <f t="shared" ref="K9:K72" si="0">IF(F9="","",C9*0.03)</f>
        <v>30000</v>
      </c>
      <c r="L9" s="122"/>
      <c r="M9" s="6">
        <f>IF(J9="","",(K9/J9)/1000)</f>
        <v>0.52631578947368418</v>
      </c>
      <c r="N9" s="19">
        <v>2001</v>
      </c>
      <c r="O9" s="8">
        <v>42111</v>
      </c>
      <c r="P9" s="139">
        <v>108.25</v>
      </c>
      <c r="Q9" s="139"/>
      <c r="R9" s="126">
        <f>IF(O9="","",(IF(G9="売",H9-P9,P9-H9))*M9*100000)</f>
        <v>153684.21052631587</v>
      </c>
      <c r="S9" s="126"/>
      <c r="T9" s="127">
        <f>IF(O9="","",IF(R9&lt;0,J9*(-1),IF(G9="買",(P9-H9)*100,(H9-P9)*100)))</f>
        <v>292.00000000000017</v>
      </c>
      <c r="U9" s="127"/>
    </row>
    <row r="10" spans="2:21">
      <c r="B10" s="19">
        <v>2</v>
      </c>
      <c r="C10" s="122">
        <f t="shared" ref="C10:C73" si="1">IF(R9="","",C9+R9)</f>
        <v>1153684.210526316</v>
      </c>
      <c r="D10" s="122"/>
      <c r="E10" s="19"/>
      <c r="F10" s="8"/>
      <c r="G10" s="19" t="s">
        <v>4</v>
      </c>
      <c r="H10" s="139"/>
      <c r="I10" s="139"/>
      <c r="J10" s="19"/>
      <c r="K10" s="122" t="str">
        <f t="shared" si="0"/>
        <v/>
      </c>
      <c r="L10" s="122"/>
      <c r="M10" s="6" t="str">
        <f t="shared" ref="M10:M73" si="2">IF(J10="","",(K10/J10)/1000)</f>
        <v/>
      </c>
      <c r="N10" s="19"/>
      <c r="O10" s="8"/>
      <c r="P10" s="139"/>
      <c r="Q10" s="139"/>
      <c r="R10" s="126" t="str">
        <f t="shared" ref="R10:R73" si="3">IF(O10="","",(IF(G10="売",H10-P10,P10-H10))*M10*100000)</f>
        <v/>
      </c>
      <c r="S10" s="126"/>
      <c r="T10" s="127" t="str">
        <f t="shared" ref="T10:T73" si="4">IF(O10="","",IF(R10&lt;0,J10*(-1),IF(G10="買",(P10-H10)*100,(H10-P10)*100)))</f>
        <v/>
      </c>
      <c r="U10" s="127"/>
    </row>
    <row r="11" spans="2:21">
      <c r="B11" s="19">
        <v>3</v>
      </c>
      <c r="C11" s="122" t="str">
        <f t="shared" si="1"/>
        <v/>
      </c>
      <c r="D11" s="122"/>
      <c r="E11" s="19"/>
      <c r="F11" s="8"/>
      <c r="G11" s="19" t="s">
        <v>4</v>
      </c>
      <c r="H11" s="139"/>
      <c r="I11" s="139"/>
      <c r="J11" s="19"/>
      <c r="K11" s="122" t="str">
        <f t="shared" si="0"/>
        <v/>
      </c>
      <c r="L11" s="122"/>
      <c r="M11" s="6" t="str">
        <f t="shared" si="2"/>
        <v/>
      </c>
      <c r="N11" s="19"/>
      <c r="O11" s="8"/>
      <c r="P11" s="139"/>
      <c r="Q11" s="139"/>
      <c r="R11" s="126" t="str">
        <f t="shared" si="3"/>
        <v/>
      </c>
      <c r="S11" s="126"/>
      <c r="T11" s="127" t="str">
        <f t="shared" si="4"/>
        <v/>
      </c>
      <c r="U11" s="127"/>
    </row>
    <row r="12" spans="2:21">
      <c r="B12" s="19">
        <v>4</v>
      </c>
      <c r="C12" s="122" t="str">
        <f t="shared" si="1"/>
        <v/>
      </c>
      <c r="D12" s="122"/>
      <c r="E12" s="19"/>
      <c r="F12" s="8"/>
      <c r="G12" s="19" t="s">
        <v>3</v>
      </c>
      <c r="H12" s="139"/>
      <c r="I12" s="139"/>
      <c r="J12" s="19"/>
      <c r="K12" s="122" t="str">
        <f t="shared" si="0"/>
        <v/>
      </c>
      <c r="L12" s="122"/>
      <c r="M12" s="6" t="str">
        <f t="shared" si="2"/>
        <v/>
      </c>
      <c r="N12" s="19"/>
      <c r="O12" s="8"/>
      <c r="P12" s="139"/>
      <c r="Q12" s="139"/>
      <c r="R12" s="126" t="str">
        <f t="shared" si="3"/>
        <v/>
      </c>
      <c r="S12" s="126"/>
      <c r="T12" s="127" t="str">
        <f t="shared" si="4"/>
        <v/>
      </c>
      <c r="U12" s="127"/>
    </row>
    <row r="13" spans="2:21">
      <c r="B13" s="19">
        <v>5</v>
      </c>
      <c r="C13" s="122" t="str">
        <f t="shared" si="1"/>
        <v/>
      </c>
      <c r="D13" s="122"/>
      <c r="E13" s="19"/>
      <c r="F13" s="8"/>
      <c r="G13" s="19" t="s">
        <v>3</v>
      </c>
      <c r="H13" s="139"/>
      <c r="I13" s="139"/>
      <c r="J13" s="19"/>
      <c r="K13" s="122" t="str">
        <f t="shared" si="0"/>
        <v/>
      </c>
      <c r="L13" s="122"/>
      <c r="M13" s="6" t="str">
        <f t="shared" si="2"/>
        <v/>
      </c>
      <c r="N13" s="19"/>
      <c r="O13" s="8"/>
      <c r="P13" s="139"/>
      <c r="Q13" s="139"/>
      <c r="R13" s="126" t="str">
        <f t="shared" si="3"/>
        <v/>
      </c>
      <c r="S13" s="126"/>
      <c r="T13" s="127" t="str">
        <f t="shared" si="4"/>
        <v/>
      </c>
      <c r="U13" s="127"/>
    </row>
    <row r="14" spans="2:21">
      <c r="B14" s="19">
        <v>6</v>
      </c>
      <c r="C14" s="122" t="str">
        <f t="shared" si="1"/>
        <v/>
      </c>
      <c r="D14" s="122"/>
      <c r="E14" s="19"/>
      <c r="F14" s="8"/>
      <c r="G14" s="19" t="s">
        <v>4</v>
      </c>
      <c r="H14" s="139"/>
      <c r="I14" s="139"/>
      <c r="J14" s="19"/>
      <c r="K14" s="122" t="str">
        <f t="shared" si="0"/>
        <v/>
      </c>
      <c r="L14" s="122"/>
      <c r="M14" s="6" t="str">
        <f t="shared" si="2"/>
        <v/>
      </c>
      <c r="N14" s="19"/>
      <c r="O14" s="8"/>
      <c r="P14" s="139"/>
      <c r="Q14" s="139"/>
      <c r="R14" s="126" t="str">
        <f t="shared" si="3"/>
        <v/>
      </c>
      <c r="S14" s="126"/>
      <c r="T14" s="127" t="str">
        <f t="shared" si="4"/>
        <v/>
      </c>
      <c r="U14" s="127"/>
    </row>
    <row r="15" spans="2:21">
      <c r="B15" s="19">
        <v>7</v>
      </c>
      <c r="C15" s="122" t="str">
        <f t="shared" si="1"/>
        <v/>
      </c>
      <c r="D15" s="122"/>
      <c r="E15" s="19"/>
      <c r="F15" s="8"/>
      <c r="G15" s="19" t="s">
        <v>4</v>
      </c>
      <c r="H15" s="139"/>
      <c r="I15" s="139"/>
      <c r="J15" s="19"/>
      <c r="K15" s="122" t="str">
        <f t="shared" si="0"/>
        <v/>
      </c>
      <c r="L15" s="122"/>
      <c r="M15" s="6" t="str">
        <f t="shared" si="2"/>
        <v/>
      </c>
      <c r="N15" s="19"/>
      <c r="O15" s="8"/>
      <c r="P15" s="139"/>
      <c r="Q15" s="139"/>
      <c r="R15" s="126" t="str">
        <f t="shared" si="3"/>
        <v/>
      </c>
      <c r="S15" s="126"/>
      <c r="T15" s="127" t="str">
        <f t="shared" si="4"/>
        <v/>
      </c>
      <c r="U15" s="127"/>
    </row>
    <row r="16" spans="2:21">
      <c r="B16" s="19">
        <v>8</v>
      </c>
      <c r="C16" s="122" t="str">
        <f t="shared" si="1"/>
        <v/>
      </c>
      <c r="D16" s="122"/>
      <c r="E16" s="19"/>
      <c r="F16" s="8"/>
      <c r="G16" s="19" t="s">
        <v>4</v>
      </c>
      <c r="H16" s="139"/>
      <c r="I16" s="139"/>
      <c r="J16" s="19"/>
      <c r="K16" s="122" t="str">
        <f t="shared" si="0"/>
        <v/>
      </c>
      <c r="L16" s="122"/>
      <c r="M16" s="6" t="str">
        <f t="shared" si="2"/>
        <v/>
      </c>
      <c r="N16" s="19"/>
      <c r="O16" s="8"/>
      <c r="P16" s="139"/>
      <c r="Q16" s="139"/>
      <c r="R16" s="126" t="str">
        <f t="shared" si="3"/>
        <v/>
      </c>
      <c r="S16" s="126"/>
      <c r="T16" s="127" t="str">
        <f t="shared" si="4"/>
        <v/>
      </c>
      <c r="U16" s="127"/>
    </row>
    <row r="17" spans="2:21">
      <c r="B17" s="19">
        <v>9</v>
      </c>
      <c r="C17" s="122" t="str">
        <f t="shared" si="1"/>
        <v/>
      </c>
      <c r="D17" s="122"/>
      <c r="E17" s="19"/>
      <c r="F17" s="8"/>
      <c r="G17" s="19" t="s">
        <v>4</v>
      </c>
      <c r="H17" s="139"/>
      <c r="I17" s="139"/>
      <c r="J17" s="19"/>
      <c r="K17" s="122" t="str">
        <f t="shared" si="0"/>
        <v/>
      </c>
      <c r="L17" s="122"/>
      <c r="M17" s="6" t="str">
        <f t="shared" si="2"/>
        <v/>
      </c>
      <c r="N17" s="19"/>
      <c r="O17" s="8"/>
      <c r="P17" s="139"/>
      <c r="Q17" s="139"/>
      <c r="R17" s="126" t="str">
        <f t="shared" si="3"/>
        <v/>
      </c>
      <c r="S17" s="126"/>
      <c r="T17" s="127" t="str">
        <f t="shared" si="4"/>
        <v/>
      </c>
      <c r="U17" s="127"/>
    </row>
    <row r="18" spans="2:21">
      <c r="B18" s="19">
        <v>10</v>
      </c>
      <c r="C18" s="122" t="str">
        <f t="shared" si="1"/>
        <v/>
      </c>
      <c r="D18" s="122"/>
      <c r="E18" s="19"/>
      <c r="F18" s="8"/>
      <c r="G18" s="19" t="s">
        <v>4</v>
      </c>
      <c r="H18" s="139"/>
      <c r="I18" s="139"/>
      <c r="J18" s="19"/>
      <c r="K18" s="122" t="str">
        <f t="shared" si="0"/>
        <v/>
      </c>
      <c r="L18" s="122"/>
      <c r="M18" s="6" t="str">
        <f t="shared" si="2"/>
        <v/>
      </c>
      <c r="N18" s="19"/>
      <c r="O18" s="8"/>
      <c r="P18" s="139"/>
      <c r="Q18" s="139"/>
      <c r="R18" s="126" t="str">
        <f t="shared" si="3"/>
        <v/>
      </c>
      <c r="S18" s="126"/>
      <c r="T18" s="127" t="str">
        <f t="shared" si="4"/>
        <v/>
      </c>
      <c r="U18" s="127"/>
    </row>
    <row r="19" spans="2:21">
      <c r="B19" s="19">
        <v>11</v>
      </c>
      <c r="C19" s="122" t="str">
        <f t="shared" si="1"/>
        <v/>
      </c>
      <c r="D19" s="122"/>
      <c r="E19" s="19"/>
      <c r="F19" s="8"/>
      <c r="G19" s="19" t="s">
        <v>4</v>
      </c>
      <c r="H19" s="139"/>
      <c r="I19" s="139"/>
      <c r="J19" s="19"/>
      <c r="K19" s="122" t="str">
        <f t="shared" si="0"/>
        <v/>
      </c>
      <c r="L19" s="122"/>
      <c r="M19" s="6" t="str">
        <f t="shared" si="2"/>
        <v/>
      </c>
      <c r="N19" s="19"/>
      <c r="O19" s="8"/>
      <c r="P19" s="139"/>
      <c r="Q19" s="139"/>
      <c r="R19" s="126" t="str">
        <f t="shared" si="3"/>
        <v/>
      </c>
      <c r="S19" s="126"/>
      <c r="T19" s="127" t="str">
        <f t="shared" si="4"/>
        <v/>
      </c>
      <c r="U19" s="127"/>
    </row>
    <row r="20" spans="2:21">
      <c r="B20" s="19">
        <v>12</v>
      </c>
      <c r="C20" s="122" t="str">
        <f t="shared" si="1"/>
        <v/>
      </c>
      <c r="D20" s="122"/>
      <c r="E20" s="19"/>
      <c r="F20" s="8"/>
      <c r="G20" s="19" t="s">
        <v>4</v>
      </c>
      <c r="H20" s="139"/>
      <c r="I20" s="139"/>
      <c r="J20" s="19"/>
      <c r="K20" s="122" t="str">
        <f t="shared" si="0"/>
        <v/>
      </c>
      <c r="L20" s="122"/>
      <c r="M20" s="6" t="str">
        <f t="shared" si="2"/>
        <v/>
      </c>
      <c r="N20" s="19"/>
      <c r="O20" s="8"/>
      <c r="P20" s="139"/>
      <c r="Q20" s="139"/>
      <c r="R20" s="126" t="str">
        <f t="shared" si="3"/>
        <v/>
      </c>
      <c r="S20" s="126"/>
      <c r="T20" s="127" t="str">
        <f t="shared" si="4"/>
        <v/>
      </c>
      <c r="U20" s="127"/>
    </row>
    <row r="21" spans="2:21">
      <c r="B21" s="19">
        <v>13</v>
      </c>
      <c r="C21" s="122" t="str">
        <f t="shared" si="1"/>
        <v/>
      </c>
      <c r="D21" s="122"/>
      <c r="E21" s="19"/>
      <c r="F21" s="8"/>
      <c r="G21" s="19" t="s">
        <v>4</v>
      </c>
      <c r="H21" s="139"/>
      <c r="I21" s="139"/>
      <c r="J21" s="19"/>
      <c r="K21" s="122" t="str">
        <f t="shared" si="0"/>
        <v/>
      </c>
      <c r="L21" s="122"/>
      <c r="M21" s="6" t="str">
        <f t="shared" si="2"/>
        <v/>
      </c>
      <c r="N21" s="19"/>
      <c r="O21" s="8"/>
      <c r="P21" s="139"/>
      <c r="Q21" s="139"/>
      <c r="R21" s="126" t="str">
        <f t="shared" si="3"/>
        <v/>
      </c>
      <c r="S21" s="126"/>
      <c r="T21" s="127" t="str">
        <f t="shared" si="4"/>
        <v/>
      </c>
      <c r="U21" s="127"/>
    </row>
    <row r="22" spans="2:21">
      <c r="B22" s="19">
        <v>14</v>
      </c>
      <c r="C22" s="122" t="str">
        <f t="shared" si="1"/>
        <v/>
      </c>
      <c r="D22" s="122"/>
      <c r="E22" s="19"/>
      <c r="F22" s="8"/>
      <c r="G22" s="19" t="s">
        <v>3</v>
      </c>
      <c r="H22" s="139"/>
      <c r="I22" s="139"/>
      <c r="J22" s="19"/>
      <c r="K22" s="122" t="str">
        <f t="shared" si="0"/>
        <v/>
      </c>
      <c r="L22" s="122"/>
      <c r="M22" s="6" t="str">
        <f t="shared" si="2"/>
        <v/>
      </c>
      <c r="N22" s="19"/>
      <c r="O22" s="8"/>
      <c r="P22" s="139"/>
      <c r="Q22" s="139"/>
      <c r="R22" s="126" t="str">
        <f t="shared" si="3"/>
        <v/>
      </c>
      <c r="S22" s="126"/>
      <c r="T22" s="127" t="str">
        <f t="shared" si="4"/>
        <v/>
      </c>
      <c r="U22" s="127"/>
    </row>
    <row r="23" spans="2:21">
      <c r="B23" s="19">
        <v>15</v>
      </c>
      <c r="C23" s="122" t="str">
        <f t="shared" si="1"/>
        <v/>
      </c>
      <c r="D23" s="122"/>
      <c r="E23" s="19"/>
      <c r="F23" s="8"/>
      <c r="G23" s="19" t="s">
        <v>4</v>
      </c>
      <c r="H23" s="139"/>
      <c r="I23" s="139"/>
      <c r="J23" s="19"/>
      <c r="K23" s="122" t="str">
        <f t="shared" si="0"/>
        <v/>
      </c>
      <c r="L23" s="122"/>
      <c r="M23" s="6" t="str">
        <f t="shared" si="2"/>
        <v/>
      </c>
      <c r="N23" s="19"/>
      <c r="O23" s="8"/>
      <c r="P23" s="139"/>
      <c r="Q23" s="139"/>
      <c r="R23" s="126" t="str">
        <f t="shared" si="3"/>
        <v/>
      </c>
      <c r="S23" s="126"/>
      <c r="T23" s="127" t="str">
        <f t="shared" si="4"/>
        <v/>
      </c>
      <c r="U23" s="127"/>
    </row>
    <row r="24" spans="2:21">
      <c r="B24" s="19">
        <v>16</v>
      </c>
      <c r="C24" s="122" t="str">
        <f t="shared" si="1"/>
        <v/>
      </c>
      <c r="D24" s="122"/>
      <c r="E24" s="19"/>
      <c r="F24" s="8"/>
      <c r="G24" s="19" t="s">
        <v>4</v>
      </c>
      <c r="H24" s="139"/>
      <c r="I24" s="139"/>
      <c r="J24" s="19"/>
      <c r="K24" s="122" t="str">
        <f t="shared" si="0"/>
        <v/>
      </c>
      <c r="L24" s="122"/>
      <c r="M24" s="6" t="str">
        <f t="shared" si="2"/>
        <v/>
      </c>
      <c r="N24" s="19"/>
      <c r="O24" s="8"/>
      <c r="P24" s="139"/>
      <c r="Q24" s="139"/>
      <c r="R24" s="126" t="str">
        <f t="shared" si="3"/>
        <v/>
      </c>
      <c r="S24" s="126"/>
      <c r="T24" s="127" t="str">
        <f t="shared" si="4"/>
        <v/>
      </c>
      <c r="U24" s="127"/>
    </row>
    <row r="25" spans="2:21">
      <c r="B25" s="19">
        <v>17</v>
      </c>
      <c r="C25" s="122" t="str">
        <f t="shared" si="1"/>
        <v/>
      </c>
      <c r="D25" s="122"/>
      <c r="E25" s="19"/>
      <c r="F25" s="8"/>
      <c r="G25" s="19" t="s">
        <v>4</v>
      </c>
      <c r="H25" s="139"/>
      <c r="I25" s="139"/>
      <c r="J25" s="19"/>
      <c r="K25" s="122" t="str">
        <f t="shared" si="0"/>
        <v/>
      </c>
      <c r="L25" s="122"/>
      <c r="M25" s="6" t="str">
        <f t="shared" si="2"/>
        <v/>
      </c>
      <c r="N25" s="19"/>
      <c r="O25" s="8"/>
      <c r="P25" s="139"/>
      <c r="Q25" s="139"/>
      <c r="R25" s="126" t="str">
        <f t="shared" si="3"/>
        <v/>
      </c>
      <c r="S25" s="126"/>
      <c r="T25" s="127" t="str">
        <f t="shared" si="4"/>
        <v/>
      </c>
      <c r="U25" s="127"/>
    </row>
    <row r="26" spans="2:21">
      <c r="B26" s="19">
        <v>18</v>
      </c>
      <c r="C26" s="122" t="str">
        <f t="shared" si="1"/>
        <v/>
      </c>
      <c r="D26" s="122"/>
      <c r="E26" s="19"/>
      <c r="F26" s="8"/>
      <c r="G26" s="19" t="s">
        <v>4</v>
      </c>
      <c r="H26" s="139"/>
      <c r="I26" s="139"/>
      <c r="J26" s="19"/>
      <c r="K26" s="122" t="str">
        <f t="shared" si="0"/>
        <v/>
      </c>
      <c r="L26" s="122"/>
      <c r="M26" s="6" t="str">
        <f t="shared" si="2"/>
        <v/>
      </c>
      <c r="N26" s="19"/>
      <c r="O26" s="8"/>
      <c r="P26" s="139"/>
      <c r="Q26" s="139"/>
      <c r="R26" s="126" t="str">
        <f t="shared" si="3"/>
        <v/>
      </c>
      <c r="S26" s="126"/>
      <c r="T26" s="127" t="str">
        <f t="shared" si="4"/>
        <v/>
      </c>
      <c r="U26" s="127"/>
    </row>
    <row r="27" spans="2:21">
      <c r="B27" s="19">
        <v>19</v>
      </c>
      <c r="C27" s="122" t="str">
        <f t="shared" si="1"/>
        <v/>
      </c>
      <c r="D27" s="122"/>
      <c r="E27" s="19"/>
      <c r="F27" s="8"/>
      <c r="G27" s="19" t="s">
        <v>3</v>
      </c>
      <c r="H27" s="139"/>
      <c r="I27" s="139"/>
      <c r="J27" s="19"/>
      <c r="K27" s="122" t="str">
        <f t="shared" si="0"/>
        <v/>
      </c>
      <c r="L27" s="122"/>
      <c r="M27" s="6" t="str">
        <f t="shared" si="2"/>
        <v/>
      </c>
      <c r="N27" s="19"/>
      <c r="O27" s="8"/>
      <c r="P27" s="139"/>
      <c r="Q27" s="139"/>
      <c r="R27" s="126" t="str">
        <f t="shared" si="3"/>
        <v/>
      </c>
      <c r="S27" s="126"/>
      <c r="T27" s="127" t="str">
        <f t="shared" si="4"/>
        <v/>
      </c>
      <c r="U27" s="127"/>
    </row>
    <row r="28" spans="2:21">
      <c r="B28" s="19">
        <v>20</v>
      </c>
      <c r="C28" s="122" t="str">
        <f t="shared" si="1"/>
        <v/>
      </c>
      <c r="D28" s="122"/>
      <c r="E28" s="19"/>
      <c r="F28" s="8"/>
      <c r="G28" s="19" t="s">
        <v>4</v>
      </c>
      <c r="H28" s="139"/>
      <c r="I28" s="139"/>
      <c r="J28" s="19"/>
      <c r="K28" s="122" t="str">
        <f t="shared" si="0"/>
        <v/>
      </c>
      <c r="L28" s="122"/>
      <c r="M28" s="6" t="str">
        <f t="shared" si="2"/>
        <v/>
      </c>
      <c r="N28" s="19"/>
      <c r="O28" s="8"/>
      <c r="P28" s="139"/>
      <c r="Q28" s="139"/>
      <c r="R28" s="126" t="str">
        <f t="shared" si="3"/>
        <v/>
      </c>
      <c r="S28" s="126"/>
      <c r="T28" s="127" t="str">
        <f t="shared" si="4"/>
        <v/>
      </c>
      <c r="U28" s="127"/>
    </row>
    <row r="29" spans="2:21">
      <c r="B29" s="19">
        <v>21</v>
      </c>
      <c r="C29" s="122" t="str">
        <f t="shared" si="1"/>
        <v/>
      </c>
      <c r="D29" s="122"/>
      <c r="E29" s="19"/>
      <c r="F29" s="8"/>
      <c r="G29" s="19" t="s">
        <v>3</v>
      </c>
      <c r="H29" s="139"/>
      <c r="I29" s="139"/>
      <c r="J29" s="19"/>
      <c r="K29" s="122" t="str">
        <f t="shared" si="0"/>
        <v/>
      </c>
      <c r="L29" s="122"/>
      <c r="M29" s="6" t="str">
        <f t="shared" si="2"/>
        <v/>
      </c>
      <c r="N29" s="19"/>
      <c r="O29" s="8"/>
      <c r="P29" s="139"/>
      <c r="Q29" s="139"/>
      <c r="R29" s="126" t="str">
        <f t="shared" si="3"/>
        <v/>
      </c>
      <c r="S29" s="126"/>
      <c r="T29" s="127" t="str">
        <f t="shared" si="4"/>
        <v/>
      </c>
      <c r="U29" s="127"/>
    </row>
    <row r="30" spans="2:21">
      <c r="B30" s="19">
        <v>22</v>
      </c>
      <c r="C30" s="122" t="str">
        <f t="shared" si="1"/>
        <v/>
      </c>
      <c r="D30" s="122"/>
      <c r="E30" s="19"/>
      <c r="F30" s="8"/>
      <c r="G30" s="19" t="s">
        <v>3</v>
      </c>
      <c r="H30" s="139"/>
      <c r="I30" s="139"/>
      <c r="J30" s="19"/>
      <c r="K30" s="122" t="str">
        <f t="shared" si="0"/>
        <v/>
      </c>
      <c r="L30" s="122"/>
      <c r="M30" s="6" t="str">
        <f t="shared" si="2"/>
        <v/>
      </c>
      <c r="N30" s="19"/>
      <c r="O30" s="8"/>
      <c r="P30" s="139"/>
      <c r="Q30" s="139"/>
      <c r="R30" s="126" t="str">
        <f t="shared" si="3"/>
        <v/>
      </c>
      <c r="S30" s="126"/>
      <c r="T30" s="127" t="str">
        <f t="shared" si="4"/>
        <v/>
      </c>
      <c r="U30" s="127"/>
    </row>
    <row r="31" spans="2:21">
      <c r="B31" s="19">
        <v>23</v>
      </c>
      <c r="C31" s="122" t="str">
        <f t="shared" si="1"/>
        <v/>
      </c>
      <c r="D31" s="122"/>
      <c r="E31" s="19"/>
      <c r="F31" s="8"/>
      <c r="G31" s="19" t="s">
        <v>3</v>
      </c>
      <c r="H31" s="139"/>
      <c r="I31" s="139"/>
      <c r="J31" s="19"/>
      <c r="K31" s="122" t="str">
        <f t="shared" si="0"/>
        <v/>
      </c>
      <c r="L31" s="122"/>
      <c r="M31" s="6" t="str">
        <f t="shared" si="2"/>
        <v/>
      </c>
      <c r="N31" s="19"/>
      <c r="O31" s="8"/>
      <c r="P31" s="139"/>
      <c r="Q31" s="139"/>
      <c r="R31" s="126" t="str">
        <f t="shared" si="3"/>
        <v/>
      </c>
      <c r="S31" s="126"/>
      <c r="T31" s="127" t="str">
        <f t="shared" si="4"/>
        <v/>
      </c>
      <c r="U31" s="127"/>
    </row>
    <row r="32" spans="2:21">
      <c r="B32" s="19">
        <v>24</v>
      </c>
      <c r="C32" s="122" t="str">
        <f t="shared" si="1"/>
        <v/>
      </c>
      <c r="D32" s="122"/>
      <c r="E32" s="19"/>
      <c r="F32" s="8"/>
      <c r="G32" s="19" t="s">
        <v>3</v>
      </c>
      <c r="H32" s="139"/>
      <c r="I32" s="139"/>
      <c r="J32" s="19"/>
      <c r="K32" s="122" t="str">
        <f t="shared" si="0"/>
        <v/>
      </c>
      <c r="L32" s="122"/>
      <c r="M32" s="6" t="str">
        <f t="shared" si="2"/>
        <v/>
      </c>
      <c r="N32" s="19"/>
      <c r="O32" s="8"/>
      <c r="P32" s="139"/>
      <c r="Q32" s="139"/>
      <c r="R32" s="126" t="str">
        <f t="shared" si="3"/>
        <v/>
      </c>
      <c r="S32" s="126"/>
      <c r="T32" s="127" t="str">
        <f t="shared" si="4"/>
        <v/>
      </c>
      <c r="U32" s="127"/>
    </row>
    <row r="33" spans="2:21">
      <c r="B33" s="19">
        <v>25</v>
      </c>
      <c r="C33" s="122" t="str">
        <f t="shared" si="1"/>
        <v/>
      </c>
      <c r="D33" s="122"/>
      <c r="E33" s="19"/>
      <c r="F33" s="8"/>
      <c r="G33" s="19" t="s">
        <v>4</v>
      </c>
      <c r="H33" s="139"/>
      <c r="I33" s="139"/>
      <c r="J33" s="19"/>
      <c r="K33" s="122" t="str">
        <f t="shared" si="0"/>
        <v/>
      </c>
      <c r="L33" s="122"/>
      <c r="M33" s="6" t="str">
        <f t="shared" si="2"/>
        <v/>
      </c>
      <c r="N33" s="19"/>
      <c r="O33" s="8"/>
      <c r="P33" s="139"/>
      <c r="Q33" s="139"/>
      <c r="R33" s="126" t="str">
        <f t="shared" si="3"/>
        <v/>
      </c>
      <c r="S33" s="126"/>
      <c r="T33" s="127" t="str">
        <f t="shared" si="4"/>
        <v/>
      </c>
      <c r="U33" s="127"/>
    </row>
    <row r="34" spans="2:21">
      <c r="B34" s="19">
        <v>26</v>
      </c>
      <c r="C34" s="122" t="str">
        <f t="shared" si="1"/>
        <v/>
      </c>
      <c r="D34" s="122"/>
      <c r="E34" s="19"/>
      <c r="F34" s="8"/>
      <c r="G34" s="19" t="s">
        <v>3</v>
      </c>
      <c r="H34" s="139"/>
      <c r="I34" s="139"/>
      <c r="J34" s="19"/>
      <c r="K34" s="122" t="str">
        <f t="shared" si="0"/>
        <v/>
      </c>
      <c r="L34" s="122"/>
      <c r="M34" s="6" t="str">
        <f t="shared" si="2"/>
        <v/>
      </c>
      <c r="N34" s="19"/>
      <c r="O34" s="8"/>
      <c r="P34" s="139"/>
      <c r="Q34" s="139"/>
      <c r="R34" s="126" t="str">
        <f t="shared" si="3"/>
        <v/>
      </c>
      <c r="S34" s="126"/>
      <c r="T34" s="127" t="str">
        <f t="shared" si="4"/>
        <v/>
      </c>
      <c r="U34" s="127"/>
    </row>
    <row r="35" spans="2:21">
      <c r="B35" s="19">
        <v>27</v>
      </c>
      <c r="C35" s="122" t="str">
        <f t="shared" si="1"/>
        <v/>
      </c>
      <c r="D35" s="122"/>
      <c r="E35" s="19"/>
      <c r="F35" s="8"/>
      <c r="G35" s="19" t="s">
        <v>3</v>
      </c>
      <c r="H35" s="139"/>
      <c r="I35" s="139"/>
      <c r="J35" s="19"/>
      <c r="K35" s="122" t="str">
        <f t="shared" si="0"/>
        <v/>
      </c>
      <c r="L35" s="122"/>
      <c r="M35" s="6" t="str">
        <f t="shared" si="2"/>
        <v/>
      </c>
      <c r="N35" s="19"/>
      <c r="O35" s="8"/>
      <c r="P35" s="139"/>
      <c r="Q35" s="139"/>
      <c r="R35" s="126" t="str">
        <f t="shared" si="3"/>
        <v/>
      </c>
      <c r="S35" s="126"/>
      <c r="T35" s="127" t="str">
        <f t="shared" si="4"/>
        <v/>
      </c>
      <c r="U35" s="127"/>
    </row>
    <row r="36" spans="2:21">
      <c r="B36" s="19">
        <v>28</v>
      </c>
      <c r="C36" s="122" t="str">
        <f t="shared" si="1"/>
        <v/>
      </c>
      <c r="D36" s="122"/>
      <c r="E36" s="19"/>
      <c r="F36" s="8"/>
      <c r="G36" s="19" t="s">
        <v>3</v>
      </c>
      <c r="H36" s="139"/>
      <c r="I36" s="139"/>
      <c r="J36" s="19"/>
      <c r="K36" s="122" t="str">
        <f t="shared" si="0"/>
        <v/>
      </c>
      <c r="L36" s="122"/>
      <c r="M36" s="6" t="str">
        <f t="shared" si="2"/>
        <v/>
      </c>
      <c r="N36" s="19"/>
      <c r="O36" s="8"/>
      <c r="P36" s="139"/>
      <c r="Q36" s="139"/>
      <c r="R36" s="126" t="str">
        <f t="shared" si="3"/>
        <v/>
      </c>
      <c r="S36" s="126"/>
      <c r="T36" s="127" t="str">
        <f t="shared" si="4"/>
        <v/>
      </c>
      <c r="U36" s="127"/>
    </row>
    <row r="37" spans="2:21">
      <c r="B37" s="19">
        <v>29</v>
      </c>
      <c r="C37" s="122" t="str">
        <f t="shared" si="1"/>
        <v/>
      </c>
      <c r="D37" s="122"/>
      <c r="E37" s="19"/>
      <c r="F37" s="8"/>
      <c r="G37" s="19" t="s">
        <v>3</v>
      </c>
      <c r="H37" s="139"/>
      <c r="I37" s="139"/>
      <c r="J37" s="19"/>
      <c r="K37" s="122" t="str">
        <f t="shared" si="0"/>
        <v/>
      </c>
      <c r="L37" s="122"/>
      <c r="M37" s="6" t="str">
        <f t="shared" si="2"/>
        <v/>
      </c>
      <c r="N37" s="19"/>
      <c r="O37" s="8"/>
      <c r="P37" s="139"/>
      <c r="Q37" s="139"/>
      <c r="R37" s="126" t="str">
        <f t="shared" si="3"/>
        <v/>
      </c>
      <c r="S37" s="126"/>
      <c r="T37" s="127" t="str">
        <f t="shared" si="4"/>
        <v/>
      </c>
      <c r="U37" s="127"/>
    </row>
    <row r="38" spans="2:21">
      <c r="B38" s="19">
        <v>30</v>
      </c>
      <c r="C38" s="122" t="str">
        <f t="shared" si="1"/>
        <v/>
      </c>
      <c r="D38" s="122"/>
      <c r="E38" s="19"/>
      <c r="F38" s="8"/>
      <c r="G38" s="19" t="s">
        <v>4</v>
      </c>
      <c r="H38" s="139"/>
      <c r="I38" s="139"/>
      <c r="J38" s="19"/>
      <c r="K38" s="122" t="str">
        <f t="shared" si="0"/>
        <v/>
      </c>
      <c r="L38" s="122"/>
      <c r="M38" s="6" t="str">
        <f t="shared" si="2"/>
        <v/>
      </c>
      <c r="N38" s="19"/>
      <c r="O38" s="8"/>
      <c r="P38" s="139"/>
      <c r="Q38" s="139"/>
      <c r="R38" s="126" t="str">
        <f t="shared" si="3"/>
        <v/>
      </c>
      <c r="S38" s="126"/>
      <c r="T38" s="127" t="str">
        <f t="shared" si="4"/>
        <v/>
      </c>
      <c r="U38" s="127"/>
    </row>
    <row r="39" spans="2:21">
      <c r="B39" s="19">
        <v>31</v>
      </c>
      <c r="C39" s="122" t="str">
        <f t="shared" si="1"/>
        <v/>
      </c>
      <c r="D39" s="122"/>
      <c r="E39" s="19"/>
      <c r="F39" s="8"/>
      <c r="G39" s="19" t="s">
        <v>4</v>
      </c>
      <c r="H39" s="139"/>
      <c r="I39" s="139"/>
      <c r="J39" s="19"/>
      <c r="K39" s="122" t="str">
        <f t="shared" si="0"/>
        <v/>
      </c>
      <c r="L39" s="122"/>
      <c r="M39" s="6" t="str">
        <f t="shared" si="2"/>
        <v/>
      </c>
      <c r="N39" s="19"/>
      <c r="O39" s="8"/>
      <c r="P39" s="139"/>
      <c r="Q39" s="139"/>
      <c r="R39" s="126" t="str">
        <f t="shared" si="3"/>
        <v/>
      </c>
      <c r="S39" s="126"/>
      <c r="T39" s="127" t="str">
        <f t="shared" si="4"/>
        <v/>
      </c>
      <c r="U39" s="127"/>
    </row>
    <row r="40" spans="2:21">
      <c r="B40" s="19">
        <v>32</v>
      </c>
      <c r="C40" s="122" t="str">
        <f t="shared" si="1"/>
        <v/>
      </c>
      <c r="D40" s="122"/>
      <c r="E40" s="19"/>
      <c r="F40" s="8"/>
      <c r="G40" s="19" t="s">
        <v>4</v>
      </c>
      <c r="H40" s="139"/>
      <c r="I40" s="139"/>
      <c r="J40" s="19"/>
      <c r="K40" s="122" t="str">
        <f t="shared" si="0"/>
        <v/>
      </c>
      <c r="L40" s="122"/>
      <c r="M40" s="6" t="str">
        <f t="shared" si="2"/>
        <v/>
      </c>
      <c r="N40" s="19"/>
      <c r="O40" s="8"/>
      <c r="P40" s="139"/>
      <c r="Q40" s="139"/>
      <c r="R40" s="126" t="str">
        <f t="shared" si="3"/>
        <v/>
      </c>
      <c r="S40" s="126"/>
      <c r="T40" s="127" t="str">
        <f t="shared" si="4"/>
        <v/>
      </c>
      <c r="U40" s="127"/>
    </row>
    <row r="41" spans="2:21">
      <c r="B41" s="19">
        <v>33</v>
      </c>
      <c r="C41" s="122" t="str">
        <f t="shared" si="1"/>
        <v/>
      </c>
      <c r="D41" s="122"/>
      <c r="E41" s="19"/>
      <c r="F41" s="8"/>
      <c r="G41" s="19" t="s">
        <v>3</v>
      </c>
      <c r="H41" s="139"/>
      <c r="I41" s="139"/>
      <c r="J41" s="19"/>
      <c r="K41" s="122" t="str">
        <f t="shared" si="0"/>
        <v/>
      </c>
      <c r="L41" s="122"/>
      <c r="M41" s="6" t="str">
        <f t="shared" si="2"/>
        <v/>
      </c>
      <c r="N41" s="19"/>
      <c r="O41" s="8"/>
      <c r="P41" s="139"/>
      <c r="Q41" s="139"/>
      <c r="R41" s="126" t="str">
        <f t="shared" si="3"/>
        <v/>
      </c>
      <c r="S41" s="126"/>
      <c r="T41" s="127" t="str">
        <f t="shared" si="4"/>
        <v/>
      </c>
      <c r="U41" s="127"/>
    </row>
    <row r="42" spans="2:21">
      <c r="B42" s="19">
        <v>34</v>
      </c>
      <c r="C42" s="122" t="str">
        <f t="shared" si="1"/>
        <v/>
      </c>
      <c r="D42" s="122"/>
      <c r="E42" s="19"/>
      <c r="F42" s="8"/>
      <c r="G42" s="19" t="s">
        <v>4</v>
      </c>
      <c r="H42" s="139"/>
      <c r="I42" s="139"/>
      <c r="J42" s="19"/>
      <c r="K42" s="122" t="str">
        <f t="shared" si="0"/>
        <v/>
      </c>
      <c r="L42" s="122"/>
      <c r="M42" s="6" t="str">
        <f t="shared" si="2"/>
        <v/>
      </c>
      <c r="N42" s="19"/>
      <c r="O42" s="8"/>
      <c r="P42" s="139"/>
      <c r="Q42" s="139"/>
      <c r="R42" s="126" t="str">
        <f t="shared" si="3"/>
        <v/>
      </c>
      <c r="S42" s="126"/>
      <c r="T42" s="127" t="str">
        <f t="shared" si="4"/>
        <v/>
      </c>
      <c r="U42" s="127"/>
    </row>
    <row r="43" spans="2:21">
      <c r="B43" s="19">
        <v>35</v>
      </c>
      <c r="C43" s="122" t="str">
        <f t="shared" si="1"/>
        <v/>
      </c>
      <c r="D43" s="122"/>
      <c r="E43" s="19"/>
      <c r="F43" s="8"/>
      <c r="G43" s="19" t="s">
        <v>3</v>
      </c>
      <c r="H43" s="139"/>
      <c r="I43" s="139"/>
      <c r="J43" s="19"/>
      <c r="K43" s="122" t="str">
        <f t="shared" si="0"/>
        <v/>
      </c>
      <c r="L43" s="122"/>
      <c r="M43" s="6" t="str">
        <f t="shared" si="2"/>
        <v/>
      </c>
      <c r="N43" s="19"/>
      <c r="O43" s="8"/>
      <c r="P43" s="139"/>
      <c r="Q43" s="139"/>
      <c r="R43" s="126" t="str">
        <f t="shared" si="3"/>
        <v/>
      </c>
      <c r="S43" s="126"/>
      <c r="T43" s="127" t="str">
        <f t="shared" si="4"/>
        <v/>
      </c>
      <c r="U43" s="127"/>
    </row>
    <row r="44" spans="2:21">
      <c r="B44" s="19">
        <v>36</v>
      </c>
      <c r="C44" s="122" t="str">
        <f t="shared" si="1"/>
        <v/>
      </c>
      <c r="D44" s="122"/>
      <c r="E44" s="19"/>
      <c r="F44" s="8"/>
      <c r="G44" s="19" t="s">
        <v>4</v>
      </c>
      <c r="H44" s="139"/>
      <c r="I44" s="139"/>
      <c r="J44" s="19"/>
      <c r="K44" s="122" t="str">
        <f t="shared" si="0"/>
        <v/>
      </c>
      <c r="L44" s="122"/>
      <c r="M44" s="6" t="str">
        <f t="shared" si="2"/>
        <v/>
      </c>
      <c r="N44" s="19"/>
      <c r="O44" s="8"/>
      <c r="P44" s="139"/>
      <c r="Q44" s="139"/>
      <c r="R44" s="126" t="str">
        <f t="shared" si="3"/>
        <v/>
      </c>
      <c r="S44" s="126"/>
      <c r="T44" s="127" t="str">
        <f t="shared" si="4"/>
        <v/>
      </c>
      <c r="U44" s="127"/>
    </row>
    <row r="45" spans="2:21">
      <c r="B45" s="19">
        <v>37</v>
      </c>
      <c r="C45" s="122" t="str">
        <f t="shared" si="1"/>
        <v/>
      </c>
      <c r="D45" s="122"/>
      <c r="E45" s="19"/>
      <c r="F45" s="8"/>
      <c r="G45" s="19" t="s">
        <v>3</v>
      </c>
      <c r="H45" s="139"/>
      <c r="I45" s="139"/>
      <c r="J45" s="19"/>
      <c r="K45" s="122" t="str">
        <f t="shared" si="0"/>
        <v/>
      </c>
      <c r="L45" s="122"/>
      <c r="M45" s="6" t="str">
        <f t="shared" si="2"/>
        <v/>
      </c>
      <c r="N45" s="19"/>
      <c r="O45" s="8"/>
      <c r="P45" s="139"/>
      <c r="Q45" s="139"/>
      <c r="R45" s="126" t="str">
        <f t="shared" si="3"/>
        <v/>
      </c>
      <c r="S45" s="126"/>
      <c r="T45" s="127" t="str">
        <f t="shared" si="4"/>
        <v/>
      </c>
      <c r="U45" s="127"/>
    </row>
    <row r="46" spans="2:21">
      <c r="B46" s="19">
        <v>38</v>
      </c>
      <c r="C46" s="122" t="str">
        <f t="shared" si="1"/>
        <v/>
      </c>
      <c r="D46" s="122"/>
      <c r="E46" s="19"/>
      <c r="F46" s="8"/>
      <c r="G46" s="19" t="s">
        <v>4</v>
      </c>
      <c r="H46" s="139"/>
      <c r="I46" s="139"/>
      <c r="J46" s="19"/>
      <c r="K46" s="122" t="str">
        <f t="shared" si="0"/>
        <v/>
      </c>
      <c r="L46" s="122"/>
      <c r="M46" s="6" t="str">
        <f t="shared" si="2"/>
        <v/>
      </c>
      <c r="N46" s="19"/>
      <c r="O46" s="8"/>
      <c r="P46" s="139"/>
      <c r="Q46" s="139"/>
      <c r="R46" s="126" t="str">
        <f t="shared" si="3"/>
        <v/>
      </c>
      <c r="S46" s="126"/>
      <c r="T46" s="127" t="str">
        <f t="shared" si="4"/>
        <v/>
      </c>
      <c r="U46" s="127"/>
    </row>
    <row r="47" spans="2:21">
      <c r="B47" s="19">
        <v>39</v>
      </c>
      <c r="C47" s="122" t="str">
        <f t="shared" si="1"/>
        <v/>
      </c>
      <c r="D47" s="122"/>
      <c r="E47" s="19"/>
      <c r="F47" s="8"/>
      <c r="G47" s="19" t="s">
        <v>4</v>
      </c>
      <c r="H47" s="139"/>
      <c r="I47" s="139"/>
      <c r="J47" s="19"/>
      <c r="K47" s="122" t="str">
        <f t="shared" si="0"/>
        <v/>
      </c>
      <c r="L47" s="122"/>
      <c r="M47" s="6" t="str">
        <f t="shared" si="2"/>
        <v/>
      </c>
      <c r="N47" s="19"/>
      <c r="O47" s="8"/>
      <c r="P47" s="139"/>
      <c r="Q47" s="139"/>
      <c r="R47" s="126" t="str">
        <f t="shared" si="3"/>
        <v/>
      </c>
      <c r="S47" s="126"/>
      <c r="T47" s="127" t="str">
        <f t="shared" si="4"/>
        <v/>
      </c>
      <c r="U47" s="127"/>
    </row>
    <row r="48" spans="2:21">
      <c r="B48" s="19">
        <v>40</v>
      </c>
      <c r="C48" s="122" t="str">
        <f t="shared" si="1"/>
        <v/>
      </c>
      <c r="D48" s="122"/>
      <c r="E48" s="19"/>
      <c r="F48" s="8"/>
      <c r="G48" s="19" t="s">
        <v>37</v>
      </c>
      <c r="H48" s="139"/>
      <c r="I48" s="139"/>
      <c r="J48" s="19"/>
      <c r="K48" s="122" t="str">
        <f t="shared" si="0"/>
        <v/>
      </c>
      <c r="L48" s="122"/>
      <c r="M48" s="6" t="str">
        <f t="shared" si="2"/>
        <v/>
      </c>
      <c r="N48" s="19"/>
      <c r="O48" s="8"/>
      <c r="P48" s="139"/>
      <c r="Q48" s="139"/>
      <c r="R48" s="126" t="str">
        <f t="shared" si="3"/>
        <v/>
      </c>
      <c r="S48" s="126"/>
      <c r="T48" s="127" t="str">
        <f t="shared" si="4"/>
        <v/>
      </c>
      <c r="U48" s="127"/>
    </row>
    <row r="49" spans="2:21">
      <c r="B49" s="19">
        <v>41</v>
      </c>
      <c r="C49" s="122" t="str">
        <f t="shared" si="1"/>
        <v/>
      </c>
      <c r="D49" s="122"/>
      <c r="E49" s="19"/>
      <c r="F49" s="8"/>
      <c r="G49" s="19" t="s">
        <v>4</v>
      </c>
      <c r="H49" s="139"/>
      <c r="I49" s="139"/>
      <c r="J49" s="19"/>
      <c r="K49" s="122" t="str">
        <f t="shared" si="0"/>
        <v/>
      </c>
      <c r="L49" s="122"/>
      <c r="M49" s="6" t="str">
        <f t="shared" si="2"/>
        <v/>
      </c>
      <c r="N49" s="19"/>
      <c r="O49" s="8"/>
      <c r="P49" s="139"/>
      <c r="Q49" s="139"/>
      <c r="R49" s="126" t="str">
        <f t="shared" si="3"/>
        <v/>
      </c>
      <c r="S49" s="126"/>
      <c r="T49" s="127" t="str">
        <f t="shared" si="4"/>
        <v/>
      </c>
      <c r="U49" s="127"/>
    </row>
    <row r="50" spans="2:21">
      <c r="B50" s="19">
        <v>42</v>
      </c>
      <c r="C50" s="122" t="str">
        <f t="shared" si="1"/>
        <v/>
      </c>
      <c r="D50" s="122"/>
      <c r="E50" s="19"/>
      <c r="F50" s="8"/>
      <c r="G50" s="19" t="s">
        <v>4</v>
      </c>
      <c r="H50" s="139"/>
      <c r="I50" s="139"/>
      <c r="J50" s="19"/>
      <c r="K50" s="122" t="str">
        <f t="shared" si="0"/>
        <v/>
      </c>
      <c r="L50" s="122"/>
      <c r="M50" s="6" t="str">
        <f t="shared" si="2"/>
        <v/>
      </c>
      <c r="N50" s="19"/>
      <c r="O50" s="8"/>
      <c r="P50" s="139"/>
      <c r="Q50" s="139"/>
      <c r="R50" s="126" t="str">
        <f t="shared" si="3"/>
        <v/>
      </c>
      <c r="S50" s="126"/>
      <c r="T50" s="127" t="str">
        <f t="shared" si="4"/>
        <v/>
      </c>
      <c r="U50" s="127"/>
    </row>
    <row r="51" spans="2:21">
      <c r="B51" s="19">
        <v>43</v>
      </c>
      <c r="C51" s="122" t="str">
        <f t="shared" si="1"/>
        <v/>
      </c>
      <c r="D51" s="122"/>
      <c r="E51" s="19"/>
      <c r="F51" s="8"/>
      <c r="G51" s="19" t="s">
        <v>3</v>
      </c>
      <c r="H51" s="139"/>
      <c r="I51" s="139"/>
      <c r="J51" s="19"/>
      <c r="K51" s="122" t="str">
        <f t="shared" si="0"/>
        <v/>
      </c>
      <c r="L51" s="122"/>
      <c r="M51" s="6" t="str">
        <f t="shared" si="2"/>
        <v/>
      </c>
      <c r="N51" s="19"/>
      <c r="O51" s="8"/>
      <c r="P51" s="139"/>
      <c r="Q51" s="139"/>
      <c r="R51" s="126" t="str">
        <f t="shared" si="3"/>
        <v/>
      </c>
      <c r="S51" s="126"/>
      <c r="T51" s="127" t="str">
        <f t="shared" si="4"/>
        <v/>
      </c>
      <c r="U51" s="127"/>
    </row>
    <row r="52" spans="2:21">
      <c r="B52" s="19">
        <v>44</v>
      </c>
      <c r="C52" s="122" t="str">
        <f t="shared" si="1"/>
        <v/>
      </c>
      <c r="D52" s="122"/>
      <c r="E52" s="19"/>
      <c r="F52" s="8"/>
      <c r="G52" s="19" t="s">
        <v>3</v>
      </c>
      <c r="H52" s="139"/>
      <c r="I52" s="139"/>
      <c r="J52" s="19"/>
      <c r="K52" s="122" t="str">
        <f t="shared" si="0"/>
        <v/>
      </c>
      <c r="L52" s="122"/>
      <c r="M52" s="6" t="str">
        <f t="shared" si="2"/>
        <v/>
      </c>
      <c r="N52" s="19"/>
      <c r="O52" s="8"/>
      <c r="P52" s="139"/>
      <c r="Q52" s="139"/>
      <c r="R52" s="126" t="str">
        <f t="shared" si="3"/>
        <v/>
      </c>
      <c r="S52" s="126"/>
      <c r="T52" s="127" t="str">
        <f t="shared" si="4"/>
        <v/>
      </c>
      <c r="U52" s="127"/>
    </row>
    <row r="53" spans="2:21">
      <c r="B53" s="19">
        <v>45</v>
      </c>
      <c r="C53" s="122" t="str">
        <f t="shared" si="1"/>
        <v/>
      </c>
      <c r="D53" s="122"/>
      <c r="E53" s="19"/>
      <c r="F53" s="8"/>
      <c r="G53" s="19" t="s">
        <v>4</v>
      </c>
      <c r="H53" s="139"/>
      <c r="I53" s="139"/>
      <c r="J53" s="19"/>
      <c r="K53" s="122" t="str">
        <f t="shared" si="0"/>
        <v/>
      </c>
      <c r="L53" s="122"/>
      <c r="M53" s="6" t="str">
        <f t="shared" si="2"/>
        <v/>
      </c>
      <c r="N53" s="19"/>
      <c r="O53" s="8"/>
      <c r="P53" s="139"/>
      <c r="Q53" s="139"/>
      <c r="R53" s="126" t="str">
        <f t="shared" si="3"/>
        <v/>
      </c>
      <c r="S53" s="126"/>
      <c r="T53" s="127" t="str">
        <f t="shared" si="4"/>
        <v/>
      </c>
      <c r="U53" s="127"/>
    </row>
    <row r="54" spans="2:21">
      <c r="B54" s="19">
        <v>46</v>
      </c>
      <c r="C54" s="122" t="str">
        <f t="shared" si="1"/>
        <v/>
      </c>
      <c r="D54" s="122"/>
      <c r="E54" s="19"/>
      <c r="F54" s="8"/>
      <c r="G54" s="19" t="s">
        <v>4</v>
      </c>
      <c r="H54" s="139"/>
      <c r="I54" s="139"/>
      <c r="J54" s="19"/>
      <c r="K54" s="122" t="str">
        <f t="shared" si="0"/>
        <v/>
      </c>
      <c r="L54" s="122"/>
      <c r="M54" s="6" t="str">
        <f t="shared" si="2"/>
        <v/>
      </c>
      <c r="N54" s="19"/>
      <c r="O54" s="8"/>
      <c r="P54" s="139"/>
      <c r="Q54" s="139"/>
      <c r="R54" s="126" t="str">
        <f t="shared" si="3"/>
        <v/>
      </c>
      <c r="S54" s="126"/>
      <c r="T54" s="127" t="str">
        <f t="shared" si="4"/>
        <v/>
      </c>
      <c r="U54" s="127"/>
    </row>
    <row r="55" spans="2:21">
      <c r="B55" s="19">
        <v>47</v>
      </c>
      <c r="C55" s="122" t="str">
        <f t="shared" si="1"/>
        <v/>
      </c>
      <c r="D55" s="122"/>
      <c r="E55" s="19"/>
      <c r="F55" s="8"/>
      <c r="G55" s="19" t="s">
        <v>3</v>
      </c>
      <c r="H55" s="139"/>
      <c r="I55" s="139"/>
      <c r="J55" s="19"/>
      <c r="K55" s="122" t="str">
        <f t="shared" si="0"/>
        <v/>
      </c>
      <c r="L55" s="122"/>
      <c r="M55" s="6" t="str">
        <f t="shared" si="2"/>
        <v/>
      </c>
      <c r="N55" s="19"/>
      <c r="O55" s="8"/>
      <c r="P55" s="139"/>
      <c r="Q55" s="139"/>
      <c r="R55" s="126" t="str">
        <f t="shared" si="3"/>
        <v/>
      </c>
      <c r="S55" s="126"/>
      <c r="T55" s="127" t="str">
        <f t="shared" si="4"/>
        <v/>
      </c>
      <c r="U55" s="127"/>
    </row>
    <row r="56" spans="2:21">
      <c r="B56" s="19">
        <v>48</v>
      </c>
      <c r="C56" s="122" t="str">
        <f t="shared" si="1"/>
        <v/>
      </c>
      <c r="D56" s="122"/>
      <c r="E56" s="19"/>
      <c r="F56" s="8"/>
      <c r="G56" s="19" t="s">
        <v>3</v>
      </c>
      <c r="H56" s="139"/>
      <c r="I56" s="139"/>
      <c r="J56" s="19"/>
      <c r="K56" s="122" t="str">
        <f t="shared" si="0"/>
        <v/>
      </c>
      <c r="L56" s="122"/>
      <c r="M56" s="6" t="str">
        <f t="shared" si="2"/>
        <v/>
      </c>
      <c r="N56" s="19"/>
      <c r="O56" s="8"/>
      <c r="P56" s="139"/>
      <c r="Q56" s="139"/>
      <c r="R56" s="126" t="str">
        <f t="shared" si="3"/>
        <v/>
      </c>
      <c r="S56" s="126"/>
      <c r="T56" s="127" t="str">
        <f t="shared" si="4"/>
        <v/>
      </c>
      <c r="U56" s="127"/>
    </row>
    <row r="57" spans="2:21">
      <c r="B57" s="19">
        <v>49</v>
      </c>
      <c r="C57" s="122" t="str">
        <f t="shared" si="1"/>
        <v/>
      </c>
      <c r="D57" s="122"/>
      <c r="E57" s="19"/>
      <c r="F57" s="8"/>
      <c r="G57" s="19" t="s">
        <v>3</v>
      </c>
      <c r="H57" s="139"/>
      <c r="I57" s="139"/>
      <c r="J57" s="19"/>
      <c r="K57" s="122" t="str">
        <f t="shared" si="0"/>
        <v/>
      </c>
      <c r="L57" s="122"/>
      <c r="M57" s="6" t="str">
        <f t="shared" si="2"/>
        <v/>
      </c>
      <c r="N57" s="19"/>
      <c r="O57" s="8"/>
      <c r="P57" s="139"/>
      <c r="Q57" s="139"/>
      <c r="R57" s="126" t="str">
        <f t="shared" si="3"/>
        <v/>
      </c>
      <c r="S57" s="126"/>
      <c r="T57" s="127" t="str">
        <f t="shared" si="4"/>
        <v/>
      </c>
      <c r="U57" s="127"/>
    </row>
    <row r="58" spans="2:21">
      <c r="B58" s="19">
        <v>50</v>
      </c>
      <c r="C58" s="122" t="str">
        <f t="shared" si="1"/>
        <v/>
      </c>
      <c r="D58" s="122"/>
      <c r="E58" s="19"/>
      <c r="F58" s="8"/>
      <c r="G58" s="19" t="s">
        <v>3</v>
      </c>
      <c r="H58" s="139"/>
      <c r="I58" s="139"/>
      <c r="J58" s="19"/>
      <c r="K58" s="122" t="str">
        <f t="shared" si="0"/>
        <v/>
      </c>
      <c r="L58" s="122"/>
      <c r="M58" s="6" t="str">
        <f t="shared" si="2"/>
        <v/>
      </c>
      <c r="N58" s="19"/>
      <c r="O58" s="8"/>
      <c r="P58" s="139"/>
      <c r="Q58" s="139"/>
      <c r="R58" s="126" t="str">
        <f t="shared" si="3"/>
        <v/>
      </c>
      <c r="S58" s="126"/>
      <c r="T58" s="127" t="str">
        <f t="shared" si="4"/>
        <v/>
      </c>
      <c r="U58" s="127"/>
    </row>
    <row r="59" spans="2:21">
      <c r="B59" s="19">
        <v>51</v>
      </c>
      <c r="C59" s="122" t="str">
        <f t="shared" si="1"/>
        <v/>
      </c>
      <c r="D59" s="122"/>
      <c r="E59" s="19"/>
      <c r="F59" s="8"/>
      <c r="G59" s="19" t="s">
        <v>3</v>
      </c>
      <c r="H59" s="139"/>
      <c r="I59" s="139"/>
      <c r="J59" s="19"/>
      <c r="K59" s="122" t="str">
        <f t="shared" si="0"/>
        <v/>
      </c>
      <c r="L59" s="122"/>
      <c r="M59" s="6" t="str">
        <f t="shared" si="2"/>
        <v/>
      </c>
      <c r="N59" s="19"/>
      <c r="O59" s="8"/>
      <c r="P59" s="139"/>
      <c r="Q59" s="139"/>
      <c r="R59" s="126" t="str">
        <f t="shared" si="3"/>
        <v/>
      </c>
      <c r="S59" s="126"/>
      <c r="T59" s="127" t="str">
        <f t="shared" si="4"/>
        <v/>
      </c>
      <c r="U59" s="127"/>
    </row>
    <row r="60" spans="2:21">
      <c r="B60" s="19">
        <v>52</v>
      </c>
      <c r="C60" s="122" t="str">
        <f t="shared" si="1"/>
        <v/>
      </c>
      <c r="D60" s="122"/>
      <c r="E60" s="19"/>
      <c r="F60" s="8"/>
      <c r="G60" s="19" t="s">
        <v>3</v>
      </c>
      <c r="H60" s="139"/>
      <c r="I60" s="139"/>
      <c r="J60" s="19"/>
      <c r="K60" s="122" t="str">
        <f t="shared" si="0"/>
        <v/>
      </c>
      <c r="L60" s="122"/>
      <c r="M60" s="6" t="str">
        <f t="shared" si="2"/>
        <v/>
      </c>
      <c r="N60" s="19"/>
      <c r="O60" s="8"/>
      <c r="P60" s="139"/>
      <c r="Q60" s="139"/>
      <c r="R60" s="126" t="str">
        <f t="shared" si="3"/>
        <v/>
      </c>
      <c r="S60" s="126"/>
      <c r="T60" s="127" t="str">
        <f t="shared" si="4"/>
        <v/>
      </c>
      <c r="U60" s="127"/>
    </row>
    <row r="61" spans="2:21">
      <c r="B61" s="19">
        <v>53</v>
      </c>
      <c r="C61" s="122" t="str">
        <f t="shared" si="1"/>
        <v/>
      </c>
      <c r="D61" s="122"/>
      <c r="E61" s="19"/>
      <c r="F61" s="8"/>
      <c r="G61" s="19" t="s">
        <v>3</v>
      </c>
      <c r="H61" s="139"/>
      <c r="I61" s="139"/>
      <c r="J61" s="19"/>
      <c r="K61" s="122" t="str">
        <f t="shared" si="0"/>
        <v/>
      </c>
      <c r="L61" s="122"/>
      <c r="M61" s="6" t="str">
        <f t="shared" si="2"/>
        <v/>
      </c>
      <c r="N61" s="19"/>
      <c r="O61" s="8"/>
      <c r="P61" s="139"/>
      <c r="Q61" s="139"/>
      <c r="R61" s="126" t="str">
        <f t="shared" si="3"/>
        <v/>
      </c>
      <c r="S61" s="126"/>
      <c r="T61" s="127" t="str">
        <f t="shared" si="4"/>
        <v/>
      </c>
      <c r="U61" s="127"/>
    </row>
    <row r="62" spans="2:21">
      <c r="B62" s="19">
        <v>54</v>
      </c>
      <c r="C62" s="122" t="str">
        <f t="shared" si="1"/>
        <v/>
      </c>
      <c r="D62" s="122"/>
      <c r="E62" s="19"/>
      <c r="F62" s="8"/>
      <c r="G62" s="19" t="s">
        <v>3</v>
      </c>
      <c r="H62" s="139"/>
      <c r="I62" s="139"/>
      <c r="J62" s="19"/>
      <c r="K62" s="122" t="str">
        <f t="shared" si="0"/>
        <v/>
      </c>
      <c r="L62" s="122"/>
      <c r="M62" s="6" t="str">
        <f t="shared" si="2"/>
        <v/>
      </c>
      <c r="N62" s="19"/>
      <c r="O62" s="8"/>
      <c r="P62" s="139"/>
      <c r="Q62" s="139"/>
      <c r="R62" s="126" t="str">
        <f t="shared" si="3"/>
        <v/>
      </c>
      <c r="S62" s="126"/>
      <c r="T62" s="127" t="str">
        <f t="shared" si="4"/>
        <v/>
      </c>
      <c r="U62" s="127"/>
    </row>
    <row r="63" spans="2:21">
      <c r="B63" s="19">
        <v>55</v>
      </c>
      <c r="C63" s="122" t="str">
        <f t="shared" si="1"/>
        <v/>
      </c>
      <c r="D63" s="122"/>
      <c r="E63" s="19"/>
      <c r="F63" s="8"/>
      <c r="G63" s="19" t="s">
        <v>4</v>
      </c>
      <c r="H63" s="139"/>
      <c r="I63" s="139"/>
      <c r="J63" s="19"/>
      <c r="K63" s="122" t="str">
        <f t="shared" si="0"/>
        <v/>
      </c>
      <c r="L63" s="122"/>
      <c r="M63" s="6" t="str">
        <f t="shared" si="2"/>
        <v/>
      </c>
      <c r="N63" s="19"/>
      <c r="O63" s="8"/>
      <c r="P63" s="139"/>
      <c r="Q63" s="139"/>
      <c r="R63" s="126" t="str">
        <f t="shared" si="3"/>
        <v/>
      </c>
      <c r="S63" s="126"/>
      <c r="T63" s="127" t="str">
        <f t="shared" si="4"/>
        <v/>
      </c>
      <c r="U63" s="127"/>
    </row>
    <row r="64" spans="2:21">
      <c r="B64" s="19">
        <v>56</v>
      </c>
      <c r="C64" s="122" t="str">
        <f t="shared" si="1"/>
        <v/>
      </c>
      <c r="D64" s="122"/>
      <c r="E64" s="19"/>
      <c r="F64" s="8"/>
      <c r="G64" s="19" t="s">
        <v>3</v>
      </c>
      <c r="H64" s="139"/>
      <c r="I64" s="139"/>
      <c r="J64" s="19"/>
      <c r="K64" s="122" t="str">
        <f t="shared" si="0"/>
        <v/>
      </c>
      <c r="L64" s="122"/>
      <c r="M64" s="6" t="str">
        <f t="shared" si="2"/>
        <v/>
      </c>
      <c r="N64" s="19"/>
      <c r="O64" s="8"/>
      <c r="P64" s="139"/>
      <c r="Q64" s="139"/>
      <c r="R64" s="126" t="str">
        <f t="shared" si="3"/>
        <v/>
      </c>
      <c r="S64" s="126"/>
      <c r="T64" s="127" t="str">
        <f t="shared" si="4"/>
        <v/>
      </c>
      <c r="U64" s="127"/>
    </row>
    <row r="65" spans="2:21">
      <c r="B65" s="19">
        <v>57</v>
      </c>
      <c r="C65" s="122" t="str">
        <f t="shared" si="1"/>
        <v/>
      </c>
      <c r="D65" s="122"/>
      <c r="E65" s="19"/>
      <c r="F65" s="8"/>
      <c r="G65" s="19" t="s">
        <v>3</v>
      </c>
      <c r="H65" s="139"/>
      <c r="I65" s="139"/>
      <c r="J65" s="19"/>
      <c r="K65" s="122" t="str">
        <f t="shared" si="0"/>
        <v/>
      </c>
      <c r="L65" s="122"/>
      <c r="M65" s="6" t="str">
        <f t="shared" si="2"/>
        <v/>
      </c>
      <c r="N65" s="19"/>
      <c r="O65" s="8"/>
      <c r="P65" s="139"/>
      <c r="Q65" s="139"/>
      <c r="R65" s="126" t="str">
        <f t="shared" si="3"/>
        <v/>
      </c>
      <c r="S65" s="126"/>
      <c r="T65" s="127" t="str">
        <f t="shared" si="4"/>
        <v/>
      </c>
      <c r="U65" s="127"/>
    </row>
    <row r="66" spans="2:21">
      <c r="B66" s="19">
        <v>58</v>
      </c>
      <c r="C66" s="122" t="str">
        <f t="shared" si="1"/>
        <v/>
      </c>
      <c r="D66" s="122"/>
      <c r="E66" s="19"/>
      <c r="F66" s="8"/>
      <c r="G66" s="19" t="s">
        <v>3</v>
      </c>
      <c r="H66" s="139"/>
      <c r="I66" s="139"/>
      <c r="J66" s="19"/>
      <c r="K66" s="122" t="str">
        <f t="shared" si="0"/>
        <v/>
      </c>
      <c r="L66" s="122"/>
      <c r="M66" s="6" t="str">
        <f t="shared" si="2"/>
        <v/>
      </c>
      <c r="N66" s="19"/>
      <c r="O66" s="8"/>
      <c r="P66" s="139"/>
      <c r="Q66" s="139"/>
      <c r="R66" s="126" t="str">
        <f t="shared" si="3"/>
        <v/>
      </c>
      <c r="S66" s="126"/>
      <c r="T66" s="127" t="str">
        <f t="shared" si="4"/>
        <v/>
      </c>
      <c r="U66" s="127"/>
    </row>
    <row r="67" spans="2:21">
      <c r="B67" s="19">
        <v>59</v>
      </c>
      <c r="C67" s="122" t="str">
        <f t="shared" si="1"/>
        <v/>
      </c>
      <c r="D67" s="122"/>
      <c r="E67" s="19"/>
      <c r="F67" s="8"/>
      <c r="G67" s="19" t="s">
        <v>3</v>
      </c>
      <c r="H67" s="139"/>
      <c r="I67" s="139"/>
      <c r="J67" s="19"/>
      <c r="K67" s="122" t="str">
        <f t="shared" si="0"/>
        <v/>
      </c>
      <c r="L67" s="122"/>
      <c r="M67" s="6" t="str">
        <f t="shared" si="2"/>
        <v/>
      </c>
      <c r="N67" s="19"/>
      <c r="O67" s="8"/>
      <c r="P67" s="139"/>
      <c r="Q67" s="139"/>
      <c r="R67" s="126" t="str">
        <f t="shared" si="3"/>
        <v/>
      </c>
      <c r="S67" s="126"/>
      <c r="T67" s="127" t="str">
        <f t="shared" si="4"/>
        <v/>
      </c>
      <c r="U67" s="127"/>
    </row>
    <row r="68" spans="2:21">
      <c r="B68" s="19">
        <v>60</v>
      </c>
      <c r="C68" s="122" t="str">
        <f t="shared" si="1"/>
        <v/>
      </c>
      <c r="D68" s="122"/>
      <c r="E68" s="19"/>
      <c r="F68" s="8"/>
      <c r="G68" s="19" t="s">
        <v>4</v>
      </c>
      <c r="H68" s="139"/>
      <c r="I68" s="139"/>
      <c r="J68" s="19"/>
      <c r="K68" s="122" t="str">
        <f t="shared" si="0"/>
        <v/>
      </c>
      <c r="L68" s="122"/>
      <c r="M68" s="6" t="str">
        <f t="shared" si="2"/>
        <v/>
      </c>
      <c r="N68" s="19"/>
      <c r="O68" s="8"/>
      <c r="P68" s="139"/>
      <c r="Q68" s="139"/>
      <c r="R68" s="126" t="str">
        <f t="shared" si="3"/>
        <v/>
      </c>
      <c r="S68" s="126"/>
      <c r="T68" s="127" t="str">
        <f t="shared" si="4"/>
        <v/>
      </c>
      <c r="U68" s="127"/>
    </row>
    <row r="69" spans="2:21">
      <c r="B69" s="19">
        <v>61</v>
      </c>
      <c r="C69" s="122" t="str">
        <f t="shared" si="1"/>
        <v/>
      </c>
      <c r="D69" s="122"/>
      <c r="E69" s="19"/>
      <c r="F69" s="8"/>
      <c r="G69" s="19" t="s">
        <v>4</v>
      </c>
      <c r="H69" s="139"/>
      <c r="I69" s="139"/>
      <c r="J69" s="19"/>
      <c r="K69" s="122" t="str">
        <f t="shared" si="0"/>
        <v/>
      </c>
      <c r="L69" s="122"/>
      <c r="M69" s="6" t="str">
        <f t="shared" si="2"/>
        <v/>
      </c>
      <c r="N69" s="19"/>
      <c r="O69" s="8"/>
      <c r="P69" s="139"/>
      <c r="Q69" s="139"/>
      <c r="R69" s="126" t="str">
        <f t="shared" si="3"/>
        <v/>
      </c>
      <c r="S69" s="126"/>
      <c r="T69" s="127" t="str">
        <f t="shared" si="4"/>
        <v/>
      </c>
      <c r="U69" s="127"/>
    </row>
    <row r="70" spans="2:21">
      <c r="B70" s="19">
        <v>62</v>
      </c>
      <c r="C70" s="122" t="str">
        <f t="shared" si="1"/>
        <v/>
      </c>
      <c r="D70" s="122"/>
      <c r="E70" s="19"/>
      <c r="F70" s="8"/>
      <c r="G70" s="19" t="s">
        <v>3</v>
      </c>
      <c r="H70" s="139"/>
      <c r="I70" s="139"/>
      <c r="J70" s="19"/>
      <c r="K70" s="122" t="str">
        <f t="shared" si="0"/>
        <v/>
      </c>
      <c r="L70" s="122"/>
      <c r="M70" s="6" t="str">
        <f t="shared" si="2"/>
        <v/>
      </c>
      <c r="N70" s="19"/>
      <c r="O70" s="8"/>
      <c r="P70" s="139"/>
      <c r="Q70" s="139"/>
      <c r="R70" s="126" t="str">
        <f t="shared" si="3"/>
        <v/>
      </c>
      <c r="S70" s="126"/>
      <c r="T70" s="127" t="str">
        <f t="shared" si="4"/>
        <v/>
      </c>
      <c r="U70" s="127"/>
    </row>
    <row r="71" spans="2:21">
      <c r="B71" s="19">
        <v>63</v>
      </c>
      <c r="C71" s="122" t="str">
        <f t="shared" si="1"/>
        <v/>
      </c>
      <c r="D71" s="122"/>
      <c r="E71" s="19"/>
      <c r="F71" s="8"/>
      <c r="G71" s="19" t="s">
        <v>4</v>
      </c>
      <c r="H71" s="139"/>
      <c r="I71" s="139"/>
      <c r="J71" s="19"/>
      <c r="K71" s="122" t="str">
        <f t="shared" si="0"/>
        <v/>
      </c>
      <c r="L71" s="122"/>
      <c r="M71" s="6" t="str">
        <f t="shared" si="2"/>
        <v/>
      </c>
      <c r="N71" s="19"/>
      <c r="O71" s="8"/>
      <c r="P71" s="139"/>
      <c r="Q71" s="139"/>
      <c r="R71" s="126" t="str">
        <f t="shared" si="3"/>
        <v/>
      </c>
      <c r="S71" s="126"/>
      <c r="T71" s="127" t="str">
        <f t="shared" si="4"/>
        <v/>
      </c>
      <c r="U71" s="127"/>
    </row>
    <row r="72" spans="2:21">
      <c r="B72" s="19">
        <v>64</v>
      </c>
      <c r="C72" s="122" t="str">
        <f t="shared" si="1"/>
        <v/>
      </c>
      <c r="D72" s="122"/>
      <c r="E72" s="19"/>
      <c r="F72" s="8"/>
      <c r="G72" s="19" t="s">
        <v>3</v>
      </c>
      <c r="H72" s="139"/>
      <c r="I72" s="139"/>
      <c r="J72" s="19"/>
      <c r="K72" s="122" t="str">
        <f t="shared" si="0"/>
        <v/>
      </c>
      <c r="L72" s="122"/>
      <c r="M72" s="6" t="str">
        <f t="shared" si="2"/>
        <v/>
      </c>
      <c r="N72" s="19"/>
      <c r="O72" s="8"/>
      <c r="P72" s="139"/>
      <c r="Q72" s="139"/>
      <c r="R72" s="126" t="str">
        <f t="shared" si="3"/>
        <v/>
      </c>
      <c r="S72" s="126"/>
      <c r="T72" s="127" t="str">
        <f t="shared" si="4"/>
        <v/>
      </c>
      <c r="U72" s="127"/>
    </row>
    <row r="73" spans="2:21">
      <c r="B73" s="19">
        <v>65</v>
      </c>
      <c r="C73" s="122" t="str">
        <f t="shared" si="1"/>
        <v/>
      </c>
      <c r="D73" s="122"/>
      <c r="E73" s="19"/>
      <c r="F73" s="8"/>
      <c r="G73" s="19" t="s">
        <v>4</v>
      </c>
      <c r="H73" s="139"/>
      <c r="I73" s="139"/>
      <c r="J73" s="19"/>
      <c r="K73" s="122" t="str">
        <f t="shared" ref="K73:K108" si="5">IF(F73="","",C73*0.03)</f>
        <v/>
      </c>
      <c r="L73" s="122"/>
      <c r="M73" s="6" t="str">
        <f t="shared" si="2"/>
        <v/>
      </c>
      <c r="N73" s="19"/>
      <c r="O73" s="8"/>
      <c r="P73" s="139"/>
      <c r="Q73" s="139"/>
      <c r="R73" s="126" t="str">
        <f t="shared" si="3"/>
        <v/>
      </c>
      <c r="S73" s="126"/>
      <c r="T73" s="127" t="str">
        <f t="shared" si="4"/>
        <v/>
      </c>
      <c r="U73" s="127"/>
    </row>
    <row r="74" spans="2:21">
      <c r="B74" s="19">
        <v>66</v>
      </c>
      <c r="C74" s="122" t="str">
        <f t="shared" ref="C74:C108" si="6">IF(R73="","",C73+R73)</f>
        <v/>
      </c>
      <c r="D74" s="122"/>
      <c r="E74" s="19"/>
      <c r="F74" s="8"/>
      <c r="G74" s="19" t="s">
        <v>4</v>
      </c>
      <c r="H74" s="139"/>
      <c r="I74" s="139"/>
      <c r="J74" s="19"/>
      <c r="K74" s="122" t="str">
        <f t="shared" si="5"/>
        <v/>
      </c>
      <c r="L74" s="122"/>
      <c r="M74" s="6" t="str">
        <f t="shared" ref="M74:M108" si="7">IF(J74="","",(K74/J74)/1000)</f>
        <v/>
      </c>
      <c r="N74" s="19"/>
      <c r="O74" s="8"/>
      <c r="P74" s="139"/>
      <c r="Q74" s="139"/>
      <c r="R74" s="126" t="str">
        <f t="shared" ref="R74:R108" si="8">IF(O74="","",(IF(G74="売",H74-P74,P74-H74))*M74*100000)</f>
        <v/>
      </c>
      <c r="S74" s="126"/>
      <c r="T74" s="127" t="str">
        <f t="shared" ref="T74:T108" si="9">IF(O74="","",IF(R74&lt;0,J74*(-1),IF(G74="買",(P74-H74)*100,(H74-P74)*100)))</f>
        <v/>
      </c>
      <c r="U74" s="127"/>
    </row>
    <row r="75" spans="2:21">
      <c r="B75" s="19">
        <v>67</v>
      </c>
      <c r="C75" s="122" t="str">
        <f t="shared" si="6"/>
        <v/>
      </c>
      <c r="D75" s="122"/>
      <c r="E75" s="19"/>
      <c r="F75" s="8"/>
      <c r="G75" s="19" t="s">
        <v>3</v>
      </c>
      <c r="H75" s="139"/>
      <c r="I75" s="139"/>
      <c r="J75" s="19"/>
      <c r="K75" s="122" t="str">
        <f t="shared" si="5"/>
        <v/>
      </c>
      <c r="L75" s="122"/>
      <c r="M75" s="6" t="str">
        <f t="shared" si="7"/>
        <v/>
      </c>
      <c r="N75" s="19"/>
      <c r="O75" s="8"/>
      <c r="P75" s="139"/>
      <c r="Q75" s="139"/>
      <c r="R75" s="126" t="str">
        <f t="shared" si="8"/>
        <v/>
      </c>
      <c r="S75" s="126"/>
      <c r="T75" s="127" t="str">
        <f t="shared" si="9"/>
        <v/>
      </c>
      <c r="U75" s="127"/>
    </row>
    <row r="76" spans="2:21">
      <c r="B76" s="19">
        <v>68</v>
      </c>
      <c r="C76" s="122" t="str">
        <f t="shared" si="6"/>
        <v/>
      </c>
      <c r="D76" s="122"/>
      <c r="E76" s="19"/>
      <c r="F76" s="8"/>
      <c r="G76" s="19" t="s">
        <v>3</v>
      </c>
      <c r="H76" s="139"/>
      <c r="I76" s="139"/>
      <c r="J76" s="19"/>
      <c r="K76" s="122" t="str">
        <f t="shared" si="5"/>
        <v/>
      </c>
      <c r="L76" s="122"/>
      <c r="M76" s="6" t="str">
        <f t="shared" si="7"/>
        <v/>
      </c>
      <c r="N76" s="19"/>
      <c r="O76" s="8"/>
      <c r="P76" s="139"/>
      <c r="Q76" s="139"/>
      <c r="R76" s="126" t="str">
        <f t="shared" si="8"/>
        <v/>
      </c>
      <c r="S76" s="126"/>
      <c r="T76" s="127" t="str">
        <f t="shared" si="9"/>
        <v/>
      </c>
      <c r="U76" s="127"/>
    </row>
    <row r="77" spans="2:21">
      <c r="B77" s="19">
        <v>69</v>
      </c>
      <c r="C77" s="122" t="str">
        <f t="shared" si="6"/>
        <v/>
      </c>
      <c r="D77" s="122"/>
      <c r="E77" s="19"/>
      <c r="F77" s="8"/>
      <c r="G77" s="19" t="s">
        <v>3</v>
      </c>
      <c r="H77" s="139"/>
      <c r="I77" s="139"/>
      <c r="J77" s="19"/>
      <c r="K77" s="122" t="str">
        <f t="shared" si="5"/>
        <v/>
      </c>
      <c r="L77" s="122"/>
      <c r="M77" s="6" t="str">
        <f t="shared" si="7"/>
        <v/>
      </c>
      <c r="N77" s="19"/>
      <c r="O77" s="8"/>
      <c r="P77" s="139"/>
      <c r="Q77" s="139"/>
      <c r="R77" s="126" t="str">
        <f t="shared" si="8"/>
        <v/>
      </c>
      <c r="S77" s="126"/>
      <c r="T77" s="127" t="str">
        <f t="shared" si="9"/>
        <v/>
      </c>
      <c r="U77" s="127"/>
    </row>
    <row r="78" spans="2:21">
      <c r="B78" s="19">
        <v>70</v>
      </c>
      <c r="C78" s="122" t="str">
        <f t="shared" si="6"/>
        <v/>
      </c>
      <c r="D78" s="122"/>
      <c r="E78" s="19"/>
      <c r="F78" s="8"/>
      <c r="G78" s="19" t="s">
        <v>4</v>
      </c>
      <c r="H78" s="139"/>
      <c r="I78" s="139"/>
      <c r="J78" s="19"/>
      <c r="K78" s="122" t="str">
        <f t="shared" si="5"/>
        <v/>
      </c>
      <c r="L78" s="122"/>
      <c r="M78" s="6" t="str">
        <f t="shared" si="7"/>
        <v/>
      </c>
      <c r="N78" s="19"/>
      <c r="O78" s="8"/>
      <c r="P78" s="139"/>
      <c r="Q78" s="139"/>
      <c r="R78" s="126" t="str">
        <f t="shared" si="8"/>
        <v/>
      </c>
      <c r="S78" s="126"/>
      <c r="T78" s="127" t="str">
        <f t="shared" si="9"/>
        <v/>
      </c>
      <c r="U78" s="127"/>
    </row>
    <row r="79" spans="2:21">
      <c r="B79" s="19">
        <v>71</v>
      </c>
      <c r="C79" s="122" t="str">
        <f t="shared" si="6"/>
        <v/>
      </c>
      <c r="D79" s="122"/>
      <c r="E79" s="19"/>
      <c r="F79" s="8"/>
      <c r="G79" s="19" t="s">
        <v>3</v>
      </c>
      <c r="H79" s="139"/>
      <c r="I79" s="139"/>
      <c r="J79" s="19"/>
      <c r="K79" s="122" t="str">
        <f t="shared" si="5"/>
        <v/>
      </c>
      <c r="L79" s="122"/>
      <c r="M79" s="6" t="str">
        <f t="shared" si="7"/>
        <v/>
      </c>
      <c r="N79" s="19"/>
      <c r="O79" s="8"/>
      <c r="P79" s="139"/>
      <c r="Q79" s="139"/>
      <c r="R79" s="126" t="str">
        <f t="shared" si="8"/>
        <v/>
      </c>
      <c r="S79" s="126"/>
      <c r="T79" s="127" t="str">
        <f t="shared" si="9"/>
        <v/>
      </c>
      <c r="U79" s="127"/>
    </row>
    <row r="80" spans="2:21">
      <c r="B80" s="19">
        <v>72</v>
      </c>
      <c r="C80" s="122" t="str">
        <f t="shared" si="6"/>
        <v/>
      </c>
      <c r="D80" s="122"/>
      <c r="E80" s="19"/>
      <c r="F80" s="8"/>
      <c r="G80" s="19" t="s">
        <v>4</v>
      </c>
      <c r="H80" s="139"/>
      <c r="I80" s="139"/>
      <c r="J80" s="19"/>
      <c r="K80" s="122" t="str">
        <f t="shared" si="5"/>
        <v/>
      </c>
      <c r="L80" s="122"/>
      <c r="M80" s="6" t="str">
        <f t="shared" si="7"/>
        <v/>
      </c>
      <c r="N80" s="19"/>
      <c r="O80" s="8"/>
      <c r="P80" s="139"/>
      <c r="Q80" s="139"/>
      <c r="R80" s="126" t="str">
        <f t="shared" si="8"/>
        <v/>
      </c>
      <c r="S80" s="126"/>
      <c r="T80" s="127" t="str">
        <f t="shared" si="9"/>
        <v/>
      </c>
      <c r="U80" s="127"/>
    </row>
    <row r="81" spans="2:21">
      <c r="B81" s="19">
        <v>73</v>
      </c>
      <c r="C81" s="122" t="str">
        <f t="shared" si="6"/>
        <v/>
      </c>
      <c r="D81" s="122"/>
      <c r="E81" s="19"/>
      <c r="F81" s="8"/>
      <c r="G81" s="19" t="s">
        <v>3</v>
      </c>
      <c r="H81" s="139"/>
      <c r="I81" s="139"/>
      <c r="J81" s="19"/>
      <c r="K81" s="122" t="str">
        <f t="shared" si="5"/>
        <v/>
      </c>
      <c r="L81" s="122"/>
      <c r="M81" s="6" t="str">
        <f t="shared" si="7"/>
        <v/>
      </c>
      <c r="N81" s="19"/>
      <c r="O81" s="8"/>
      <c r="P81" s="139"/>
      <c r="Q81" s="139"/>
      <c r="R81" s="126" t="str">
        <f t="shared" si="8"/>
        <v/>
      </c>
      <c r="S81" s="126"/>
      <c r="T81" s="127" t="str">
        <f t="shared" si="9"/>
        <v/>
      </c>
      <c r="U81" s="127"/>
    </row>
    <row r="82" spans="2:21">
      <c r="B82" s="19">
        <v>74</v>
      </c>
      <c r="C82" s="122" t="str">
        <f t="shared" si="6"/>
        <v/>
      </c>
      <c r="D82" s="122"/>
      <c r="E82" s="19"/>
      <c r="F82" s="8"/>
      <c r="G82" s="19" t="s">
        <v>3</v>
      </c>
      <c r="H82" s="139"/>
      <c r="I82" s="139"/>
      <c r="J82" s="19"/>
      <c r="K82" s="122" t="str">
        <f t="shared" si="5"/>
        <v/>
      </c>
      <c r="L82" s="122"/>
      <c r="M82" s="6" t="str">
        <f t="shared" si="7"/>
        <v/>
      </c>
      <c r="N82" s="19"/>
      <c r="O82" s="8"/>
      <c r="P82" s="139"/>
      <c r="Q82" s="139"/>
      <c r="R82" s="126" t="str">
        <f t="shared" si="8"/>
        <v/>
      </c>
      <c r="S82" s="126"/>
      <c r="T82" s="127" t="str">
        <f t="shared" si="9"/>
        <v/>
      </c>
      <c r="U82" s="127"/>
    </row>
    <row r="83" spans="2:21">
      <c r="B83" s="19">
        <v>75</v>
      </c>
      <c r="C83" s="122" t="str">
        <f t="shared" si="6"/>
        <v/>
      </c>
      <c r="D83" s="122"/>
      <c r="E83" s="19"/>
      <c r="F83" s="8"/>
      <c r="G83" s="19" t="s">
        <v>3</v>
      </c>
      <c r="H83" s="139"/>
      <c r="I83" s="139"/>
      <c r="J83" s="19"/>
      <c r="K83" s="122" t="str">
        <f t="shared" si="5"/>
        <v/>
      </c>
      <c r="L83" s="122"/>
      <c r="M83" s="6" t="str">
        <f t="shared" si="7"/>
        <v/>
      </c>
      <c r="N83" s="19"/>
      <c r="O83" s="8"/>
      <c r="P83" s="139"/>
      <c r="Q83" s="139"/>
      <c r="R83" s="126" t="str">
        <f t="shared" si="8"/>
        <v/>
      </c>
      <c r="S83" s="126"/>
      <c r="T83" s="127" t="str">
        <f t="shared" si="9"/>
        <v/>
      </c>
      <c r="U83" s="127"/>
    </row>
    <row r="84" spans="2:21">
      <c r="B84" s="19">
        <v>76</v>
      </c>
      <c r="C84" s="122" t="str">
        <f t="shared" si="6"/>
        <v/>
      </c>
      <c r="D84" s="122"/>
      <c r="E84" s="19"/>
      <c r="F84" s="8"/>
      <c r="G84" s="19" t="s">
        <v>3</v>
      </c>
      <c r="H84" s="139"/>
      <c r="I84" s="139"/>
      <c r="J84" s="19"/>
      <c r="K84" s="122" t="str">
        <f t="shared" si="5"/>
        <v/>
      </c>
      <c r="L84" s="122"/>
      <c r="M84" s="6" t="str">
        <f t="shared" si="7"/>
        <v/>
      </c>
      <c r="N84" s="19"/>
      <c r="O84" s="8"/>
      <c r="P84" s="139"/>
      <c r="Q84" s="139"/>
      <c r="R84" s="126" t="str">
        <f t="shared" si="8"/>
        <v/>
      </c>
      <c r="S84" s="126"/>
      <c r="T84" s="127" t="str">
        <f t="shared" si="9"/>
        <v/>
      </c>
      <c r="U84" s="127"/>
    </row>
    <row r="85" spans="2:21">
      <c r="B85" s="19">
        <v>77</v>
      </c>
      <c r="C85" s="122" t="str">
        <f t="shared" si="6"/>
        <v/>
      </c>
      <c r="D85" s="122"/>
      <c r="E85" s="19"/>
      <c r="F85" s="8"/>
      <c r="G85" s="19" t="s">
        <v>4</v>
      </c>
      <c r="H85" s="139"/>
      <c r="I85" s="139"/>
      <c r="J85" s="19"/>
      <c r="K85" s="122" t="str">
        <f t="shared" si="5"/>
        <v/>
      </c>
      <c r="L85" s="122"/>
      <c r="M85" s="6" t="str">
        <f t="shared" si="7"/>
        <v/>
      </c>
      <c r="N85" s="19"/>
      <c r="O85" s="8"/>
      <c r="P85" s="139"/>
      <c r="Q85" s="139"/>
      <c r="R85" s="126" t="str">
        <f t="shared" si="8"/>
        <v/>
      </c>
      <c r="S85" s="126"/>
      <c r="T85" s="127" t="str">
        <f t="shared" si="9"/>
        <v/>
      </c>
      <c r="U85" s="127"/>
    </row>
    <row r="86" spans="2:21">
      <c r="B86" s="19">
        <v>78</v>
      </c>
      <c r="C86" s="122" t="str">
        <f t="shared" si="6"/>
        <v/>
      </c>
      <c r="D86" s="122"/>
      <c r="E86" s="19"/>
      <c r="F86" s="8"/>
      <c r="G86" s="19" t="s">
        <v>3</v>
      </c>
      <c r="H86" s="139"/>
      <c r="I86" s="139"/>
      <c r="J86" s="19"/>
      <c r="K86" s="122" t="str">
        <f t="shared" si="5"/>
        <v/>
      </c>
      <c r="L86" s="122"/>
      <c r="M86" s="6" t="str">
        <f t="shared" si="7"/>
        <v/>
      </c>
      <c r="N86" s="19"/>
      <c r="O86" s="8"/>
      <c r="P86" s="139"/>
      <c r="Q86" s="139"/>
      <c r="R86" s="126" t="str">
        <f t="shared" si="8"/>
        <v/>
      </c>
      <c r="S86" s="126"/>
      <c r="T86" s="127" t="str">
        <f t="shared" si="9"/>
        <v/>
      </c>
      <c r="U86" s="127"/>
    </row>
    <row r="87" spans="2:21">
      <c r="B87" s="19">
        <v>79</v>
      </c>
      <c r="C87" s="122" t="str">
        <f t="shared" si="6"/>
        <v/>
      </c>
      <c r="D87" s="122"/>
      <c r="E87" s="19"/>
      <c r="F87" s="8"/>
      <c r="G87" s="19" t="s">
        <v>4</v>
      </c>
      <c r="H87" s="139"/>
      <c r="I87" s="139"/>
      <c r="J87" s="19"/>
      <c r="K87" s="122" t="str">
        <f t="shared" si="5"/>
        <v/>
      </c>
      <c r="L87" s="122"/>
      <c r="M87" s="6" t="str">
        <f t="shared" si="7"/>
        <v/>
      </c>
      <c r="N87" s="19"/>
      <c r="O87" s="8"/>
      <c r="P87" s="139"/>
      <c r="Q87" s="139"/>
      <c r="R87" s="126" t="str">
        <f t="shared" si="8"/>
        <v/>
      </c>
      <c r="S87" s="126"/>
      <c r="T87" s="127" t="str">
        <f t="shared" si="9"/>
        <v/>
      </c>
      <c r="U87" s="127"/>
    </row>
    <row r="88" spans="2:21">
      <c r="B88" s="19">
        <v>80</v>
      </c>
      <c r="C88" s="122" t="str">
        <f t="shared" si="6"/>
        <v/>
      </c>
      <c r="D88" s="122"/>
      <c r="E88" s="19"/>
      <c r="F88" s="8"/>
      <c r="G88" s="19" t="s">
        <v>4</v>
      </c>
      <c r="H88" s="139"/>
      <c r="I88" s="139"/>
      <c r="J88" s="19"/>
      <c r="K88" s="122" t="str">
        <f t="shared" si="5"/>
        <v/>
      </c>
      <c r="L88" s="122"/>
      <c r="M88" s="6" t="str">
        <f t="shared" si="7"/>
        <v/>
      </c>
      <c r="N88" s="19"/>
      <c r="O88" s="8"/>
      <c r="P88" s="139"/>
      <c r="Q88" s="139"/>
      <c r="R88" s="126" t="str">
        <f t="shared" si="8"/>
        <v/>
      </c>
      <c r="S88" s="126"/>
      <c r="T88" s="127" t="str">
        <f t="shared" si="9"/>
        <v/>
      </c>
      <c r="U88" s="127"/>
    </row>
    <row r="89" spans="2:21">
      <c r="B89" s="19">
        <v>81</v>
      </c>
      <c r="C89" s="122" t="str">
        <f t="shared" si="6"/>
        <v/>
      </c>
      <c r="D89" s="122"/>
      <c r="E89" s="19"/>
      <c r="F89" s="8"/>
      <c r="G89" s="19" t="s">
        <v>4</v>
      </c>
      <c r="H89" s="139"/>
      <c r="I89" s="139"/>
      <c r="J89" s="19"/>
      <c r="K89" s="122" t="str">
        <f t="shared" si="5"/>
        <v/>
      </c>
      <c r="L89" s="122"/>
      <c r="M89" s="6" t="str">
        <f t="shared" si="7"/>
        <v/>
      </c>
      <c r="N89" s="19"/>
      <c r="O89" s="8"/>
      <c r="P89" s="139"/>
      <c r="Q89" s="139"/>
      <c r="R89" s="126" t="str">
        <f t="shared" si="8"/>
        <v/>
      </c>
      <c r="S89" s="126"/>
      <c r="T89" s="127" t="str">
        <f t="shared" si="9"/>
        <v/>
      </c>
      <c r="U89" s="127"/>
    </row>
    <row r="90" spans="2:21">
      <c r="B90" s="19">
        <v>82</v>
      </c>
      <c r="C90" s="122" t="str">
        <f t="shared" si="6"/>
        <v/>
      </c>
      <c r="D90" s="122"/>
      <c r="E90" s="19"/>
      <c r="F90" s="8"/>
      <c r="G90" s="19" t="s">
        <v>4</v>
      </c>
      <c r="H90" s="139"/>
      <c r="I90" s="139"/>
      <c r="J90" s="19"/>
      <c r="K90" s="122" t="str">
        <f t="shared" si="5"/>
        <v/>
      </c>
      <c r="L90" s="122"/>
      <c r="M90" s="6" t="str">
        <f t="shared" si="7"/>
        <v/>
      </c>
      <c r="N90" s="19"/>
      <c r="O90" s="8"/>
      <c r="P90" s="139"/>
      <c r="Q90" s="139"/>
      <c r="R90" s="126" t="str">
        <f t="shared" si="8"/>
        <v/>
      </c>
      <c r="S90" s="126"/>
      <c r="T90" s="127" t="str">
        <f t="shared" si="9"/>
        <v/>
      </c>
      <c r="U90" s="127"/>
    </row>
    <row r="91" spans="2:21">
      <c r="B91" s="19">
        <v>83</v>
      </c>
      <c r="C91" s="122" t="str">
        <f t="shared" si="6"/>
        <v/>
      </c>
      <c r="D91" s="122"/>
      <c r="E91" s="19"/>
      <c r="F91" s="8"/>
      <c r="G91" s="19" t="s">
        <v>4</v>
      </c>
      <c r="H91" s="139"/>
      <c r="I91" s="139"/>
      <c r="J91" s="19"/>
      <c r="K91" s="122" t="str">
        <f t="shared" si="5"/>
        <v/>
      </c>
      <c r="L91" s="122"/>
      <c r="M91" s="6" t="str">
        <f t="shared" si="7"/>
        <v/>
      </c>
      <c r="N91" s="19"/>
      <c r="O91" s="8"/>
      <c r="P91" s="139"/>
      <c r="Q91" s="139"/>
      <c r="R91" s="126" t="str">
        <f t="shared" si="8"/>
        <v/>
      </c>
      <c r="S91" s="126"/>
      <c r="T91" s="127" t="str">
        <f t="shared" si="9"/>
        <v/>
      </c>
      <c r="U91" s="127"/>
    </row>
    <row r="92" spans="2:21">
      <c r="B92" s="19">
        <v>84</v>
      </c>
      <c r="C92" s="122" t="str">
        <f t="shared" si="6"/>
        <v/>
      </c>
      <c r="D92" s="122"/>
      <c r="E92" s="19"/>
      <c r="F92" s="8"/>
      <c r="G92" s="19" t="s">
        <v>3</v>
      </c>
      <c r="H92" s="139"/>
      <c r="I92" s="139"/>
      <c r="J92" s="19"/>
      <c r="K92" s="122" t="str">
        <f t="shared" si="5"/>
        <v/>
      </c>
      <c r="L92" s="122"/>
      <c r="M92" s="6" t="str">
        <f t="shared" si="7"/>
        <v/>
      </c>
      <c r="N92" s="19"/>
      <c r="O92" s="8"/>
      <c r="P92" s="139"/>
      <c r="Q92" s="139"/>
      <c r="R92" s="126" t="str">
        <f t="shared" si="8"/>
        <v/>
      </c>
      <c r="S92" s="126"/>
      <c r="T92" s="127" t="str">
        <f t="shared" si="9"/>
        <v/>
      </c>
      <c r="U92" s="127"/>
    </row>
    <row r="93" spans="2:21">
      <c r="B93" s="19">
        <v>85</v>
      </c>
      <c r="C93" s="122" t="str">
        <f t="shared" si="6"/>
        <v/>
      </c>
      <c r="D93" s="122"/>
      <c r="E93" s="19"/>
      <c r="F93" s="8"/>
      <c r="G93" s="19" t="s">
        <v>4</v>
      </c>
      <c r="H93" s="139"/>
      <c r="I93" s="139"/>
      <c r="J93" s="19"/>
      <c r="K93" s="122" t="str">
        <f t="shared" si="5"/>
        <v/>
      </c>
      <c r="L93" s="122"/>
      <c r="M93" s="6" t="str">
        <f t="shared" si="7"/>
        <v/>
      </c>
      <c r="N93" s="19"/>
      <c r="O93" s="8"/>
      <c r="P93" s="139"/>
      <c r="Q93" s="139"/>
      <c r="R93" s="126" t="str">
        <f t="shared" si="8"/>
        <v/>
      </c>
      <c r="S93" s="126"/>
      <c r="T93" s="127" t="str">
        <f t="shared" si="9"/>
        <v/>
      </c>
      <c r="U93" s="127"/>
    </row>
    <row r="94" spans="2:21">
      <c r="B94" s="19">
        <v>86</v>
      </c>
      <c r="C94" s="122" t="str">
        <f t="shared" si="6"/>
        <v/>
      </c>
      <c r="D94" s="122"/>
      <c r="E94" s="19"/>
      <c r="F94" s="8"/>
      <c r="G94" s="19" t="s">
        <v>3</v>
      </c>
      <c r="H94" s="139"/>
      <c r="I94" s="139"/>
      <c r="J94" s="19"/>
      <c r="K94" s="122" t="str">
        <f t="shared" si="5"/>
        <v/>
      </c>
      <c r="L94" s="122"/>
      <c r="M94" s="6" t="str">
        <f t="shared" si="7"/>
        <v/>
      </c>
      <c r="N94" s="19"/>
      <c r="O94" s="8"/>
      <c r="P94" s="139"/>
      <c r="Q94" s="139"/>
      <c r="R94" s="126" t="str">
        <f t="shared" si="8"/>
        <v/>
      </c>
      <c r="S94" s="126"/>
      <c r="T94" s="127" t="str">
        <f t="shared" si="9"/>
        <v/>
      </c>
      <c r="U94" s="127"/>
    </row>
    <row r="95" spans="2:21">
      <c r="B95" s="19">
        <v>87</v>
      </c>
      <c r="C95" s="122" t="str">
        <f t="shared" si="6"/>
        <v/>
      </c>
      <c r="D95" s="122"/>
      <c r="E95" s="19"/>
      <c r="F95" s="8"/>
      <c r="G95" s="19" t="s">
        <v>4</v>
      </c>
      <c r="H95" s="139"/>
      <c r="I95" s="139"/>
      <c r="J95" s="19"/>
      <c r="K95" s="122" t="str">
        <f t="shared" si="5"/>
        <v/>
      </c>
      <c r="L95" s="122"/>
      <c r="M95" s="6" t="str">
        <f t="shared" si="7"/>
        <v/>
      </c>
      <c r="N95" s="19"/>
      <c r="O95" s="8"/>
      <c r="P95" s="139"/>
      <c r="Q95" s="139"/>
      <c r="R95" s="126" t="str">
        <f t="shared" si="8"/>
        <v/>
      </c>
      <c r="S95" s="126"/>
      <c r="T95" s="127" t="str">
        <f t="shared" si="9"/>
        <v/>
      </c>
      <c r="U95" s="127"/>
    </row>
    <row r="96" spans="2:21">
      <c r="B96" s="19">
        <v>88</v>
      </c>
      <c r="C96" s="122" t="str">
        <f t="shared" si="6"/>
        <v/>
      </c>
      <c r="D96" s="122"/>
      <c r="E96" s="19"/>
      <c r="F96" s="8"/>
      <c r="G96" s="19" t="s">
        <v>3</v>
      </c>
      <c r="H96" s="139"/>
      <c r="I96" s="139"/>
      <c r="J96" s="19"/>
      <c r="K96" s="122" t="str">
        <f t="shared" si="5"/>
        <v/>
      </c>
      <c r="L96" s="122"/>
      <c r="M96" s="6" t="str">
        <f t="shared" si="7"/>
        <v/>
      </c>
      <c r="N96" s="19"/>
      <c r="O96" s="8"/>
      <c r="P96" s="139"/>
      <c r="Q96" s="139"/>
      <c r="R96" s="126" t="str">
        <f t="shared" si="8"/>
        <v/>
      </c>
      <c r="S96" s="126"/>
      <c r="T96" s="127" t="str">
        <f t="shared" si="9"/>
        <v/>
      </c>
      <c r="U96" s="127"/>
    </row>
    <row r="97" spans="2:21">
      <c r="B97" s="19">
        <v>89</v>
      </c>
      <c r="C97" s="122" t="str">
        <f t="shared" si="6"/>
        <v/>
      </c>
      <c r="D97" s="122"/>
      <c r="E97" s="19"/>
      <c r="F97" s="8"/>
      <c r="G97" s="19" t="s">
        <v>4</v>
      </c>
      <c r="H97" s="139"/>
      <c r="I97" s="139"/>
      <c r="J97" s="19"/>
      <c r="K97" s="122" t="str">
        <f t="shared" si="5"/>
        <v/>
      </c>
      <c r="L97" s="122"/>
      <c r="M97" s="6" t="str">
        <f t="shared" si="7"/>
        <v/>
      </c>
      <c r="N97" s="19"/>
      <c r="O97" s="8"/>
      <c r="P97" s="139"/>
      <c r="Q97" s="139"/>
      <c r="R97" s="126" t="str">
        <f t="shared" si="8"/>
        <v/>
      </c>
      <c r="S97" s="126"/>
      <c r="T97" s="127" t="str">
        <f t="shared" si="9"/>
        <v/>
      </c>
      <c r="U97" s="127"/>
    </row>
    <row r="98" spans="2:21">
      <c r="B98" s="19">
        <v>90</v>
      </c>
      <c r="C98" s="122" t="str">
        <f t="shared" si="6"/>
        <v/>
      </c>
      <c r="D98" s="122"/>
      <c r="E98" s="19"/>
      <c r="F98" s="8"/>
      <c r="G98" s="19" t="s">
        <v>3</v>
      </c>
      <c r="H98" s="139"/>
      <c r="I98" s="139"/>
      <c r="J98" s="19"/>
      <c r="K98" s="122" t="str">
        <f t="shared" si="5"/>
        <v/>
      </c>
      <c r="L98" s="122"/>
      <c r="M98" s="6" t="str">
        <f t="shared" si="7"/>
        <v/>
      </c>
      <c r="N98" s="19"/>
      <c r="O98" s="8"/>
      <c r="P98" s="139"/>
      <c r="Q98" s="139"/>
      <c r="R98" s="126" t="str">
        <f t="shared" si="8"/>
        <v/>
      </c>
      <c r="S98" s="126"/>
      <c r="T98" s="127" t="str">
        <f t="shared" si="9"/>
        <v/>
      </c>
      <c r="U98" s="127"/>
    </row>
    <row r="99" spans="2:21">
      <c r="B99" s="19">
        <v>91</v>
      </c>
      <c r="C99" s="122" t="str">
        <f t="shared" si="6"/>
        <v/>
      </c>
      <c r="D99" s="122"/>
      <c r="E99" s="19"/>
      <c r="F99" s="8"/>
      <c r="G99" s="19" t="s">
        <v>4</v>
      </c>
      <c r="H99" s="139"/>
      <c r="I99" s="139"/>
      <c r="J99" s="19"/>
      <c r="K99" s="122" t="str">
        <f t="shared" si="5"/>
        <v/>
      </c>
      <c r="L99" s="122"/>
      <c r="M99" s="6" t="str">
        <f t="shared" si="7"/>
        <v/>
      </c>
      <c r="N99" s="19"/>
      <c r="O99" s="8"/>
      <c r="P99" s="139"/>
      <c r="Q99" s="139"/>
      <c r="R99" s="126" t="str">
        <f t="shared" si="8"/>
        <v/>
      </c>
      <c r="S99" s="126"/>
      <c r="T99" s="127" t="str">
        <f t="shared" si="9"/>
        <v/>
      </c>
      <c r="U99" s="127"/>
    </row>
    <row r="100" spans="2:21">
      <c r="B100" s="19">
        <v>92</v>
      </c>
      <c r="C100" s="122" t="str">
        <f t="shared" si="6"/>
        <v/>
      </c>
      <c r="D100" s="122"/>
      <c r="E100" s="19"/>
      <c r="F100" s="8"/>
      <c r="G100" s="19" t="s">
        <v>4</v>
      </c>
      <c r="H100" s="139"/>
      <c r="I100" s="139"/>
      <c r="J100" s="19"/>
      <c r="K100" s="122" t="str">
        <f t="shared" si="5"/>
        <v/>
      </c>
      <c r="L100" s="122"/>
      <c r="M100" s="6" t="str">
        <f t="shared" si="7"/>
        <v/>
      </c>
      <c r="N100" s="19"/>
      <c r="O100" s="8"/>
      <c r="P100" s="139"/>
      <c r="Q100" s="139"/>
      <c r="R100" s="126" t="str">
        <f t="shared" si="8"/>
        <v/>
      </c>
      <c r="S100" s="126"/>
      <c r="T100" s="127" t="str">
        <f t="shared" si="9"/>
        <v/>
      </c>
      <c r="U100" s="127"/>
    </row>
    <row r="101" spans="2:21">
      <c r="B101" s="19">
        <v>93</v>
      </c>
      <c r="C101" s="122" t="str">
        <f t="shared" si="6"/>
        <v/>
      </c>
      <c r="D101" s="122"/>
      <c r="E101" s="19"/>
      <c r="F101" s="8"/>
      <c r="G101" s="19" t="s">
        <v>3</v>
      </c>
      <c r="H101" s="139"/>
      <c r="I101" s="139"/>
      <c r="J101" s="19"/>
      <c r="K101" s="122" t="str">
        <f t="shared" si="5"/>
        <v/>
      </c>
      <c r="L101" s="122"/>
      <c r="M101" s="6" t="str">
        <f t="shared" si="7"/>
        <v/>
      </c>
      <c r="N101" s="19"/>
      <c r="O101" s="8"/>
      <c r="P101" s="139"/>
      <c r="Q101" s="139"/>
      <c r="R101" s="126" t="str">
        <f t="shared" si="8"/>
        <v/>
      </c>
      <c r="S101" s="126"/>
      <c r="T101" s="127" t="str">
        <f t="shared" si="9"/>
        <v/>
      </c>
      <c r="U101" s="127"/>
    </row>
    <row r="102" spans="2:21">
      <c r="B102" s="19">
        <v>94</v>
      </c>
      <c r="C102" s="122" t="str">
        <f t="shared" si="6"/>
        <v/>
      </c>
      <c r="D102" s="122"/>
      <c r="E102" s="19"/>
      <c r="F102" s="8"/>
      <c r="G102" s="19" t="s">
        <v>3</v>
      </c>
      <c r="H102" s="139"/>
      <c r="I102" s="139"/>
      <c r="J102" s="19"/>
      <c r="K102" s="122" t="str">
        <f t="shared" si="5"/>
        <v/>
      </c>
      <c r="L102" s="122"/>
      <c r="M102" s="6" t="str">
        <f t="shared" si="7"/>
        <v/>
      </c>
      <c r="N102" s="19"/>
      <c r="O102" s="8"/>
      <c r="P102" s="139"/>
      <c r="Q102" s="139"/>
      <c r="R102" s="126" t="str">
        <f t="shared" si="8"/>
        <v/>
      </c>
      <c r="S102" s="126"/>
      <c r="T102" s="127" t="str">
        <f t="shared" si="9"/>
        <v/>
      </c>
      <c r="U102" s="127"/>
    </row>
    <row r="103" spans="2:21">
      <c r="B103" s="19">
        <v>95</v>
      </c>
      <c r="C103" s="122" t="str">
        <f t="shared" si="6"/>
        <v/>
      </c>
      <c r="D103" s="122"/>
      <c r="E103" s="19"/>
      <c r="F103" s="8"/>
      <c r="G103" s="19" t="s">
        <v>3</v>
      </c>
      <c r="H103" s="139"/>
      <c r="I103" s="139"/>
      <c r="J103" s="19"/>
      <c r="K103" s="122" t="str">
        <f t="shared" si="5"/>
        <v/>
      </c>
      <c r="L103" s="122"/>
      <c r="M103" s="6" t="str">
        <f t="shared" si="7"/>
        <v/>
      </c>
      <c r="N103" s="19"/>
      <c r="O103" s="8"/>
      <c r="P103" s="139"/>
      <c r="Q103" s="139"/>
      <c r="R103" s="126" t="str">
        <f t="shared" si="8"/>
        <v/>
      </c>
      <c r="S103" s="126"/>
      <c r="T103" s="127" t="str">
        <f t="shared" si="9"/>
        <v/>
      </c>
      <c r="U103" s="127"/>
    </row>
    <row r="104" spans="2:21">
      <c r="B104" s="19">
        <v>96</v>
      </c>
      <c r="C104" s="122" t="str">
        <f t="shared" si="6"/>
        <v/>
      </c>
      <c r="D104" s="122"/>
      <c r="E104" s="19"/>
      <c r="F104" s="8"/>
      <c r="G104" s="19" t="s">
        <v>4</v>
      </c>
      <c r="H104" s="139"/>
      <c r="I104" s="139"/>
      <c r="J104" s="19"/>
      <c r="K104" s="122" t="str">
        <f t="shared" si="5"/>
        <v/>
      </c>
      <c r="L104" s="122"/>
      <c r="M104" s="6" t="str">
        <f t="shared" si="7"/>
        <v/>
      </c>
      <c r="N104" s="19"/>
      <c r="O104" s="8"/>
      <c r="P104" s="139"/>
      <c r="Q104" s="139"/>
      <c r="R104" s="126" t="str">
        <f t="shared" si="8"/>
        <v/>
      </c>
      <c r="S104" s="126"/>
      <c r="T104" s="127" t="str">
        <f t="shared" si="9"/>
        <v/>
      </c>
      <c r="U104" s="127"/>
    </row>
    <row r="105" spans="2:21">
      <c r="B105" s="19">
        <v>97</v>
      </c>
      <c r="C105" s="122" t="str">
        <f t="shared" si="6"/>
        <v/>
      </c>
      <c r="D105" s="122"/>
      <c r="E105" s="19"/>
      <c r="F105" s="8"/>
      <c r="G105" s="19" t="s">
        <v>3</v>
      </c>
      <c r="H105" s="139"/>
      <c r="I105" s="139"/>
      <c r="J105" s="19"/>
      <c r="K105" s="122" t="str">
        <f t="shared" si="5"/>
        <v/>
      </c>
      <c r="L105" s="122"/>
      <c r="M105" s="6" t="str">
        <f t="shared" si="7"/>
        <v/>
      </c>
      <c r="N105" s="19"/>
      <c r="O105" s="8"/>
      <c r="P105" s="139"/>
      <c r="Q105" s="139"/>
      <c r="R105" s="126" t="str">
        <f t="shared" si="8"/>
        <v/>
      </c>
      <c r="S105" s="126"/>
      <c r="T105" s="127" t="str">
        <f t="shared" si="9"/>
        <v/>
      </c>
      <c r="U105" s="127"/>
    </row>
    <row r="106" spans="2:21">
      <c r="B106" s="19">
        <v>98</v>
      </c>
      <c r="C106" s="122" t="str">
        <f t="shared" si="6"/>
        <v/>
      </c>
      <c r="D106" s="122"/>
      <c r="E106" s="19"/>
      <c r="F106" s="8"/>
      <c r="G106" s="19" t="s">
        <v>4</v>
      </c>
      <c r="H106" s="139"/>
      <c r="I106" s="139"/>
      <c r="J106" s="19"/>
      <c r="K106" s="122" t="str">
        <f t="shared" si="5"/>
        <v/>
      </c>
      <c r="L106" s="122"/>
      <c r="M106" s="6" t="str">
        <f t="shared" si="7"/>
        <v/>
      </c>
      <c r="N106" s="19"/>
      <c r="O106" s="8"/>
      <c r="P106" s="139"/>
      <c r="Q106" s="139"/>
      <c r="R106" s="126" t="str">
        <f t="shared" si="8"/>
        <v/>
      </c>
      <c r="S106" s="126"/>
      <c r="T106" s="127" t="str">
        <f t="shared" si="9"/>
        <v/>
      </c>
      <c r="U106" s="127"/>
    </row>
    <row r="107" spans="2:21">
      <c r="B107" s="19">
        <v>99</v>
      </c>
      <c r="C107" s="122" t="str">
        <f t="shared" si="6"/>
        <v/>
      </c>
      <c r="D107" s="122"/>
      <c r="E107" s="19"/>
      <c r="F107" s="8"/>
      <c r="G107" s="19" t="s">
        <v>4</v>
      </c>
      <c r="H107" s="139"/>
      <c r="I107" s="139"/>
      <c r="J107" s="19"/>
      <c r="K107" s="122" t="str">
        <f t="shared" si="5"/>
        <v/>
      </c>
      <c r="L107" s="122"/>
      <c r="M107" s="6" t="str">
        <f t="shared" si="7"/>
        <v/>
      </c>
      <c r="N107" s="19"/>
      <c r="O107" s="8"/>
      <c r="P107" s="139"/>
      <c r="Q107" s="139"/>
      <c r="R107" s="126" t="str">
        <f t="shared" si="8"/>
        <v/>
      </c>
      <c r="S107" s="126"/>
      <c r="T107" s="127" t="str">
        <f t="shared" si="9"/>
        <v/>
      </c>
      <c r="U107" s="127"/>
    </row>
    <row r="108" spans="2:21">
      <c r="B108" s="19">
        <v>100</v>
      </c>
      <c r="C108" s="122" t="str">
        <f t="shared" si="6"/>
        <v/>
      </c>
      <c r="D108" s="122"/>
      <c r="E108" s="19"/>
      <c r="F108" s="8"/>
      <c r="G108" s="19" t="s">
        <v>3</v>
      </c>
      <c r="H108" s="139"/>
      <c r="I108" s="139"/>
      <c r="J108" s="19"/>
      <c r="K108" s="122" t="str">
        <f t="shared" si="5"/>
        <v/>
      </c>
      <c r="L108" s="122"/>
      <c r="M108" s="6" t="str">
        <f t="shared" si="7"/>
        <v/>
      </c>
      <c r="N108" s="19"/>
      <c r="O108" s="8"/>
      <c r="P108" s="139"/>
      <c r="Q108" s="139"/>
      <c r="R108" s="126" t="str">
        <f t="shared" si="8"/>
        <v/>
      </c>
      <c r="S108" s="126"/>
      <c r="T108" s="127" t="str">
        <f t="shared" si="9"/>
        <v/>
      </c>
      <c r="U108" s="127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定数</vt:lpstr>
      <vt:lpstr>fib127</vt:lpstr>
      <vt:lpstr>画像</vt:lpstr>
      <vt:lpstr>気づき</vt:lpstr>
      <vt:lpstr>検証終了通貨</vt:lpstr>
      <vt:lpstr>忘備録 (6.23)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2019-06-27T14:24:16Z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