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32760" windowWidth="20730" windowHeight="11670" firstSheet="1" activeTab="1"/>
  </bookViews>
  <sheets>
    <sheet name="定数" sheetId="29" state="hidden" r:id="rId1"/>
    <sheet name="検証シート　FIB1.27" sheetId="33" r:id="rId2"/>
    <sheet name="検証シート　FIB1.5" sheetId="32" r:id="rId3"/>
    <sheet name="検証シート　FIB2.0" sheetId="31" r:id="rId4"/>
    <sheet name="画像" sheetId="26" r:id="rId5"/>
    <sheet name="気づき" sheetId="9" r:id="rId6"/>
    <sheet name="検証終了通貨" sheetId="10" r:id="rId7"/>
    <sheet name="テンプレ" sheetId="17" state="hidden" r:id="rId8"/>
  </sheets>
  <calcPr calcId="125725"/>
</workbook>
</file>

<file path=xl/calcChain.xml><?xml version="1.0" encoding="utf-8"?>
<calcChain xmlns="http://schemas.openxmlformats.org/spreadsheetml/2006/main">
  <c r="K42" i="31"/>
  <c r="M42" s="1"/>
  <c r="K42" i="32"/>
  <c r="M42" s="1"/>
  <c r="M41" i="31"/>
  <c r="K41"/>
  <c r="K41" i="32"/>
  <c r="M41" s="1"/>
  <c r="K40" i="31"/>
  <c r="M40" s="1"/>
  <c r="M40" i="32"/>
  <c r="K40"/>
  <c r="M39" i="31"/>
  <c r="K39"/>
  <c r="K39" i="32"/>
  <c r="M39" s="1"/>
  <c r="M38" i="31"/>
  <c r="K38"/>
  <c r="K38" i="32"/>
  <c r="M38" s="1"/>
  <c r="M37" i="31"/>
  <c r="K37"/>
  <c r="K37" i="32"/>
  <c r="M37" s="1"/>
  <c r="K36" i="31"/>
  <c r="M36" s="1"/>
  <c r="M36" i="32"/>
  <c r="K36"/>
  <c r="M35" i="31"/>
  <c r="K35"/>
  <c r="K35" i="32"/>
  <c r="M35" s="1"/>
  <c r="R35" s="1"/>
  <c r="C36" s="1"/>
  <c r="X36" s="1"/>
  <c r="Y36" s="1"/>
  <c r="M34" i="31"/>
  <c r="R34" s="1"/>
  <c r="C35" s="1"/>
  <c r="X35" s="1"/>
  <c r="Y35" s="1"/>
  <c r="K34"/>
  <c r="K34" i="32"/>
  <c r="M34" s="1"/>
  <c r="K33" i="31"/>
  <c r="M33" s="1"/>
  <c r="K33" i="32"/>
  <c r="M33" s="1"/>
  <c r="M32" i="31"/>
  <c r="K32"/>
  <c r="K32" i="32"/>
  <c r="M32" s="1"/>
  <c r="M31" i="31"/>
  <c r="K31"/>
  <c r="M31" i="32"/>
  <c r="K31"/>
  <c r="K30" i="31"/>
  <c r="M30" s="1"/>
  <c r="K30" i="32"/>
  <c r="M30" s="1"/>
  <c r="M29" i="31"/>
  <c r="K29"/>
  <c r="K29" i="32"/>
  <c r="M29" s="1"/>
  <c r="M28" i="31"/>
  <c r="K28"/>
  <c r="K28" i="32"/>
  <c r="M28" s="1"/>
  <c r="K27" i="31"/>
  <c r="M27" s="1"/>
  <c r="M27" i="32"/>
  <c r="K27"/>
  <c r="M26" i="31"/>
  <c r="K26"/>
  <c r="M26" i="32"/>
  <c r="K26"/>
  <c r="M25" i="31"/>
  <c r="K25"/>
  <c r="K25" i="32"/>
  <c r="M25" s="1"/>
  <c r="K24" i="31"/>
  <c r="M24" s="1"/>
  <c r="M24" i="32"/>
  <c r="K24"/>
  <c r="K23" i="31"/>
  <c r="M23" s="1"/>
  <c r="R23" s="1"/>
  <c r="C24" s="1"/>
  <c r="X24" s="1"/>
  <c r="Y24" s="1"/>
  <c r="K23" i="32"/>
  <c r="M23" s="1"/>
  <c r="K22" i="31"/>
  <c r="M22" s="1"/>
  <c r="R22" s="1"/>
  <c r="C23" s="1"/>
  <c r="X23" s="1"/>
  <c r="Y23" s="1"/>
  <c r="M22" i="32"/>
  <c r="K22"/>
  <c r="K21" i="31"/>
  <c r="M21" s="1"/>
  <c r="K21" i="32"/>
  <c r="M21" s="1"/>
  <c r="K20" i="31"/>
  <c r="M20" s="1"/>
  <c r="M20" i="32"/>
  <c r="K20"/>
  <c r="K19" i="31"/>
  <c r="M19" s="1"/>
  <c r="K19" i="32"/>
  <c r="M19" s="1"/>
  <c r="M18" i="31"/>
  <c r="K18"/>
  <c r="K18" i="32"/>
  <c r="M18" s="1"/>
  <c r="M17" i="31"/>
  <c r="K17"/>
  <c r="K17" i="32"/>
  <c r="M17" s="1"/>
  <c r="K16" i="31"/>
  <c r="M16" s="1"/>
  <c r="K16" i="32"/>
  <c r="M16" s="1"/>
  <c r="K15" i="31"/>
  <c r="M15" s="1"/>
  <c r="M15" i="32"/>
  <c r="R15" s="1"/>
  <c r="C16" s="1"/>
  <c r="X16" s="1"/>
  <c r="Y16" s="1"/>
  <c r="K15"/>
  <c r="K14" i="31"/>
  <c r="M14" s="1"/>
  <c r="M14" i="32"/>
  <c r="R14" s="1"/>
  <c r="C15" s="1"/>
  <c r="X15" s="1"/>
  <c r="Y15" s="1"/>
  <c r="K14"/>
  <c r="K13" i="31"/>
  <c r="M13" s="1"/>
  <c r="R13" s="1"/>
  <c r="C14" s="1"/>
  <c r="X14" s="1"/>
  <c r="Y14" s="1"/>
  <c r="M13" i="32"/>
  <c r="K13"/>
  <c r="K12" i="31"/>
  <c r="M12" s="1"/>
  <c r="R12" s="1"/>
  <c r="C13" s="1"/>
  <c r="X13" s="1"/>
  <c r="Y13" s="1"/>
  <c r="K12" i="32"/>
  <c r="M12" s="1"/>
  <c r="M11" i="31"/>
  <c r="K11"/>
  <c r="K11" i="32"/>
  <c r="M11" s="1"/>
  <c r="K12" i="33"/>
  <c r="M12" s="1"/>
  <c r="K14"/>
  <c r="M14"/>
  <c r="K10" i="31"/>
  <c r="M10" s="1"/>
  <c r="K10" i="32"/>
  <c r="M10" s="1"/>
  <c r="K9" i="31"/>
  <c r="M9" s="1"/>
  <c r="M9" i="32"/>
  <c r="K9"/>
  <c r="V108" i="33"/>
  <c r="T108"/>
  <c r="W108" s="1"/>
  <c r="R108"/>
  <c r="M108"/>
  <c r="K108"/>
  <c r="V107"/>
  <c r="T107"/>
  <c r="W107" s="1"/>
  <c r="R107"/>
  <c r="C108" s="1"/>
  <c r="X108" s="1"/>
  <c r="Y108" s="1"/>
  <c r="M107"/>
  <c r="K107"/>
  <c r="V106"/>
  <c r="T106"/>
  <c r="W106" s="1"/>
  <c r="R106"/>
  <c r="C107" s="1"/>
  <c r="X107" s="1"/>
  <c r="Y107" s="1"/>
  <c r="M106"/>
  <c r="K106"/>
  <c r="V105"/>
  <c r="T105"/>
  <c r="W105"/>
  <c r="R105"/>
  <c r="C106" s="1"/>
  <c r="X106" s="1"/>
  <c r="Y106" s="1"/>
  <c r="M105"/>
  <c r="K105"/>
  <c r="V104"/>
  <c r="T104"/>
  <c r="W104" s="1"/>
  <c r="R104"/>
  <c r="C105" s="1"/>
  <c r="X105" s="1"/>
  <c r="Y105" s="1"/>
  <c r="M104"/>
  <c r="K104"/>
  <c r="V103"/>
  <c r="T103"/>
  <c r="W103" s="1"/>
  <c r="R103"/>
  <c r="C104" s="1"/>
  <c r="X104" s="1"/>
  <c r="Y104" s="1"/>
  <c r="M103"/>
  <c r="K103"/>
  <c r="V102"/>
  <c r="T102"/>
  <c r="W102" s="1"/>
  <c r="R102"/>
  <c r="C103" s="1"/>
  <c r="X103" s="1"/>
  <c r="Y103" s="1"/>
  <c r="M102"/>
  <c r="K102"/>
  <c r="V101"/>
  <c r="T101"/>
  <c r="W101" s="1"/>
  <c r="R101"/>
  <c r="C102" s="1"/>
  <c r="X102" s="1"/>
  <c r="Y102" s="1"/>
  <c r="M101"/>
  <c r="K101"/>
  <c r="V100"/>
  <c r="T100"/>
  <c r="W100" s="1"/>
  <c r="R100"/>
  <c r="C101" s="1"/>
  <c r="X101" s="1"/>
  <c r="Y101" s="1"/>
  <c r="M100"/>
  <c r="K100"/>
  <c r="V99"/>
  <c r="T99"/>
  <c r="W99" s="1"/>
  <c r="R99"/>
  <c r="C100" s="1"/>
  <c r="X100" s="1"/>
  <c r="Y100" s="1"/>
  <c r="M99"/>
  <c r="K99"/>
  <c r="V98"/>
  <c r="T98"/>
  <c r="W98" s="1"/>
  <c r="R98"/>
  <c r="C99" s="1"/>
  <c r="X99" s="1"/>
  <c r="Y99" s="1"/>
  <c r="M98"/>
  <c r="K98"/>
  <c r="V97"/>
  <c r="T97"/>
  <c r="W97"/>
  <c r="R97"/>
  <c r="C98" s="1"/>
  <c r="X98" s="1"/>
  <c r="Y98" s="1"/>
  <c r="M97"/>
  <c r="K97"/>
  <c r="V96"/>
  <c r="T96"/>
  <c r="W96" s="1"/>
  <c r="R96"/>
  <c r="C97" s="1"/>
  <c r="X97" s="1"/>
  <c r="Y97" s="1"/>
  <c r="M96"/>
  <c r="K96"/>
  <c r="V95"/>
  <c r="T95"/>
  <c r="W95" s="1"/>
  <c r="R95"/>
  <c r="C96" s="1"/>
  <c r="X96" s="1"/>
  <c r="Y96" s="1"/>
  <c r="M95"/>
  <c r="K95"/>
  <c r="V94"/>
  <c r="T94"/>
  <c r="W94" s="1"/>
  <c r="R94"/>
  <c r="C95" s="1"/>
  <c r="X95" s="1"/>
  <c r="Y95" s="1"/>
  <c r="M94"/>
  <c r="K94"/>
  <c r="V93"/>
  <c r="T93"/>
  <c r="W93" s="1"/>
  <c r="R93"/>
  <c r="C94" s="1"/>
  <c r="X94" s="1"/>
  <c r="Y94" s="1"/>
  <c r="M93"/>
  <c r="K93"/>
  <c r="V92"/>
  <c r="T92"/>
  <c r="W92" s="1"/>
  <c r="R92"/>
  <c r="C93" s="1"/>
  <c r="X93" s="1"/>
  <c r="Y93" s="1"/>
  <c r="M92"/>
  <c r="K92"/>
  <c r="V91"/>
  <c r="T91"/>
  <c r="W91" s="1"/>
  <c r="R91"/>
  <c r="C92" s="1"/>
  <c r="X92" s="1"/>
  <c r="Y92" s="1"/>
  <c r="M91"/>
  <c r="K91"/>
  <c r="V90"/>
  <c r="T90"/>
  <c r="W90" s="1"/>
  <c r="R90"/>
  <c r="C91" s="1"/>
  <c r="X91" s="1"/>
  <c r="Y91" s="1"/>
  <c r="M90"/>
  <c r="K90"/>
  <c r="V89"/>
  <c r="T89"/>
  <c r="W89" s="1"/>
  <c r="R89"/>
  <c r="C90" s="1"/>
  <c r="X90" s="1"/>
  <c r="Y90" s="1"/>
  <c r="M89"/>
  <c r="K89"/>
  <c r="V88"/>
  <c r="T88"/>
  <c r="W88" s="1"/>
  <c r="R88"/>
  <c r="C89" s="1"/>
  <c r="X89" s="1"/>
  <c r="Y89" s="1"/>
  <c r="M88"/>
  <c r="K88"/>
  <c r="V87"/>
  <c r="T87"/>
  <c r="W87" s="1"/>
  <c r="R87"/>
  <c r="C88" s="1"/>
  <c r="X88" s="1"/>
  <c r="Y88" s="1"/>
  <c r="M87"/>
  <c r="K87"/>
  <c r="V86"/>
  <c r="T86"/>
  <c r="W86" s="1"/>
  <c r="R86"/>
  <c r="C87" s="1"/>
  <c r="X87" s="1"/>
  <c r="Y87" s="1"/>
  <c r="M86"/>
  <c r="K86"/>
  <c r="V85"/>
  <c r="T85"/>
  <c r="W85" s="1"/>
  <c r="R85"/>
  <c r="C86" s="1"/>
  <c r="X86" s="1"/>
  <c r="Y86" s="1"/>
  <c r="M85"/>
  <c r="K85"/>
  <c r="V84"/>
  <c r="T84"/>
  <c r="W84" s="1"/>
  <c r="R84"/>
  <c r="C85" s="1"/>
  <c r="X85" s="1"/>
  <c r="Y85" s="1"/>
  <c r="M84"/>
  <c r="K84"/>
  <c r="V83"/>
  <c r="T83"/>
  <c r="W83" s="1"/>
  <c r="R83"/>
  <c r="C84" s="1"/>
  <c r="X84" s="1"/>
  <c r="Y84" s="1"/>
  <c r="M83"/>
  <c r="K83"/>
  <c r="V82"/>
  <c r="T82"/>
  <c r="W82" s="1"/>
  <c r="R82"/>
  <c r="C83" s="1"/>
  <c r="X83" s="1"/>
  <c r="Y83" s="1"/>
  <c r="M82"/>
  <c r="K82"/>
  <c r="V81"/>
  <c r="T81"/>
  <c r="W81" s="1"/>
  <c r="R81"/>
  <c r="C82" s="1"/>
  <c r="X82" s="1"/>
  <c r="Y82" s="1"/>
  <c r="M81"/>
  <c r="K81"/>
  <c r="V80"/>
  <c r="T80"/>
  <c r="W80" s="1"/>
  <c r="R80"/>
  <c r="C81" s="1"/>
  <c r="X81" s="1"/>
  <c r="Y81" s="1"/>
  <c r="M80"/>
  <c r="K80"/>
  <c r="V79"/>
  <c r="T79"/>
  <c r="W79" s="1"/>
  <c r="R79"/>
  <c r="C80" s="1"/>
  <c r="X80" s="1"/>
  <c r="Y80" s="1"/>
  <c r="M79"/>
  <c r="K79"/>
  <c r="V78"/>
  <c r="T78"/>
  <c r="W78" s="1"/>
  <c r="R78"/>
  <c r="C79" s="1"/>
  <c r="X79" s="1"/>
  <c r="Y79" s="1"/>
  <c r="M78"/>
  <c r="K78"/>
  <c r="V77"/>
  <c r="T77"/>
  <c r="W77" s="1"/>
  <c r="R77"/>
  <c r="C78" s="1"/>
  <c r="X78" s="1"/>
  <c r="Y78" s="1"/>
  <c r="M77"/>
  <c r="K77"/>
  <c r="V76"/>
  <c r="T76"/>
  <c r="W76" s="1"/>
  <c r="R76"/>
  <c r="C77" s="1"/>
  <c r="X77" s="1"/>
  <c r="Y77" s="1"/>
  <c r="M76"/>
  <c r="K76"/>
  <c r="V75"/>
  <c r="T75"/>
  <c r="W75" s="1"/>
  <c r="R75"/>
  <c r="C76" s="1"/>
  <c r="X76" s="1"/>
  <c r="Y76" s="1"/>
  <c r="M75"/>
  <c r="K75"/>
  <c r="V74"/>
  <c r="T74"/>
  <c r="W74" s="1"/>
  <c r="R74"/>
  <c r="C75" s="1"/>
  <c r="X75" s="1"/>
  <c r="Y75" s="1"/>
  <c r="M74"/>
  <c r="K74"/>
  <c r="V73"/>
  <c r="T73"/>
  <c r="W73" s="1"/>
  <c r="R73"/>
  <c r="C74" s="1"/>
  <c r="X74" s="1"/>
  <c r="Y74" s="1"/>
  <c r="M73"/>
  <c r="K73"/>
  <c r="V72"/>
  <c r="T72"/>
  <c r="W72" s="1"/>
  <c r="R72"/>
  <c r="C73" s="1"/>
  <c r="X73" s="1"/>
  <c r="Y73" s="1"/>
  <c r="M72"/>
  <c r="K72"/>
  <c r="V71"/>
  <c r="T71"/>
  <c r="W71" s="1"/>
  <c r="R71"/>
  <c r="C72" s="1"/>
  <c r="X72" s="1"/>
  <c r="Y72" s="1"/>
  <c r="M71"/>
  <c r="K71"/>
  <c r="V70"/>
  <c r="T70"/>
  <c r="W70" s="1"/>
  <c r="R70"/>
  <c r="C71" s="1"/>
  <c r="X71" s="1"/>
  <c r="Y71" s="1"/>
  <c r="M70"/>
  <c r="K70"/>
  <c r="V69"/>
  <c r="T69"/>
  <c r="W69" s="1"/>
  <c r="R69"/>
  <c r="C70" s="1"/>
  <c r="X70" s="1"/>
  <c r="Y70" s="1"/>
  <c r="M69"/>
  <c r="K69"/>
  <c r="V68"/>
  <c r="T68"/>
  <c r="W68" s="1"/>
  <c r="R68"/>
  <c r="C69" s="1"/>
  <c r="X69" s="1"/>
  <c r="Y69" s="1"/>
  <c r="M68"/>
  <c r="K68"/>
  <c r="V67"/>
  <c r="T67"/>
  <c r="W67" s="1"/>
  <c r="R67"/>
  <c r="C68" s="1"/>
  <c r="X68" s="1"/>
  <c r="Y68" s="1"/>
  <c r="M67"/>
  <c r="K67"/>
  <c r="V66"/>
  <c r="T66"/>
  <c r="W66" s="1"/>
  <c r="R66"/>
  <c r="C67" s="1"/>
  <c r="X67" s="1"/>
  <c r="Y67" s="1"/>
  <c r="M66"/>
  <c r="K66"/>
  <c r="V65"/>
  <c r="T65"/>
  <c r="W65" s="1"/>
  <c r="R65"/>
  <c r="C66" s="1"/>
  <c r="X66" s="1"/>
  <c r="Y66" s="1"/>
  <c r="M65"/>
  <c r="K65"/>
  <c r="V64"/>
  <c r="T64"/>
  <c r="W64" s="1"/>
  <c r="R64"/>
  <c r="C65" s="1"/>
  <c r="X65" s="1"/>
  <c r="Y65" s="1"/>
  <c r="M64"/>
  <c r="K64"/>
  <c r="V63"/>
  <c r="T63"/>
  <c r="W63" s="1"/>
  <c r="R63"/>
  <c r="C64" s="1"/>
  <c r="X64" s="1"/>
  <c r="Y64" s="1"/>
  <c r="M63"/>
  <c r="K63"/>
  <c r="V62"/>
  <c r="T62"/>
  <c r="W62" s="1"/>
  <c r="R62"/>
  <c r="C63" s="1"/>
  <c r="X63" s="1"/>
  <c r="Y63" s="1"/>
  <c r="M62"/>
  <c r="K62"/>
  <c r="V61"/>
  <c r="T61"/>
  <c r="W61" s="1"/>
  <c r="R61"/>
  <c r="C62" s="1"/>
  <c r="X62" s="1"/>
  <c r="Y62" s="1"/>
  <c r="M61"/>
  <c r="K61"/>
  <c r="V60"/>
  <c r="T60"/>
  <c r="W60" s="1"/>
  <c r="R60"/>
  <c r="C61" s="1"/>
  <c r="X61" s="1"/>
  <c r="Y61" s="1"/>
  <c r="M60"/>
  <c r="K60"/>
  <c r="V59"/>
  <c r="T59"/>
  <c r="W59" s="1"/>
  <c r="R59"/>
  <c r="C60" s="1"/>
  <c r="X60" s="1"/>
  <c r="Y60" s="1"/>
  <c r="M59"/>
  <c r="K59"/>
  <c r="V58"/>
  <c r="T58"/>
  <c r="W58" s="1"/>
  <c r="R58"/>
  <c r="C59" s="1"/>
  <c r="X59" s="1"/>
  <c r="Y59" s="1"/>
  <c r="M58"/>
  <c r="K58"/>
  <c r="V57"/>
  <c r="T57"/>
  <c r="W57" s="1"/>
  <c r="R57"/>
  <c r="C58" s="1"/>
  <c r="X58" s="1"/>
  <c r="Y58" s="1"/>
  <c r="M57"/>
  <c r="K57"/>
  <c r="V56"/>
  <c r="T56"/>
  <c r="W56" s="1"/>
  <c r="R56"/>
  <c r="C57" s="1"/>
  <c r="X57" s="1"/>
  <c r="Y57" s="1"/>
  <c r="M56"/>
  <c r="K56"/>
  <c r="W55"/>
  <c r="V55"/>
  <c r="T55"/>
  <c r="R55"/>
  <c r="C56" s="1"/>
  <c r="X56" s="1"/>
  <c r="Y56" s="1"/>
  <c r="M55"/>
  <c r="K55"/>
  <c r="V54"/>
  <c r="T54"/>
  <c r="W54" s="1"/>
  <c r="R54"/>
  <c r="C55" s="1"/>
  <c r="X55" s="1"/>
  <c r="Y55" s="1"/>
  <c r="M54"/>
  <c r="K54"/>
  <c r="V53"/>
  <c r="T53"/>
  <c r="W53" s="1"/>
  <c r="R53"/>
  <c r="C54" s="1"/>
  <c r="X54" s="1"/>
  <c r="Y54" s="1"/>
  <c r="M53"/>
  <c r="K53"/>
  <c r="V52"/>
  <c r="T52"/>
  <c r="W52" s="1"/>
  <c r="R52"/>
  <c r="C53" s="1"/>
  <c r="X53" s="1"/>
  <c r="Y53" s="1"/>
  <c r="M52"/>
  <c r="K52"/>
  <c r="V51"/>
  <c r="T51"/>
  <c r="W51" s="1"/>
  <c r="R51"/>
  <c r="C52" s="1"/>
  <c r="X52" s="1"/>
  <c r="Y52" s="1"/>
  <c r="M51"/>
  <c r="K51"/>
  <c r="V50"/>
  <c r="T50"/>
  <c r="W50" s="1"/>
  <c r="R50"/>
  <c r="C51" s="1"/>
  <c r="X51" s="1"/>
  <c r="Y51" s="1"/>
  <c r="M50"/>
  <c r="K50"/>
  <c r="V49"/>
  <c r="T49"/>
  <c r="W49" s="1"/>
  <c r="R49"/>
  <c r="C50" s="1"/>
  <c r="X50" s="1"/>
  <c r="Y50" s="1"/>
  <c r="M49"/>
  <c r="K49"/>
  <c r="V48"/>
  <c r="T48"/>
  <c r="W48" s="1"/>
  <c r="R48"/>
  <c r="C49" s="1"/>
  <c r="X49" s="1"/>
  <c r="Y49" s="1"/>
  <c r="M48"/>
  <c r="K48"/>
  <c r="V47"/>
  <c r="T47"/>
  <c r="W47" s="1"/>
  <c r="R47"/>
  <c r="C48" s="1"/>
  <c r="X48" s="1"/>
  <c r="Y48" s="1"/>
  <c r="M47"/>
  <c r="K47"/>
  <c r="V46"/>
  <c r="T46"/>
  <c r="W46" s="1"/>
  <c r="R46"/>
  <c r="C47" s="1"/>
  <c r="X47" s="1"/>
  <c r="Y47" s="1"/>
  <c r="M46"/>
  <c r="K46"/>
  <c r="V45"/>
  <c r="T45"/>
  <c r="W45" s="1"/>
  <c r="R45"/>
  <c r="C46" s="1"/>
  <c r="X46" s="1"/>
  <c r="Y46" s="1"/>
  <c r="M45"/>
  <c r="K45"/>
  <c r="V44"/>
  <c r="T44"/>
  <c r="W44" s="1"/>
  <c r="R44"/>
  <c r="C45" s="1"/>
  <c r="X45" s="1"/>
  <c r="Y45" s="1"/>
  <c r="M44"/>
  <c r="K44"/>
  <c r="V43"/>
  <c r="T43"/>
  <c r="W43" s="1"/>
  <c r="R43"/>
  <c r="C44" s="1"/>
  <c r="X44" s="1"/>
  <c r="Y44" s="1"/>
  <c r="M43"/>
  <c r="K43"/>
  <c r="V42"/>
  <c r="T42"/>
  <c r="W42" s="1"/>
  <c r="M42"/>
  <c r="K42"/>
  <c r="V41"/>
  <c r="T41"/>
  <c r="W41" s="1"/>
  <c r="K41"/>
  <c r="M41" s="1"/>
  <c r="V40"/>
  <c r="T40"/>
  <c r="W40" s="1"/>
  <c r="M40"/>
  <c r="K40"/>
  <c r="V39"/>
  <c r="T39"/>
  <c r="W39" s="1"/>
  <c r="K39"/>
  <c r="M39" s="1"/>
  <c r="V38"/>
  <c r="T38"/>
  <c r="W38" s="1"/>
  <c r="R38"/>
  <c r="C39" s="1"/>
  <c r="X39" s="1"/>
  <c r="Y39" s="1"/>
  <c r="M38"/>
  <c r="K38"/>
  <c r="V37"/>
  <c r="T37"/>
  <c r="W37" s="1"/>
  <c r="K37"/>
  <c r="M37" s="1"/>
  <c r="V36"/>
  <c r="T36"/>
  <c r="W36" s="1"/>
  <c r="R36"/>
  <c r="C37" s="1"/>
  <c r="X37" s="1"/>
  <c r="Y37" s="1"/>
  <c r="M36"/>
  <c r="K36"/>
  <c r="V35"/>
  <c r="T35"/>
  <c r="W35" s="1"/>
  <c r="K35"/>
  <c r="M35" s="1"/>
  <c r="V34"/>
  <c r="T34"/>
  <c r="W34" s="1"/>
  <c r="M34"/>
  <c r="K34"/>
  <c r="V33"/>
  <c r="T33"/>
  <c r="W33" s="1"/>
  <c r="K33"/>
  <c r="M33" s="1"/>
  <c r="V32"/>
  <c r="T32"/>
  <c r="W32" s="1"/>
  <c r="K32"/>
  <c r="M32" s="1"/>
  <c r="V31"/>
  <c r="T31"/>
  <c r="W31" s="1"/>
  <c r="K31"/>
  <c r="M31" s="1"/>
  <c r="V30"/>
  <c r="T30"/>
  <c r="W30" s="1"/>
  <c r="R30"/>
  <c r="C31" s="1"/>
  <c r="X31" s="1"/>
  <c r="Y31" s="1"/>
  <c r="M30"/>
  <c r="K30"/>
  <c r="V29"/>
  <c r="T29"/>
  <c r="W29" s="1"/>
  <c r="M29"/>
  <c r="K29"/>
  <c r="V28"/>
  <c r="T28"/>
  <c r="W28" s="1"/>
  <c r="R28"/>
  <c r="C29" s="1"/>
  <c r="X29" s="1"/>
  <c r="Y29" s="1"/>
  <c r="K28"/>
  <c r="M28" s="1"/>
  <c r="V27"/>
  <c r="T27"/>
  <c r="W27" s="1"/>
  <c r="K27"/>
  <c r="M27" s="1"/>
  <c r="V26"/>
  <c r="T26"/>
  <c r="W26" s="1"/>
  <c r="M26"/>
  <c r="K26"/>
  <c r="V25"/>
  <c r="T25"/>
  <c r="W25" s="1"/>
  <c r="K25"/>
  <c r="M25" s="1"/>
  <c r="V24"/>
  <c r="T24"/>
  <c r="W24" s="1"/>
  <c r="R24"/>
  <c r="C25" s="1"/>
  <c r="X25" s="1"/>
  <c r="Y25" s="1"/>
  <c r="M24"/>
  <c r="K24"/>
  <c r="V23"/>
  <c r="T23"/>
  <c r="W23" s="1"/>
  <c r="M23"/>
  <c r="K23"/>
  <c r="T22"/>
  <c r="V22" s="1"/>
  <c r="R22"/>
  <c r="C23" s="1"/>
  <c r="X23" s="1"/>
  <c r="Y23" s="1"/>
  <c r="M22"/>
  <c r="K22"/>
  <c r="T21"/>
  <c r="W21" s="1"/>
  <c r="M21"/>
  <c r="K21"/>
  <c r="T20"/>
  <c r="V20" s="1"/>
  <c r="R20"/>
  <c r="C21" s="1"/>
  <c r="X21" s="1"/>
  <c r="Y21" s="1"/>
  <c r="M20"/>
  <c r="K20"/>
  <c r="T19"/>
  <c r="W19" s="1"/>
  <c r="K19"/>
  <c r="M19" s="1"/>
  <c r="T18"/>
  <c r="W18" s="1"/>
  <c r="K18"/>
  <c r="M18" s="1"/>
  <c r="T17"/>
  <c r="V17" s="1"/>
  <c r="K17"/>
  <c r="M17" s="1"/>
  <c r="T16"/>
  <c r="V16" s="1"/>
  <c r="M16"/>
  <c r="K16"/>
  <c r="T15"/>
  <c r="W15" s="1"/>
  <c r="M15"/>
  <c r="K15"/>
  <c r="T14"/>
  <c r="W14" s="1"/>
  <c r="T13"/>
  <c r="V13" s="1"/>
  <c r="K13"/>
  <c r="M13" s="1"/>
  <c r="T12"/>
  <c r="V12" s="1"/>
  <c r="T11"/>
  <c r="V11" s="1"/>
  <c r="T10"/>
  <c r="T9"/>
  <c r="V9" s="1"/>
  <c r="C9"/>
  <c r="K9" s="1"/>
  <c r="M9" s="1"/>
  <c r="V108" i="32"/>
  <c r="T108"/>
  <c r="W108"/>
  <c r="R108"/>
  <c r="M108"/>
  <c r="K108"/>
  <c r="V107"/>
  <c r="T107"/>
  <c r="W107" s="1"/>
  <c r="R107"/>
  <c r="C108" s="1"/>
  <c r="X108" s="1"/>
  <c r="Y108" s="1"/>
  <c r="M107"/>
  <c r="K107"/>
  <c r="V106"/>
  <c r="T106"/>
  <c r="W106"/>
  <c r="R106"/>
  <c r="C107" s="1"/>
  <c r="X107" s="1"/>
  <c r="Y107" s="1"/>
  <c r="M106"/>
  <c r="K106"/>
  <c r="V105"/>
  <c r="T105"/>
  <c r="W105"/>
  <c r="R105"/>
  <c r="C106" s="1"/>
  <c r="X106" s="1"/>
  <c r="Y106" s="1"/>
  <c r="M105"/>
  <c r="K105"/>
  <c r="V104"/>
  <c r="T104"/>
  <c r="W104" s="1"/>
  <c r="R104"/>
  <c r="C105" s="1"/>
  <c r="X105" s="1"/>
  <c r="Y105" s="1"/>
  <c r="M104"/>
  <c r="K104"/>
  <c r="V103"/>
  <c r="T103"/>
  <c r="W103"/>
  <c r="R103"/>
  <c r="C104" s="1"/>
  <c r="X104" s="1"/>
  <c r="Y104" s="1"/>
  <c r="M103"/>
  <c r="K103"/>
  <c r="W102"/>
  <c r="V102"/>
  <c r="T102"/>
  <c r="R102"/>
  <c r="C103" s="1"/>
  <c r="X103" s="1"/>
  <c r="Y103" s="1"/>
  <c r="M102"/>
  <c r="K102"/>
  <c r="V101"/>
  <c r="T101"/>
  <c r="W101" s="1"/>
  <c r="R101"/>
  <c r="C102" s="1"/>
  <c r="X102" s="1"/>
  <c r="Y102" s="1"/>
  <c r="M101"/>
  <c r="K101"/>
  <c r="V100"/>
  <c r="T100"/>
  <c r="W100"/>
  <c r="R100"/>
  <c r="C101" s="1"/>
  <c r="X101" s="1"/>
  <c r="Y101" s="1"/>
  <c r="M100"/>
  <c r="K100"/>
  <c r="V99"/>
  <c r="T99"/>
  <c r="W99" s="1"/>
  <c r="R99"/>
  <c r="C100" s="1"/>
  <c r="X100" s="1"/>
  <c r="Y100" s="1"/>
  <c r="M99"/>
  <c r="K99"/>
  <c r="V98"/>
  <c r="T98"/>
  <c r="W98"/>
  <c r="R98"/>
  <c r="C99" s="1"/>
  <c r="X99" s="1"/>
  <c r="Y99" s="1"/>
  <c r="M98"/>
  <c r="K98"/>
  <c r="W97"/>
  <c r="V97"/>
  <c r="T97"/>
  <c r="R97"/>
  <c r="C98" s="1"/>
  <c r="X98" s="1"/>
  <c r="Y98" s="1"/>
  <c r="M97"/>
  <c r="K97"/>
  <c r="V96"/>
  <c r="T96"/>
  <c r="W96" s="1"/>
  <c r="R96"/>
  <c r="C97" s="1"/>
  <c r="X97" s="1"/>
  <c r="Y97" s="1"/>
  <c r="M96"/>
  <c r="K96"/>
  <c r="V95"/>
  <c r="T95"/>
  <c r="W95"/>
  <c r="R95"/>
  <c r="C96" s="1"/>
  <c r="X96" s="1"/>
  <c r="Y96" s="1"/>
  <c r="M95"/>
  <c r="K95"/>
  <c r="W94"/>
  <c r="V94"/>
  <c r="T94"/>
  <c r="R94"/>
  <c r="C95" s="1"/>
  <c r="X95" s="1"/>
  <c r="Y95" s="1"/>
  <c r="M94"/>
  <c r="K94"/>
  <c r="V93"/>
  <c r="T93"/>
  <c r="W93" s="1"/>
  <c r="R93"/>
  <c r="C94" s="1"/>
  <c r="X94" s="1"/>
  <c r="Y94" s="1"/>
  <c r="M93"/>
  <c r="K93"/>
  <c r="V92"/>
  <c r="T92"/>
  <c r="W92"/>
  <c r="R92"/>
  <c r="C93" s="1"/>
  <c r="X93" s="1"/>
  <c r="Y93" s="1"/>
  <c r="M92"/>
  <c r="K92"/>
  <c r="V91"/>
  <c r="T91"/>
  <c r="W91" s="1"/>
  <c r="R91"/>
  <c r="C92" s="1"/>
  <c r="X92" s="1"/>
  <c r="Y92" s="1"/>
  <c r="M91"/>
  <c r="K91"/>
  <c r="V90"/>
  <c r="T90"/>
  <c r="W90"/>
  <c r="R90"/>
  <c r="C91" s="1"/>
  <c r="X91" s="1"/>
  <c r="Y91" s="1"/>
  <c r="M90"/>
  <c r="K90"/>
  <c r="W89"/>
  <c r="V89"/>
  <c r="T89"/>
  <c r="R89"/>
  <c r="C90" s="1"/>
  <c r="X90" s="1"/>
  <c r="Y90" s="1"/>
  <c r="M89"/>
  <c r="K89"/>
  <c r="V88"/>
  <c r="T88"/>
  <c r="W88" s="1"/>
  <c r="R88"/>
  <c r="C89" s="1"/>
  <c r="X89" s="1"/>
  <c r="Y89" s="1"/>
  <c r="M88"/>
  <c r="K88"/>
  <c r="V87"/>
  <c r="T87"/>
  <c r="W87"/>
  <c r="R87"/>
  <c r="C88" s="1"/>
  <c r="X88" s="1"/>
  <c r="Y88" s="1"/>
  <c r="M87"/>
  <c r="K87"/>
  <c r="W86"/>
  <c r="V86"/>
  <c r="T86"/>
  <c r="R86"/>
  <c r="C87" s="1"/>
  <c r="X87" s="1"/>
  <c r="Y87" s="1"/>
  <c r="M86"/>
  <c r="K86"/>
  <c r="V85"/>
  <c r="T85"/>
  <c r="W85" s="1"/>
  <c r="R85"/>
  <c r="C86" s="1"/>
  <c r="X86" s="1"/>
  <c r="Y86" s="1"/>
  <c r="M85"/>
  <c r="K85"/>
  <c r="V84"/>
  <c r="T84"/>
  <c r="W84"/>
  <c r="R84"/>
  <c r="C85" s="1"/>
  <c r="X85" s="1"/>
  <c r="Y85" s="1"/>
  <c r="M84"/>
  <c r="K84"/>
  <c r="V83"/>
  <c r="T83"/>
  <c r="W83" s="1"/>
  <c r="R83"/>
  <c r="C84" s="1"/>
  <c r="X84" s="1"/>
  <c r="Y84" s="1"/>
  <c r="M83"/>
  <c r="K83"/>
  <c r="V82"/>
  <c r="T82"/>
  <c r="W82"/>
  <c r="R82"/>
  <c r="C83" s="1"/>
  <c r="X83" s="1"/>
  <c r="Y83" s="1"/>
  <c r="M82"/>
  <c r="K82"/>
  <c r="W81"/>
  <c r="V81"/>
  <c r="T81"/>
  <c r="R81"/>
  <c r="C82" s="1"/>
  <c r="X82" s="1"/>
  <c r="Y82" s="1"/>
  <c r="M81"/>
  <c r="K81"/>
  <c r="V80"/>
  <c r="T80"/>
  <c r="W80" s="1"/>
  <c r="R80"/>
  <c r="C81" s="1"/>
  <c r="X81" s="1"/>
  <c r="Y81" s="1"/>
  <c r="M80"/>
  <c r="K80"/>
  <c r="V79"/>
  <c r="T79"/>
  <c r="W79"/>
  <c r="R79"/>
  <c r="C80" s="1"/>
  <c r="X80" s="1"/>
  <c r="Y80" s="1"/>
  <c r="M79"/>
  <c r="K79"/>
  <c r="W78"/>
  <c r="V78"/>
  <c r="T78"/>
  <c r="R78"/>
  <c r="C79" s="1"/>
  <c r="X79" s="1"/>
  <c r="Y79" s="1"/>
  <c r="M78"/>
  <c r="K78"/>
  <c r="V77"/>
  <c r="T77"/>
  <c r="W77" s="1"/>
  <c r="R77"/>
  <c r="C78" s="1"/>
  <c r="X78" s="1"/>
  <c r="Y78" s="1"/>
  <c r="M77"/>
  <c r="K77"/>
  <c r="V76"/>
  <c r="T76"/>
  <c r="W76"/>
  <c r="R76"/>
  <c r="C77" s="1"/>
  <c r="X77" s="1"/>
  <c r="Y77" s="1"/>
  <c r="M76"/>
  <c r="K76"/>
  <c r="V75"/>
  <c r="T75"/>
  <c r="W75" s="1"/>
  <c r="R75"/>
  <c r="C76" s="1"/>
  <c r="X76" s="1"/>
  <c r="Y76" s="1"/>
  <c r="M75"/>
  <c r="K75"/>
  <c r="V74"/>
  <c r="T74"/>
  <c r="W74"/>
  <c r="R74"/>
  <c r="C75" s="1"/>
  <c r="X75" s="1"/>
  <c r="Y75" s="1"/>
  <c r="M74"/>
  <c r="K74"/>
  <c r="W73"/>
  <c r="V73"/>
  <c r="T73"/>
  <c r="R73"/>
  <c r="C74" s="1"/>
  <c r="X74" s="1"/>
  <c r="Y74" s="1"/>
  <c r="M73"/>
  <c r="K73"/>
  <c r="V72"/>
  <c r="T72"/>
  <c r="W72" s="1"/>
  <c r="R72"/>
  <c r="C73" s="1"/>
  <c r="X73" s="1"/>
  <c r="Y73" s="1"/>
  <c r="M72"/>
  <c r="K72"/>
  <c r="V71"/>
  <c r="T71"/>
  <c r="W71"/>
  <c r="R71"/>
  <c r="C72" s="1"/>
  <c r="X72" s="1"/>
  <c r="Y72" s="1"/>
  <c r="M71"/>
  <c r="K71"/>
  <c r="W70"/>
  <c r="V70"/>
  <c r="T70"/>
  <c r="R70"/>
  <c r="C71" s="1"/>
  <c r="X71" s="1"/>
  <c r="Y71" s="1"/>
  <c r="M70"/>
  <c r="K70"/>
  <c r="V69"/>
  <c r="T69"/>
  <c r="W69" s="1"/>
  <c r="R69"/>
  <c r="C70" s="1"/>
  <c r="X70" s="1"/>
  <c r="Y70" s="1"/>
  <c r="M69"/>
  <c r="K69"/>
  <c r="V68"/>
  <c r="T68"/>
  <c r="W68"/>
  <c r="R68"/>
  <c r="C69" s="1"/>
  <c r="X69" s="1"/>
  <c r="Y69" s="1"/>
  <c r="M68"/>
  <c r="K68"/>
  <c r="V67"/>
  <c r="T67"/>
  <c r="W67" s="1"/>
  <c r="R67"/>
  <c r="C68" s="1"/>
  <c r="X68" s="1"/>
  <c r="Y68" s="1"/>
  <c r="M67"/>
  <c r="K67"/>
  <c r="V66"/>
  <c r="T66"/>
  <c r="W66"/>
  <c r="R66"/>
  <c r="C67" s="1"/>
  <c r="X67" s="1"/>
  <c r="Y67" s="1"/>
  <c r="M66"/>
  <c r="K66"/>
  <c r="W65"/>
  <c r="V65"/>
  <c r="T65"/>
  <c r="R65"/>
  <c r="C66" s="1"/>
  <c r="X66" s="1"/>
  <c r="Y66" s="1"/>
  <c r="M65"/>
  <c r="K65"/>
  <c r="V64"/>
  <c r="T64"/>
  <c r="W64" s="1"/>
  <c r="R64"/>
  <c r="C65" s="1"/>
  <c r="X65" s="1"/>
  <c r="Y65" s="1"/>
  <c r="M64"/>
  <c r="K64"/>
  <c r="V63"/>
  <c r="T63"/>
  <c r="W63"/>
  <c r="R63"/>
  <c r="C64" s="1"/>
  <c r="X64" s="1"/>
  <c r="Y64" s="1"/>
  <c r="M63"/>
  <c r="K63"/>
  <c r="W62"/>
  <c r="V62"/>
  <c r="T62"/>
  <c r="R62"/>
  <c r="C63" s="1"/>
  <c r="X63" s="1"/>
  <c r="Y63" s="1"/>
  <c r="M62"/>
  <c r="K62"/>
  <c r="V61"/>
  <c r="T61"/>
  <c r="W61" s="1"/>
  <c r="R61"/>
  <c r="C62" s="1"/>
  <c r="X62" s="1"/>
  <c r="Y62" s="1"/>
  <c r="M61"/>
  <c r="K61"/>
  <c r="V60"/>
  <c r="T60"/>
  <c r="W60"/>
  <c r="R60"/>
  <c r="C61" s="1"/>
  <c r="X61" s="1"/>
  <c r="Y61" s="1"/>
  <c r="M60"/>
  <c r="K60"/>
  <c r="V59"/>
  <c r="T59"/>
  <c r="W59" s="1"/>
  <c r="R59"/>
  <c r="C60" s="1"/>
  <c r="X60" s="1"/>
  <c r="Y60" s="1"/>
  <c r="M59"/>
  <c r="K59"/>
  <c r="V58"/>
  <c r="T58"/>
  <c r="W58"/>
  <c r="R58"/>
  <c r="C59" s="1"/>
  <c r="X59" s="1"/>
  <c r="Y59" s="1"/>
  <c r="M58"/>
  <c r="K58"/>
  <c r="W57"/>
  <c r="V57"/>
  <c r="T57"/>
  <c r="R57"/>
  <c r="C58" s="1"/>
  <c r="X58" s="1"/>
  <c r="Y58" s="1"/>
  <c r="M57"/>
  <c r="K57"/>
  <c r="V56"/>
  <c r="T56"/>
  <c r="W56" s="1"/>
  <c r="R56"/>
  <c r="C57" s="1"/>
  <c r="X57" s="1"/>
  <c r="Y57" s="1"/>
  <c r="M56"/>
  <c r="K56"/>
  <c r="V55"/>
  <c r="T55"/>
  <c r="W55"/>
  <c r="R55"/>
  <c r="C56" s="1"/>
  <c r="X56" s="1"/>
  <c r="Y56" s="1"/>
  <c r="M55"/>
  <c r="K55"/>
  <c r="W54"/>
  <c r="V54"/>
  <c r="T54"/>
  <c r="R54"/>
  <c r="C55" s="1"/>
  <c r="X55" s="1"/>
  <c r="Y55" s="1"/>
  <c r="M54"/>
  <c r="K54"/>
  <c r="V53"/>
  <c r="T53"/>
  <c r="W53" s="1"/>
  <c r="R53"/>
  <c r="C54" s="1"/>
  <c r="X54" s="1"/>
  <c r="Y54" s="1"/>
  <c r="M53"/>
  <c r="K53"/>
  <c r="V52"/>
  <c r="T52"/>
  <c r="W52"/>
  <c r="R52"/>
  <c r="C53" s="1"/>
  <c r="X53" s="1"/>
  <c r="Y53" s="1"/>
  <c r="M52"/>
  <c r="K52"/>
  <c r="V51"/>
  <c r="T51"/>
  <c r="W51" s="1"/>
  <c r="R51"/>
  <c r="C52" s="1"/>
  <c r="X52" s="1"/>
  <c r="Y52" s="1"/>
  <c r="M51"/>
  <c r="K51"/>
  <c r="V50"/>
  <c r="T50"/>
  <c r="W50"/>
  <c r="R50"/>
  <c r="C51" s="1"/>
  <c r="X51" s="1"/>
  <c r="Y51" s="1"/>
  <c r="M50"/>
  <c r="K50"/>
  <c r="W49"/>
  <c r="V49"/>
  <c r="T49"/>
  <c r="R49"/>
  <c r="C50" s="1"/>
  <c r="X50" s="1"/>
  <c r="Y50" s="1"/>
  <c r="M49"/>
  <c r="K49"/>
  <c r="V48"/>
  <c r="T48"/>
  <c r="W48" s="1"/>
  <c r="R48"/>
  <c r="C49" s="1"/>
  <c r="X49" s="1"/>
  <c r="Y49" s="1"/>
  <c r="M48"/>
  <c r="K48"/>
  <c r="V47"/>
  <c r="T47"/>
  <c r="W47"/>
  <c r="R47"/>
  <c r="C48" s="1"/>
  <c r="X48" s="1"/>
  <c r="Y48" s="1"/>
  <c r="M47"/>
  <c r="K47"/>
  <c r="W46"/>
  <c r="V46"/>
  <c r="T46"/>
  <c r="R46"/>
  <c r="C47" s="1"/>
  <c r="X47" s="1"/>
  <c r="Y47" s="1"/>
  <c r="M46"/>
  <c r="K46"/>
  <c r="V45"/>
  <c r="T45"/>
  <c r="W45" s="1"/>
  <c r="R45"/>
  <c r="C46" s="1"/>
  <c r="X46" s="1"/>
  <c r="Y46" s="1"/>
  <c r="M45"/>
  <c r="K45"/>
  <c r="V44"/>
  <c r="T44"/>
  <c r="W44"/>
  <c r="R44"/>
  <c r="C45" s="1"/>
  <c r="X45" s="1"/>
  <c r="Y45" s="1"/>
  <c r="M44"/>
  <c r="K44"/>
  <c r="V43"/>
  <c r="T43"/>
  <c r="W43" s="1"/>
  <c r="R43"/>
  <c r="C44" s="1"/>
  <c r="X44" s="1"/>
  <c r="Y44" s="1"/>
  <c r="M43"/>
  <c r="K43"/>
  <c r="V42"/>
  <c r="T42"/>
  <c r="R42" s="1"/>
  <c r="C43" s="1"/>
  <c r="X43" s="1"/>
  <c r="Y43" s="1"/>
  <c r="V41"/>
  <c r="T41"/>
  <c r="R41" s="1"/>
  <c r="C42" s="1"/>
  <c r="X42" s="1"/>
  <c r="Y42" s="1"/>
  <c r="V40"/>
  <c r="T40"/>
  <c r="W40" s="1"/>
  <c r="V39"/>
  <c r="T39"/>
  <c r="R39" s="1"/>
  <c r="C40" s="1"/>
  <c r="X40" s="1"/>
  <c r="Y40" s="1"/>
  <c r="W38"/>
  <c r="V38"/>
  <c r="T38"/>
  <c r="V37"/>
  <c r="T37"/>
  <c r="W37" s="1"/>
  <c r="V36"/>
  <c r="T36"/>
  <c r="R36" s="1"/>
  <c r="C37" s="1"/>
  <c r="X37" s="1"/>
  <c r="Y37" s="1"/>
  <c r="V35"/>
  <c r="T35"/>
  <c r="W35" s="1"/>
  <c r="V34"/>
  <c r="T34"/>
  <c r="W34" s="1"/>
  <c r="V33"/>
  <c r="T33"/>
  <c r="R33" s="1"/>
  <c r="C34" s="1"/>
  <c r="X34" s="1"/>
  <c r="Y34" s="1"/>
  <c r="V32"/>
  <c r="T32"/>
  <c r="W32" s="1"/>
  <c r="V31"/>
  <c r="T31"/>
  <c r="R31" s="1"/>
  <c r="C32" s="1"/>
  <c r="X32" s="1"/>
  <c r="Y32" s="1"/>
  <c r="V30"/>
  <c r="T30"/>
  <c r="W30" s="1"/>
  <c r="V29"/>
  <c r="T29"/>
  <c r="W29" s="1"/>
  <c r="V28"/>
  <c r="T28"/>
  <c r="W28" s="1"/>
  <c r="V27"/>
  <c r="T27"/>
  <c r="W27" s="1"/>
  <c r="V26"/>
  <c r="T26"/>
  <c r="R26" s="1"/>
  <c r="C27" s="1"/>
  <c r="X27" s="1"/>
  <c r="Y27" s="1"/>
  <c r="V25"/>
  <c r="T25"/>
  <c r="R25" s="1"/>
  <c r="C26" s="1"/>
  <c r="X26" s="1"/>
  <c r="Y26" s="1"/>
  <c r="V24"/>
  <c r="T24"/>
  <c r="W24" s="1"/>
  <c r="V23"/>
  <c r="T23"/>
  <c r="R23" s="1"/>
  <c r="C24" s="1"/>
  <c r="X24" s="1"/>
  <c r="Y24" s="1"/>
  <c r="W22"/>
  <c r="V22"/>
  <c r="T22"/>
  <c r="R22" s="1"/>
  <c r="C23" s="1"/>
  <c r="X23" s="1"/>
  <c r="Y23" s="1"/>
  <c r="T21"/>
  <c r="V21" s="1"/>
  <c r="T20"/>
  <c r="V20" s="1"/>
  <c r="T19"/>
  <c r="W19" s="1"/>
  <c r="T18"/>
  <c r="W18" s="1"/>
  <c r="T17"/>
  <c r="V17" s="1"/>
  <c r="T16"/>
  <c r="V16" s="1"/>
  <c r="T15"/>
  <c r="V15"/>
  <c r="T14"/>
  <c r="V14" s="1"/>
  <c r="T13"/>
  <c r="R13" s="1"/>
  <c r="C14" s="1"/>
  <c r="X14" s="1"/>
  <c r="Y14" s="1"/>
  <c r="T12"/>
  <c r="W12" s="1"/>
  <c r="T11"/>
  <c r="T10"/>
  <c r="W10" s="1"/>
  <c r="W11" s="1"/>
  <c r="T9"/>
  <c r="R9" s="1"/>
  <c r="C10" s="1"/>
  <c r="C9"/>
  <c r="V108" i="31"/>
  <c r="T108"/>
  <c r="W108"/>
  <c r="R108"/>
  <c r="M108"/>
  <c r="K108"/>
  <c r="W107"/>
  <c r="V107"/>
  <c r="T107"/>
  <c r="R107"/>
  <c r="C108" s="1"/>
  <c r="X108" s="1"/>
  <c r="Y108" s="1"/>
  <c r="M107"/>
  <c r="K107"/>
  <c r="V106"/>
  <c r="T106"/>
  <c r="W106"/>
  <c r="R106"/>
  <c r="C107" s="1"/>
  <c r="X107" s="1"/>
  <c r="Y107" s="1"/>
  <c r="M106"/>
  <c r="K106"/>
  <c r="V105"/>
  <c r="T105"/>
  <c r="W105" s="1"/>
  <c r="R105"/>
  <c r="C106" s="1"/>
  <c r="X106" s="1"/>
  <c r="Y106" s="1"/>
  <c r="M105"/>
  <c r="K105"/>
  <c r="V104"/>
  <c r="T104"/>
  <c r="W104" s="1"/>
  <c r="R104"/>
  <c r="C105" s="1"/>
  <c r="X105" s="1"/>
  <c r="Y105" s="1"/>
  <c r="M104"/>
  <c r="K104"/>
  <c r="V103"/>
  <c r="T103"/>
  <c r="W103" s="1"/>
  <c r="R103"/>
  <c r="C104" s="1"/>
  <c r="X104" s="1"/>
  <c r="Y104" s="1"/>
  <c r="M103"/>
  <c r="K103"/>
  <c r="V102"/>
  <c r="T102"/>
  <c r="W102" s="1"/>
  <c r="R102"/>
  <c r="C103" s="1"/>
  <c r="X103" s="1"/>
  <c r="Y103" s="1"/>
  <c r="M102"/>
  <c r="K102"/>
  <c r="V101"/>
  <c r="T101"/>
  <c r="W101"/>
  <c r="R101"/>
  <c r="C102" s="1"/>
  <c r="X102" s="1"/>
  <c r="Y102" s="1"/>
  <c r="M101"/>
  <c r="K101"/>
  <c r="W100"/>
  <c r="V100"/>
  <c r="T100"/>
  <c r="R100"/>
  <c r="C101" s="1"/>
  <c r="X101" s="1"/>
  <c r="Y101" s="1"/>
  <c r="M100"/>
  <c r="K100"/>
  <c r="W99"/>
  <c r="V99"/>
  <c r="T99"/>
  <c r="R99"/>
  <c r="C100" s="1"/>
  <c r="X100" s="1"/>
  <c r="Y100" s="1"/>
  <c r="M99"/>
  <c r="K99"/>
  <c r="V98"/>
  <c r="T98"/>
  <c r="W98"/>
  <c r="R98"/>
  <c r="C99" s="1"/>
  <c r="X99" s="1"/>
  <c r="Y99" s="1"/>
  <c r="M98"/>
  <c r="K98"/>
  <c r="V97"/>
  <c r="T97"/>
  <c r="W97" s="1"/>
  <c r="R97"/>
  <c r="C98" s="1"/>
  <c r="X98" s="1"/>
  <c r="Y98" s="1"/>
  <c r="M97"/>
  <c r="K97"/>
  <c r="V96"/>
  <c r="T96"/>
  <c r="W96" s="1"/>
  <c r="R96"/>
  <c r="C97" s="1"/>
  <c r="X97" s="1"/>
  <c r="Y97" s="1"/>
  <c r="M96"/>
  <c r="K96"/>
  <c r="V95"/>
  <c r="T95"/>
  <c r="W95" s="1"/>
  <c r="R95"/>
  <c r="C96" s="1"/>
  <c r="X96" s="1"/>
  <c r="Y96" s="1"/>
  <c r="M95"/>
  <c r="K95"/>
  <c r="V94"/>
  <c r="T94"/>
  <c r="W94" s="1"/>
  <c r="R94"/>
  <c r="C95" s="1"/>
  <c r="X95" s="1"/>
  <c r="Y95" s="1"/>
  <c r="M94"/>
  <c r="K94"/>
  <c r="V93"/>
  <c r="T93"/>
  <c r="W93"/>
  <c r="R93"/>
  <c r="C94" s="1"/>
  <c r="X94" s="1"/>
  <c r="Y94" s="1"/>
  <c r="M93"/>
  <c r="K93"/>
  <c r="W92"/>
  <c r="V92"/>
  <c r="T92"/>
  <c r="R92"/>
  <c r="C93" s="1"/>
  <c r="X93" s="1"/>
  <c r="Y93" s="1"/>
  <c r="M92"/>
  <c r="K92"/>
  <c r="W91"/>
  <c r="V91"/>
  <c r="T91"/>
  <c r="R91"/>
  <c r="C92" s="1"/>
  <c r="X92" s="1"/>
  <c r="Y92" s="1"/>
  <c r="M91"/>
  <c r="K91"/>
  <c r="V90"/>
  <c r="T90"/>
  <c r="W90"/>
  <c r="R90"/>
  <c r="C91" s="1"/>
  <c r="X91" s="1"/>
  <c r="Y91" s="1"/>
  <c r="M90"/>
  <c r="K90"/>
  <c r="V89"/>
  <c r="T89"/>
  <c r="W89" s="1"/>
  <c r="R89"/>
  <c r="C90" s="1"/>
  <c r="X90" s="1"/>
  <c r="Y90" s="1"/>
  <c r="M89"/>
  <c r="K89"/>
  <c r="V88"/>
  <c r="T88"/>
  <c r="W88" s="1"/>
  <c r="R88"/>
  <c r="C89" s="1"/>
  <c r="X89" s="1"/>
  <c r="Y89" s="1"/>
  <c r="M88"/>
  <c r="K88"/>
  <c r="V87"/>
  <c r="T87"/>
  <c r="W87" s="1"/>
  <c r="R87"/>
  <c r="C88" s="1"/>
  <c r="X88" s="1"/>
  <c r="Y88" s="1"/>
  <c r="M87"/>
  <c r="K87"/>
  <c r="V86"/>
  <c r="T86"/>
  <c r="W86" s="1"/>
  <c r="R86"/>
  <c r="C87" s="1"/>
  <c r="X87" s="1"/>
  <c r="Y87" s="1"/>
  <c r="M86"/>
  <c r="K86"/>
  <c r="V85"/>
  <c r="T85"/>
  <c r="W85"/>
  <c r="R85"/>
  <c r="C86" s="1"/>
  <c r="X86" s="1"/>
  <c r="Y86" s="1"/>
  <c r="M85"/>
  <c r="K85"/>
  <c r="W84"/>
  <c r="V84"/>
  <c r="T84"/>
  <c r="R84"/>
  <c r="C85" s="1"/>
  <c r="X85" s="1"/>
  <c r="Y85" s="1"/>
  <c r="M84"/>
  <c r="K84"/>
  <c r="W83"/>
  <c r="V83"/>
  <c r="T83"/>
  <c r="R83"/>
  <c r="C84" s="1"/>
  <c r="X84" s="1"/>
  <c r="Y84" s="1"/>
  <c r="M83"/>
  <c r="K83"/>
  <c r="V82"/>
  <c r="T82"/>
  <c r="W82"/>
  <c r="R82"/>
  <c r="C83" s="1"/>
  <c r="X83" s="1"/>
  <c r="Y83" s="1"/>
  <c r="M82"/>
  <c r="K82"/>
  <c r="V81"/>
  <c r="T81"/>
  <c r="W81" s="1"/>
  <c r="R81"/>
  <c r="C82" s="1"/>
  <c r="X82" s="1"/>
  <c r="Y82" s="1"/>
  <c r="M81"/>
  <c r="K81"/>
  <c r="V80"/>
  <c r="T80"/>
  <c r="W80" s="1"/>
  <c r="R80"/>
  <c r="C81" s="1"/>
  <c r="X81" s="1"/>
  <c r="Y81" s="1"/>
  <c r="M80"/>
  <c r="K80"/>
  <c r="V79"/>
  <c r="T79"/>
  <c r="W79" s="1"/>
  <c r="R79"/>
  <c r="C80" s="1"/>
  <c r="X80" s="1"/>
  <c r="Y80" s="1"/>
  <c r="M79"/>
  <c r="K79"/>
  <c r="V78"/>
  <c r="T78"/>
  <c r="W78" s="1"/>
  <c r="R78"/>
  <c r="C79" s="1"/>
  <c r="X79" s="1"/>
  <c r="Y79" s="1"/>
  <c r="M78"/>
  <c r="K78"/>
  <c r="V77"/>
  <c r="T77"/>
  <c r="W77"/>
  <c r="R77"/>
  <c r="C78" s="1"/>
  <c r="X78" s="1"/>
  <c r="Y78" s="1"/>
  <c r="M77"/>
  <c r="K77"/>
  <c r="W76"/>
  <c r="V76"/>
  <c r="T76"/>
  <c r="R76"/>
  <c r="C77" s="1"/>
  <c r="X77" s="1"/>
  <c r="Y77" s="1"/>
  <c r="M76"/>
  <c r="K76"/>
  <c r="W75"/>
  <c r="V75"/>
  <c r="T75"/>
  <c r="R75"/>
  <c r="C76" s="1"/>
  <c r="X76" s="1"/>
  <c r="Y76" s="1"/>
  <c r="M75"/>
  <c r="K75"/>
  <c r="V74"/>
  <c r="T74"/>
  <c r="W74"/>
  <c r="R74"/>
  <c r="C75" s="1"/>
  <c r="X75" s="1"/>
  <c r="Y75" s="1"/>
  <c r="M74"/>
  <c r="K74"/>
  <c r="V73"/>
  <c r="T73"/>
  <c r="W73" s="1"/>
  <c r="R73"/>
  <c r="C74" s="1"/>
  <c r="X74" s="1"/>
  <c r="Y74" s="1"/>
  <c r="M73"/>
  <c r="K73"/>
  <c r="V72"/>
  <c r="T72"/>
  <c r="W72" s="1"/>
  <c r="R72"/>
  <c r="C73" s="1"/>
  <c r="X73" s="1"/>
  <c r="Y73" s="1"/>
  <c r="M72"/>
  <c r="K72"/>
  <c r="V71"/>
  <c r="T71"/>
  <c r="W71" s="1"/>
  <c r="R71"/>
  <c r="C72" s="1"/>
  <c r="X72" s="1"/>
  <c r="Y72" s="1"/>
  <c r="M71"/>
  <c r="K71"/>
  <c r="V70"/>
  <c r="T70"/>
  <c r="W70" s="1"/>
  <c r="R70"/>
  <c r="C71" s="1"/>
  <c r="X71" s="1"/>
  <c r="Y71" s="1"/>
  <c r="M70"/>
  <c r="K70"/>
  <c r="V69"/>
  <c r="T69"/>
  <c r="W69"/>
  <c r="R69"/>
  <c r="C70" s="1"/>
  <c r="X70" s="1"/>
  <c r="Y70" s="1"/>
  <c r="M69"/>
  <c r="K69"/>
  <c r="V68"/>
  <c r="T68"/>
  <c r="W68" s="1"/>
  <c r="R68"/>
  <c r="C69" s="1"/>
  <c r="X69" s="1"/>
  <c r="Y69" s="1"/>
  <c r="M68"/>
  <c r="K68"/>
  <c r="W67"/>
  <c r="V67"/>
  <c r="T67"/>
  <c r="R67"/>
  <c r="C68" s="1"/>
  <c r="X68" s="1"/>
  <c r="Y68" s="1"/>
  <c r="M67"/>
  <c r="K67"/>
  <c r="V66"/>
  <c r="T66"/>
  <c r="W66"/>
  <c r="R66"/>
  <c r="C67" s="1"/>
  <c r="X67" s="1"/>
  <c r="Y67" s="1"/>
  <c r="M66"/>
  <c r="K66"/>
  <c r="V65"/>
  <c r="T65"/>
  <c r="W65" s="1"/>
  <c r="R65"/>
  <c r="C66" s="1"/>
  <c r="X66" s="1"/>
  <c r="Y66" s="1"/>
  <c r="M65"/>
  <c r="K65"/>
  <c r="V64"/>
  <c r="T64"/>
  <c r="W64" s="1"/>
  <c r="R64"/>
  <c r="C65" s="1"/>
  <c r="X65" s="1"/>
  <c r="Y65" s="1"/>
  <c r="M64"/>
  <c r="K64"/>
  <c r="V63"/>
  <c r="T63"/>
  <c r="W63" s="1"/>
  <c r="R63"/>
  <c r="C64" s="1"/>
  <c r="X64" s="1"/>
  <c r="Y64" s="1"/>
  <c r="M63"/>
  <c r="K63"/>
  <c r="V62"/>
  <c r="T62"/>
  <c r="W62" s="1"/>
  <c r="R62"/>
  <c r="C63" s="1"/>
  <c r="X63" s="1"/>
  <c r="Y63" s="1"/>
  <c r="M62"/>
  <c r="K62"/>
  <c r="V61"/>
  <c r="T61"/>
  <c r="W61"/>
  <c r="R61"/>
  <c r="C62" s="1"/>
  <c r="X62" s="1"/>
  <c r="Y62" s="1"/>
  <c r="M61"/>
  <c r="K61"/>
  <c r="V60"/>
  <c r="T60"/>
  <c r="W60" s="1"/>
  <c r="R60"/>
  <c r="C61" s="1"/>
  <c r="X61" s="1"/>
  <c r="Y61" s="1"/>
  <c r="M60"/>
  <c r="K60"/>
  <c r="W59"/>
  <c r="V59"/>
  <c r="T59"/>
  <c r="R59"/>
  <c r="C60" s="1"/>
  <c r="X60" s="1"/>
  <c r="Y60" s="1"/>
  <c r="M59"/>
  <c r="K59"/>
  <c r="V58"/>
  <c r="T58"/>
  <c r="W58"/>
  <c r="R58"/>
  <c r="C59" s="1"/>
  <c r="X59" s="1"/>
  <c r="Y59" s="1"/>
  <c r="M58"/>
  <c r="K58"/>
  <c r="V57"/>
  <c r="T57"/>
  <c r="W57" s="1"/>
  <c r="R57"/>
  <c r="C58" s="1"/>
  <c r="X58" s="1"/>
  <c r="Y58" s="1"/>
  <c r="M57"/>
  <c r="K57"/>
  <c r="V56"/>
  <c r="T56"/>
  <c r="W56" s="1"/>
  <c r="R56"/>
  <c r="C57" s="1"/>
  <c r="X57" s="1"/>
  <c r="Y57" s="1"/>
  <c r="M56"/>
  <c r="K56"/>
  <c r="V55"/>
  <c r="T55"/>
  <c r="W55" s="1"/>
  <c r="R55"/>
  <c r="C56" s="1"/>
  <c r="X56" s="1"/>
  <c r="Y56" s="1"/>
  <c r="M55"/>
  <c r="K55"/>
  <c r="V54"/>
  <c r="T54"/>
  <c r="W54" s="1"/>
  <c r="R54"/>
  <c r="C55" s="1"/>
  <c r="X55" s="1"/>
  <c r="Y55" s="1"/>
  <c r="M54"/>
  <c r="K54"/>
  <c r="V53"/>
  <c r="T53"/>
  <c r="W53"/>
  <c r="R53"/>
  <c r="C54" s="1"/>
  <c r="X54" s="1"/>
  <c r="Y54" s="1"/>
  <c r="M53"/>
  <c r="K53"/>
  <c r="V52"/>
  <c r="T52"/>
  <c r="W52" s="1"/>
  <c r="R52"/>
  <c r="C53" s="1"/>
  <c r="X53" s="1"/>
  <c r="Y53" s="1"/>
  <c r="M52"/>
  <c r="K52"/>
  <c r="W51"/>
  <c r="V51"/>
  <c r="T51"/>
  <c r="R51"/>
  <c r="C52" s="1"/>
  <c r="X52" s="1"/>
  <c r="Y52" s="1"/>
  <c r="M51"/>
  <c r="K51"/>
  <c r="V50"/>
  <c r="T50"/>
  <c r="W50"/>
  <c r="R50"/>
  <c r="C51" s="1"/>
  <c r="X51" s="1"/>
  <c r="Y51" s="1"/>
  <c r="M50"/>
  <c r="K50"/>
  <c r="V49"/>
  <c r="T49"/>
  <c r="W49" s="1"/>
  <c r="R49"/>
  <c r="C50" s="1"/>
  <c r="X50" s="1"/>
  <c r="Y50" s="1"/>
  <c r="M49"/>
  <c r="K49"/>
  <c r="V48"/>
  <c r="T48"/>
  <c r="W48" s="1"/>
  <c r="R48"/>
  <c r="C49" s="1"/>
  <c r="X49" s="1"/>
  <c r="Y49" s="1"/>
  <c r="M48"/>
  <c r="K48"/>
  <c r="V47"/>
  <c r="T47"/>
  <c r="W47" s="1"/>
  <c r="R47"/>
  <c r="C48" s="1"/>
  <c r="X48" s="1"/>
  <c r="Y48" s="1"/>
  <c r="M47"/>
  <c r="K47"/>
  <c r="V46"/>
  <c r="T46"/>
  <c r="W46" s="1"/>
  <c r="R46"/>
  <c r="C47" s="1"/>
  <c r="X47" s="1"/>
  <c r="Y47" s="1"/>
  <c r="M46"/>
  <c r="K46"/>
  <c r="V45"/>
  <c r="T45"/>
  <c r="W45"/>
  <c r="R45"/>
  <c r="C46" s="1"/>
  <c r="X46" s="1"/>
  <c r="Y46" s="1"/>
  <c r="M45"/>
  <c r="K45"/>
  <c r="V44"/>
  <c r="T44"/>
  <c r="W44" s="1"/>
  <c r="R44"/>
  <c r="C45" s="1"/>
  <c r="X45" s="1"/>
  <c r="Y45" s="1"/>
  <c r="M44"/>
  <c r="K44"/>
  <c r="W43"/>
  <c r="V43"/>
  <c r="T43"/>
  <c r="R43"/>
  <c r="C44" s="1"/>
  <c r="X44" s="1"/>
  <c r="Y44" s="1"/>
  <c r="M43"/>
  <c r="K43"/>
  <c r="V42"/>
  <c r="T42"/>
  <c r="R42" s="1"/>
  <c r="C43" s="1"/>
  <c r="X43" s="1"/>
  <c r="Y43" s="1"/>
  <c r="V41"/>
  <c r="T41"/>
  <c r="W41" s="1"/>
  <c r="V40"/>
  <c r="T40"/>
  <c r="W40" s="1"/>
  <c r="V39"/>
  <c r="T39"/>
  <c r="W39" s="1"/>
  <c r="R39"/>
  <c r="C40" s="1"/>
  <c r="X40" s="1"/>
  <c r="Y40" s="1"/>
  <c r="V38"/>
  <c r="T38"/>
  <c r="W38" s="1"/>
  <c r="R38"/>
  <c r="C39" s="1"/>
  <c r="X39" s="1"/>
  <c r="Y39" s="1"/>
  <c r="V37"/>
  <c r="T37"/>
  <c r="W37" s="1"/>
  <c r="V36"/>
  <c r="T36"/>
  <c r="W36" s="1"/>
  <c r="W35"/>
  <c r="V35"/>
  <c r="T35"/>
  <c r="R35"/>
  <c r="C36" s="1"/>
  <c r="X36" s="1"/>
  <c r="Y36" s="1"/>
  <c r="V34"/>
  <c r="T34"/>
  <c r="W34"/>
  <c r="V33"/>
  <c r="T33"/>
  <c r="W33" s="1"/>
  <c r="V32"/>
  <c r="T32"/>
  <c r="W32" s="1"/>
  <c r="V31"/>
  <c r="T31"/>
  <c r="W31" s="1"/>
  <c r="V30"/>
  <c r="T30"/>
  <c r="W30" s="1"/>
  <c r="V29"/>
  <c r="T29"/>
  <c r="R29" s="1"/>
  <c r="C30" s="1"/>
  <c r="X30" s="1"/>
  <c r="Y30" s="1"/>
  <c r="V28"/>
  <c r="T28"/>
  <c r="W28" s="1"/>
  <c r="V27"/>
  <c r="T27"/>
  <c r="W27" s="1"/>
  <c r="V26"/>
  <c r="T26"/>
  <c r="W26" s="1"/>
  <c r="V25"/>
  <c r="T25"/>
  <c r="W25" s="1"/>
  <c r="V24"/>
  <c r="T24"/>
  <c r="W24" s="1"/>
  <c r="V23"/>
  <c r="T23"/>
  <c r="W23" s="1"/>
  <c r="T22"/>
  <c r="W22" s="1"/>
  <c r="T21"/>
  <c r="W21" s="1"/>
  <c r="T20"/>
  <c r="V20" s="1"/>
  <c r="W19"/>
  <c r="T19"/>
  <c r="V19" s="1"/>
  <c r="V18"/>
  <c r="T18"/>
  <c r="W18" s="1"/>
  <c r="T17"/>
  <c r="W17" s="1"/>
  <c r="T16"/>
  <c r="V16" s="1"/>
  <c r="T15"/>
  <c r="V15" s="1"/>
  <c r="T14"/>
  <c r="V14" s="1"/>
  <c r="T13"/>
  <c r="W13" s="1"/>
  <c r="T12"/>
  <c r="W12" s="1"/>
  <c r="T11"/>
  <c r="V11" s="1"/>
  <c r="T10"/>
  <c r="W10" s="1"/>
  <c r="T9"/>
  <c r="V9" s="1"/>
  <c r="C9"/>
  <c r="R10" i="17"/>
  <c r="T10"/>
  <c r="R11"/>
  <c r="C12"/>
  <c r="T11"/>
  <c r="R12"/>
  <c r="C13"/>
  <c r="T12"/>
  <c r="R13"/>
  <c r="T13"/>
  <c r="R14"/>
  <c r="T14"/>
  <c r="R15"/>
  <c r="T15"/>
  <c r="R16"/>
  <c r="C17"/>
  <c r="T16"/>
  <c r="R17"/>
  <c r="T17"/>
  <c r="R18"/>
  <c r="T18"/>
  <c r="R19"/>
  <c r="T19"/>
  <c r="R20"/>
  <c r="C21"/>
  <c r="T20"/>
  <c r="R21"/>
  <c r="T21"/>
  <c r="R22"/>
  <c r="T22"/>
  <c r="R23"/>
  <c r="T23"/>
  <c r="R24"/>
  <c r="C25"/>
  <c r="T24"/>
  <c r="R25"/>
  <c r="T25"/>
  <c r="R26"/>
  <c r="T26"/>
  <c r="R27"/>
  <c r="T27"/>
  <c r="R28"/>
  <c r="C29"/>
  <c r="T28"/>
  <c r="R29"/>
  <c r="T29"/>
  <c r="R30"/>
  <c r="T30"/>
  <c r="R31"/>
  <c r="T31"/>
  <c r="R32"/>
  <c r="C33"/>
  <c r="T32"/>
  <c r="R33"/>
  <c r="T33"/>
  <c r="R34"/>
  <c r="T34"/>
  <c r="R35"/>
  <c r="T35"/>
  <c r="R36"/>
  <c r="C37"/>
  <c r="T36"/>
  <c r="R37"/>
  <c r="T37"/>
  <c r="R38"/>
  <c r="T38"/>
  <c r="R39"/>
  <c r="T39"/>
  <c r="R40"/>
  <c r="C41"/>
  <c r="T40"/>
  <c r="R41"/>
  <c r="T41"/>
  <c r="R42"/>
  <c r="T42"/>
  <c r="R43"/>
  <c r="T43"/>
  <c r="R44"/>
  <c r="C45"/>
  <c r="T44"/>
  <c r="R45"/>
  <c r="T45"/>
  <c r="R46"/>
  <c r="T46"/>
  <c r="R47"/>
  <c r="T47"/>
  <c r="R48"/>
  <c r="C49"/>
  <c r="T48"/>
  <c r="R49"/>
  <c r="T49"/>
  <c r="R50"/>
  <c r="T50"/>
  <c r="R51"/>
  <c r="T51"/>
  <c r="R52"/>
  <c r="C53"/>
  <c r="T52"/>
  <c r="R53"/>
  <c r="T53"/>
  <c r="R54"/>
  <c r="T54"/>
  <c r="R55"/>
  <c r="T55"/>
  <c r="R56"/>
  <c r="C57"/>
  <c r="T56"/>
  <c r="R57"/>
  <c r="T57"/>
  <c r="R58"/>
  <c r="T58"/>
  <c r="R59"/>
  <c r="T59"/>
  <c r="R60"/>
  <c r="C61"/>
  <c r="T60"/>
  <c r="R61"/>
  <c r="T61"/>
  <c r="R62"/>
  <c r="T62"/>
  <c r="R63"/>
  <c r="T63"/>
  <c r="R64"/>
  <c r="C65"/>
  <c r="T64"/>
  <c r="R65"/>
  <c r="T65"/>
  <c r="R66"/>
  <c r="T66"/>
  <c r="R67"/>
  <c r="T67"/>
  <c r="R68"/>
  <c r="C69"/>
  <c r="T68"/>
  <c r="R69"/>
  <c r="T69"/>
  <c r="R70"/>
  <c r="T70"/>
  <c r="R71"/>
  <c r="T71"/>
  <c r="R72"/>
  <c r="C73"/>
  <c r="T72"/>
  <c r="R73"/>
  <c r="T73"/>
  <c r="R74"/>
  <c r="T74"/>
  <c r="R75"/>
  <c r="C76"/>
  <c r="T75"/>
  <c r="R76"/>
  <c r="C77"/>
  <c r="T76"/>
  <c r="R77"/>
  <c r="T77"/>
  <c r="R78"/>
  <c r="T78"/>
  <c r="R79"/>
  <c r="C80"/>
  <c r="T79"/>
  <c r="R80"/>
  <c r="C81"/>
  <c r="T80"/>
  <c r="R81"/>
  <c r="T81"/>
  <c r="R82"/>
  <c r="T82"/>
  <c r="R83"/>
  <c r="C84"/>
  <c r="T83"/>
  <c r="R84"/>
  <c r="C85"/>
  <c r="T84"/>
  <c r="R85"/>
  <c r="T85"/>
  <c r="R86"/>
  <c r="T86"/>
  <c r="R87"/>
  <c r="C88"/>
  <c r="T87"/>
  <c r="R88"/>
  <c r="C89"/>
  <c r="T88"/>
  <c r="R89"/>
  <c r="T89"/>
  <c r="R90"/>
  <c r="T90"/>
  <c r="R91"/>
  <c r="C92"/>
  <c r="T91"/>
  <c r="R92"/>
  <c r="C93"/>
  <c r="T92"/>
  <c r="R93"/>
  <c r="T93"/>
  <c r="R94"/>
  <c r="T94"/>
  <c r="R95"/>
  <c r="C96"/>
  <c r="T95"/>
  <c r="R96"/>
  <c r="C97"/>
  <c r="T96"/>
  <c r="R97"/>
  <c r="T97"/>
  <c r="R98"/>
  <c r="T98"/>
  <c r="R99"/>
  <c r="C100"/>
  <c r="T99"/>
  <c r="R100"/>
  <c r="C101"/>
  <c r="T100"/>
  <c r="R101"/>
  <c r="T101"/>
  <c r="R102"/>
  <c r="T102"/>
  <c r="R103"/>
  <c r="C104"/>
  <c r="T103"/>
  <c r="R104"/>
  <c r="C105"/>
  <c r="T104"/>
  <c r="R105"/>
  <c r="T105"/>
  <c r="R106"/>
  <c r="T106"/>
  <c r="R107"/>
  <c r="C108"/>
  <c r="P2" s="1"/>
  <c r="T107"/>
  <c r="R108"/>
  <c r="T108"/>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K108"/>
  <c r="K107"/>
  <c r="C107"/>
  <c r="K106"/>
  <c r="C106"/>
  <c r="K105"/>
  <c r="K104"/>
  <c r="K103"/>
  <c r="C103"/>
  <c r="K102"/>
  <c r="C102"/>
  <c r="K101"/>
  <c r="K100"/>
  <c r="K99"/>
  <c r="C99"/>
  <c r="K98"/>
  <c r="C98"/>
  <c r="K97"/>
  <c r="K96"/>
  <c r="K95"/>
  <c r="C95"/>
  <c r="K94"/>
  <c r="C94"/>
  <c r="K93"/>
  <c r="K92"/>
  <c r="K91"/>
  <c r="C91"/>
  <c r="K90"/>
  <c r="C90"/>
  <c r="K89"/>
  <c r="K88"/>
  <c r="K87"/>
  <c r="C87"/>
  <c r="K86"/>
  <c r="C86"/>
  <c r="K85"/>
  <c r="K84"/>
  <c r="K83"/>
  <c r="C83"/>
  <c r="K82"/>
  <c r="C82"/>
  <c r="K81"/>
  <c r="K80"/>
  <c r="K79"/>
  <c r="C79"/>
  <c r="K78"/>
  <c r="C78"/>
  <c r="K77"/>
  <c r="K76"/>
  <c r="K75"/>
  <c r="C75"/>
  <c r="K74"/>
  <c r="C74"/>
  <c r="K73"/>
  <c r="K72"/>
  <c r="C72"/>
  <c r="K71"/>
  <c r="C71"/>
  <c r="K70"/>
  <c r="C70"/>
  <c r="K69"/>
  <c r="K68"/>
  <c r="C68"/>
  <c r="K67"/>
  <c r="C67"/>
  <c r="K66"/>
  <c r="C66"/>
  <c r="K65"/>
  <c r="K64"/>
  <c r="C64"/>
  <c r="K63"/>
  <c r="C63"/>
  <c r="K62"/>
  <c r="C62"/>
  <c r="K61"/>
  <c r="K60"/>
  <c r="C60"/>
  <c r="K59"/>
  <c r="C59"/>
  <c r="K58"/>
  <c r="C58"/>
  <c r="K57"/>
  <c r="K56"/>
  <c r="C56"/>
  <c r="K55"/>
  <c r="C55"/>
  <c r="K54"/>
  <c r="C54"/>
  <c r="K53"/>
  <c r="K52"/>
  <c r="C52"/>
  <c r="K51"/>
  <c r="C51"/>
  <c r="K50"/>
  <c r="C50"/>
  <c r="K49"/>
  <c r="K48"/>
  <c r="C48"/>
  <c r="K47"/>
  <c r="C47"/>
  <c r="K46"/>
  <c r="C46"/>
  <c r="K45"/>
  <c r="K44"/>
  <c r="C44"/>
  <c r="K43"/>
  <c r="C43"/>
  <c r="K42"/>
  <c r="C42"/>
  <c r="K41"/>
  <c r="K40"/>
  <c r="C40"/>
  <c r="K39"/>
  <c r="C39"/>
  <c r="K38"/>
  <c r="C38"/>
  <c r="K37"/>
  <c r="K36"/>
  <c r="C36"/>
  <c r="K35"/>
  <c r="C35"/>
  <c r="K34"/>
  <c r="C34"/>
  <c r="K33"/>
  <c r="K32"/>
  <c r="C32"/>
  <c r="K31"/>
  <c r="C31"/>
  <c r="K30"/>
  <c r="C30"/>
  <c r="K29"/>
  <c r="K28"/>
  <c r="C28"/>
  <c r="K27"/>
  <c r="C27"/>
  <c r="K26"/>
  <c r="C26"/>
  <c r="K25"/>
  <c r="K24"/>
  <c r="C24"/>
  <c r="K23"/>
  <c r="C23"/>
  <c r="K22"/>
  <c r="C22"/>
  <c r="K21"/>
  <c r="K20"/>
  <c r="C20"/>
  <c r="K19"/>
  <c r="C19"/>
  <c r="K18"/>
  <c r="C18"/>
  <c r="K17"/>
  <c r="K16"/>
  <c r="C16"/>
  <c r="K15"/>
  <c r="C15"/>
  <c r="K14"/>
  <c r="C14"/>
  <c r="K13"/>
  <c r="K12"/>
  <c r="K11"/>
  <c r="C11"/>
  <c r="K10"/>
  <c r="K9"/>
  <c r="M9"/>
  <c r="R9" s="1"/>
  <c r="L2"/>
  <c r="V17" i="31"/>
  <c r="W17" i="33"/>
  <c r="W15" i="32"/>
  <c r="W12" i="33"/>
  <c r="W20" i="31"/>
  <c r="V11" i="32"/>
  <c r="W42" i="31" l="1"/>
  <c r="W42" i="32"/>
  <c r="R42" i="33"/>
  <c r="C43" s="1"/>
  <c r="X43" s="1"/>
  <c r="Y43" s="1"/>
  <c r="R41" i="31"/>
  <c r="C42" s="1"/>
  <c r="X42" s="1"/>
  <c r="Y42" s="1"/>
  <c r="W41" i="32"/>
  <c r="R41" i="33"/>
  <c r="C42" s="1"/>
  <c r="X42" s="1"/>
  <c r="Y42" s="1"/>
  <c r="R40" i="31"/>
  <c r="C41" s="1"/>
  <c r="X41" s="1"/>
  <c r="Y41" s="1"/>
  <c r="R40" i="32"/>
  <c r="C41" s="1"/>
  <c r="X41" s="1"/>
  <c r="Y41" s="1"/>
  <c r="R40" i="33"/>
  <c r="C41" s="1"/>
  <c r="X41" s="1"/>
  <c r="Y41" s="1"/>
  <c r="W39" i="32"/>
  <c r="R39" i="33"/>
  <c r="C40" s="1"/>
  <c r="X40" s="1"/>
  <c r="Y40" s="1"/>
  <c r="R38" i="32"/>
  <c r="C39" s="1"/>
  <c r="X39" s="1"/>
  <c r="Y39" s="1"/>
  <c r="R37" i="31"/>
  <c r="C38" s="1"/>
  <c r="X38" s="1"/>
  <c r="Y38" s="1"/>
  <c r="R37" i="32"/>
  <c r="C38" s="1"/>
  <c r="X38" s="1"/>
  <c r="Y38" s="1"/>
  <c r="R37" i="33"/>
  <c r="C38" s="1"/>
  <c r="X38" s="1"/>
  <c r="Y38" s="1"/>
  <c r="R36" i="31"/>
  <c r="C37" s="1"/>
  <c r="X37" s="1"/>
  <c r="Y37" s="1"/>
  <c r="W36" i="32"/>
  <c r="R35" i="33"/>
  <c r="C36" s="1"/>
  <c r="X36" s="1"/>
  <c r="Y36" s="1"/>
  <c r="R34" i="32"/>
  <c r="C35" s="1"/>
  <c r="X35" s="1"/>
  <c r="Y35" s="1"/>
  <c r="R34" i="33"/>
  <c r="C35" s="1"/>
  <c r="X35" s="1"/>
  <c r="Y35" s="1"/>
  <c r="R33" i="31"/>
  <c r="C34" s="1"/>
  <c r="X34" s="1"/>
  <c r="Y34" s="1"/>
  <c r="W33" i="32"/>
  <c r="R33" i="33"/>
  <c r="C34" s="1"/>
  <c r="X34" s="1"/>
  <c r="Y34" s="1"/>
  <c r="R32" i="31"/>
  <c r="C33" s="1"/>
  <c r="X33" s="1"/>
  <c r="Y33" s="1"/>
  <c r="R32" i="32"/>
  <c r="C33" s="1"/>
  <c r="X33" s="1"/>
  <c r="Y33" s="1"/>
  <c r="R32" i="33"/>
  <c r="C33" s="1"/>
  <c r="X33" s="1"/>
  <c r="Y33" s="1"/>
  <c r="R31" i="31"/>
  <c r="C32" s="1"/>
  <c r="X32" s="1"/>
  <c r="Y32" s="1"/>
  <c r="W31" i="32"/>
  <c r="R31" i="33"/>
  <c r="C32" s="1"/>
  <c r="X32" s="1"/>
  <c r="Y32" s="1"/>
  <c r="R30" i="31"/>
  <c r="C31" s="1"/>
  <c r="X31" s="1"/>
  <c r="Y31" s="1"/>
  <c r="R30" i="32"/>
  <c r="C31" s="1"/>
  <c r="X31" s="1"/>
  <c r="Y31" s="1"/>
  <c r="W29" i="31"/>
  <c r="R29" i="32"/>
  <c r="C30" s="1"/>
  <c r="X30" s="1"/>
  <c r="Y30" s="1"/>
  <c r="R29" i="33"/>
  <c r="C30" s="1"/>
  <c r="X30" s="1"/>
  <c r="Y30" s="1"/>
  <c r="R28" i="31"/>
  <c r="C29" s="1"/>
  <c r="X29" s="1"/>
  <c r="Y29" s="1"/>
  <c r="R28" i="32"/>
  <c r="C29" s="1"/>
  <c r="X29" s="1"/>
  <c r="Y29" s="1"/>
  <c r="R27" i="31"/>
  <c r="C28" s="1"/>
  <c r="X28" s="1"/>
  <c r="Y28" s="1"/>
  <c r="R27" i="32"/>
  <c r="C28" s="1"/>
  <c r="X28" s="1"/>
  <c r="Y28" s="1"/>
  <c r="R27" i="33"/>
  <c r="C28" s="1"/>
  <c r="X28" s="1"/>
  <c r="Y28" s="1"/>
  <c r="R26" i="31"/>
  <c r="C27" s="1"/>
  <c r="X27" s="1"/>
  <c r="Y27" s="1"/>
  <c r="W26" i="32"/>
  <c r="R26" i="33"/>
  <c r="C27" s="1"/>
  <c r="X27" s="1"/>
  <c r="Y27" s="1"/>
  <c r="R25" i="31"/>
  <c r="C26" s="1"/>
  <c r="X26" s="1"/>
  <c r="Y26" s="1"/>
  <c r="W25" i="32"/>
  <c r="R25" i="33"/>
  <c r="C26" s="1"/>
  <c r="X26" s="1"/>
  <c r="Y26" s="1"/>
  <c r="R24" i="31"/>
  <c r="C25" s="1"/>
  <c r="X25" s="1"/>
  <c r="Y25" s="1"/>
  <c r="R24" i="32"/>
  <c r="C25" s="1"/>
  <c r="X25" s="1"/>
  <c r="Y25" s="1"/>
  <c r="W23"/>
  <c r="R23" i="33"/>
  <c r="C24" s="1"/>
  <c r="X24" s="1"/>
  <c r="Y24" s="1"/>
  <c r="V22" i="31"/>
  <c r="W21" i="32"/>
  <c r="R21"/>
  <c r="C22" s="1"/>
  <c r="X22" s="1"/>
  <c r="Y22" s="1"/>
  <c r="V21" i="31"/>
  <c r="R21"/>
  <c r="C22" s="1"/>
  <c r="X22" s="1"/>
  <c r="Y22" s="1"/>
  <c r="R21" i="33"/>
  <c r="C22" s="1"/>
  <c r="X22" s="1"/>
  <c r="Y22" s="1"/>
  <c r="R20" i="31"/>
  <c r="C21" s="1"/>
  <c r="X21" s="1"/>
  <c r="Y21" s="1"/>
  <c r="W20" i="32"/>
  <c r="R20"/>
  <c r="C21" s="1"/>
  <c r="X21" s="1"/>
  <c r="Y21" s="1"/>
  <c r="W20" i="33"/>
  <c r="R19" i="31"/>
  <c r="C20" s="1"/>
  <c r="X20" s="1"/>
  <c r="Y20" s="1"/>
  <c r="R19" i="32"/>
  <c r="C20" s="1"/>
  <c r="X20" s="1"/>
  <c r="Y20" s="1"/>
  <c r="R19" i="33"/>
  <c r="C20" s="1"/>
  <c r="X20" s="1"/>
  <c r="Y20" s="1"/>
  <c r="R18" i="31"/>
  <c r="C19" s="1"/>
  <c r="X19" s="1"/>
  <c r="Y19" s="1"/>
  <c r="R18" i="32"/>
  <c r="C19" s="1"/>
  <c r="X19" s="1"/>
  <c r="Y19" s="1"/>
  <c r="R18" i="33"/>
  <c r="C19" s="1"/>
  <c r="X19" s="1"/>
  <c r="Y19" s="1"/>
  <c r="V19"/>
  <c r="R17" i="31"/>
  <c r="C18" s="1"/>
  <c r="X18" s="1"/>
  <c r="Y18" s="1"/>
  <c r="R17" i="32"/>
  <c r="C18" s="1"/>
  <c r="X18" s="1"/>
  <c r="Y18" s="1"/>
  <c r="R17" i="33"/>
  <c r="C18" s="1"/>
  <c r="X18" s="1"/>
  <c r="Y18" s="1"/>
  <c r="R16" i="31"/>
  <c r="C17" s="1"/>
  <c r="X17" s="1"/>
  <c r="Y17" s="1"/>
  <c r="W16" i="32"/>
  <c r="R16"/>
  <c r="C17" s="1"/>
  <c r="X17" s="1"/>
  <c r="Y17" s="1"/>
  <c r="R16" i="33"/>
  <c r="C17" s="1"/>
  <c r="X17" s="1"/>
  <c r="Y17" s="1"/>
  <c r="R15" i="31"/>
  <c r="C16" s="1"/>
  <c r="X16" s="1"/>
  <c r="Y16" s="1"/>
  <c r="R15" i="33"/>
  <c r="C16" s="1"/>
  <c r="X16" s="1"/>
  <c r="Y16" s="1"/>
  <c r="V15"/>
  <c r="W14" i="31"/>
  <c r="R14"/>
  <c r="C15" s="1"/>
  <c r="X15" s="1"/>
  <c r="Y15" s="1"/>
  <c r="R14" i="33"/>
  <c r="C15" s="1"/>
  <c r="X15" s="1"/>
  <c r="Y15" s="1"/>
  <c r="V13" i="32"/>
  <c r="V13" i="31"/>
  <c r="W13" i="32"/>
  <c r="R13" i="33"/>
  <c r="C14" s="1"/>
  <c r="X14" s="1"/>
  <c r="Y14" s="1"/>
  <c r="V12" i="31"/>
  <c r="R12" i="32"/>
  <c r="C13" s="1"/>
  <c r="X13" s="1"/>
  <c r="Y13" s="1"/>
  <c r="V12"/>
  <c r="R12" i="33"/>
  <c r="C13" s="1"/>
  <c r="X13" s="1"/>
  <c r="Y13" s="1"/>
  <c r="V14"/>
  <c r="W22"/>
  <c r="V10" i="31"/>
  <c r="H4" i="33"/>
  <c r="R9" i="31"/>
  <c r="H4" i="32"/>
  <c r="V9"/>
  <c r="V10" s="1"/>
  <c r="W9"/>
  <c r="W16" i="31"/>
  <c r="W15"/>
  <c r="W9"/>
  <c r="H4"/>
  <c r="W14" i="32"/>
  <c r="R10"/>
  <c r="V18"/>
  <c r="W17"/>
  <c r="V19"/>
  <c r="V21" i="33"/>
  <c r="V18"/>
  <c r="V10"/>
  <c r="W13"/>
  <c r="W16"/>
  <c r="R9"/>
  <c r="C10" s="1"/>
  <c r="X10" s="1"/>
  <c r="W9"/>
  <c r="W10" s="1"/>
  <c r="W11" s="1"/>
  <c r="C10" i="17"/>
  <c r="T9"/>
  <c r="H4" s="1"/>
  <c r="D4"/>
  <c r="G5"/>
  <c r="E5"/>
  <c r="C5"/>
  <c r="W11" i="31"/>
  <c r="C11" i="32"/>
  <c r="C10" i="31"/>
  <c r="X10" i="32"/>
  <c r="P5" l="1"/>
  <c r="L5" i="31"/>
  <c r="P5" i="33"/>
  <c r="L5"/>
  <c r="P5" i="31"/>
  <c r="L5" i="32"/>
  <c r="K10" i="33"/>
  <c r="M10" s="1"/>
  <c r="R10" s="1"/>
  <c r="C11" s="1"/>
  <c r="I5" i="17"/>
  <c r="L4"/>
  <c r="P4"/>
  <c r="X10" i="31"/>
  <c r="R10"/>
  <c r="R11" i="32"/>
  <c r="X11"/>
  <c r="Y11" s="1"/>
  <c r="K11" i="33" l="1"/>
  <c r="M11" s="1"/>
  <c r="R11" s="1"/>
  <c r="X11"/>
  <c r="Y11" s="1"/>
  <c r="C12" i="32"/>
  <c r="D4"/>
  <c r="P2" s="1"/>
  <c r="C5"/>
  <c r="E5"/>
  <c r="G5"/>
  <c r="C11" i="31"/>
  <c r="E5" i="33" l="1"/>
  <c r="G5"/>
  <c r="C12"/>
  <c r="X12" s="1"/>
  <c r="Y12" s="1"/>
  <c r="P4" s="1"/>
  <c r="C5"/>
  <c r="D4"/>
  <c r="P2" s="1"/>
  <c r="R11" i="31"/>
  <c r="X11"/>
  <c r="Y11" s="1"/>
  <c r="X12" i="32"/>
  <c r="Y12" s="1"/>
  <c r="P4" s="1"/>
  <c r="L4"/>
  <c r="I5"/>
  <c r="I5" i="33" l="1"/>
  <c r="C12" i="31"/>
  <c r="D4"/>
  <c r="P2" s="1"/>
  <c r="G5"/>
  <c r="C5"/>
  <c r="E5"/>
  <c r="I5" l="1"/>
  <c r="X12"/>
  <c r="Y12" s="1"/>
  <c r="P4" s="1"/>
  <c r="L4"/>
</calcChain>
</file>

<file path=xl/sharedStrings.xml><?xml version="1.0" encoding="utf-8"?>
<sst xmlns="http://schemas.openxmlformats.org/spreadsheetml/2006/main" count="398" uniqueCount="80">
  <si>
    <t>気付き　質問</t>
  </si>
  <si>
    <t>感想</t>
  </si>
  <si>
    <t>今後</t>
  </si>
  <si>
    <t>売</t>
  </si>
  <si>
    <t>買</t>
  </si>
  <si>
    <t>通貨ペア</t>
    <rPh sb="0" eb="2">
      <t>ツウカ</t>
    </rPh>
    <phoneticPr fontId="3"/>
  </si>
  <si>
    <t>時間足</t>
    <rPh sb="0" eb="2">
      <t>ジカン</t>
    </rPh>
    <rPh sb="2" eb="3">
      <t>アシ</t>
    </rPh>
    <phoneticPr fontId="3"/>
  </si>
  <si>
    <t>当初資金</t>
    <rPh sb="0" eb="2">
      <t>トウショ</t>
    </rPh>
    <rPh sb="2" eb="4">
      <t>シキン</t>
    </rPh>
    <phoneticPr fontId="3"/>
  </si>
  <si>
    <t>最終資金</t>
    <rPh sb="0" eb="2">
      <t>サイシュウ</t>
    </rPh>
    <rPh sb="2" eb="4">
      <t>シキン</t>
    </rPh>
    <phoneticPr fontId="3"/>
  </si>
  <si>
    <t>エントリー理由</t>
    <rPh sb="5" eb="7">
      <t>リユウ</t>
    </rPh>
    <phoneticPr fontId="3"/>
  </si>
  <si>
    <t>決済理由</t>
    <rPh sb="0" eb="2">
      <t>ケッサイ</t>
    </rPh>
    <rPh sb="2" eb="4">
      <t>リユウ</t>
    </rPh>
    <phoneticPr fontId="3"/>
  </si>
  <si>
    <t>損益金額</t>
    <rPh sb="0" eb="2">
      <t>ソンエキ</t>
    </rPh>
    <rPh sb="2" eb="4">
      <t>キンガク</t>
    </rPh>
    <phoneticPr fontId="3"/>
  </si>
  <si>
    <t>損益pips</t>
    <rPh sb="0" eb="2">
      <t>ソンエキ</t>
    </rPh>
    <phoneticPr fontId="3"/>
  </si>
  <si>
    <t>最大ドローアップ</t>
    <rPh sb="0" eb="2">
      <t>サイダイ</t>
    </rPh>
    <phoneticPr fontId="3"/>
  </si>
  <si>
    <t>最大ドローダウン</t>
    <rPh sb="0" eb="2">
      <t>サイダイ</t>
    </rPh>
    <phoneticPr fontId="3"/>
  </si>
  <si>
    <t>勝数</t>
    <rPh sb="0" eb="1">
      <t>カ</t>
    </rPh>
    <rPh sb="1" eb="2">
      <t>カズ</t>
    </rPh>
    <phoneticPr fontId="3"/>
  </si>
  <si>
    <t>負数</t>
    <rPh sb="0" eb="1">
      <t>マ</t>
    </rPh>
    <rPh sb="1" eb="2">
      <t>カズ</t>
    </rPh>
    <phoneticPr fontId="3"/>
  </si>
  <si>
    <t>引分</t>
    <rPh sb="0" eb="1">
      <t>ヒ</t>
    </rPh>
    <rPh sb="1" eb="2">
      <t>ワ</t>
    </rPh>
    <phoneticPr fontId="3"/>
  </si>
  <si>
    <t>勝率</t>
    <rPh sb="0" eb="2">
      <t>ショウリツ</t>
    </rPh>
    <phoneticPr fontId="3"/>
  </si>
  <si>
    <t>最大連勝</t>
    <rPh sb="0" eb="2">
      <t>サイダイ</t>
    </rPh>
    <rPh sb="2" eb="4">
      <t>レンショウ</t>
    </rPh>
    <phoneticPr fontId="3"/>
  </si>
  <si>
    <t>最大連敗</t>
    <rPh sb="0" eb="2">
      <t>サイダイ</t>
    </rPh>
    <rPh sb="2" eb="4">
      <t>レンパイ</t>
    </rPh>
    <phoneticPr fontId="3"/>
  </si>
  <si>
    <t>No.</t>
    <phoneticPr fontId="3"/>
  </si>
  <si>
    <t>資金</t>
    <rPh sb="0" eb="2">
      <t>シキン</t>
    </rPh>
    <phoneticPr fontId="3"/>
  </si>
  <si>
    <t>エントリー</t>
    <phoneticPr fontId="3"/>
  </si>
  <si>
    <t>リスク（3%）</t>
    <phoneticPr fontId="3"/>
  </si>
  <si>
    <t>ロット</t>
    <phoneticPr fontId="3"/>
  </si>
  <si>
    <t>決済</t>
    <rPh sb="0" eb="2">
      <t>ケッサイ</t>
    </rPh>
    <phoneticPr fontId="3"/>
  </si>
  <si>
    <t>損益</t>
    <rPh sb="0" eb="2">
      <t>ソンエキ</t>
    </rPh>
    <phoneticPr fontId="3"/>
  </si>
  <si>
    <t>西暦</t>
    <rPh sb="0" eb="2">
      <t>セイレキ</t>
    </rPh>
    <phoneticPr fontId="3"/>
  </si>
  <si>
    <t>日付</t>
    <rPh sb="0" eb="2">
      <t>ヒヅケ</t>
    </rPh>
    <phoneticPr fontId="3"/>
  </si>
  <si>
    <t>売買</t>
    <rPh sb="0" eb="2">
      <t>バイバイ</t>
    </rPh>
    <phoneticPr fontId="3"/>
  </si>
  <si>
    <t>レート</t>
    <phoneticPr fontId="3"/>
  </si>
  <si>
    <t>pips</t>
    <phoneticPr fontId="3"/>
  </si>
  <si>
    <t>損失上限</t>
    <rPh sb="0" eb="2">
      <t>ソンシツ</t>
    </rPh>
    <rPh sb="2" eb="4">
      <t>ジョウゲン</t>
    </rPh>
    <phoneticPr fontId="3"/>
  </si>
  <si>
    <t>金額</t>
    <rPh sb="0" eb="2">
      <t>キンガク</t>
    </rPh>
    <phoneticPr fontId="3"/>
  </si>
  <si>
    <t>・トレーリングストップ（ダウ理論）</t>
    <rPh sb="14" eb="16">
      <t>リロン</t>
    </rPh>
    <phoneticPr fontId="3"/>
  </si>
  <si>
    <t>日足</t>
    <rPh sb="0" eb="2">
      <t>ヒアシ</t>
    </rPh>
    <phoneticPr fontId="3"/>
  </si>
  <si>
    <t>売</t>
    <phoneticPr fontId="2"/>
  </si>
  <si>
    <t>10MA・20MAの両方の上側にキャンドルがあれば買い方向、下側なら売り方向。MAに触れてPB出現でエントリー待ち、PB高値or安値ブレイクでエントリー。</t>
    <phoneticPr fontId="3"/>
  </si>
  <si>
    <t>検証終了通貨</t>
    <rPh sb="0" eb="2">
      <t>ケンショウ</t>
    </rPh>
    <rPh sb="2" eb="4">
      <t>シュウリョウ</t>
    </rPh>
    <rPh sb="4" eb="6">
      <t>ツウカ</t>
    </rPh>
    <phoneticPr fontId="2"/>
  </si>
  <si>
    <t>通貨ペア</t>
    <rPh sb="0" eb="2">
      <t>ツウカ</t>
    </rPh>
    <phoneticPr fontId="2"/>
  </si>
  <si>
    <t>終了日</t>
    <rPh sb="0" eb="3">
      <t>シュウリョウビ</t>
    </rPh>
    <phoneticPr fontId="2"/>
  </si>
  <si>
    <t>ルール</t>
    <phoneticPr fontId="2"/>
  </si>
  <si>
    <t>日足</t>
    <rPh sb="0" eb="2">
      <t>ヒアシ</t>
    </rPh>
    <phoneticPr fontId="2"/>
  </si>
  <si>
    <t>4Ｈ足</t>
    <rPh sb="2" eb="3">
      <t>アシ</t>
    </rPh>
    <phoneticPr fontId="2"/>
  </si>
  <si>
    <t>１Ｈ足</t>
    <rPh sb="2" eb="3">
      <t>アシ</t>
    </rPh>
    <phoneticPr fontId="2"/>
  </si>
  <si>
    <t>取引通貨単位</t>
    <rPh sb="0" eb="2">
      <t>トリヒキ</t>
    </rPh>
    <rPh sb="2" eb="4">
      <t>ツウカ</t>
    </rPh>
    <rPh sb="4" eb="6">
      <t>タンイ</t>
    </rPh>
    <phoneticPr fontId="2"/>
  </si>
  <si>
    <t>通貨平均価格</t>
    <rPh sb="0" eb="2">
      <t>ツウカ</t>
    </rPh>
    <rPh sb="2" eb="4">
      <t>ヘイキン</t>
    </rPh>
    <rPh sb="4" eb="6">
      <t>カカク</t>
    </rPh>
    <phoneticPr fontId="2"/>
  </si>
  <si>
    <t>USD</t>
    <phoneticPr fontId="2"/>
  </si>
  <si>
    <t>EUR</t>
    <phoneticPr fontId="2"/>
  </si>
  <si>
    <t>GBP</t>
    <phoneticPr fontId="2"/>
  </si>
  <si>
    <t>CHF</t>
    <phoneticPr fontId="2"/>
  </si>
  <si>
    <t>NZD</t>
    <phoneticPr fontId="2"/>
  </si>
  <si>
    <t>CAD</t>
    <phoneticPr fontId="2"/>
  </si>
  <si>
    <t>AUD</t>
    <phoneticPr fontId="2"/>
  </si>
  <si>
    <t>JPY</t>
    <phoneticPr fontId="2"/>
  </si>
  <si>
    <t>ドローダウン％</t>
    <phoneticPr fontId="2"/>
  </si>
  <si>
    <t>最大ドローダウン%</t>
    <rPh sb="0" eb="2">
      <t>サイダイ</t>
    </rPh>
    <phoneticPr fontId="3"/>
  </si>
  <si>
    <t>最大ドローアップ金額</t>
    <rPh sb="0" eb="2">
      <t>サイダイ</t>
    </rPh>
    <rPh sb="8" eb="10">
      <t>キンガク</t>
    </rPh>
    <phoneticPr fontId="3"/>
  </si>
  <si>
    <t>・フィボナッチターゲット1.5で決済</t>
    <rPh sb="16" eb="18">
      <t>ケッサイ</t>
    </rPh>
    <phoneticPr fontId="3"/>
  </si>
  <si>
    <t>・フィボナッチターゲット1.27で決済</t>
    <rPh sb="17" eb="19">
      <t>ケッサイ</t>
    </rPh>
    <phoneticPr fontId="3"/>
  </si>
  <si>
    <t>・フィボナッチターゲット2.0で決済</t>
    <rPh sb="16" eb="18">
      <t>ケッサイ</t>
    </rPh>
    <phoneticPr fontId="3"/>
  </si>
  <si>
    <t>※ロットは1万通貨＝1.00で表記されます</t>
  </si>
  <si>
    <t>※ロットは1万通貨＝1.00で表記されます</t>
    <rPh sb="6" eb="7">
      <t>マン</t>
    </rPh>
    <rPh sb="7" eb="9">
      <t>ツウカ</t>
    </rPh>
    <rPh sb="15" eb="17">
      <t>ヒョウキ</t>
    </rPh>
    <phoneticPr fontId="2"/>
  </si>
  <si>
    <t>※ロットは1万通貨＝1.00で表記されます</t>
    <phoneticPr fontId="2"/>
  </si>
  <si>
    <t>10MA・20MAの両方の上側にキャンドルがあれば買い方向、下側なら売り方向。MAに触れてEB出現でエントリー待ち、EB高値or安値ブレイクでエントリー。</t>
    <phoneticPr fontId="3"/>
  </si>
  <si>
    <t>=MT4|TAB!660414</t>
  </si>
  <si>
    <t>GBPJPY</t>
    <phoneticPr fontId="2"/>
  </si>
  <si>
    <t>GBPJPY</t>
    <phoneticPr fontId="2"/>
  </si>
  <si>
    <t>EB</t>
    <phoneticPr fontId="2"/>
  </si>
  <si>
    <t>EUR/USD</t>
    <phoneticPr fontId="2"/>
  </si>
  <si>
    <t>GBP/USD</t>
    <phoneticPr fontId="2"/>
  </si>
  <si>
    <t>USD/JPY</t>
    <phoneticPr fontId="2"/>
  </si>
  <si>
    <t>CHF/JPY</t>
    <phoneticPr fontId="2"/>
  </si>
  <si>
    <t>EUR/JPY</t>
    <phoneticPr fontId="2"/>
  </si>
  <si>
    <t>AUD/JPY</t>
    <phoneticPr fontId="2"/>
  </si>
  <si>
    <t>GBP/JPY</t>
    <phoneticPr fontId="2"/>
  </si>
  <si>
    <t>日足で、期間を長くして検証を進めたいと思います。</t>
    <rPh sb="0" eb="1">
      <t>ヒ</t>
    </rPh>
    <rPh sb="1" eb="2">
      <t>アシ</t>
    </rPh>
    <rPh sb="4" eb="6">
      <t>キカン</t>
    </rPh>
    <rPh sb="7" eb="8">
      <t>ナガ</t>
    </rPh>
    <rPh sb="11" eb="13">
      <t>ケンショウ</t>
    </rPh>
    <rPh sb="14" eb="15">
      <t>スス</t>
    </rPh>
    <rPh sb="19" eb="20">
      <t>オモ</t>
    </rPh>
    <phoneticPr fontId="2"/>
  </si>
  <si>
    <t>GBP/JPYで２０１０年から検証しました。その年によってエントリーの数に差があります。また、エントリーする場合、MA１０とMA20が交差する点で、買いエントリーの場合ですが、左右ともにMA10より上ではなく、左はMA２０が上、右はMA１０が上、となった状態でエントリーは見送りでしょうか。右を重視してエントリーでしょうか。
　買い、売りのエントリーはトレンド途中の押し目かトレンド発生時のどちらかが多いと思いました。</t>
    <rPh sb="12" eb="13">
      <t>ネン</t>
    </rPh>
    <rPh sb="15" eb="17">
      <t>ケンショウ</t>
    </rPh>
    <rPh sb="24" eb="25">
      <t>トシ</t>
    </rPh>
    <rPh sb="35" eb="36">
      <t>スウ</t>
    </rPh>
    <rPh sb="37" eb="38">
      <t>サ</t>
    </rPh>
    <rPh sb="54" eb="56">
      <t>バアイ</t>
    </rPh>
    <rPh sb="67" eb="69">
      <t>コウサ</t>
    </rPh>
    <rPh sb="71" eb="72">
      <t>テン</t>
    </rPh>
    <rPh sb="74" eb="75">
      <t>カ</t>
    </rPh>
    <rPh sb="88" eb="90">
      <t>サユウ</t>
    </rPh>
    <rPh sb="99" eb="100">
      <t>ウエ</t>
    </rPh>
    <rPh sb="105" eb="106">
      <t>ヒダリ</t>
    </rPh>
    <rPh sb="112" eb="113">
      <t>ウエ</t>
    </rPh>
    <rPh sb="114" eb="115">
      <t>ミギ</t>
    </rPh>
    <rPh sb="121" eb="122">
      <t>ウエ</t>
    </rPh>
    <rPh sb="127" eb="129">
      <t>ジョウタイ</t>
    </rPh>
    <rPh sb="136" eb="138">
      <t>ミオク</t>
    </rPh>
    <rPh sb="145" eb="146">
      <t>ミギ</t>
    </rPh>
    <rPh sb="147" eb="149">
      <t>ジュウシ</t>
    </rPh>
    <rPh sb="164" eb="165">
      <t>カ</t>
    </rPh>
    <rPh sb="167" eb="168">
      <t>ウ</t>
    </rPh>
    <rPh sb="180" eb="182">
      <t>トチュウ</t>
    </rPh>
    <rPh sb="183" eb="184">
      <t>オ</t>
    </rPh>
    <rPh sb="185" eb="186">
      <t>メ</t>
    </rPh>
    <rPh sb="191" eb="193">
      <t>ハッセイ</t>
    </rPh>
    <rPh sb="193" eb="194">
      <t>ジ</t>
    </rPh>
    <rPh sb="200" eb="201">
      <t>オオ</t>
    </rPh>
    <rPh sb="203" eb="204">
      <t>オモ</t>
    </rPh>
    <phoneticPr fontId="2"/>
  </si>
  <si>
    <t>検証進めます。</t>
    <rPh sb="0" eb="2">
      <t>ケンショウ</t>
    </rPh>
    <rPh sb="2" eb="3">
      <t>スス</t>
    </rPh>
    <phoneticPr fontId="2"/>
  </si>
</sst>
</file>

<file path=xl/styles.xml><?xml version="1.0" encoding="utf-8"?>
<styleSheet xmlns="http://schemas.openxmlformats.org/spreadsheetml/2006/main">
  <numFmts count="6">
    <numFmt numFmtId="176" formatCode="0.00_ "/>
    <numFmt numFmtId="177" formatCode="m/d;@"/>
    <numFmt numFmtId="178" formatCode="#,##0_ ;[Red]\-#,##0\ "/>
    <numFmt numFmtId="179" formatCode="0.0%"/>
    <numFmt numFmtId="180" formatCode="#,##0_ "/>
    <numFmt numFmtId="181" formatCode="0.0_ ;[Red]\-0.0\ "/>
  </numFmts>
  <fonts count="12">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11"/>
      <name val="ＭＳ Ｐゴシック"/>
      <family val="3"/>
      <charset val="128"/>
      <scheme val="minor"/>
    </font>
    <font>
      <b/>
      <sz val="14"/>
      <color rgb="FFFF0000"/>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rgb="FFFFCC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EAEAEA"/>
        <bgColor indexed="64"/>
      </patternFill>
    </fill>
    <fill>
      <patternFill patternType="solid">
        <fgColor rgb="FFCC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79" fontId="0" fillId="0" borderId="1" xfId="1" applyNumberFormat="1" applyFont="1" applyBorder="1" applyAlignment="1">
      <alignment horizontal="center" vertical="center"/>
    </xf>
    <xf numFmtId="0" fontId="8"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176" fontId="9" fillId="0" borderId="1" xfId="0" applyNumberFormat="1" applyFont="1" applyBorder="1" applyAlignment="1">
      <alignment horizontal="center" vertical="center"/>
    </xf>
    <xf numFmtId="0" fontId="0" fillId="0" borderId="2" xfId="0" applyBorder="1" applyAlignment="1">
      <alignment horizontal="center" vertical="center"/>
    </xf>
    <xf numFmtId="177" fontId="9" fillId="0" borderId="1" xfId="0" applyNumberFormat="1" applyFont="1" applyBorder="1" applyAlignment="1">
      <alignment horizontal="center" vertical="center"/>
    </xf>
    <xf numFmtId="0" fontId="8" fillId="4" borderId="2" xfId="0" applyFont="1" applyFill="1" applyBorder="1">
      <alignment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0" fillId="0" borderId="4" xfId="0" applyBorder="1" applyAlignment="1">
      <alignment horizontal="center" vertical="center"/>
    </xf>
    <xf numFmtId="0" fontId="8" fillId="0" borderId="4" xfId="0" applyFont="1" applyBorder="1" applyAlignment="1">
      <alignment horizontal="center" vertical="center"/>
    </xf>
    <xf numFmtId="0" fontId="0" fillId="0" borderId="5" xfId="0" applyBorder="1" applyAlignment="1">
      <alignment horizontal="center" vertical="center"/>
    </xf>
    <xf numFmtId="179" fontId="0" fillId="0" borderId="3" xfId="1" applyNumberFormat="1" applyFont="1" applyBorder="1" applyAlignment="1">
      <alignment horizontal="center" vertical="center"/>
    </xf>
    <xf numFmtId="0" fontId="8" fillId="4" borderId="6" xfId="0" applyFont="1" applyFill="1" applyBorder="1">
      <alignment vertical="center"/>
    </xf>
    <xf numFmtId="0" fontId="8" fillId="5" borderId="1" xfId="0" applyFont="1" applyFill="1" applyBorder="1" applyAlignment="1">
      <alignment horizontal="center" vertical="center" shrinkToFit="1"/>
    </xf>
    <xf numFmtId="0" fontId="9"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0" xfId="0" applyFont="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9" fillId="0" borderId="1" xfId="0" applyFont="1" applyBorder="1" applyAlignment="1">
      <alignment horizontal="center" vertical="center"/>
    </xf>
    <xf numFmtId="180" fontId="0" fillId="0" borderId="0" xfId="0" applyNumberFormat="1">
      <alignment vertical="center"/>
    </xf>
    <xf numFmtId="179" fontId="0" fillId="0" borderId="0" xfId="1" applyNumberFormat="1" applyFont="1">
      <alignment vertical="center"/>
    </xf>
    <xf numFmtId="0" fontId="9" fillId="0" borderId="1" xfId="0" applyFont="1" applyBorder="1" applyAlignment="1">
      <alignment horizontal="center" vertical="center"/>
    </xf>
    <xf numFmtId="0" fontId="11" fillId="0" borderId="3"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xf>
    <xf numFmtId="0" fontId="8" fillId="4" borderId="1" xfId="0" applyFont="1" applyFill="1" applyBorder="1" applyAlignment="1">
      <alignment horizontal="center" vertical="center"/>
    </xf>
    <xf numFmtId="180" fontId="0" fillId="7" borderId="1" xfId="0" applyNumberFormat="1" applyFill="1" applyBorder="1" applyAlignment="1">
      <alignment horizontal="center" vertical="center"/>
    </xf>
    <xf numFmtId="0" fontId="0" fillId="7" borderId="1" xfId="0" applyFill="1" applyBorder="1" applyAlignment="1">
      <alignment horizontal="center" vertical="center"/>
    </xf>
    <xf numFmtId="18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178"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8" fillId="4" borderId="1" xfId="0" applyFont="1" applyFill="1" applyBorder="1" applyAlignment="1">
      <alignment horizontal="center" vertical="center" shrinkToFit="1"/>
    </xf>
    <xf numFmtId="179" fontId="0" fillId="0" borderId="1" xfId="1" applyNumberFormat="1" applyFont="1" applyBorder="1" applyAlignment="1">
      <alignment horizontal="center" vertical="center"/>
    </xf>
    <xf numFmtId="0" fontId="8" fillId="4" borderId="5" xfId="0" applyFont="1" applyFill="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8" fillId="8" borderId="8"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8" fillId="9" borderId="6" xfId="0" applyFont="1" applyFill="1" applyBorder="1" applyAlignment="1">
      <alignment horizontal="center" vertical="center" shrinkToFit="1"/>
    </xf>
    <xf numFmtId="0" fontId="8" fillId="9" borderId="9" xfId="0" applyFont="1" applyFill="1" applyBorder="1" applyAlignment="1">
      <alignment horizontal="center" vertical="center" shrinkToFit="1"/>
    </xf>
    <xf numFmtId="0" fontId="8" fillId="9" borderId="10" xfId="0" applyFont="1" applyFill="1" applyBorder="1" applyAlignment="1">
      <alignment horizontal="center" vertical="center" shrinkToFit="1"/>
    </xf>
    <xf numFmtId="0" fontId="8" fillId="9" borderId="11"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10" borderId="1"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11" borderId="1"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180" fontId="9" fillId="0" borderId="1" xfId="0" applyNumberFormat="1" applyFont="1" applyBorder="1" applyAlignment="1">
      <alignment horizontal="center" vertical="center"/>
    </xf>
    <xf numFmtId="0" fontId="9" fillId="0" borderId="1" xfId="0" applyFont="1" applyBorder="1" applyAlignment="1">
      <alignment horizontal="center" vertical="center"/>
    </xf>
    <xf numFmtId="178" fontId="9" fillId="0" borderId="1" xfId="0" applyNumberFormat="1" applyFont="1" applyBorder="1" applyAlignment="1">
      <alignment horizontal="center" vertical="center"/>
    </xf>
    <xf numFmtId="181" fontId="9" fillId="0" borderId="1" xfId="0" applyNumberFormat="1" applyFont="1" applyBorder="1" applyAlignment="1">
      <alignment horizontal="center" vertical="center"/>
    </xf>
    <xf numFmtId="180" fontId="9" fillId="0" borderId="7" xfId="0" applyNumberFormat="1" applyFont="1" applyBorder="1" applyAlignment="1">
      <alignment horizontal="center" vertical="center"/>
    </xf>
    <xf numFmtId="180" fontId="9" fillId="0" borderId="2" xfId="0" applyNumberFormat="1"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cellXfs>
  <cellStyles count="4">
    <cellStyle name="パーセント" xfId="1" builtinId="5"/>
    <cellStyle name="標準" xfId="0" builtinId="0"/>
    <cellStyle name="標準 2" xfId="2"/>
    <cellStyle name="標準 3" xfId="3"/>
  </cellStyles>
  <dxfs count="230">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442687</xdr:colOff>
      <xdr:row>30</xdr:row>
      <xdr:rowOff>116542</xdr:rowOff>
    </xdr:to>
    <xdr:pic>
      <xdr:nvPicPr>
        <xdr:cNvPr id="2" name="図 1" descr="2019-06-12_20h30_55.png"/>
        <xdr:cNvPicPr>
          <a:picLocks noChangeAspect="1"/>
        </xdr:cNvPicPr>
      </xdr:nvPicPr>
      <xdr:blipFill>
        <a:blip xmlns:r="http://schemas.openxmlformats.org/officeDocument/2006/relationships" r:embed="rId1" cstate="print"/>
        <a:stretch>
          <a:fillRect/>
        </a:stretch>
      </xdr:blipFill>
      <xdr:spPr>
        <a:xfrm>
          <a:off x="0" y="0"/>
          <a:ext cx="11224987" cy="5545792"/>
        </a:xfrm>
        <a:prstGeom prst="rect">
          <a:avLst/>
        </a:prstGeom>
      </xdr:spPr>
    </xdr:pic>
    <xdr:clientData/>
  </xdr:twoCellAnchor>
  <xdr:twoCellAnchor editAs="oneCell">
    <xdr:from>
      <xdr:col>0</xdr:col>
      <xdr:colOff>0</xdr:colOff>
      <xdr:row>31</xdr:row>
      <xdr:rowOff>0</xdr:rowOff>
    </xdr:from>
    <xdr:to>
      <xdr:col>16</xdr:col>
      <xdr:colOff>433158</xdr:colOff>
      <xdr:row>61</xdr:row>
      <xdr:rowOff>164186</xdr:rowOff>
    </xdr:to>
    <xdr:pic>
      <xdr:nvPicPr>
        <xdr:cNvPr id="3" name="図 2" descr="2019-06-12_20h46_59.png"/>
        <xdr:cNvPicPr>
          <a:picLocks noChangeAspect="1"/>
        </xdr:cNvPicPr>
      </xdr:nvPicPr>
      <xdr:blipFill>
        <a:blip xmlns:r="http://schemas.openxmlformats.org/officeDocument/2006/relationships" r:embed="rId2" cstate="print"/>
        <a:stretch>
          <a:fillRect/>
        </a:stretch>
      </xdr:blipFill>
      <xdr:spPr>
        <a:xfrm>
          <a:off x="0" y="5610225"/>
          <a:ext cx="11215458" cy="5593436"/>
        </a:xfrm>
        <a:prstGeom prst="rect">
          <a:avLst/>
        </a:prstGeom>
      </xdr:spPr>
    </xdr:pic>
    <xdr:clientData/>
  </xdr:twoCellAnchor>
  <xdr:twoCellAnchor editAs="oneCell">
    <xdr:from>
      <xdr:col>0</xdr:col>
      <xdr:colOff>0</xdr:colOff>
      <xdr:row>62</xdr:row>
      <xdr:rowOff>0</xdr:rowOff>
    </xdr:from>
    <xdr:to>
      <xdr:col>16</xdr:col>
      <xdr:colOff>442687</xdr:colOff>
      <xdr:row>92</xdr:row>
      <xdr:rowOff>135599</xdr:rowOff>
    </xdr:to>
    <xdr:pic>
      <xdr:nvPicPr>
        <xdr:cNvPr id="4" name="図 3" descr="2019-06-12_20h53_47.png"/>
        <xdr:cNvPicPr>
          <a:picLocks noChangeAspect="1"/>
        </xdr:cNvPicPr>
      </xdr:nvPicPr>
      <xdr:blipFill>
        <a:blip xmlns:r="http://schemas.openxmlformats.org/officeDocument/2006/relationships" r:embed="rId3" cstate="print"/>
        <a:stretch>
          <a:fillRect/>
        </a:stretch>
      </xdr:blipFill>
      <xdr:spPr>
        <a:xfrm>
          <a:off x="0" y="11220450"/>
          <a:ext cx="11224987" cy="5564849"/>
        </a:xfrm>
        <a:prstGeom prst="rect">
          <a:avLst/>
        </a:prstGeom>
      </xdr:spPr>
    </xdr:pic>
    <xdr:clientData/>
  </xdr:twoCellAnchor>
  <xdr:twoCellAnchor editAs="oneCell">
    <xdr:from>
      <xdr:col>0</xdr:col>
      <xdr:colOff>0</xdr:colOff>
      <xdr:row>93</xdr:row>
      <xdr:rowOff>0</xdr:rowOff>
    </xdr:from>
    <xdr:to>
      <xdr:col>16</xdr:col>
      <xdr:colOff>423629</xdr:colOff>
      <xdr:row>123</xdr:row>
      <xdr:rowOff>135599</xdr:rowOff>
    </xdr:to>
    <xdr:pic>
      <xdr:nvPicPr>
        <xdr:cNvPr id="5" name="図 4" descr="2019-06-12_20h59_22.png"/>
        <xdr:cNvPicPr>
          <a:picLocks noChangeAspect="1"/>
        </xdr:cNvPicPr>
      </xdr:nvPicPr>
      <xdr:blipFill>
        <a:blip xmlns:r="http://schemas.openxmlformats.org/officeDocument/2006/relationships" r:embed="rId4" cstate="print"/>
        <a:stretch>
          <a:fillRect/>
        </a:stretch>
      </xdr:blipFill>
      <xdr:spPr>
        <a:xfrm>
          <a:off x="0" y="16830675"/>
          <a:ext cx="11205929" cy="5564849"/>
        </a:xfrm>
        <a:prstGeom prst="rect">
          <a:avLst/>
        </a:prstGeom>
      </xdr:spPr>
    </xdr:pic>
    <xdr:clientData/>
  </xdr:twoCellAnchor>
  <xdr:twoCellAnchor editAs="oneCell">
    <xdr:from>
      <xdr:col>0</xdr:col>
      <xdr:colOff>0</xdr:colOff>
      <xdr:row>124</xdr:row>
      <xdr:rowOff>0</xdr:rowOff>
    </xdr:from>
    <xdr:to>
      <xdr:col>16</xdr:col>
      <xdr:colOff>414101</xdr:colOff>
      <xdr:row>153</xdr:row>
      <xdr:rowOff>59295</xdr:rowOff>
    </xdr:to>
    <xdr:pic>
      <xdr:nvPicPr>
        <xdr:cNvPr id="6" name="図 5" descr="2019-06-12_21h23_56.png"/>
        <xdr:cNvPicPr>
          <a:picLocks noChangeAspect="1"/>
        </xdr:cNvPicPr>
      </xdr:nvPicPr>
      <xdr:blipFill>
        <a:blip xmlns:r="http://schemas.openxmlformats.org/officeDocument/2006/relationships" r:embed="rId5" cstate="print"/>
        <a:stretch>
          <a:fillRect/>
        </a:stretch>
      </xdr:blipFill>
      <xdr:spPr>
        <a:xfrm>
          <a:off x="0" y="22440900"/>
          <a:ext cx="11196401" cy="5307570"/>
        </a:xfrm>
        <a:prstGeom prst="rect">
          <a:avLst/>
        </a:prstGeom>
      </xdr:spPr>
    </xdr:pic>
    <xdr:clientData/>
  </xdr:twoCellAnchor>
  <xdr:twoCellAnchor editAs="oneCell">
    <xdr:from>
      <xdr:col>0</xdr:col>
      <xdr:colOff>0</xdr:colOff>
      <xdr:row>154</xdr:row>
      <xdr:rowOff>0</xdr:rowOff>
    </xdr:from>
    <xdr:to>
      <xdr:col>16</xdr:col>
      <xdr:colOff>423629</xdr:colOff>
      <xdr:row>183</xdr:row>
      <xdr:rowOff>40238</xdr:rowOff>
    </xdr:to>
    <xdr:pic>
      <xdr:nvPicPr>
        <xdr:cNvPr id="7" name="図 6" descr="2019-06-12_21h35_18.png"/>
        <xdr:cNvPicPr>
          <a:picLocks noChangeAspect="1"/>
        </xdr:cNvPicPr>
      </xdr:nvPicPr>
      <xdr:blipFill>
        <a:blip xmlns:r="http://schemas.openxmlformats.org/officeDocument/2006/relationships" r:embed="rId6" cstate="print"/>
        <a:stretch>
          <a:fillRect/>
        </a:stretch>
      </xdr:blipFill>
      <xdr:spPr>
        <a:xfrm>
          <a:off x="0" y="27870150"/>
          <a:ext cx="11205929" cy="5288513"/>
        </a:xfrm>
        <a:prstGeom prst="rect">
          <a:avLst/>
        </a:prstGeom>
      </xdr:spPr>
    </xdr:pic>
    <xdr:clientData/>
  </xdr:twoCellAnchor>
  <xdr:twoCellAnchor editAs="oneCell">
    <xdr:from>
      <xdr:col>0</xdr:col>
      <xdr:colOff>0</xdr:colOff>
      <xdr:row>184</xdr:row>
      <xdr:rowOff>0</xdr:rowOff>
    </xdr:from>
    <xdr:to>
      <xdr:col>16</xdr:col>
      <xdr:colOff>423629</xdr:colOff>
      <xdr:row>213</xdr:row>
      <xdr:rowOff>11651</xdr:rowOff>
    </xdr:to>
    <xdr:pic>
      <xdr:nvPicPr>
        <xdr:cNvPr id="8" name="図 7" descr="2019-06-12_21h39_57.png"/>
        <xdr:cNvPicPr>
          <a:picLocks noChangeAspect="1"/>
        </xdr:cNvPicPr>
      </xdr:nvPicPr>
      <xdr:blipFill>
        <a:blip xmlns:r="http://schemas.openxmlformats.org/officeDocument/2006/relationships" r:embed="rId7" cstate="print"/>
        <a:stretch>
          <a:fillRect/>
        </a:stretch>
      </xdr:blipFill>
      <xdr:spPr>
        <a:xfrm>
          <a:off x="0" y="33299400"/>
          <a:ext cx="11205929" cy="5259926"/>
        </a:xfrm>
        <a:prstGeom prst="rect">
          <a:avLst/>
        </a:prstGeom>
      </xdr:spPr>
    </xdr:pic>
    <xdr:clientData/>
  </xdr:twoCellAnchor>
  <xdr:twoCellAnchor editAs="oneCell">
    <xdr:from>
      <xdr:col>0</xdr:col>
      <xdr:colOff>0</xdr:colOff>
      <xdr:row>214</xdr:row>
      <xdr:rowOff>0</xdr:rowOff>
    </xdr:from>
    <xdr:to>
      <xdr:col>16</xdr:col>
      <xdr:colOff>433158</xdr:colOff>
      <xdr:row>243</xdr:row>
      <xdr:rowOff>40238</xdr:rowOff>
    </xdr:to>
    <xdr:pic>
      <xdr:nvPicPr>
        <xdr:cNvPr id="9" name="図 8" descr="2019-06-12_21h44_09.png"/>
        <xdr:cNvPicPr>
          <a:picLocks noChangeAspect="1"/>
        </xdr:cNvPicPr>
      </xdr:nvPicPr>
      <xdr:blipFill>
        <a:blip xmlns:r="http://schemas.openxmlformats.org/officeDocument/2006/relationships" r:embed="rId8" cstate="print"/>
        <a:stretch>
          <a:fillRect/>
        </a:stretch>
      </xdr:blipFill>
      <xdr:spPr>
        <a:xfrm>
          <a:off x="0" y="38728650"/>
          <a:ext cx="11215458" cy="5288513"/>
        </a:xfrm>
        <a:prstGeom prst="rect">
          <a:avLst/>
        </a:prstGeom>
      </xdr:spPr>
    </xdr:pic>
    <xdr:clientData/>
  </xdr:twoCellAnchor>
  <xdr:twoCellAnchor editAs="oneCell">
    <xdr:from>
      <xdr:col>0</xdr:col>
      <xdr:colOff>0</xdr:colOff>
      <xdr:row>244</xdr:row>
      <xdr:rowOff>0</xdr:rowOff>
    </xdr:from>
    <xdr:to>
      <xdr:col>16</xdr:col>
      <xdr:colOff>461745</xdr:colOff>
      <xdr:row>273</xdr:row>
      <xdr:rowOff>40238</xdr:rowOff>
    </xdr:to>
    <xdr:pic>
      <xdr:nvPicPr>
        <xdr:cNvPr id="10" name="図 9" descr="2019-06-12_21h48_03.png"/>
        <xdr:cNvPicPr>
          <a:picLocks noChangeAspect="1"/>
        </xdr:cNvPicPr>
      </xdr:nvPicPr>
      <xdr:blipFill>
        <a:blip xmlns:r="http://schemas.openxmlformats.org/officeDocument/2006/relationships" r:embed="rId9" cstate="print"/>
        <a:stretch>
          <a:fillRect/>
        </a:stretch>
      </xdr:blipFill>
      <xdr:spPr>
        <a:xfrm>
          <a:off x="0" y="44157900"/>
          <a:ext cx="11244045" cy="5288513"/>
        </a:xfrm>
        <a:prstGeom prst="rect">
          <a:avLst/>
        </a:prstGeom>
      </xdr:spPr>
    </xdr:pic>
    <xdr:clientData/>
  </xdr:twoCellAnchor>
  <xdr:twoCellAnchor editAs="oneCell">
    <xdr:from>
      <xdr:col>0</xdr:col>
      <xdr:colOff>0</xdr:colOff>
      <xdr:row>274</xdr:row>
      <xdr:rowOff>0</xdr:rowOff>
    </xdr:from>
    <xdr:to>
      <xdr:col>16</xdr:col>
      <xdr:colOff>452216</xdr:colOff>
      <xdr:row>303</xdr:row>
      <xdr:rowOff>59295</xdr:rowOff>
    </xdr:to>
    <xdr:pic>
      <xdr:nvPicPr>
        <xdr:cNvPr id="11" name="図 10" descr="2019-06-12_21h53_27.png"/>
        <xdr:cNvPicPr>
          <a:picLocks noChangeAspect="1"/>
        </xdr:cNvPicPr>
      </xdr:nvPicPr>
      <xdr:blipFill>
        <a:blip xmlns:r="http://schemas.openxmlformats.org/officeDocument/2006/relationships" r:embed="rId10" cstate="print"/>
        <a:stretch>
          <a:fillRect/>
        </a:stretch>
      </xdr:blipFill>
      <xdr:spPr>
        <a:xfrm>
          <a:off x="0" y="49587150"/>
          <a:ext cx="11234516" cy="53075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13"/>
  <sheetViews>
    <sheetView workbookViewId="0">
      <selection activeCell="A3" sqref="A3"/>
    </sheetView>
  </sheetViews>
  <sheetFormatPr defaultRowHeight="13.5"/>
  <sheetData>
    <row r="2" spans="1:2">
      <c r="A2" t="s">
        <v>46</v>
      </c>
    </row>
    <row r="3" spans="1:2">
      <c r="A3">
        <v>100000</v>
      </c>
    </row>
    <row r="5" spans="1:2">
      <c r="A5" t="s">
        <v>47</v>
      </c>
    </row>
    <row r="6" spans="1:2">
      <c r="A6" t="s">
        <v>54</v>
      </c>
      <c r="B6">
        <v>90</v>
      </c>
    </row>
    <row r="7" spans="1:2">
      <c r="A7" t="s">
        <v>53</v>
      </c>
      <c r="B7">
        <v>90</v>
      </c>
    </row>
    <row r="8" spans="1:2">
      <c r="A8" t="s">
        <v>51</v>
      </c>
      <c r="B8">
        <v>110</v>
      </c>
    </row>
    <row r="9" spans="1:2">
      <c r="A9" t="s">
        <v>49</v>
      </c>
      <c r="B9">
        <v>120</v>
      </c>
    </row>
    <row r="10" spans="1:2">
      <c r="A10" t="s">
        <v>50</v>
      </c>
      <c r="B10">
        <v>150</v>
      </c>
    </row>
    <row r="11" spans="1:2">
      <c r="A11" t="s">
        <v>55</v>
      </c>
      <c r="B11">
        <v>100</v>
      </c>
    </row>
    <row r="12" spans="1:2">
      <c r="A12" t="s">
        <v>52</v>
      </c>
      <c r="B12">
        <v>80</v>
      </c>
    </row>
    <row r="13" spans="1:2">
      <c r="A13" t="s">
        <v>48</v>
      </c>
      <c r="B13">
        <v>120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Y109"/>
  <sheetViews>
    <sheetView tabSelected="1" zoomScale="115" zoomScaleNormal="115" workbookViewId="0">
      <pane ySplit="8" topLeftCell="A37" activePane="bottomLeft" state="frozen"/>
      <selection pane="bottomLeft" activeCell="F43" sqref="F43"/>
    </sheetView>
  </sheetViews>
  <sheetFormatPr defaultRowHeight="13.5"/>
  <cols>
    <col min="1" max="1" width="2.875" customWidth="1"/>
    <col min="2" max="18" width="6.625" customWidth="1"/>
    <col min="22" max="22" width="10.875" style="22" hidden="1" customWidth="1"/>
    <col min="23" max="23" width="0" hidden="1" customWidth="1"/>
  </cols>
  <sheetData>
    <row r="2" spans="2:25">
      <c r="B2" s="47" t="s">
        <v>5</v>
      </c>
      <c r="C2" s="47"/>
      <c r="D2" s="49" t="s">
        <v>67</v>
      </c>
      <c r="E2" s="49"/>
      <c r="F2" s="47" t="s">
        <v>6</v>
      </c>
      <c r="G2" s="47"/>
      <c r="H2" s="51" t="s">
        <v>36</v>
      </c>
      <c r="I2" s="51"/>
      <c r="J2" s="47" t="s">
        <v>7</v>
      </c>
      <c r="K2" s="47"/>
      <c r="L2" s="48">
        <v>100000</v>
      </c>
      <c r="M2" s="49"/>
      <c r="N2" s="47" t="s">
        <v>8</v>
      </c>
      <c r="O2" s="47"/>
      <c r="P2" s="50">
        <f>SUM(L2,D4)</f>
        <v>111682.47524136835</v>
      </c>
      <c r="Q2" s="51"/>
      <c r="R2" s="1"/>
      <c r="S2" s="1"/>
      <c r="T2" s="1"/>
    </row>
    <row r="3" spans="2:25" ht="57" customHeight="1">
      <c r="B3" s="47" t="s">
        <v>9</v>
      </c>
      <c r="C3" s="47"/>
      <c r="D3" s="52" t="s">
        <v>65</v>
      </c>
      <c r="E3" s="52"/>
      <c r="F3" s="52"/>
      <c r="G3" s="52"/>
      <c r="H3" s="52"/>
      <c r="I3" s="52"/>
      <c r="J3" s="47" t="s">
        <v>10</v>
      </c>
      <c r="K3" s="47"/>
      <c r="L3" s="52" t="s">
        <v>60</v>
      </c>
      <c r="M3" s="53"/>
      <c r="N3" s="53"/>
      <c r="O3" s="53"/>
      <c r="P3" s="53"/>
      <c r="Q3" s="53"/>
      <c r="R3" s="1"/>
      <c r="S3" s="1"/>
    </row>
    <row r="4" spans="2:25">
      <c r="B4" s="47" t="s">
        <v>11</v>
      </c>
      <c r="C4" s="47"/>
      <c r="D4" s="54">
        <f>SUM($R$9:$S$993)</f>
        <v>11682.475241368345</v>
      </c>
      <c r="E4" s="54"/>
      <c r="F4" s="47" t="s">
        <v>12</v>
      </c>
      <c r="G4" s="47"/>
      <c r="H4" s="55">
        <f>SUM($T$9:$U$108)</f>
        <v>974.90000000000396</v>
      </c>
      <c r="I4" s="51"/>
      <c r="J4" s="56"/>
      <c r="K4" s="56"/>
      <c r="L4" s="50"/>
      <c r="M4" s="50"/>
      <c r="N4" s="56" t="s">
        <v>57</v>
      </c>
      <c r="O4" s="56"/>
      <c r="P4" s="57">
        <f>MAX(Y:Y)</f>
        <v>0.23511042035968155</v>
      </c>
      <c r="Q4" s="57"/>
      <c r="R4" s="1"/>
      <c r="S4" s="1"/>
      <c r="T4" s="1"/>
    </row>
    <row r="5" spans="2:25">
      <c r="B5" s="39" t="s">
        <v>15</v>
      </c>
      <c r="C5" s="2">
        <f>COUNTIF($R$9:$R$990,"&gt;0")</f>
        <v>17</v>
      </c>
      <c r="D5" s="38" t="s">
        <v>16</v>
      </c>
      <c r="E5" s="15">
        <f>COUNTIF($R$9:$R$990,"&lt;0")</f>
        <v>17</v>
      </c>
      <c r="F5" s="38" t="s">
        <v>17</v>
      </c>
      <c r="G5" s="2">
        <f>COUNTIF($R$9:$R$990,"=0")</f>
        <v>0</v>
      </c>
      <c r="H5" s="38" t="s">
        <v>18</v>
      </c>
      <c r="I5" s="3">
        <f>C5/SUM(C5,E5,G5)</f>
        <v>0.5</v>
      </c>
      <c r="J5" s="58" t="s">
        <v>19</v>
      </c>
      <c r="K5" s="47"/>
      <c r="L5" s="59">
        <f>MAX(V9:V993)</f>
        <v>5</v>
      </c>
      <c r="M5" s="60"/>
      <c r="N5" s="17" t="s">
        <v>20</v>
      </c>
      <c r="O5" s="9"/>
      <c r="P5" s="59">
        <f>MAX(W9:W993)</f>
        <v>6</v>
      </c>
      <c r="Q5" s="60"/>
      <c r="R5" s="1"/>
      <c r="S5" s="1"/>
      <c r="T5" s="1"/>
    </row>
    <row r="6" spans="2:25">
      <c r="B6" s="11"/>
      <c r="C6" s="13"/>
      <c r="D6" s="14"/>
      <c r="E6" s="10"/>
      <c r="F6" s="11"/>
      <c r="G6" s="10" t="s">
        <v>66</v>
      </c>
      <c r="H6" s="11"/>
      <c r="I6" s="16"/>
      <c r="J6" s="11"/>
      <c r="K6" s="11"/>
      <c r="L6" s="10"/>
      <c r="M6" s="44" t="s">
        <v>63</v>
      </c>
      <c r="N6" s="12"/>
      <c r="O6" s="12"/>
      <c r="P6" s="10"/>
      <c r="Q6" s="7"/>
      <c r="R6" s="1"/>
      <c r="S6" s="1"/>
      <c r="T6" s="1"/>
    </row>
    <row r="7" spans="2:25">
      <c r="B7" s="61" t="s">
        <v>21</v>
      </c>
      <c r="C7" s="63" t="s">
        <v>22</v>
      </c>
      <c r="D7" s="64"/>
      <c r="E7" s="67" t="s">
        <v>23</v>
      </c>
      <c r="F7" s="68"/>
      <c r="G7" s="68"/>
      <c r="H7" s="68"/>
      <c r="I7" s="69"/>
      <c r="J7" s="70" t="s">
        <v>24</v>
      </c>
      <c r="K7" s="71"/>
      <c r="L7" s="72"/>
      <c r="M7" s="73" t="s">
        <v>25</v>
      </c>
      <c r="N7" s="74" t="s">
        <v>26</v>
      </c>
      <c r="O7" s="75"/>
      <c r="P7" s="75"/>
      <c r="Q7" s="76"/>
      <c r="R7" s="77" t="s">
        <v>27</v>
      </c>
      <c r="S7" s="77"/>
      <c r="T7" s="77"/>
      <c r="U7" s="77"/>
    </row>
    <row r="8" spans="2:25">
      <c r="B8" s="62"/>
      <c r="C8" s="65"/>
      <c r="D8" s="66"/>
      <c r="E8" s="18" t="s">
        <v>28</v>
      </c>
      <c r="F8" s="18" t="s">
        <v>29</v>
      </c>
      <c r="G8" s="18" t="s">
        <v>30</v>
      </c>
      <c r="H8" s="78" t="s">
        <v>31</v>
      </c>
      <c r="I8" s="69"/>
      <c r="J8" s="4" t="s">
        <v>32</v>
      </c>
      <c r="K8" s="79" t="s">
        <v>33</v>
      </c>
      <c r="L8" s="72"/>
      <c r="M8" s="73"/>
      <c r="N8" s="5" t="s">
        <v>28</v>
      </c>
      <c r="O8" s="5" t="s">
        <v>29</v>
      </c>
      <c r="P8" s="80" t="s">
        <v>31</v>
      </c>
      <c r="Q8" s="76"/>
      <c r="R8" s="77" t="s">
        <v>34</v>
      </c>
      <c r="S8" s="77"/>
      <c r="T8" s="77" t="s">
        <v>32</v>
      </c>
      <c r="U8" s="77"/>
      <c r="Y8" t="s">
        <v>56</v>
      </c>
    </row>
    <row r="9" spans="2:25">
      <c r="B9" s="40">
        <v>1</v>
      </c>
      <c r="C9" s="81">
        <f>L2</f>
        <v>100000</v>
      </c>
      <c r="D9" s="81"/>
      <c r="E9" s="40">
        <v>2010</v>
      </c>
      <c r="F9" s="8">
        <v>43500</v>
      </c>
      <c r="G9" s="43" t="s">
        <v>3</v>
      </c>
      <c r="H9" s="82">
        <v>139.31</v>
      </c>
      <c r="I9" s="82"/>
      <c r="J9" s="40">
        <v>545</v>
      </c>
      <c r="K9" s="81">
        <f>IF(J9="","",C9*0.03)</f>
        <v>3000</v>
      </c>
      <c r="L9" s="81"/>
      <c r="M9" s="6">
        <f>IF(J9="","",(K9/J9)/LOOKUP(RIGHT($D$2,3),定数!$A$6:$A$13,定数!$B$6:$B$13))</f>
        <v>5.5045871559633024E-2</v>
      </c>
      <c r="N9" s="40">
        <v>2010</v>
      </c>
      <c r="O9" s="8">
        <v>43525</v>
      </c>
      <c r="P9" s="82">
        <v>132.38999999999999</v>
      </c>
      <c r="Q9" s="82"/>
      <c r="R9" s="83">
        <f>IF(P9="","",T9*M9*LOOKUP(RIGHT($D$2,3),定数!$A$6:$A$13,定数!$B$6:$B$13))</f>
        <v>3809.1743119266139</v>
      </c>
      <c r="S9" s="83"/>
      <c r="T9" s="84">
        <f>IF(P9="","",IF(G9="買",(P9-H9),(H9-P9))*IF(RIGHT($D$2,3)="JPY",100,10000))</f>
        <v>692.00000000000159</v>
      </c>
      <c r="U9" s="84"/>
      <c r="V9" s="1">
        <f>IF(T9&lt;&gt;"",IF(T9&gt;0,1+V8,0),"")</f>
        <v>1</v>
      </c>
      <c r="W9">
        <f>IF(T9&lt;&gt;"",IF(T9&lt;0,1+W8,0),"")</f>
        <v>0</v>
      </c>
    </row>
    <row r="10" spans="2:25">
      <c r="B10" s="40">
        <v>2</v>
      </c>
      <c r="C10" s="81">
        <f t="shared" ref="C10:C73" si="0">IF(R9="","",C9+R9)</f>
        <v>103809.17431192662</v>
      </c>
      <c r="D10" s="81"/>
      <c r="E10" s="40">
        <v>2010</v>
      </c>
      <c r="F10" s="8">
        <v>43707</v>
      </c>
      <c r="G10" s="43" t="s">
        <v>3</v>
      </c>
      <c r="H10" s="82">
        <v>130.61000000000001</v>
      </c>
      <c r="I10" s="82"/>
      <c r="J10" s="40">
        <v>297</v>
      </c>
      <c r="K10" s="85">
        <f>IF(J10="","",C10*0.03)</f>
        <v>3114.2752293577983</v>
      </c>
      <c r="L10" s="86"/>
      <c r="M10" s="6">
        <f>IF(J10="","",(K10/J10)/LOOKUP(RIGHT($D$2,3),定数!$A$6:$A$13,定数!$B$6:$B$13))</f>
        <v>0.1048577518302289</v>
      </c>
      <c r="N10" s="40">
        <v>2010</v>
      </c>
      <c r="O10" s="8">
        <v>43496</v>
      </c>
      <c r="P10" s="82">
        <v>133.6</v>
      </c>
      <c r="Q10" s="82"/>
      <c r="R10" s="83">
        <f>IF(P10="","",T10*M10*LOOKUP(RIGHT($D$2,3),定数!$A$6:$A$13,定数!$B$6:$B$13))</f>
        <v>-3135.2467797238237</v>
      </c>
      <c r="S10" s="83"/>
      <c r="T10" s="84">
        <f>IF(P10="","",IF(G10="買",(P10-H10),(H10-P10))*IF(RIGHT($D$2,3)="JPY",100,10000))</f>
        <v>-298.99999999999807</v>
      </c>
      <c r="U10" s="84"/>
      <c r="V10" s="22">
        <f t="shared" ref="V10:V22" si="1">IF(T10&lt;&gt;"",IF(T10&gt;0,1+V9,0),"")</f>
        <v>0</v>
      </c>
      <c r="W10">
        <f t="shared" ref="W10:W73" si="2">IF(T10&lt;&gt;"",IF(T10&lt;0,1+W9,0),"")</f>
        <v>1</v>
      </c>
      <c r="X10" s="41">
        <f>IF(C10&lt;&gt;"",MAX(C10,C9),"")</f>
        <v>103809.17431192662</v>
      </c>
    </row>
    <row r="11" spans="2:25">
      <c r="B11" s="40">
        <v>3</v>
      </c>
      <c r="C11" s="81">
        <f t="shared" si="0"/>
        <v>100673.9275322028</v>
      </c>
      <c r="D11" s="81"/>
      <c r="E11" s="45">
        <v>2010</v>
      </c>
      <c r="F11" s="8">
        <v>43779</v>
      </c>
      <c r="G11" s="45" t="s">
        <v>4</v>
      </c>
      <c r="H11" s="82">
        <v>133.09</v>
      </c>
      <c r="I11" s="82"/>
      <c r="J11" s="45">
        <v>273</v>
      </c>
      <c r="K11" s="85">
        <f t="shared" ref="K11:K74" si="3">IF(J11="","",C11*0.03)</f>
        <v>3020.2178259660836</v>
      </c>
      <c r="L11" s="86"/>
      <c r="M11" s="6">
        <f>IF(J11="","",(K11/J11)/LOOKUP(RIGHT($D$2,3),定数!$A$6:$A$13,定数!$B$6:$B$13))</f>
        <v>0.11063068959582724</v>
      </c>
      <c r="N11" s="45">
        <v>2010</v>
      </c>
      <c r="O11" s="8">
        <v>43799</v>
      </c>
      <c r="P11" s="87">
        <v>130.34</v>
      </c>
      <c r="Q11" s="88"/>
      <c r="R11" s="83">
        <f>IF(P11="","",T11*M11*LOOKUP(RIGHT($D$2,3),定数!$A$6:$A$13,定数!$B$6:$B$13))</f>
        <v>-3042.3439638852487</v>
      </c>
      <c r="S11" s="83"/>
      <c r="T11" s="84">
        <f>IF(P11="","",IF(G11="買",(P11-H11),(H11-P11))*IF(RIGHT($D$2,3)="JPY",100,10000))</f>
        <v>-275</v>
      </c>
      <c r="U11" s="84"/>
      <c r="V11" s="22">
        <f t="shared" si="1"/>
        <v>0</v>
      </c>
      <c r="W11">
        <f t="shared" si="2"/>
        <v>2</v>
      </c>
      <c r="X11" s="41">
        <f>IF(C11&lt;&gt;"",MAX(X10,C11),"")</f>
        <v>103809.17431192662</v>
      </c>
      <c r="Y11" s="42">
        <f>IF(X11&lt;&gt;"",1-(C11/X11),"")</f>
        <v>3.0202020202020008E-2</v>
      </c>
    </row>
    <row r="12" spans="2:25">
      <c r="B12" s="40">
        <v>4</v>
      </c>
      <c r="C12" s="81">
        <f t="shared" si="0"/>
        <v>97631.583568317554</v>
      </c>
      <c r="D12" s="81"/>
      <c r="E12" s="45">
        <v>2011</v>
      </c>
      <c r="F12" s="8">
        <v>43498</v>
      </c>
      <c r="G12" s="45" t="s">
        <v>4</v>
      </c>
      <c r="H12" s="87">
        <v>132.03100000000001</v>
      </c>
      <c r="I12" s="88"/>
      <c r="J12" s="45">
        <v>107</v>
      </c>
      <c r="K12" s="85">
        <f t="shared" si="3"/>
        <v>2928.9475070495264</v>
      </c>
      <c r="L12" s="86"/>
      <c r="M12" s="6">
        <f>IF(J12="","",(K12/J12)/LOOKUP(RIGHT($D$2,3),定数!$A$6:$A$13,定数!$B$6:$B$13))</f>
        <v>0.27373341187378752</v>
      </c>
      <c r="N12" s="45">
        <v>2011</v>
      </c>
      <c r="O12" s="8">
        <v>43500</v>
      </c>
      <c r="P12" s="87">
        <v>131.21</v>
      </c>
      <c r="Q12" s="88"/>
      <c r="R12" s="83">
        <f>IF(P12="","",T12*M12*LOOKUP(RIGHT($D$2,3),定数!$A$6:$A$13,定数!$B$6:$B$13))</f>
        <v>-2247.3513114837901</v>
      </c>
      <c r="S12" s="83"/>
      <c r="T12" s="84">
        <f t="shared" ref="T12:T75" si="4">IF(P12="","",IF(G12="買",(P12-H12),(H12-P12))*IF(RIGHT($D$2,3)="JPY",100,10000))</f>
        <v>-82.099999999999795</v>
      </c>
      <c r="U12" s="84"/>
      <c r="V12" s="22">
        <f t="shared" si="1"/>
        <v>0</v>
      </c>
      <c r="W12">
        <f t="shared" si="2"/>
        <v>3</v>
      </c>
      <c r="X12" s="41">
        <f t="shared" ref="X12:X75" si="5">IF(C12&lt;&gt;"",MAX(X11,C12),"")</f>
        <v>103809.17431192662</v>
      </c>
      <c r="Y12" s="42">
        <f t="shared" ref="Y12:Y75" si="6">IF(X12&lt;&gt;"",1-(C12/X12),"")</f>
        <v>5.9509102009101755E-2</v>
      </c>
    </row>
    <row r="13" spans="2:25">
      <c r="B13" s="40">
        <v>5</v>
      </c>
      <c r="C13" s="81">
        <f t="shared" si="0"/>
        <v>95384.232256833769</v>
      </c>
      <c r="D13" s="81"/>
      <c r="E13" s="45">
        <v>2011</v>
      </c>
      <c r="F13" s="8">
        <v>43500</v>
      </c>
      <c r="G13" s="45" t="s">
        <v>4</v>
      </c>
      <c r="H13" s="87">
        <v>132.72</v>
      </c>
      <c r="I13" s="88"/>
      <c r="J13" s="45">
        <v>171</v>
      </c>
      <c r="K13" s="85">
        <f t="shared" si="3"/>
        <v>2861.5269677050128</v>
      </c>
      <c r="L13" s="86"/>
      <c r="M13" s="6">
        <f>IF(J13="","",(K13/J13)/LOOKUP(RIGHT($D$2,3),定数!$A$6:$A$13,定数!$B$6:$B$13))</f>
        <v>0.16734075834532239</v>
      </c>
      <c r="N13" s="45">
        <v>2011</v>
      </c>
      <c r="O13" s="8">
        <v>43511</v>
      </c>
      <c r="P13" s="87">
        <v>134.88999999999999</v>
      </c>
      <c r="Q13" s="88"/>
      <c r="R13" s="83">
        <f>IF(P13="","",T13*M13*LOOKUP(RIGHT($D$2,3),定数!$A$6:$A$13,定数!$B$6:$B$13))</f>
        <v>3631.2944560934748</v>
      </c>
      <c r="S13" s="83"/>
      <c r="T13" s="84">
        <f t="shared" si="4"/>
        <v>216.99999999999875</v>
      </c>
      <c r="U13" s="84"/>
      <c r="V13" s="22">
        <f t="shared" si="1"/>
        <v>1</v>
      </c>
      <c r="W13">
        <f t="shared" si="2"/>
        <v>0</v>
      </c>
      <c r="X13" s="41">
        <f t="shared" si="5"/>
        <v>103809.17431192662</v>
      </c>
      <c r="Y13" s="42">
        <f t="shared" si="6"/>
        <v>8.1157971932013573E-2</v>
      </c>
    </row>
    <row r="14" spans="2:25">
      <c r="B14" s="40">
        <v>6</v>
      </c>
      <c r="C14" s="81">
        <f t="shared" si="0"/>
        <v>99015.52671292724</v>
      </c>
      <c r="D14" s="81"/>
      <c r="E14" s="45">
        <v>2011</v>
      </c>
      <c r="F14" s="8">
        <v>43631</v>
      </c>
      <c r="G14" s="45" t="s">
        <v>3</v>
      </c>
      <c r="H14" s="87">
        <v>130.68</v>
      </c>
      <c r="I14" s="88"/>
      <c r="J14" s="45">
        <v>132</v>
      </c>
      <c r="K14" s="85">
        <f t="shared" si="3"/>
        <v>2970.465801387817</v>
      </c>
      <c r="L14" s="86"/>
      <c r="M14" s="6">
        <f>IF(J14="","",(K14/J14)/LOOKUP(RIGHT($D$2,3),定数!$A$6:$A$13,定数!$B$6:$B$13))</f>
        <v>0.22503528798392552</v>
      </c>
      <c r="N14" s="45">
        <v>2011</v>
      </c>
      <c r="O14" s="8">
        <v>43636</v>
      </c>
      <c r="P14" s="87">
        <v>129</v>
      </c>
      <c r="Q14" s="88"/>
      <c r="R14" s="83">
        <f>IF(P14="","",T14*M14*LOOKUP(RIGHT($D$2,3),定数!$A$6:$A$13,定数!$B$6:$B$13))</f>
        <v>3780.5928381299645</v>
      </c>
      <c r="S14" s="83"/>
      <c r="T14" s="84">
        <f>IF(P14="","",IF(G14="買",(P14-H14),(H14-P14))*IF(RIGHT($D$2,3)="JPY",100,10000))</f>
        <v>168.00000000000068</v>
      </c>
      <c r="U14" s="84"/>
      <c r="V14" s="22">
        <f t="shared" si="1"/>
        <v>2</v>
      </c>
      <c r="W14">
        <f t="shared" si="2"/>
        <v>0</v>
      </c>
      <c r="X14" s="41">
        <f t="shared" si="5"/>
        <v>103809.17431192662</v>
      </c>
      <c r="Y14" s="42">
        <f t="shared" si="6"/>
        <v>4.6177494723109835E-2</v>
      </c>
    </row>
    <row r="15" spans="2:25">
      <c r="B15" s="40">
        <v>7</v>
      </c>
      <c r="C15" s="81">
        <f t="shared" si="0"/>
        <v>102796.1195510572</v>
      </c>
      <c r="D15" s="81"/>
      <c r="E15" s="40">
        <v>2011</v>
      </c>
      <c r="F15" s="8">
        <v>43638</v>
      </c>
      <c r="G15" s="45" t="s">
        <v>3</v>
      </c>
      <c r="H15" s="82">
        <v>128.97</v>
      </c>
      <c r="I15" s="82"/>
      <c r="J15" s="40">
        <v>152</v>
      </c>
      <c r="K15" s="85">
        <f t="shared" si="3"/>
        <v>3083.883586531716</v>
      </c>
      <c r="L15" s="86"/>
      <c r="M15" s="6">
        <f>IF(J15="","",(K15/J15)/LOOKUP(RIGHT($D$2,3),定数!$A$6:$A$13,定数!$B$6:$B$13))</f>
        <v>0.2028870780612971</v>
      </c>
      <c r="N15" s="40">
        <v>2011</v>
      </c>
      <c r="O15" s="8">
        <v>43651</v>
      </c>
      <c r="P15" s="82">
        <v>130.52000000000001</v>
      </c>
      <c r="Q15" s="82"/>
      <c r="R15" s="83">
        <f>IF(P15="","",T15*M15*LOOKUP(RIGHT($D$2,3),定数!$A$6:$A$13,定数!$B$6:$B$13))</f>
        <v>-3144.7497099501279</v>
      </c>
      <c r="S15" s="83"/>
      <c r="T15" s="84">
        <f t="shared" si="4"/>
        <v>-155.00000000000114</v>
      </c>
      <c r="U15" s="84"/>
      <c r="V15" s="22">
        <f t="shared" si="1"/>
        <v>0</v>
      </c>
      <c r="W15">
        <f t="shared" si="2"/>
        <v>1</v>
      </c>
      <c r="X15" s="41">
        <f t="shared" si="5"/>
        <v>103809.17431192662</v>
      </c>
      <c r="Y15" s="42">
        <f t="shared" si="6"/>
        <v>9.7588172489011527E-3</v>
      </c>
    </row>
    <row r="16" spans="2:25">
      <c r="B16" s="40">
        <v>8</v>
      </c>
      <c r="C16" s="81">
        <f t="shared" si="0"/>
        <v>99651.369841107065</v>
      </c>
      <c r="D16" s="81"/>
      <c r="E16" s="40">
        <v>2011</v>
      </c>
      <c r="F16" s="8">
        <v>43654</v>
      </c>
      <c r="G16" s="45" t="s">
        <v>3</v>
      </c>
      <c r="H16" s="82">
        <v>128.85</v>
      </c>
      <c r="I16" s="82"/>
      <c r="J16" s="40">
        <v>118</v>
      </c>
      <c r="K16" s="85">
        <f t="shared" si="3"/>
        <v>2989.5410952332118</v>
      </c>
      <c r="L16" s="86"/>
      <c r="M16" s="6">
        <f>IF(J16="","",(K16/J16)/LOOKUP(RIGHT($D$2,3),定数!$A$6:$A$13,定数!$B$6:$B$13))</f>
        <v>0.25335094027400101</v>
      </c>
      <c r="N16" s="40">
        <v>2011</v>
      </c>
      <c r="O16" s="8">
        <v>43658</v>
      </c>
      <c r="P16" s="82">
        <v>127.35</v>
      </c>
      <c r="Q16" s="82"/>
      <c r="R16" s="83">
        <f>IF(P16="","",T16*M16*LOOKUP(RIGHT($D$2,3),定数!$A$6:$A$13,定数!$B$6:$B$13))</f>
        <v>3800.2641041100155</v>
      </c>
      <c r="S16" s="83"/>
      <c r="T16" s="84">
        <f t="shared" si="4"/>
        <v>150</v>
      </c>
      <c r="U16" s="84"/>
      <c r="V16" s="22">
        <f t="shared" si="1"/>
        <v>1</v>
      </c>
      <c r="W16">
        <f t="shared" si="2"/>
        <v>0</v>
      </c>
      <c r="X16" s="41">
        <f t="shared" si="5"/>
        <v>103809.17431192662</v>
      </c>
      <c r="Y16" s="42">
        <f t="shared" si="6"/>
        <v>4.0052379747537059E-2</v>
      </c>
    </row>
    <row r="17" spans="2:25">
      <c r="B17" s="40">
        <v>9</v>
      </c>
      <c r="C17" s="81">
        <f t="shared" si="0"/>
        <v>103451.63394521708</v>
      </c>
      <c r="D17" s="81"/>
      <c r="E17" s="40">
        <v>2011</v>
      </c>
      <c r="F17" s="8">
        <v>43673</v>
      </c>
      <c r="G17" s="45" t="s">
        <v>3</v>
      </c>
      <c r="H17" s="82">
        <v>127.18</v>
      </c>
      <c r="I17" s="82"/>
      <c r="J17" s="40">
        <v>92</v>
      </c>
      <c r="K17" s="85">
        <f t="shared" si="3"/>
        <v>3103.5490183565121</v>
      </c>
      <c r="L17" s="86"/>
      <c r="M17" s="6">
        <f>IF(J17="","",(K17/J17)/LOOKUP(RIGHT($D$2,3),定数!$A$6:$A$13,定数!$B$6:$B$13))</f>
        <v>0.3373422846039687</v>
      </c>
      <c r="N17" s="40">
        <v>2011</v>
      </c>
      <c r="O17" s="8">
        <v>43678</v>
      </c>
      <c r="P17" s="82">
        <v>128.12</v>
      </c>
      <c r="Q17" s="82"/>
      <c r="R17" s="83">
        <f>IF(P17="","",T17*M17*LOOKUP(RIGHT($D$2,3),定数!$A$6:$A$13,定数!$B$6:$B$13))</f>
        <v>-3171.0174752772982</v>
      </c>
      <c r="S17" s="83"/>
      <c r="T17" s="84">
        <f t="shared" si="4"/>
        <v>-93.999999999999773</v>
      </c>
      <c r="U17" s="84"/>
      <c r="V17" s="22">
        <f t="shared" si="1"/>
        <v>0</v>
      </c>
      <c r="W17">
        <f t="shared" si="2"/>
        <v>1</v>
      </c>
      <c r="X17" s="41">
        <f t="shared" si="5"/>
        <v>103809.17431192662</v>
      </c>
      <c r="Y17" s="42">
        <f t="shared" si="6"/>
        <v>3.444207788756648E-3</v>
      </c>
    </row>
    <row r="18" spans="2:25">
      <c r="B18" s="40">
        <v>10</v>
      </c>
      <c r="C18" s="81">
        <f t="shared" si="0"/>
        <v>100280.61646993978</v>
      </c>
      <c r="D18" s="81"/>
      <c r="E18" s="40">
        <v>2011</v>
      </c>
      <c r="F18" s="8">
        <v>43717</v>
      </c>
      <c r="G18" s="45" t="s">
        <v>3</v>
      </c>
      <c r="H18" s="82">
        <v>122.35</v>
      </c>
      <c r="I18" s="82"/>
      <c r="J18" s="40">
        <v>196</v>
      </c>
      <c r="K18" s="85">
        <f t="shared" si="3"/>
        <v>3008.4184940981932</v>
      </c>
      <c r="L18" s="86"/>
      <c r="M18" s="6">
        <f>IF(J18="","",(K18/J18)/LOOKUP(RIGHT($D$2,3),定数!$A$6:$A$13,定数!$B$6:$B$13))</f>
        <v>0.15349073949480577</v>
      </c>
      <c r="N18" s="40">
        <v>2011</v>
      </c>
      <c r="O18" s="8">
        <v>43727</v>
      </c>
      <c r="P18" s="82">
        <v>120.4</v>
      </c>
      <c r="Q18" s="82"/>
      <c r="R18" s="83">
        <f>IF(P18="","",T18*M18*LOOKUP(RIGHT($D$2,3),定数!$A$6:$A$13,定数!$B$6:$B$13))</f>
        <v>2993.0694201486949</v>
      </c>
      <c r="S18" s="83"/>
      <c r="T18" s="84">
        <f t="shared" si="4"/>
        <v>194.99999999999886</v>
      </c>
      <c r="U18" s="84"/>
      <c r="V18" s="22">
        <f t="shared" si="1"/>
        <v>1</v>
      </c>
      <c r="W18">
        <f t="shared" si="2"/>
        <v>0</v>
      </c>
      <c r="X18" s="41">
        <f t="shared" si="5"/>
        <v>103809.17431192662</v>
      </c>
      <c r="Y18" s="42">
        <f t="shared" si="6"/>
        <v>3.3990809245666442E-2</v>
      </c>
    </row>
    <row r="19" spans="2:25">
      <c r="B19" s="40">
        <v>11</v>
      </c>
      <c r="C19" s="81">
        <f t="shared" si="0"/>
        <v>103273.68589008847</v>
      </c>
      <c r="D19" s="81"/>
      <c r="E19" s="40">
        <v>2011</v>
      </c>
      <c r="F19" s="8">
        <v>43765</v>
      </c>
      <c r="G19" s="45" t="s">
        <v>4</v>
      </c>
      <c r="H19" s="82">
        <v>122.51</v>
      </c>
      <c r="I19" s="82"/>
      <c r="J19" s="40">
        <v>136</v>
      </c>
      <c r="K19" s="85">
        <f t="shared" si="3"/>
        <v>3098.2105767026542</v>
      </c>
      <c r="L19" s="86"/>
      <c r="M19" s="6">
        <f>IF(J19="","",(K19/J19)/LOOKUP(RIGHT($D$2,3),定数!$A$6:$A$13,定数!$B$6:$B$13))</f>
        <v>0.22780960122813634</v>
      </c>
      <c r="N19" s="40">
        <v>2011</v>
      </c>
      <c r="O19" s="8">
        <v>43769</v>
      </c>
      <c r="P19" s="82">
        <v>124.23</v>
      </c>
      <c r="Q19" s="82"/>
      <c r="R19" s="83">
        <f>IF(P19="","",T19*M19*LOOKUP(RIGHT($D$2,3),定数!$A$6:$A$13,定数!$B$6:$B$13))</f>
        <v>3918.3251411239426</v>
      </c>
      <c r="S19" s="83"/>
      <c r="T19" s="84">
        <f t="shared" si="4"/>
        <v>171.99999999999989</v>
      </c>
      <c r="U19" s="84"/>
      <c r="V19" s="22">
        <f t="shared" si="1"/>
        <v>2</v>
      </c>
      <c r="W19">
        <f t="shared" si="2"/>
        <v>0</v>
      </c>
      <c r="X19" s="41">
        <f t="shared" si="5"/>
        <v>103809.17431192662</v>
      </c>
      <c r="Y19" s="42">
        <f t="shared" si="6"/>
        <v>5.1583920726419041E-3</v>
      </c>
    </row>
    <row r="20" spans="2:25">
      <c r="B20" s="40">
        <v>12</v>
      </c>
      <c r="C20" s="81">
        <f t="shared" si="0"/>
        <v>107192.01103121242</v>
      </c>
      <c r="D20" s="81"/>
      <c r="E20" s="40">
        <v>2012</v>
      </c>
      <c r="F20" s="8">
        <v>43499</v>
      </c>
      <c r="G20" s="45" t="s">
        <v>4</v>
      </c>
      <c r="H20" s="82">
        <v>121.21</v>
      </c>
      <c r="I20" s="82"/>
      <c r="J20" s="40">
        <v>93</v>
      </c>
      <c r="K20" s="85">
        <f t="shared" si="3"/>
        <v>3215.7603309363722</v>
      </c>
      <c r="L20" s="86"/>
      <c r="M20" s="6">
        <f>IF(J20="","",(K20/J20)/LOOKUP(RIGHT($D$2,3),定数!$A$6:$A$13,定数!$B$6:$B$13))</f>
        <v>0.3457806807458465</v>
      </c>
      <c r="N20" s="40">
        <v>2012</v>
      </c>
      <c r="O20" s="8">
        <v>43504</v>
      </c>
      <c r="P20" s="82">
        <v>122.39</v>
      </c>
      <c r="Q20" s="82"/>
      <c r="R20" s="83">
        <f>IF(P20="","",T20*M20*LOOKUP(RIGHT($D$2,3),定数!$A$6:$A$13,定数!$B$6:$B$13))</f>
        <v>4080.2120328010128</v>
      </c>
      <c r="S20" s="83"/>
      <c r="T20" s="84">
        <f t="shared" si="4"/>
        <v>118.00000000000068</v>
      </c>
      <c r="U20" s="84"/>
      <c r="V20" s="22">
        <f t="shared" si="1"/>
        <v>3</v>
      </c>
      <c r="W20">
        <f t="shared" si="2"/>
        <v>0</v>
      </c>
      <c r="X20" s="41">
        <f t="shared" si="5"/>
        <v>107192.01103121242</v>
      </c>
      <c r="Y20" s="42">
        <f t="shared" si="6"/>
        <v>0</v>
      </c>
    </row>
    <row r="21" spans="2:25">
      <c r="B21" s="40">
        <v>13</v>
      </c>
      <c r="C21" s="81">
        <f t="shared" si="0"/>
        <v>111272.22306401342</v>
      </c>
      <c r="D21" s="81"/>
      <c r="E21" s="40">
        <v>2012</v>
      </c>
      <c r="F21" s="8">
        <v>29</v>
      </c>
      <c r="G21" s="45" t="s">
        <v>4</v>
      </c>
      <c r="H21" s="82">
        <v>122.96</v>
      </c>
      <c r="I21" s="82"/>
      <c r="J21" s="40">
        <v>125</v>
      </c>
      <c r="K21" s="85">
        <f t="shared" si="3"/>
        <v>3338.1666919204026</v>
      </c>
      <c r="L21" s="86"/>
      <c r="M21" s="6">
        <f>IF(J21="","",(K21/J21)/LOOKUP(RIGHT($D$2,3),定数!$A$6:$A$13,定数!$B$6:$B$13))</f>
        <v>0.26705333535363218</v>
      </c>
      <c r="N21" s="40">
        <v>2012</v>
      </c>
      <c r="O21" s="8">
        <v>43512</v>
      </c>
      <c r="P21" s="82">
        <v>124.54</v>
      </c>
      <c r="Q21" s="82"/>
      <c r="R21" s="83">
        <f>IF(P21="","",T21*M21*LOOKUP(RIGHT($D$2,3),定数!$A$6:$A$13,定数!$B$6:$B$13))</f>
        <v>4219.4426985874215</v>
      </c>
      <c r="S21" s="83"/>
      <c r="T21" s="84">
        <f t="shared" si="4"/>
        <v>158.00000000000125</v>
      </c>
      <c r="U21" s="84"/>
      <c r="V21" s="22">
        <f t="shared" si="1"/>
        <v>4</v>
      </c>
      <c r="W21">
        <f t="shared" si="2"/>
        <v>0</v>
      </c>
      <c r="X21" s="41">
        <f t="shared" si="5"/>
        <v>111272.22306401342</v>
      </c>
      <c r="Y21" s="42">
        <f t="shared" si="6"/>
        <v>0</v>
      </c>
    </row>
    <row r="22" spans="2:25">
      <c r="B22" s="40">
        <v>14</v>
      </c>
      <c r="C22" s="81">
        <f t="shared" si="0"/>
        <v>115491.66576260084</v>
      </c>
      <c r="D22" s="81"/>
      <c r="E22" s="40">
        <v>2012</v>
      </c>
      <c r="F22" s="8">
        <v>43537</v>
      </c>
      <c r="G22" s="45" t="s">
        <v>4</v>
      </c>
      <c r="H22" s="82">
        <v>130.04</v>
      </c>
      <c r="I22" s="82"/>
      <c r="J22" s="40">
        <v>212</v>
      </c>
      <c r="K22" s="85">
        <f t="shared" si="3"/>
        <v>3464.7499728780249</v>
      </c>
      <c r="L22" s="86"/>
      <c r="M22" s="6">
        <f>IF(J22="","",(K22/J22)/LOOKUP(RIGHT($D$2,3),定数!$A$6:$A$13,定数!$B$6:$B$13))</f>
        <v>0.16343160249424646</v>
      </c>
      <c r="N22" s="40">
        <v>2012</v>
      </c>
      <c r="O22" s="8">
        <v>43545</v>
      </c>
      <c r="P22" s="82">
        <v>133.07</v>
      </c>
      <c r="Q22" s="82"/>
      <c r="R22" s="83">
        <f>IF(P22="","",T22*M22*LOOKUP(RIGHT($D$2,3),定数!$A$6:$A$13,定数!$B$6:$B$13))</f>
        <v>4951.9775555756696</v>
      </c>
      <c r="S22" s="83"/>
      <c r="T22" s="84">
        <f t="shared" si="4"/>
        <v>303.00000000000011</v>
      </c>
      <c r="U22" s="84"/>
      <c r="V22" s="22">
        <f t="shared" si="1"/>
        <v>5</v>
      </c>
      <c r="W22">
        <f t="shared" si="2"/>
        <v>0</v>
      </c>
      <c r="X22" s="41">
        <f t="shared" si="5"/>
        <v>115491.66576260084</v>
      </c>
      <c r="Y22" s="42">
        <f t="shared" si="6"/>
        <v>0</v>
      </c>
    </row>
    <row r="23" spans="2:25">
      <c r="B23" s="40">
        <v>15</v>
      </c>
      <c r="C23" s="81">
        <f t="shared" si="0"/>
        <v>120443.6433181765</v>
      </c>
      <c r="D23" s="81"/>
      <c r="E23" s="40">
        <v>2012</v>
      </c>
      <c r="F23" s="8">
        <v>43666</v>
      </c>
      <c r="G23" s="45" t="s">
        <v>3</v>
      </c>
      <c r="H23" s="82">
        <v>122.48</v>
      </c>
      <c r="I23" s="82"/>
      <c r="J23" s="40">
        <v>129</v>
      </c>
      <c r="K23" s="85">
        <f t="shared" si="3"/>
        <v>3613.3092995452948</v>
      </c>
      <c r="L23" s="86"/>
      <c r="M23" s="6">
        <f>IF(J23="","",(K23/J23)/LOOKUP(RIGHT($D$2,3),定数!$A$6:$A$13,定数!$B$6:$B$13))</f>
        <v>0.28010149608878254</v>
      </c>
      <c r="N23" s="40">
        <v>2012</v>
      </c>
      <c r="O23" s="8">
        <v>43672</v>
      </c>
      <c r="P23" s="82">
        <v>120.84</v>
      </c>
      <c r="Q23" s="82"/>
      <c r="R23" s="83">
        <f>IF(P23="","",T23*M23*LOOKUP(RIGHT($D$2,3),定数!$A$6:$A$13,定数!$B$6:$B$13))</f>
        <v>4593.6645358560354</v>
      </c>
      <c r="S23" s="83"/>
      <c r="T23" s="84">
        <f t="shared" si="4"/>
        <v>164.00000000000006</v>
      </c>
      <c r="U23" s="84"/>
      <c r="V23" t="str">
        <f t="shared" ref="V23:W74" si="7">IF(S23&lt;&gt;"",IF(S23&lt;0,1+V22,0),"")</f>
        <v/>
      </c>
      <c r="W23">
        <f t="shared" si="2"/>
        <v>0</v>
      </c>
      <c r="X23" s="41">
        <f t="shared" si="5"/>
        <v>120443.6433181765</v>
      </c>
      <c r="Y23" s="42">
        <f t="shared" si="6"/>
        <v>0</v>
      </c>
    </row>
    <row r="24" spans="2:25">
      <c r="B24" s="40">
        <v>16</v>
      </c>
      <c r="C24" s="81">
        <f t="shared" si="0"/>
        <v>125037.30785403254</v>
      </c>
      <c r="D24" s="81"/>
      <c r="E24" s="40">
        <v>2012</v>
      </c>
      <c r="F24" s="8">
        <v>43722</v>
      </c>
      <c r="G24" s="45" t="s">
        <v>4</v>
      </c>
      <c r="H24" s="82">
        <v>127.25</v>
      </c>
      <c r="I24" s="82"/>
      <c r="J24" s="40">
        <v>217</v>
      </c>
      <c r="K24" s="85">
        <f t="shared" si="3"/>
        <v>3751.1192356209758</v>
      </c>
      <c r="L24" s="86"/>
      <c r="M24" s="6">
        <f>IF(J24="","",(K24/J24)/LOOKUP(RIGHT($D$2,3),定数!$A$6:$A$13,定数!$B$6:$B$13))</f>
        <v>0.17286263758622009</v>
      </c>
      <c r="N24" s="40">
        <v>2012</v>
      </c>
      <c r="O24" s="8">
        <v>43747</v>
      </c>
      <c r="P24" s="82">
        <v>125.06</v>
      </c>
      <c r="Q24" s="82"/>
      <c r="R24" s="83">
        <f>IF(P24="","",T24*M24*LOOKUP(RIGHT($D$2,3),定数!$A$6:$A$13,定数!$B$6:$B$13))</f>
        <v>-3785.6917631382162</v>
      </c>
      <c r="S24" s="83"/>
      <c r="T24" s="84">
        <f t="shared" si="4"/>
        <v>-218.99999999999977</v>
      </c>
      <c r="U24" s="84"/>
      <c r="V24" t="str">
        <f t="shared" si="7"/>
        <v/>
      </c>
      <c r="W24">
        <f t="shared" si="2"/>
        <v>1</v>
      </c>
      <c r="X24" s="41">
        <f t="shared" si="5"/>
        <v>125037.30785403254</v>
      </c>
      <c r="Y24" s="42">
        <f t="shared" si="6"/>
        <v>0</v>
      </c>
    </row>
    <row r="25" spans="2:25">
      <c r="B25" s="40">
        <v>17</v>
      </c>
      <c r="C25" s="81">
        <f t="shared" si="0"/>
        <v>121251.61609089433</v>
      </c>
      <c r="D25" s="81"/>
      <c r="E25" s="40">
        <v>2012</v>
      </c>
      <c r="F25" s="8">
        <v>43798</v>
      </c>
      <c r="G25" s="45" t="s">
        <v>4</v>
      </c>
      <c r="H25" s="82">
        <v>131.86000000000001</v>
      </c>
      <c r="I25" s="82"/>
      <c r="J25" s="40">
        <v>60</v>
      </c>
      <c r="K25" s="85">
        <f t="shared" si="3"/>
        <v>3637.5484827268297</v>
      </c>
      <c r="L25" s="86"/>
      <c r="M25" s="6">
        <f>IF(J25="","",(K25/J25)/LOOKUP(RIGHT($D$2,3),定数!$A$6:$A$13,定数!$B$6:$B$13))</f>
        <v>0.6062580804544716</v>
      </c>
      <c r="N25" s="40">
        <v>2012</v>
      </c>
      <c r="O25" s="8">
        <v>43799</v>
      </c>
      <c r="P25" s="82">
        <v>132.61000000000001</v>
      </c>
      <c r="Q25" s="82"/>
      <c r="R25" s="83">
        <f>IF(P25="","",T25*M25*LOOKUP(RIGHT($D$2,3),定数!$A$6:$A$13,定数!$B$6:$B$13))</f>
        <v>4546.9356034085376</v>
      </c>
      <c r="S25" s="83"/>
      <c r="T25" s="84">
        <f t="shared" si="4"/>
        <v>75</v>
      </c>
      <c r="U25" s="84"/>
      <c r="V25" t="str">
        <f t="shared" si="7"/>
        <v/>
      </c>
      <c r="W25">
        <f t="shared" si="2"/>
        <v>0</v>
      </c>
      <c r="X25" s="41">
        <f t="shared" si="5"/>
        <v>125037.30785403254</v>
      </c>
      <c r="Y25" s="42">
        <f t="shared" si="6"/>
        <v>3.02764976958525E-2</v>
      </c>
    </row>
    <row r="26" spans="2:25">
      <c r="B26" s="40">
        <v>18</v>
      </c>
      <c r="C26" s="81">
        <f t="shared" si="0"/>
        <v>125798.55169430286</v>
      </c>
      <c r="D26" s="81"/>
      <c r="E26" s="40">
        <v>2012</v>
      </c>
      <c r="F26" s="8">
        <v>43804</v>
      </c>
      <c r="G26" s="45" t="s">
        <v>4</v>
      </c>
      <c r="H26" s="82">
        <v>132.75</v>
      </c>
      <c r="I26" s="82"/>
      <c r="J26" s="40">
        <v>106</v>
      </c>
      <c r="K26" s="85">
        <f t="shared" si="3"/>
        <v>3773.9565508290857</v>
      </c>
      <c r="L26" s="86"/>
      <c r="M26" s="6">
        <f>IF(J26="","",(K26/J26)/LOOKUP(RIGHT($D$2,3),定数!$A$6:$A$13,定数!$B$6:$B$13))</f>
        <v>0.35603363687066847</v>
      </c>
      <c r="N26" s="40">
        <v>2012</v>
      </c>
      <c r="O26" s="8">
        <v>43811</v>
      </c>
      <c r="P26" s="82">
        <v>134.09</v>
      </c>
      <c r="Q26" s="82"/>
      <c r="R26" s="83">
        <f>IF(P26="","",T26*M26*LOOKUP(RIGHT($D$2,3),定数!$A$6:$A$13,定数!$B$6:$B$13))</f>
        <v>4770.8507340669694</v>
      </c>
      <c r="S26" s="83"/>
      <c r="T26" s="84">
        <f t="shared" si="4"/>
        <v>134.00000000000034</v>
      </c>
      <c r="U26" s="84"/>
      <c r="V26" t="str">
        <f t="shared" si="7"/>
        <v/>
      </c>
      <c r="W26">
        <f t="shared" si="2"/>
        <v>0</v>
      </c>
      <c r="X26" s="41">
        <f t="shared" si="5"/>
        <v>125798.55169430286</v>
      </c>
      <c r="Y26" s="42">
        <f t="shared" si="6"/>
        <v>0</v>
      </c>
    </row>
    <row r="27" spans="2:25">
      <c r="B27" s="40">
        <v>19</v>
      </c>
      <c r="C27" s="81">
        <f t="shared" si="0"/>
        <v>130569.40242836984</v>
      </c>
      <c r="D27" s="81"/>
      <c r="E27" s="40">
        <v>2013</v>
      </c>
      <c r="F27" s="8">
        <v>43782</v>
      </c>
      <c r="G27" s="45" t="s">
        <v>4</v>
      </c>
      <c r="H27" s="82">
        <v>159.41999999999999</v>
      </c>
      <c r="I27" s="82"/>
      <c r="J27" s="40">
        <v>143</v>
      </c>
      <c r="K27" s="85">
        <f t="shared" si="3"/>
        <v>3917.0820728510948</v>
      </c>
      <c r="L27" s="86"/>
      <c r="M27" s="6">
        <f>IF(J27="","",(K27/J27)/LOOKUP(RIGHT($D$2,3),定数!$A$6:$A$13,定数!$B$6:$B$13))</f>
        <v>0.27392182327630032</v>
      </c>
      <c r="N27" s="40">
        <v>2013</v>
      </c>
      <c r="O27" s="8">
        <v>43784</v>
      </c>
      <c r="P27" s="82">
        <v>161.22999999999999</v>
      </c>
      <c r="Q27" s="82"/>
      <c r="R27" s="83">
        <f>IF(P27="","",T27*M27*LOOKUP(RIGHT($D$2,3),定数!$A$6:$A$13,定数!$B$6:$B$13))</f>
        <v>4957.9850013010418</v>
      </c>
      <c r="S27" s="83"/>
      <c r="T27" s="84">
        <f t="shared" si="4"/>
        <v>181.00000000000023</v>
      </c>
      <c r="U27" s="84"/>
      <c r="V27" t="str">
        <f t="shared" si="7"/>
        <v/>
      </c>
      <c r="W27">
        <f t="shared" si="2"/>
        <v>0</v>
      </c>
      <c r="X27" s="41">
        <f t="shared" si="5"/>
        <v>130569.40242836984</v>
      </c>
      <c r="Y27" s="42">
        <f t="shared" si="6"/>
        <v>0</v>
      </c>
    </row>
    <row r="28" spans="2:25">
      <c r="B28" s="40">
        <v>20</v>
      </c>
      <c r="C28" s="81">
        <f t="shared" si="0"/>
        <v>135527.38742967087</v>
      </c>
      <c r="D28" s="81"/>
      <c r="E28" s="40">
        <v>2013</v>
      </c>
      <c r="F28" s="8">
        <v>43805</v>
      </c>
      <c r="G28" s="45" t="s">
        <v>4</v>
      </c>
      <c r="H28" s="82">
        <v>168.25</v>
      </c>
      <c r="I28" s="82"/>
      <c r="J28" s="40">
        <v>221</v>
      </c>
      <c r="K28" s="85">
        <f t="shared" si="3"/>
        <v>4065.821622890126</v>
      </c>
      <c r="L28" s="86"/>
      <c r="M28" s="6">
        <f>IF(J28="","",(K28/J28)/LOOKUP(RIGHT($D$2,3),定数!$A$6:$A$13,定数!$B$6:$B$13))</f>
        <v>0.18397382909005094</v>
      </c>
      <c r="N28" s="40">
        <v>2013</v>
      </c>
      <c r="O28" s="8">
        <v>43817</v>
      </c>
      <c r="P28" s="82">
        <v>171.05</v>
      </c>
      <c r="Q28" s="82"/>
      <c r="R28" s="83">
        <f>IF(P28="","",T28*M28*LOOKUP(RIGHT($D$2,3),定数!$A$6:$A$13,定数!$B$6:$B$13))</f>
        <v>5151.2672145214474</v>
      </c>
      <c r="S28" s="83"/>
      <c r="T28" s="84">
        <f t="shared" si="4"/>
        <v>280.00000000000114</v>
      </c>
      <c r="U28" s="84"/>
      <c r="V28" t="str">
        <f t="shared" si="7"/>
        <v/>
      </c>
      <c r="W28">
        <f t="shared" si="2"/>
        <v>0</v>
      </c>
      <c r="X28" s="41">
        <f t="shared" si="5"/>
        <v>135527.38742967087</v>
      </c>
      <c r="Y28" s="42">
        <f t="shared" si="6"/>
        <v>0</v>
      </c>
    </row>
    <row r="29" spans="2:25">
      <c r="B29" s="40">
        <v>21</v>
      </c>
      <c r="C29" s="81">
        <f t="shared" si="0"/>
        <v>140678.65464419231</v>
      </c>
      <c r="D29" s="81"/>
      <c r="E29" s="40">
        <v>2014</v>
      </c>
      <c r="F29" s="8">
        <v>43494</v>
      </c>
      <c r="G29" s="46" t="s">
        <v>3</v>
      </c>
      <c r="H29" s="82">
        <v>168.67</v>
      </c>
      <c r="I29" s="82"/>
      <c r="J29" s="40">
        <v>277</v>
      </c>
      <c r="K29" s="85">
        <f t="shared" si="3"/>
        <v>4220.3596393257694</v>
      </c>
      <c r="L29" s="86"/>
      <c r="M29" s="6">
        <f>IF(J29="","",(K29/J29)/LOOKUP(RIGHT($D$2,3),定数!$A$6:$A$13,定数!$B$6:$B$13))</f>
        <v>0.15235955376627328</v>
      </c>
      <c r="N29" s="40">
        <v>2014</v>
      </c>
      <c r="O29" s="8">
        <v>43499</v>
      </c>
      <c r="P29" s="82">
        <v>165.17</v>
      </c>
      <c r="Q29" s="82"/>
      <c r="R29" s="83">
        <f>IF(P29="","",T29*M29*LOOKUP(RIGHT($D$2,3),定数!$A$6:$A$13,定数!$B$6:$B$13))</f>
        <v>5332.5843818195644</v>
      </c>
      <c r="S29" s="83"/>
      <c r="T29" s="84">
        <f t="shared" si="4"/>
        <v>350</v>
      </c>
      <c r="U29" s="84"/>
      <c r="V29" t="str">
        <f t="shared" si="7"/>
        <v/>
      </c>
      <c r="W29">
        <f t="shared" si="2"/>
        <v>0</v>
      </c>
      <c r="X29" s="41">
        <f t="shared" si="5"/>
        <v>140678.65464419231</v>
      </c>
      <c r="Y29" s="42">
        <f t="shared" si="6"/>
        <v>0</v>
      </c>
    </row>
    <row r="30" spans="2:25">
      <c r="B30" s="40">
        <v>22</v>
      </c>
      <c r="C30" s="81">
        <f t="shared" si="0"/>
        <v>146011.23902601187</v>
      </c>
      <c r="D30" s="81"/>
      <c r="E30" s="40">
        <v>2014</v>
      </c>
      <c r="F30" s="8">
        <v>43583</v>
      </c>
      <c r="G30" s="46" t="s">
        <v>4</v>
      </c>
      <c r="H30" s="82">
        <v>172.58</v>
      </c>
      <c r="I30" s="82"/>
      <c r="J30" s="40">
        <v>131</v>
      </c>
      <c r="K30" s="85">
        <f t="shared" si="3"/>
        <v>4380.3371707803562</v>
      </c>
      <c r="L30" s="86"/>
      <c r="M30" s="6">
        <f>IF(J30="","",(K30/J30)/LOOKUP(RIGHT($D$2,3),定数!$A$6:$A$13,定数!$B$6:$B$13))</f>
        <v>0.33437688326567605</v>
      </c>
      <c r="N30" s="40">
        <v>2014</v>
      </c>
      <c r="O30" s="8">
        <v>43594</v>
      </c>
      <c r="P30" s="82">
        <v>171.24</v>
      </c>
      <c r="Q30" s="82"/>
      <c r="R30" s="83">
        <f>IF(P30="","",T30*M30*LOOKUP(RIGHT($D$2,3),定数!$A$6:$A$13,定数!$B$6:$B$13))</f>
        <v>-4480.6502357600702</v>
      </c>
      <c r="S30" s="83"/>
      <c r="T30" s="84">
        <f t="shared" si="4"/>
        <v>-134.00000000000034</v>
      </c>
      <c r="U30" s="84"/>
      <c r="V30" t="str">
        <f t="shared" si="7"/>
        <v/>
      </c>
      <c r="W30">
        <f t="shared" si="2"/>
        <v>1</v>
      </c>
      <c r="X30" s="41">
        <f t="shared" si="5"/>
        <v>146011.23902601187</v>
      </c>
      <c r="Y30" s="42">
        <f t="shared" si="6"/>
        <v>0</v>
      </c>
    </row>
    <row r="31" spans="2:25">
      <c r="B31" s="40">
        <v>23</v>
      </c>
      <c r="C31" s="81">
        <f t="shared" si="0"/>
        <v>141530.58879025179</v>
      </c>
      <c r="D31" s="81"/>
      <c r="E31" s="40">
        <v>2014</v>
      </c>
      <c r="F31" s="8">
        <v>43706</v>
      </c>
      <c r="G31" s="46" t="s">
        <v>4</v>
      </c>
      <c r="H31" s="82">
        <v>172.81</v>
      </c>
      <c r="I31" s="82"/>
      <c r="J31" s="40">
        <v>86</v>
      </c>
      <c r="K31" s="85">
        <f t="shared" si="3"/>
        <v>4245.9176637075534</v>
      </c>
      <c r="L31" s="86"/>
      <c r="M31" s="6">
        <f>IF(J31="","",(K31/J31)/LOOKUP(RIGHT($D$2,3),定数!$A$6:$A$13,定数!$B$6:$B$13))</f>
        <v>0.49371135624506435</v>
      </c>
      <c r="N31" s="40">
        <v>2014</v>
      </c>
      <c r="O31" s="8">
        <v>43712</v>
      </c>
      <c r="P31" s="82">
        <v>171.93</v>
      </c>
      <c r="Q31" s="82"/>
      <c r="R31" s="83">
        <f>IF(P31="","",T31*M31*LOOKUP(RIGHT($D$2,3),定数!$A$6:$A$13,定数!$B$6:$B$13))</f>
        <v>-4344.659934956544</v>
      </c>
      <c r="S31" s="83"/>
      <c r="T31" s="84">
        <f t="shared" si="4"/>
        <v>-87.999999999999545</v>
      </c>
      <c r="U31" s="84"/>
      <c r="V31" t="str">
        <f t="shared" si="7"/>
        <v/>
      </c>
      <c r="W31">
        <f t="shared" si="2"/>
        <v>2</v>
      </c>
      <c r="X31" s="41">
        <f t="shared" si="5"/>
        <v>146011.23902601187</v>
      </c>
      <c r="Y31" s="42">
        <f t="shared" si="6"/>
        <v>3.0687022900763528E-2</v>
      </c>
    </row>
    <row r="32" spans="2:25">
      <c r="B32" s="40">
        <v>24</v>
      </c>
      <c r="C32" s="81">
        <f t="shared" si="0"/>
        <v>137185.92885529523</v>
      </c>
      <c r="D32" s="81"/>
      <c r="E32" s="40">
        <v>2015</v>
      </c>
      <c r="F32" s="8">
        <v>43513</v>
      </c>
      <c r="G32" s="46" t="s">
        <v>4</v>
      </c>
      <c r="H32" s="82">
        <v>183.39</v>
      </c>
      <c r="I32" s="82"/>
      <c r="J32" s="40">
        <v>180</v>
      </c>
      <c r="K32" s="85">
        <f t="shared" si="3"/>
        <v>4115.5778656588573</v>
      </c>
      <c r="L32" s="86"/>
      <c r="M32" s="6">
        <f>IF(J32="","",(K32/J32)/LOOKUP(RIGHT($D$2,3),定数!$A$6:$A$13,定数!$B$6:$B$13))</f>
        <v>0.2286432147588254</v>
      </c>
      <c r="N32" s="40">
        <v>2015</v>
      </c>
      <c r="O32" s="8">
        <v>43530</v>
      </c>
      <c r="P32" s="82">
        <v>181.57</v>
      </c>
      <c r="Q32" s="82"/>
      <c r="R32" s="83">
        <f>IF(P32="","",T32*M32*LOOKUP(RIGHT($D$2,3),定数!$A$6:$A$13,定数!$B$6:$B$13))</f>
        <v>-4161.3065086106071</v>
      </c>
      <c r="S32" s="83"/>
      <c r="T32" s="84">
        <f t="shared" si="4"/>
        <v>-181.99999999999932</v>
      </c>
      <c r="U32" s="84"/>
      <c r="V32" t="str">
        <f t="shared" si="7"/>
        <v/>
      </c>
      <c r="W32">
        <f t="shared" si="2"/>
        <v>3</v>
      </c>
      <c r="X32" s="41">
        <f t="shared" si="5"/>
        <v>146011.23902601187</v>
      </c>
      <c r="Y32" s="42">
        <f t="shared" si="6"/>
        <v>6.0442677081484208E-2</v>
      </c>
    </row>
    <row r="33" spans="2:25">
      <c r="B33" s="40">
        <v>25</v>
      </c>
      <c r="C33" s="81">
        <f t="shared" si="0"/>
        <v>133024.62234668463</v>
      </c>
      <c r="D33" s="81"/>
      <c r="E33" s="40">
        <v>2015</v>
      </c>
      <c r="F33" s="8">
        <v>43556</v>
      </c>
      <c r="G33" s="46" t="s">
        <v>3</v>
      </c>
      <c r="H33" s="82">
        <v>176.77</v>
      </c>
      <c r="I33" s="82"/>
      <c r="J33" s="40">
        <v>165</v>
      </c>
      <c r="K33" s="85">
        <f t="shared" si="3"/>
        <v>3990.7386704005385</v>
      </c>
      <c r="L33" s="86"/>
      <c r="M33" s="6">
        <f>IF(J33="","",(K33/J33)/LOOKUP(RIGHT($D$2,3),定数!$A$6:$A$13,定数!$B$6:$B$13))</f>
        <v>0.24186294972124475</v>
      </c>
      <c r="N33" s="40">
        <v>2015</v>
      </c>
      <c r="O33" s="8">
        <v>43562</v>
      </c>
      <c r="P33" s="82">
        <v>178.44</v>
      </c>
      <c r="Q33" s="82"/>
      <c r="R33" s="83">
        <f>IF(P33="","",T33*M33*LOOKUP(RIGHT($D$2,3),定数!$A$6:$A$13,定数!$B$6:$B$13))</f>
        <v>-4039.1112603447573</v>
      </c>
      <c r="S33" s="83"/>
      <c r="T33" s="84">
        <f t="shared" si="4"/>
        <v>-166.99999999999875</v>
      </c>
      <c r="U33" s="84"/>
      <c r="V33" t="str">
        <f t="shared" si="7"/>
        <v/>
      </c>
      <c r="W33">
        <f t="shared" si="2"/>
        <v>4</v>
      </c>
      <c r="X33" s="41">
        <f t="shared" si="5"/>
        <v>146011.23902601187</v>
      </c>
      <c r="Y33" s="42">
        <f t="shared" si="6"/>
        <v>8.894258254334575E-2</v>
      </c>
    </row>
    <row r="34" spans="2:25">
      <c r="B34" s="40">
        <v>26</v>
      </c>
      <c r="C34" s="81">
        <f t="shared" si="0"/>
        <v>128985.51108633987</v>
      </c>
      <c r="D34" s="81"/>
      <c r="E34" s="40">
        <v>2015</v>
      </c>
      <c r="F34" s="8">
        <v>43627</v>
      </c>
      <c r="G34" s="46" t="s">
        <v>4</v>
      </c>
      <c r="H34" s="82">
        <v>191.95</v>
      </c>
      <c r="I34" s="82"/>
      <c r="J34" s="40">
        <v>163</v>
      </c>
      <c r="K34" s="85">
        <f t="shared" si="3"/>
        <v>3869.5653325901962</v>
      </c>
      <c r="L34" s="86"/>
      <c r="M34" s="6">
        <f>IF(J34="","",(K34/J34)/LOOKUP(RIGHT($D$2,3),定数!$A$6:$A$13,定数!$B$6:$B$13))</f>
        <v>0.23739664617117767</v>
      </c>
      <c r="N34" s="40">
        <v>2015</v>
      </c>
      <c r="O34" s="8">
        <v>43633</v>
      </c>
      <c r="P34" s="82">
        <v>194.01</v>
      </c>
      <c r="Q34" s="82"/>
      <c r="R34" s="83">
        <f>IF(P34="","",T34*M34*LOOKUP(RIGHT($D$2,3),定数!$A$6:$A$13,定数!$B$6:$B$13))</f>
        <v>4890.370911126266</v>
      </c>
      <c r="S34" s="83"/>
      <c r="T34" s="84">
        <f t="shared" si="4"/>
        <v>206.00000000000023</v>
      </c>
      <c r="U34" s="84"/>
      <c r="V34" t="str">
        <f t="shared" si="7"/>
        <v/>
      </c>
      <c r="W34">
        <f t="shared" si="2"/>
        <v>0</v>
      </c>
      <c r="X34" s="41">
        <f t="shared" si="5"/>
        <v>146011.23902601187</v>
      </c>
      <c r="Y34" s="42">
        <f t="shared" si="6"/>
        <v>0.11660559867339304</v>
      </c>
    </row>
    <row r="35" spans="2:25">
      <c r="B35" s="40">
        <v>27</v>
      </c>
      <c r="C35" s="81">
        <f t="shared" si="0"/>
        <v>133875.88199746615</v>
      </c>
      <c r="D35" s="81"/>
      <c r="E35" s="40">
        <v>2015</v>
      </c>
      <c r="F35" s="8">
        <v>43760</v>
      </c>
      <c r="G35" s="46" t="s">
        <v>4</v>
      </c>
      <c r="H35" s="82">
        <v>185.9</v>
      </c>
      <c r="I35" s="82"/>
      <c r="J35" s="40">
        <v>139</v>
      </c>
      <c r="K35" s="85">
        <f t="shared" si="3"/>
        <v>4016.276459923984</v>
      </c>
      <c r="L35" s="86"/>
      <c r="M35" s="6">
        <f>IF(J35="","",(K35/J35)/LOOKUP(RIGHT($D$2,3),定数!$A$6:$A$13,定数!$B$6:$B$13))</f>
        <v>0.28894075251251683</v>
      </c>
      <c r="N35" s="40">
        <v>2015</v>
      </c>
      <c r="O35" s="8">
        <v>43765</v>
      </c>
      <c r="P35" s="82">
        <v>184.48</v>
      </c>
      <c r="Q35" s="82"/>
      <c r="R35" s="83">
        <f>IF(P35="","",T35*M35*LOOKUP(RIGHT($D$2,3),定数!$A$6:$A$13,定数!$B$6:$B$13))</f>
        <v>-4102.9586856777851</v>
      </c>
      <c r="S35" s="83"/>
      <c r="T35" s="84">
        <f t="shared" si="4"/>
        <v>-142.00000000000159</v>
      </c>
      <c r="U35" s="84"/>
      <c r="V35" t="str">
        <f t="shared" si="7"/>
        <v/>
      </c>
      <c r="W35">
        <f t="shared" si="2"/>
        <v>1</v>
      </c>
      <c r="X35" s="41">
        <f t="shared" si="5"/>
        <v>146011.23902601187</v>
      </c>
      <c r="Y35" s="42">
        <f t="shared" si="6"/>
        <v>8.3112485788739976E-2</v>
      </c>
    </row>
    <row r="36" spans="2:25">
      <c r="B36" s="40">
        <v>28</v>
      </c>
      <c r="C36" s="81">
        <f t="shared" si="0"/>
        <v>129772.92331178836</v>
      </c>
      <c r="D36" s="81"/>
      <c r="E36" s="40">
        <v>2017</v>
      </c>
      <c r="F36" s="8">
        <v>43611</v>
      </c>
      <c r="G36" s="46" t="s">
        <v>3</v>
      </c>
      <c r="H36" s="82">
        <v>142.12</v>
      </c>
      <c r="I36" s="82"/>
      <c r="J36" s="40">
        <v>262</v>
      </c>
      <c r="K36" s="85">
        <f t="shared" si="3"/>
        <v>3893.1876993536507</v>
      </c>
      <c r="L36" s="86"/>
      <c r="M36" s="6">
        <f>IF(J36="","",(K36/J36)/LOOKUP(RIGHT($D$2,3),定数!$A$6:$A$13,定数!$B$6:$B$13))</f>
        <v>0.14859495035700956</v>
      </c>
      <c r="N36" s="40">
        <v>2017</v>
      </c>
      <c r="O36" s="8">
        <v>43635</v>
      </c>
      <c r="P36" s="82">
        <v>138.79</v>
      </c>
      <c r="Q36" s="82"/>
      <c r="R36" s="83">
        <f>IF(P36="","",T36*M36*LOOKUP(RIGHT($D$2,3),定数!$A$6:$A$13,定数!$B$6:$B$13))</f>
        <v>4948.2118468884373</v>
      </c>
      <c r="S36" s="83"/>
      <c r="T36" s="84">
        <f t="shared" si="4"/>
        <v>333.00000000000125</v>
      </c>
      <c r="U36" s="84"/>
      <c r="V36" t="str">
        <f t="shared" si="7"/>
        <v/>
      </c>
      <c r="W36">
        <f t="shared" si="2"/>
        <v>0</v>
      </c>
      <c r="X36" s="41">
        <f t="shared" si="5"/>
        <v>146011.23902601187</v>
      </c>
      <c r="Y36" s="42">
        <f t="shared" si="6"/>
        <v>0.11121277938974727</v>
      </c>
    </row>
    <row r="37" spans="2:25">
      <c r="B37" s="40">
        <v>29</v>
      </c>
      <c r="C37" s="81">
        <f t="shared" si="0"/>
        <v>134721.1351586768</v>
      </c>
      <c r="D37" s="81"/>
      <c r="E37" s="40">
        <v>2017</v>
      </c>
      <c r="F37" s="8">
        <v>43625</v>
      </c>
      <c r="G37" s="46" t="s">
        <v>3</v>
      </c>
      <c r="H37" s="82">
        <v>139.52000000000001</v>
      </c>
      <c r="I37" s="82"/>
      <c r="J37" s="40">
        <v>300</v>
      </c>
      <c r="K37" s="85">
        <f t="shared" si="3"/>
        <v>4041.634054760304</v>
      </c>
      <c r="L37" s="86"/>
      <c r="M37" s="6">
        <f>IF(J37="","",(K37/J37)/LOOKUP(RIGHT($D$2,3),定数!$A$6:$A$13,定数!$B$6:$B$13))</f>
        <v>0.13472113515867679</v>
      </c>
      <c r="N37" s="40">
        <v>2017</v>
      </c>
      <c r="O37" s="8">
        <v>43636</v>
      </c>
      <c r="P37" s="82">
        <v>142.55000000000001</v>
      </c>
      <c r="Q37" s="82"/>
      <c r="R37" s="83">
        <f>IF(P37="","",T37*M37*LOOKUP(RIGHT($D$2,3),定数!$A$6:$A$13,定数!$B$6:$B$13))</f>
        <v>-4082.0503953079083</v>
      </c>
      <c r="S37" s="83"/>
      <c r="T37" s="84">
        <f t="shared" si="4"/>
        <v>-303.00000000000011</v>
      </c>
      <c r="U37" s="84"/>
      <c r="V37" t="str">
        <f t="shared" si="7"/>
        <v/>
      </c>
      <c r="W37">
        <f t="shared" si="2"/>
        <v>1</v>
      </c>
      <c r="X37" s="41">
        <f t="shared" si="5"/>
        <v>146011.23902601187</v>
      </c>
      <c r="Y37" s="42">
        <f t="shared" si="6"/>
        <v>7.7323526206936277E-2</v>
      </c>
    </row>
    <row r="38" spans="2:25">
      <c r="B38" s="40">
        <v>30</v>
      </c>
      <c r="C38" s="81">
        <f t="shared" si="0"/>
        <v>130639.0847633689</v>
      </c>
      <c r="D38" s="81"/>
      <c r="E38" s="40">
        <v>2017</v>
      </c>
      <c r="F38" s="8">
        <v>43786</v>
      </c>
      <c r="G38" s="46" t="s">
        <v>3</v>
      </c>
      <c r="H38" s="82">
        <v>147.91999999999999</v>
      </c>
      <c r="I38" s="82"/>
      <c r="J38" s="40">
        <v>137</v>
      </c>
      <c r="K38" s="85">
        <f t="shared" si="3"/>
        <v>3919.1725429010667</v>
      </c>
      <c r="L38" s="86"/>
      <c r="M38" s="6">
        <f>IF(J38="","",(K38/J38)/LOOKUP(RIGHT($D$2,3),定数!$A$6:$A$13,定数!$B$6:$B$13))</f>
        <v>0.28607098853292456</v>
      </c>
      <c r="N38" s="40">
        <v>2017</v>
      </c>
      <c r="O38" s="8">
        <v>43790</v>
      </c>
      <c r="P38" s="82">
        <v>149.32</v>
      </c>
      <c r="Q38" s="82"/>
      <c r="R38" s="83">
        <f>IF(P38="","",T38*M38*LOOKUP(RIGHT($D$2,3),定数!$A$6:$A$13,定数!$B$6:$B$13))</f>
        <v>-4004.9938394609603</v>
      </c>
      <c r="S38" s="83"/>
      <c r="T38" s="84">
        <f t="shared" si="4"/>
        <v>-140.00000000000057</v>
      </c>
      <c r="U38" s="84"/>
      <c r="V38" t="str">
        <f t="shared" si="7"/>
        <v/>
      </c>
      <c r="W38">
        <f t="shared" si="2"/>
        <v>2</v>
      </c>
      <c r="X38" s="41">
        <f t="shared" si="5"/>
        <v>146011.23902601187</v>
      </c>
      <c r="Y38" s="42">
        <f t="shared" si="6"/>
        <v>0.10528062336286614</v>
      </c>
    </row>
    <row r="39" spans="2:25">
      <c r="B39" s="40">
        <v>31</v>
      </c>
      <c r="C39" s="81">
        <f t="shared" si="0"/>
        <v>126634.09092390793</v>
      </c>
      <c r="D39" s="81"/>
      <c r="E39" s="40">
        <v>2017</v>
      </c>
      <c r="F39" s="8">
        <v>43806</v>
      </c>
      <c r="G39" s="46" t="s">
        <v>4</v>
      </c>
      <c r="H39" s="82">
        <v>152.47</v>
      </c>
      <c r="I39" s="82"/>
      <c r="J39" s="40">
        <v>213</v>
      </c>
      <c r="K39" s="85">
        <f t="shared" si="3"/>
        <v>3799.022727717238</v>
      </c>
      <c r="L39" s="86"/>
      <c r="M39" s="6">
        <f>IF(J39="","",(K39/J39)/LOOKUP(RIGHT($D$2,3),定数!$A$6:$A$13,定数!$B$6:$B$13))</f>
        <v>0.17835787454071539</v>
      </c>
      <c r="N39" s="40">
        <v>2017</v>
      </c>
      <c r="O39" s="8">
        <v>43814</v>
      </c>
      <c r="P39" s="82">
        <v>150.13</v>
      </c>
      <c r="Q39" s="82"/>
      <c r="R39" s="83">
        <f>IF(P39="","",T39*M39*LOOKUP(RIGHT($D$2,3),定数!$A$6:$A$13,定数!$B$6:$B$13))</f>
        <v>-4173.5742642527466</v>
      </c>
      <c r="S39" s="83"/>
      <c r="T39" s="84">
        <f t="shared" si="4"/>
        <v>-234.00000000000034</v>
      </c>
      <c r="U39" s="84"/>
      <c r="V39" t="str">
        <f t="shared" si="7"/>
        <v/>
      </c>
      <c r="W39">
        <f t="shared" si="2"/>
        <v>3</v>
      </c>
      <c r="X39" s="41">
        <f t="shared" si="5"/>
        <v>146011.23902601187</v>
      </c>
      <c r="Y39" s="42">
        <f t="shared" si="6"/>
        <v>0.13270997651524552</v>
      </c>
    </row>
    <row r="40" spans="2:25">
      <c r="B40" s="40">
        <v>32</v>
      </c>
      <c r="C40" s="81">
        <f t="shared" si="0"/>
        <v>122460.51665965519</v>
      </c>
      <c r="D40" s="81"/>
      <c r="E40" s="40">
        <v>2018</v>
      </c>
      <c r="F40" s="8">
        <v>43469</v>
      </c>
      <c r="G40" s="46" t="s">
        <v>4</v>
      </c>
      <c r="H40" s="82">
        <v>152.96</v>
      </c>
      <c r="I40" s="82"/>
      <c r="J40" s="40">
        <v>99</v>
      </c>
      <c r="K40" s="85">
        <f t="shared" si="3"/>
        <v>3673.8154997896554</v>
      </c>
      <c r="L40" s="86"/>
      <c r="M40" s="6">
        <f>IF(J40="","",(K40/J40)/LOOKUP(RIGHT($D$2,3),定数!$A$6:$A$13,定数!$B$6:$B$13))</f>
        <v>0.37109247472622786</v>
      </c>
      <c r="N40" s="40">
        <v>2018</v>
      </c>
      <c r="O40" s="8">
        <v>43475</v>
      </c>
      <c r="P40" s="82">
        <v>151.96</v>
      </c>
      <c r="Q40" s="82"/>
      <c r="R40" s="83">
        <f>IF(P40="","",T40*M40*LOOKUP(RIGHT($D$2,3),定数!$A$6:$A$13,定数!$B$6:$B$13))</f>
        <v>-3710.9247472622783</v>
      </c>
      <c r="S40" s="83"/>
      <c r="T40" s="84">
        <f t="shared" si="4"/>
        <v>-100</v>
      </c>
      <c r="U40" s="84"/>
      <c r="V40" t="str">
        <f t="shared" si="7"/>
        <v/>
      </c>
      <c r="W40">
        <f t="shared" si="2"/>
        <v>4</v>
      </c>
      <c r="X40" s="41">
        <f t="shared" si="5"/>
        <v>146011.23902601187</v>
      </c>
      <c r="Y40" s="42">
        <f t="shared" si="6"/>
        <v>0.1612939012329121</v>
      </c>
    </row>
    <row r="41" spans="2:25">
      <c r="B41" s="40">
        <v>33</v>
      </c>
      <c r="C41" s="81">
        <f t="shared" si="0"/>
        <v>118749.59191239291</v>
      </c>
      <c r="D41" s="81"/>
      <c r="E41" s="40">
        <v>2018</v>
      </c>
      <c r="F41" s="8">
        <v>43552</v>
      </c>
      <c r="G41" s="46" t="s">
        <v>4</v>
      </c>
      <c r="H41" s="82">
        <v>150.58000000000001</v>
      </c>
      <c r="I41" s="82"/>
      <c r="J41" s="40">
        <v>164</v>
      </c>
      <c r="K41" s="85">
        <f t="shared" si="3"/>
        <v>3562.4877573717872</v>
      </c>
      <c r="L41" s="86"/>
      <c r="M41" s="6">
        <f>IF(J41="","",(K41/J41)/LOOKUP(RIGHT($D$2,3),定数!$A$6:$A$13,定数!$B$6:$B$13))</f>
        <v>0.21722486325437729</v>
      </c>
      <c r="N41" s="40">
        <v>2018</v>
      </c>
      <c r="O41" s="8">
        <v>43557</v>
      </c>
      <c r="P41" s="82">
        <v>148.94</v>
      </c>
      <c r="Q41" s="82"/>
      <c r="R41" s="83">
        <f>IF(P41="","",T41*M41*LOOKUP(RIGHT($D$2,3),定数!$A$6:$A$13,定数!$B$6:$B$13))</f>
        <v>-3562.4877573718195</v>
      </c>
      <c r="S41" s="83"/>
      <c r="T41" s="84">
        <f t="shared" si="4"/>
        <v>-164.00000000000148</v>
      </c>
      <c r="U41" s="84"/>
      <c r="V41" t="str">
        <f t="shared" si="7"/>
        <v/>
      </c>
      <c r="W41">
        <f t="shared" si="2"/>
        <v>5</v>
      </c>
      <c r="X41" s="41">
        <f t="shared" si="5"/>
        <v>146011.23902601187</v>
      </c>
      <c r="Y41" s="42">
        <f t="shared" si="6"/>
        <v>0.18670923755918756</v>
      </c>
    </row>
    <row r="42" spans="2:25">
      <c r="B42" s="40">
        <v>34</v>
      </c>
      <c r="C42" s="81">
        <f t="shared" si="0"/>
        <v>115187.10415502108</v>
      </c>
      <c r="D42" s="81"/>
      <c r="E42" s="40">
        <v>2019</v>
      </c>
      <c r="F42" s="8">
        <v>43497</v>
      </c>
      <c r="G42" s="46" t="s">
        <v>4</v>
      </c>
      <c r="H42" s="82">
        <v>143.5</v>
      </c>
      <c r="I42" s="82"/>
      <c r="J42" s="40">
        <v>141</v>
      </c>
      <c r="K42" s="85">
        <f t="shared" si="3"/>
        <v>3455.6131246506325</v>
      </c>
      <c r="L42" s="86"/>
      <c r="M42" s="6">
        <f>IF(J42="","",(K42/J42)/LOOKUP(RIGHT($D$2,3),定数!$A$6:$A$13,定数!$B$6:$B$13))</f>
        <v>0.24507894501068314</v>
      </c>
      <c r="N42" s="40">
        <v>2019</v>
      </c>
      <c r="O42" s="8">
        <v>43501</v>
      </c>
      <c r="P42" s="82">
        <v>142.07</v>
      </c>
      <c r="Q42" s="82"/>
      <c r="R42" s="83">
        <f>IF(P42="","",T42*M42*LOOKUP(RIGHT($D$2,3),定数!$A$6:$A$13,定数!$B$6:$B$13))</f>
        <v>-3504.6289136527853</v>
      </c>
      <c r="S42" s="83"/>
      <c r="T42" s="84">
        <f t="shared" si="4"/>
        <v>-143.00000000000068</v>
      </c>
      <c r="U42" s="84"/>
      <c r="V42" t="str">
        <f t="shared" si="7"/>
        <v/>
      </c>
      <c r="W42">
        <f t="shared" si="2"/>
        <v>6</v>
      </c>
      <c r="X42" s="41">
        <f t="shared" si="5"/>
        <v>146011.23902601187</v>
      </c>
      <c r="Y42" s="42">
        <f t="shared" si="6"/>
        <v>0.2111079604324122</v>
      </c>
    </row>
    <row r="43" spans="2:25">
      <c r="B43" s="40">
        <v>35</v>
      </c>
      <c r="C43" s="81">
        <f t="shared" si="0"/>
        <v>111682.47524136829</v>
      </c>
      <c r="D43" s="81"/>
      <c r="E43" s="40"/>
      <c r="F43" s="8"/>
      <c r="G43" s="40"/>
      <c r="H43" s="82"/>
      <c r="I43" s="82"/>
      <c r="J43" s="40"/>
      <c r="K43" s="85" t="str">
        <f t="shared" si="3"/>
        <v/>
      </c>
      <c r="L43" s="86"/>
      <c r="M43" s="6" t="str">
        <f>IF(J43="","",(K43/J43)/LOOKUP(RIGHT($D$2,3),定数!$A$6:$A$13,定数!$B$6:$B$13))</f>
        <v/>
      </c>
      <c r="N43" s="40"/>
      <c r="O43" s="8"/>
      <c r="P43" s="82"/>
      <c r="Q43" s="82"/>
      <c r="R43" s="83" t="str">
        <f>IF(P43="","",T43*M43*LOOKUP(RIGHT($D$2,3),定数!$A$6:$A$13,定数!$B$6:$B$13))</f>
        <v/>
      </c>
      <c r="S43" s="83"/>
      <c r="T43" s="84" t="str">
        <f t="shared" si="4"/>
        <v/>
      </c>
      <c r="U43" s="84"/>
      <c r="V43" t="str">
        <f t="shared" si="7"/>
        <v/>
      </c>
      <c r="W43" t="str">
        <f t="shared" si="2"/>
        <v/>
      </c>
      <c r="X43" s="41">
        <f t="shared" si="5"/>
        <v>146011.23902601187</v>
      </c>
      <c r="Y43" s="42">
        <f t="shared" si="6"/>
        <v>0.23511042035968155</v>
      </c>
    </row>
    <row r="44" spans="2:25">
      <c r="B44" s="40">
        <v>36</v>
      </c>
      <c r="C44" s="81" t="str">
        <f t="shared" si="0"/>
        <v/>
      </c>
      <c r="D44" s="81"/>
      <c r="E44" s="40"/>
      <c r="F44" s="8"/>
      <c r="G44" s="40"/>
      <c r="H44" s="82"/>
      <c r="I44" s="82"/>
      <c r="J44" s="40"/>
      <c r="K44" s="85" t="str">
        <f t="shared" si="3"/>
        <v/>
      </c>
      <c r="L44" s="86"/>
      <c r="M44" s="6" t="str">
        <f>IF(J44="","",(K44/J44)/LOOKUP(RIGHT($D$2,3),定数!$A$6:$A$13,定数!$B$6:$B$13))</f>
        <v/>
      </c>
      <c r="N44" s="40"/>
      <c r="O44" s="8"/>
      <c r="P44" s="82"/>
      <c r="Q44" s="82"/>
      <c r="R44" s="83" t="str">
        <f>IF(P44="","",T44*M44*LOOKUP(RIGHT($D$2,3),定数!$A$6:$A$13,定数!$B$6:$B$13))</f>
        <v/>
      </c>
      <c r="S44" s="83"/>
      <c r="T44" s="84" t="str">
        <f t="shared" si="4"/>
        <v/>
      </c>
      <c r="U44" s="84"/>
      <c r="V44" t="str">
        <f t="shared" si="7"/>
        <v/>
      </c>
      <c r="W44" t="str">
        <f t="shared" si="2"/>
        <v/>
      </c>
      <c r="X44" s="41" t="str">
        <f t="shared" si="5"/>
        <v/>
      </c>
      <c r="Y44" s="42" t="str">
        <f t="shared" si="6"/>
        <v/>
      </c>
    </row>
    <row r="45" spans="2:25">
      <c r="B45" s="40">
        <v>37</v>
      </c>
      <c r="C45" s="81" t="str">
        <f t="shared" si="0"/>
        <v/>
      </c>
      <c r="D45" s="81"/>
      <c r="E45" s="40"/>
      <c r="F45" s="8"/>
      <c r="G45" s="40"/>
      <c r="H45" s="82"/>
      <c r="I45" s="82"/>
      <c r="J45" s="40"/>
      <c r="K45" s="85" t="str">
        <f t="shared" si="3"/>
        <v/>
      </c>
      <c r="L45" s="86"/>
      <c r="M45" s="6" t="str">
        <f>IF(J45="","",(K45/J45)/LOOKUP(RIGHT($D$2,3),定数!$A$6:$A$13,定数!$B$6:$B$13))</f>
        <v/>
      </c>
      <c r="N45" s="40"/>
      <c r="O45" s="8"/>
      <c r="P45" s="82"/>
      <c r="Q45" s="82"/>
      <c r="R45" s="83" t="str">
        <f>IF(P45="","",T45*M45*LOOKUP(RIGHT($D$2,3),定数!$A$6:$A$13,定数!$B$6:$B$13))</f>
        <v/>
      </c>
      <c r="S45" s="83"/>
      <c r="T45" s="84" t="str">
        <f t="shared" si="4"/>
        <v/>
      </c>
      <c r="U45" s="84"/>
      <c r="V45" t="str">
        <f t="shared" si="7"/>
        <v/>
      </c>
      <c r="W45" t="str">
        <f t="shared" si="2"/>
        <v/>
      </c>
      <c r="X45" s="41" t="str">
        <f t="shared" si="5"/>
        <v/>
      </c>
      <c r="Y45" s="42" t="str">
        <f t="shared" si="6"/>
        <v/>
      </c>
    </row>
    <row r="46" spans="2:25">
      <c r="B46" s="40">
        <v>38</v>
      </c>
      <c r="C46" s="81" t="str">
        <f t="shared" si="0"/>
        <v/>
      </c>
      <c r="D46" s="81"/>
      <c r="E46" s="40"/>
      <c r="F46" s="8"/>
      <c r="G46" s="40"/>
      <c r="H46" s="82"/>
      <c r="I46" s="82"/>
      <c r="J46" s="40"/>
      <c r="K46" s="85" t="str">
        <f t="shared" si="3"/>
        <v/>
      </c>
      <c r="L46" s="86"/>
      <c r="M46" s="6" t="str">
        <f>IF(J46="","",(K46/J46)/LOOKUP(RIGHT($D$2,3),定数!$A$6:$A$13,定数!$B$6:$B$13))</f>
        <v/>
      </c>
      <c r="N46" s="40"/>
      <c r="O46" s="8"/>
      <c r="P46" s="82"/>
      <c r="Q46" s="82"/>
      <c r="R46" s="83" t="str">
        <f>IF(P46="","",T46*M46*LOOKUP(RIGHT($D$2,3),定数!$A$6:$A$13,定数!$B$6:$B$13))</f>
        <v/>
      </c>
      <c r="S46" s="83"/>
      <c r="T46" s="84" t="str">
        <f t="shared" si="4"/>
        <v/>
      </c>
      <c r="U46" s="84"/>
      <c r="V46" t="str">
        <f t="shared" si="7"/>
        <v/>
      </c>
      <c r="W46" t="str">
        <f t="shared" si="2"/>
        <v/>
      </c>
      <c r="X46" s="41" t="str">
        <f t="shared" si="5"/>
        <v/>
      </c>
      <c r="Y46" s="42" t="str">
        <f t="shared" si="6"/>
        <v/>
      </c>
    </row>
    <row r="47" spans="2:25">
      <c r="B47" s="40">
        <v>39</v>
      </c>
      <c r="C47" s="81" t="str">
        <f t="shared" si="0"/>
        <v/>
      </c>
      <c r="D47" s="81"/>
      <c r="E47" s="40"/>
      <c r="F47" s="8"/>
      <c r="G47" s="40"/>
      <c r="H47" s="82"/>
      <c r="I47" s="82"/>
      <c r="J47" s="40"/>
      <c r="K47" s="85" t="str">
        <f t="shared" si="3"/>
        <v/>
      </c>
      <c r="L47" s="86"/>
      <c r="M47" s="6" t="str">
        <f>IF(J47="","",(K47/J47)/LOOKUP(RIGHT($D$2,3),定数!$A$6:$A$13,定数!$B$6:$B$13))</f>
        <v/>
      </c>
      <c r="N47" s="40"/>
      <c r="O47" s="8"/>
      <c r="P47" s="82"/>
      <c r="Q47" s="82"/>
      <c r="R47" s="83" t="str">
        <f>IF(P47="","",T47*M47*LOOKUP(RIGHT($D$2,3),定数!$A$6:$A$13,定数!$B$6:$B$13))</f>
        <v/>
      </c>
      <c r="S47" s="83"/>
      <c r="T47" s="84" t="str">
        <f t="shared" si="4"/>
        <v/>
      </c>
      <c r="U47" s="84"/>
      <c r="V47" t="str">
        <f t="shared" si="7"/>
        <v/>
      </c>
      <c r="W47" t="str">
        <f t="shared" si="2"/>
        <v/>
      </c>
      <c r="X47" s="41" t="str">
        <f t="shared" si="5"/>
        <v/>
      </c>
      <c r="Y47" s="42" t="str">
        <f t="shared" si="6"/>
        <v/>
      </c>
    </row>
    <row r="48" spans="2:25">
      <c r="B48" s="40">
        <v>40</v>
      </c>
      <c r="C48" s="81" t="str">
        <f t="shared" si="0"/>
        <v/>
      </c>
      <c r="D48" s="81"/>
      <c r="E48" s="40"/>
      <c r="F48" s="8"/>
      <c r="G48" s="40"/>
      <c r="H48" s="82"/>
      <c r="I48" s="82"/>
      <c r="J48" s="40"/>
      <c r="K48" s="85" t="str">
        <f t="shared" si="3"/>
        <v/>
      </c>
      <c r="L48" s="86"/>
      <c r="M48" s="6" t="str">
        <f>IF(J48="","",(K48/J48)/LOOKUP(RIGHT($D$2,3),定数!$A$6:$A$13,定数!$B$6:$B$13))</f>
        <v/>
      </c>
      <c r="N48" s="40"/>
      <c r="O48" s="8"/>
      <c r="P48" s="82"/>
      <c r="Q48" s="82"/>
      <c r="R48" s="83" t="str">
        <f>IF(P48="","",T48*M48*LOOKUP(RIGHT($D$2,3),定数!$A$6:$A$13,定数!$B$6:$B$13))</f>
        <v/>
      </c>
      <c r="S48" s="83"/>
      <c r="T48" s="84" t="str">
        <f t="shared" si="4"/>
        <v/>
      </c>
      <c r="U48" s="84"/>
      <c r="V48" t="str">
        <f t="shared" si="7"/>
        <v/>
      </c>
      <c r="W48" t="str">
        <f t="shared" si="2"/>
        <v/>
      </c>
      <c r="X48" s="41" t="str">
        <f t="shared" si="5"/>
        <v/>
      </c>
      <c r="Y48" s="42" t="str">
        <f t="shared" si="6"/>
        <v/>
      </c>
    </row>
    <row r="49" spans="2:25">
      <c r="B49" s="40">
        <v>41</v>
      </c>
      <c r="C49" s="81" t="str">
        <f t="shared" si="0"/>
        <v/>
      </c>
      <c r="D49" s="81"/>
      <c r="E49" s="40"/>
      <c r="F49" s="8"/>
      <c r="G49" s="40"/>
      <c r="H49" s="82"/>
      <c r="I49" s="82"/>
      <c r="J49" s="40"/>
      <c r="K49" s="85" t="str">
        <f t="shared" si="3"/>
        <v/>
      </c>
      <c r="L49" s="86"/>
      <c r="M49" s="6" t="str">
        <f>IF(J49="","",(K49/J49)/LOOKUP(RIGHT($D$2,3),定数!$A$6:$A$13,定数!$B$6:$B$13))</f>
        <v/>
      </c>
      <c r="N49" s="40"/>
      <c r="O49" s="8"/>
      <c r="P49" s="82"/>
      <c r="Q49" s="82"/>
      <c r="R49" s="83" t="str">
        <f>IF(P49="","",T49*M49*LOOKUP(RIGHT($D$2,3),定数!$A$6:$A$13,定数!$B$6:$B$13))</f>
        <v/>
      </c>
      <c r="S49" s="83"/>
      <c r="T49" s="84" t="str">
        <f t="shared" si="4"/>
        <v/>
      </c>
      <c r="U49" s="84"/>
      <c r="V49" t="str">
        <f t="shared" si="7"/>
        <v/>
      </c>
      <c r="W49" t="str">
        <f t="shared" si="2"/>
        <v/>
      </c>
      <c r="X49" s="41" t="str">
        <f t="shared" si="5"/>
        <v/>
      </c>
      <c r="Y49" s="42" t="str">
        <f t="shared" si="6"/>
        <v/>
      </c>
    </row>
    <row r="50" spans="2:25">
      <c r="B50" s="40">
        <v>42</v>
      </c>
      <c r="C50" s="81" t="str">
        <f t="shared" si="0"/>
        <v/>
      </c>
      <c r="D50" s="81"/>
      <c r="E50" s="40"/>
      <c r="F50" s="8"/>
      <c r="G50" s="40"/>
      <c r="H50" s="82"/>
      <c r="I50" s="82"/>
      <c r="J50" s="40"/>
      <c r="K50" s="85" t="str">
        <f t="shared" si="3"/>
        <v/>
      </c>
      <c r="L50" s="86"/>
      <c r="M50" s="6" t="str">
        <f>IF(J50="","",(K50/J50)/LOOKUP(RIGHT($D$2,3),定数!$A$6:$A$13,定数!$B$6:$B$13))</f>
        <v/>
      </c>
      <c r="N50" s="40"/>
      <c r="O50" s="8"/>
      <c r="P50" s="82"/>
      <c r="Q50" s="82"/>
      <c r="R50" s="83" t="str">
        <f>IF(P50="","",T50*M50*LOOKUP(RIGHT($D$2,3),定数!$A$6:$A$13,定数!$B$6:$B$13))</f>
        <v/>
      </c>
      <c r="S50" s="83"/>
      <c r="T50" s="84" t="str">
        <f t="shared" si="4"/>
        <v/>
      </c>
      <c r="U50" s="84"/>
      <c r="V50" t="str">
        <f t="shared" si="7"/>
        <v/>
      </c>
      <c r="W50" t="str">
        <f t="shared" si="2"/>
        <v/>
      </c>
      <c r="X50" s="41" t="str">
        <f t="shared" si="5"/>
        <v/>
      </c>
      <c r="Y50" s="42" t="str">
        <f t="shared" si="6"/>
        <v/>
      </c>
    </row>
    <row r="51" spans="2:25">
      <c r="B51" s="40">
        <v>43</v>
      </c>
      <c r="C51" s="81" t="str">
        <f t="shared" si="0"/>
        <v/>
      </c>
      <c r="D51" s="81"/>
      <c r="E51" s="40"/>
      <c r="F51" s="8"/>
      <c r="G51" s="40"/>
      <c r="H51" s="82"/>
      <c r="I51" s="82"/>
      <c r="J51" s="40"/>
      <c r="K51" s="85" t="str">
        <f t="shared" si="3"/>
        <v/>
      </c>
      <c r="L51" s="86"/>
      <c r="M51" s="6" t="str">
        <f>IF(J51="","",(K51/J51)/LOOKUP(RIGHT($D$2,3),定数!$A$6:$A$13,定数!$B$6:$B$13))</f>
        <v/>
      </c>
      <c r="N51" s="40"/>
      <c r="O51" s="8"/>
      <c r="P51" s="82"/>
      <c r="Q51" s="82"/>
      <c r="R51" s="83" t="str">
        <f>IF(P51="","",T51*M51*LOOKUP(RIGHT($D$2,3),定数!$A$6:$A$13,定数!$B$6:$B$13))</f>
        <v/>
      </c>
      <c r="S51" s="83"/>
      <c r="T51" s="84" t="str">
        <f t="shared" si="4"/>
        <v/>
      </c>
      <c r="U51" s="84"/>
      <c r="V51" t="str">
        <f t="shared" si="7"/>
        <v/>
      </c>
      <c r="W51" t="str">
        <f t="shared" si="2"/>
        <v/>
      </c>
      <c r="X51" s="41" t="str">
        <f t="shared" si="5"/>
        <v/>
      </c>
      <c r="Y51" s="42" t="str">
        <f t="shared" si="6"/>
        <v/>
      </c>
    </row>
    <row r="52" spans="2:25">
      <c r="B52" s="40">
        <v>44</v>
      </c>
      <c r="C52" s="81" t="str">
        <f t="shared" si="0"/>
        <v/>
      </c>
      <c r="D52" s="81"/>
      <c r="E52" s="40"/>
      <c r="F52" s="8"/>
      <c r="G52" s="40"/>
      <c r="H52" s="82"/>
      <c r="I52" s="82"/>
      <c r="J52" s="40"/>
      <c r="K52" s="85" t="str">
        <f t="shared" si="3"/>
        <v/>
      </c>
      <c r="L52" s="86"/>
      <c r="M52" s="6" t="str">
        <f>IF(J52="","",(K52/J52)/LOOKUP(RIGHT($D$2,3),定数!$A$6:$A$13,定数!$B$6:$B$13))</f>
        <v/>
      </c>
      <c r="N52" s="40"/>
      <c r="O52" s="8"/>
      <c r="P52" s="82"/>
      <c r="Q52" s="82"/>
      <c r="R52" s="83" t="str">
        <f>IF(P52="","",T52*M52*LOOKUP(RIGHT($D$2,3),定数!$A$6:$A$13,定数!$B$6:$B$13))</f>
        <v/>
      </c>
      <c r="S52" s="83"/>
      <c r="T52" s="84" t="str">
        <f t="shared" si="4"/>
        <v/>
      </c>
      <c r="U52" s="84"/>
      <c r="V52" t="str">
        <f t="shared" si="7"/>
        <v/>
      </c>
      <c r="W52" t="str">
        <f t="shared" si="2"/>
        <v/>
      </c>
      <c r="X52" s="41" t="str">
        <f t="shared" si="5"/>
        <v/>
      </c>
      <c r="Y52" s="42" t="str">
        <f t="shared" si="6"/>
        <v/>
      </c>
    </row>
    <row r="53" spans="2:25">
      <c r="B53" s="40">
        <v>45</v>
      </c>
      <c r="C53" s="81" t="str">
        <f t="shared" si="0"/>
        <v/>
      </c>
      <c r="D53" s="81"/>
      <c r="E53" s="40"/>
      <c r="F53" s="8"/>
      <c r="G53" s="40"/>
      <c r="H53" s="82"/>
      <c r="I53" s="82"/>
      <c r="J53" s="40"/>
      <c r="K53" s="85" t="str">
        <f t="shared" si="3"/>
        <v/>
      </c>
      <c r="L53" s="86"/>
      <c r="M53" s="6" t="str">
        <f>IF(J53="","",(K53/J53)/LOOKUP(RIGHT($D$2,3),定数!$A$6:$A$13,定数!$B$6:$B$13))</f>
        <v/>
      </c>
      <c r="N53" s="40"/>
      <c r="O53" s="8"/>
      <c r="P53" s="82"/>
      <c r="Q53" s="82"/>
      <c r="R53" s="83" t="str">
        <f>IF(P53="","",T53*M53*LOOKUP(RIGHT($D$2,3),定数!$A$6:$A$13,定数!$B$6:$B$13))</f>
        <v/>
      </c>
      <c r="S53" s="83"/>
      <c r="T53" s="84" t="str">
        <f t="shared" si="4"/>
        <v/>
      </c>
      <c r="U53" s="84"/>
      <c r="V53" t="str">
        <f t="shared" si="7"/>
        <v/>
      </c>
      <c r="W53" t="str">
        <f t="shared" si="2"/>
        <v/>
      </c>
      <c r="X53" s="41" t="str">
        <f t="shared" si="5"/>
        <v/>
      </c>
      <c r="Y53" s="42" t="str">
        <f t="shared" si="6"/>
        <v/>
      </c>
    </row>
    <row r="54" spans="2:25">
      <c r="B54" s="40">
        <v>46</v>
      </c>
      <c r="C54" s="81" t="str">
        <f t="shared" si="0"/>
        <v/>
      </c>
      <c r="D54" s="81"/>
      <c r="E54" s="40"/>
      <c r="F54" s="8"/>
      <c r="G54" s="40"/>
      <c r="H54" s="82"/>
      <c r="I54" s="82"/>
      <c r="J54" s="40"/>
      <c r="K54" s="85" t="str">
        <f t="shared" si="3"/>
        <v/>
      </c>
      <c r="L54" s="86"/>
      <c r="M54" s="6" t="str">
        <f>IF(J54="","",(K54/J54)/LOOKUP(RIGHT($D$2,3),定数!$A$6:$A$13,定数!$B$6:$B$13))</f>
        <v/>
      </c>
      <c r="N54" s="40"/>
      <c r="O54" s="8"/>
      <c r="P54" s="82"/>
      <c r="Q54" s="82"/>
      <c r="R54" s="83" t="str">
        <f>IF(P54="","",T54*M54*LOOKUP(RIGHT($D$2,3),定数!$A$6:$A$13,定数!$B$6:$B$13))</f>
        <v/>
      </c>
      <c r="S54" s="83"/>
      <c r="T54" s="84" t="str">
        <f t="shared" si="4"/>
        <v/>
      </c>
      <c r="U54" s="84"/>
      <c r="V54" t="str">
        <f t="shared" si="7"/>
        <v/>
      </c>
      <c r="W54" t="str">
        <f t="shared" si="2"/>
        <v/>
      </c>
      <c r="X54" s="41" t="str">
        <f t="shared" si="5"/>
        <v/>
      </c>
      <c r="Y54" s="42" t="str">
        <f t="shared" si="6"/>
        <v/>
      </c>
    </row>
    <row r="55" spans="2:25">
      <c r="B55" s="40">
        <v>47</v>
      </c>
      <c r="C55" s="81" t="str">
        <f t="shared" si="0"/>
        <v/>
      </c>
      <c r="D55" s="81"/>
      <c r="E55" s="40"/>
      <c r="F55" s="8"/>
      <c r="G55" s="40"/>
      <c r="H55" s="82"/>
      <c r="I55" s="82"/>
      <c r="J55" s="40"/>
      <c r="K55" s="85" t="str">
        <f t="shared" si="3"/>
        <v/>
      </c>
      <c r="L55" s="86"/>
      <c r="M55" s="6" t="str">
        <f>IF(J55="","",(K55/J55)/LOOKUP(RIGHT($D$2,3),定数!$A$6:$A$13,定数!$B$6:$B$13))</f>
        <v/>
      </c>
      <c r="N55" s="40"/>
      <c r="O55" s="8"/>
      <c r="P55" s="82"/>
      <c r="Q55" s="82"/>
      <c r="R55" s="83" t="str">
        <f>IF(P55="","",T55*M55*LOOKUP(RIGHT($D$2,3),定数!$A$6:$A$13,定数!$B$6:$B$13))</f>
        <v/>
      </c>
      <c r="S55" s="83"/>
      <c r="T55" s="84" t="str">
        <f t="shared" si="4"/>
        <v/>
      </c>
      <c r="U55" s="84"/>
      <c r="V55" t="str">
        <f t="shared" si="7"/>
        <v/>
      </c>
      <c r="W55" t="str">
        <f t="shared" si="2"/>
        <v/>
      </c>
      <c r="X55" s="41" t="str">
        <f t="shared" si="5"/>
        <v/>
      </c>
      <c r="Y55" s="42" t="str">
        <f t="shared" si="6"/>
        <v/>
      </c>
    </row>
    <row r="56" spans="2:25">
      <c r="B56" s="40">
        <v>48</v>
      </c>
      <c r="C56" s="81" t="str">
        <f t="shared" si="0"/>
        <v/>
      </c>
      <c r="D56" s="81"/>
      <c r="E56" s="40"/>
      <c r="F56" s="8"/>
      <c r="G56" s="40"/>
      <c r="H56" s="82"/>
      <c r="I56" s="82"/>
      <c r="J56" s="40"/>
      <c r="K56" s="85" t="str">
        <f t="shared" si="3"/>
        <v/>
      </c>
      <c r="L56" s="86"/>
      <c r="M56" s="6" t="str">
        <f>IF(J56="","",(K56/J56)/LOOKUP(RIGHT($D$2,3),定数!$A$6:$A$13,定数!$B$6:$B$13))</f>
        <v/>
      </c>
      <c r="N56" s="40"/>
      <c r="O56" s="8"/>
      <c r="P56" s="82"/>
      <c r="Q56" s="82"/>
      <c r="R56" s="83" t="str">
        <f>IF(P56="","",T56*M56*LOOKUP(RIGHT($D$2,3),定数!$A$6:$A$13,定数!$B$6:$B$13))</f>
        <v/>
      </c>
      <c r="S56" s="83"/>
      <c r="T56" s="84" t="str">
        <f t="shared" si="4"/>
        <v/>
      </c>
      <c r="U56" s="84"/>
      <c r="V56" t="str">
        <f t="shared" si="7"/>
        <v/>
      </c>
      <c r="W56" t="str">
        <f t="shared" si="2"/>
        <v/>
      </c>
      <c r="X56" s="41" t="str">
        <f t="shared" si="5"/>
        <v/>
      </c>
      <c r="Y56" s="42" t="str">
        <f t="shared" si="6"/>
        <v/>
      </c>
    </row>
    <row r="57" spans="2:25">
      <c r="B57" s="40">
        <v>49</v>
      </c>
      <c r="C57" s="81" t="str">
        <f t="shared" si="0"/>
        <v/>
      </c>
      <c r="D57" s="81"/>
      <c r="E57" s="40"/>
      <c r="F57" s="8"/>
      <c r="G57" s="40"/>
      <c r="H57" s="82"/>
      <c r="I57" s="82"/>
      <c r="J57" s="40"/>
      <c r="K57" s="85" t="str">
        <f t="shared" si="3"/>
        <v/>
      </c>
      <c r="L57" s="86"/>
      <c r="M57" s="6" t="str">
        <f>IF(J57="","",(K57/J57)/LOOKUP(RIGHT($D$2,3),定数!$A$6:$A$13,定数!$B$6:$B$13))</f>
        <v/>
      </c>
      <c r="N57" s="40"/>
      <c r="O57" s="8"/>
      <c r="P57" s="82"/>
      <c r="Q57" s="82"/>
      <c r="R57" s="83" t="str">
        <f>IF(P57="","",T57*M57*LOOKUP(RIGHT($D$2,3),定数!$A$6:$A$13,定数!$B$6:$B$13))</f>
        <v/>
      </c>
      <c r="S57" s="83"/>
      <c r="T57" s="84" t="str">
        <f t="shared" si="4"/>
        <v/>
      </c>
      <c r="U57" s="84"/>
      <c r="V57" t="str">
        <f t="shared" si="7"/>
        <v/>
      </c>
      <c r="W57" t="str">
        <f t="shared" si="2"/>
        <v/>
      </c>
      <c r="X57" s="41" t="str">
        <f t="shared" si="5"/>
        <v/>
      </c>
      <c r="Y57" s="42" t="str">
        <f t="shared" si="6"/>
        <v/>
      </c>
    </row>
    <row r="58" spans="2:25">
      <c r="B58" s="40">
        <v>50</v>
      </c>
      <c r="C58" s="81" t="str">
        <f t="shared" si="0"/>
        <v/>
      </c>
      <c r="D58" s="81"/>
      <c r="E58" s="40"/>
      <c r="F58" s="8"/>
      <c r="G58" s="40"/>
      <c r="H58" s="82"/>
      <c r="I58" s="82"/>
      <c r="J58" s="40"/>
      <c r="K58" s="85" t="str">
        <f t="shared" si="3"/>
        <v/>
      </c>
      <c r="L58" s="86"/>
      <c r="M58" s="6" t="str">
        <f>IF(J58="","",(K58/J58)/LOOKUP(RIGHT($D$2,3),定数!$A$6:$A$13,定数!$B$6:$B$13))</f>
        <v/>
      </c>
      <c r="N58" s="40"/>
      <c r="O58" s="8"/>
      <c r="P58" s="82"/>
      <c r="Q58" s="82"/>
      <c r="R58" s="83" t="str">
        <f>IF(P58="","",T58*M58*LOOKUP(RIGHT($D$2,3),定数!$A$6:$A$13,定数!$B$6:$B$13))</f>
        <v/>
      </c>
      <c r="S58" s="83"/>
      <c r="T58" s="84" t="str">
        <f t="shared" si="4"/>
        <v/>
      </c>
      <c r="U58" s="84"/>
      <c r="V58" t="str">
        <f t="shared" si="7"/>
        <v/>
      </c>
      <c r="W58" t="str">
        <f t="shared" si="2"/>
        <v/>
      </c>
      <c r="X58" s="41" t="str">
        <f t="shared" si="5"/>
        <v/>
      </c>
      <c r="Y58" s="42" t="str">
        <f t="shared" si="6"/>
        <v/>
      </c>
    </row>
    <row r="59" spans="2:25">
      <c r="B59" s="40">
        <v>51</v>
      </c>
      <c r="C59" s="81" t="str">
        <f t="shared" si="0"/>
        <v/>
      </c>
      <c r="D59" s="81"/>
      <c r="E59" s="40"/>
      <c r="F59" s="8"/>
      <c r="G59" s="40"/>
      <c r="H59" s="82"/>
      <c r="I59" s="82"/>
      <c r="J59" s="40"/>
      <c r="K59" s="85" t="str">
        <f t="shared" si="3"/>
        <v/>
      </c>
      <c r="L59" s="86"/>
      <c r="M59" s="6" t="str">
        <f>IF(J59="","",(K59/J59)/LOOKUP(RIGHT($D$2,3),定数!$A$6:$A$13,定数!$B$6:$B$13))</f>
        <v/>
      </c>
      <c r="N59" s="40"/>
      <c r="O59" s="8"/>
      <c r="P59" s="82"/>
      <c r="Q59" s="82"/>
      <c r="R59" s="83" t="str">
        <f>IF(P59="","",T59*M59*LOOKUP(RIGHT($D$2,3),定数!$A$6:$A$13,定数!$B$6:$B$13))</f>
        <v/>
      </c>
      <c r="S59" s="83"/>
      <c r="T59" s="84" t="str">
        <f t="shared" si="4"/>
        <v/>
      </c>
      <c r="U59" s="84"/>
      <c r="V59" t="str">
        <f t="shared" si="7"/>
        <v/>
      </c>
      <c r="W59" t="str">
        <f t="shared" si="2"/>
        <v/>
      </c>
      <c r="X59" s="41" t="str">
        <f t="shared" si="5"/>
        <v/>
      </c>
      <c r="Y59" s="42" t="str">
        <f t="shared" si="6"/>
        <v/>
      </c>
    </row>
    <row r="60" spans="2:25">
      <c r="B60" s="40">
        <v>52</v>
      </c>
      <c r="C60" s="81" t="str">
        <f t="shared" si="0"/>
        <v/>
      </c>
      <c r="D60" s="81"/>
      <c r="E60" s="40"/>
      <c r="F60" s="8"/>
      <c r="G60" s="40"/>
      <c r="H60" s="82"/>
      <c r="I60" s="82"/>
      <c r="J60" s="40"/>
      <c r="K60" s="85" t="str">
        <f t="shared" si="3"/>
        <v/>
      </c>
      <c r="L60" s="86"/>
      <c r="M60" s="6" t="str">
        <f>IF(J60="","",(K60/J60)/LOOKUP(RIGHT($D$2,3),定数!$A$6:$A$13,定数!$B$6:$B$13))</f>
        <v/>
      </c>
      <c r="N60" s="40"/>
      <c r="O60" s="8"/>
      <c r="P60" s="82"/>
      <c r="Q60" s="82"/>
      <c r="R60" s="83" t="str">
        <f>IF(P60="","",T60*M60*LOOKUP(RIGHT($D$2,3),定数!$A$6:$A$13,定数!$B$6:$B$13))</f>
        <v/>
      </c>
      <c r="S60" s="83"/>
      <c r="T60" s="84" t="str">
        <f t="shared" si="4"/>
        <v/>
      </c>
      <c r="U60" s="84"/>
      <c r="V60" t="str">
        <f t="shared" si="7"/>
        <v/>
      </c>
      <c r="W60" t="str">
        <f t="shared" si="2"/>
        <v/>
      </c>
      <c r="X60" s="41" t="str">
        <f t="shared" si="5"/>
        <v/>
      </c>
      <c r="Y60" s="42" t="str">
        <f t="shared" si="6"/>
        <v/>
      </c>
    </row>
    <row r="61" spans="2:25">
      <c r="B61" s="40">
        <v>53</v>
      </c>
      <c r="C61" s="81" t="str">
        <f t="shared" si="0"/>
        <v/>
      </c>
      <c r="D61" s="81"/>
      <c r="E61" s="40"/>
      <c r="F61" s="8"/>
      <c r="G61" s="40"/>
      <c r="H61" s="82"/>
      <c r="I61" s="82"/>
      <c r="J61" s="40"/>
      <c r="K61" s="85" t="str">
        <f t="shared" si="3"/>
        <v/>
      </c>
      <c r="L61" s="86"/>
      <c r="M61" s="6" t="str">
        <f>IF(J61="","",(K61/J61)/LOOKUP(RIGHT($D$2,3),定数!$A$6:$A$13,定数!$B$6:$B$13))</f>
        <v/>
      </c>
      <c r="N61" s="40"/>
      <c r="O61" s="8"/>
      <c r="P61" s="82"/>
      <c r="Q61" s="82"/>
      <c r="R61" s="83" t="str">
        <f>IF(P61="","",T61*M61*LOOKUP(RIGHT($D$2,3),定数!$A$6:$A$13,定数!$B$6:$B$13))</f>
        <v/>
      </c>
      <c r="S61" s="83"/>
      <c r="T61" s="84" t="str">
        <f t="shared" si="4"/>
        <v/>
      </c>
      <c r="U61" s="84"/>
      <c r="V61" t="str">
        <f t="shared" si="7"/>
        <v/>
      </c>
      <c r="W61" t="str">
        <f t="shared" si="2"/>
        <v/>
      </c>
      <c r="X61" s="41" t="str">
        <f t="shared" si="5"/>
        <v/>
      </c>
      <c r="Y61" s="42" t="str">
        <f t="shared" si="6"/>
        <v/>
      </c>
    </row>
    <row r="62" spans="2:25">
      <c r="B62" s="40">
        <v>54</v>
      </c>
      <c r="C62" s="81" t="str">
        <f t="shared" si="0"/>
        <v/>
      </c>
      <c r="D62" s="81"/>
      <c r="E62" s="40"/>
      <c r="F62" s="8"/>
      <c r="G62" s="40"/>
      <c r="H62" s="82"/>
      <c r="I62" s="82"/>
      <c r="J62" s="40"/>
      <c r="K62" s="85" t="str">
        <f t="shared" si="3"/>
        <v/>
      </c>
      <c r="L62" s="86"/>
      <c r="M62" s="6" t="str">
        <f>IF(J62="","",(K62/J62)/LOOKUP(RIGHT($D$2,3),定数!$A$6:$A$13,定数!$B$6:$B$13))</f>
        <v/>
      </c>
      <c r="N62" s="40"/>
      <c r="O62" s="8"/>
      <c r="P62" s="82"/>
      <c r="Q62" s="82"/>
      <c r="R62" s="83" t="str">
        <f>IF(P62="","",T62*M62*LOOKUP(RIGHT($D$2,3),定数!$A$6:$A$13,定数!$B$6:$B$13))</f>
        <v/>
      </c>
      <c r="S62" s="83"/>
      <c r="T62" s="84" t="str">
        <f t="shared" si="4"/>
        <v/>
      </c>
      <c r="U62" s="84"/>
      <c r="V62" t="str">
        <f t="shared" si="7"/>
        <v/>
      </c>
      <c r="W62" t="str">
        <f t="shared" si="2"/>
        <v/>
      </c>
      <c r="X62" s="41" t="str">
        <f t="shared" si="5"/>
        <v/>
      </c>
      <c r="Y62" s="42" t="str">
        <f t="shared" si="6"/>
        <v/>
      </c>
    </row>
    <row r="63" spans="2:25">
      <c r="B63" s="40">
        <v>55</v>
      </c>
      <c r="C63" s="81" t="str">
        <f t="shared" si="0"/>
        <v/>
      </c>
      <c r="D63" s="81"/>
      <c r="E63" s="40"/>
      <c r="F63" s="8"/>
      <c r="G63" s="40"/>
      <c r="H63" s="82"/>
      <c r="I63" s="82"/>
      <c r="J63" s="40"/>
      <c r="K63" s="85" t="str">
        <f t="shared" si="3"/>
        <v/>
      </c>
      <c r="L63" s="86"/>
      <c r="M63" s="6" t="str">
        <f>IF(J63="","",(K63/J63)/LOOKUP(RIGHT($D$2,3),定数!$A$6:$A$13,定数!$B$6:$B$13))</f>
        <v/>
      </c>
      <c r="N63" s="40"/>
      <c r="O63" s="8"/>
      <c r="P63" s="82"/>
      <c r="Q63" s="82"/>
      <c r="R63" s="83" t="str">
        <f>IF(P63="","",T63*M63*LOOKUP(RIGHT($D$2,3),定数!$A$6:$A$13,定数!$B$6:$B$13))</f>
        <v/>
      </c>
      <c r="S63" s="83"/>
      <c r="T63" s="84" t="str">
        <f t="shared" si="4"/>
        <v/>
      </c>
      <c r="U63" s="84"/>
      <c r="V63" t="str">
        <f t="shared" si="7"/>
        <v/>
      </c>
      <c r="W63" t="str">
        <f t="shared" si="2"/>
        <v/>
      </c>
      <c r="X63" s="41" t="str">
        <f t="shared" si="5"/>
        <v/>
      </c>
      <c r="Y63" s="42" t="str">
        <f t="shared" si="6"/>
        <v/>
      </c>
    </row>
    <row r="64" spans="2:25">
      <c r="B64" s="40">
        <v>56</v>
      </c>
      <c r="C64" s="81" t="str">
        <f t="shared" si="0"/>
        <v/>
      </c>
      <c r="D64" s="81"/>
      <c r="E64" s="40"/>
      <c r="F64" s="8"/>
      <c r="G64" s="40"/>
      <c r="H64" s="82"/>
      <c r="I64" s="82"/>
      <c r="J64" s="40"/>
      <c r="K64" s="85" t="str">
        <f t="shared" si="3"/>
        <v/>
      </c>
      <c r="L64" s="86"/>
      <c r="M64" s="6" t="str">
        <f>IF(J64="","",(K64/J64)/LOOKUP(RIGHT($D$2,3),定数!$A$6:$A$13,定数!$B$6:$B$13))</f>
        <v/>
      </c>
      <c r="N64" s="40"/>
      <c r="O64" s="8"/>
      <c r="P64" s="82"/>
      <c r="Q64" s="82"/>
      <c r="R64" s="83" t="str">
        <f>IF(P64="","",T64*M64*LOOKUP(RIGHT($D$2,3),定数!$A$6:$A$13,定数!$B$6:$B$13))</f>
        <v/>
      </c>
      <c r="S64" s="83"/>
      <c r="T64" s="84" t="str">
        <f t="shared" si="4"/>
        <v/>
      </c>
      <c r="U64" s="84"/>
      <c r="V64" t="str">
        <f t="shared" si="7"/>
        <v/>
      </c>
      <c r="W64" t="str">
        <f t="shared" si="2"/>
        <v/>
      </c>
      <c r="X64" s="41" t="str">
        <f t="shared" si="5"/>
        <v/>
      </c>
      <c r="Y64" s="42" t="str">
        <f t="shared" si="6"/>
        <v/>
      </c>
    </row>
    <row r="65" spans="2:25">
      <c r="B65" s="40">
        <v>57</v>
      </c>
      <c r="C65" s="81" t="str">
        <f t="shared" si="0"/>
        <v/>
      </c>
      <c r="D65" s="81"/>
      <c r="E65" s="40"/>
      <c r="F65" s="8"/>
      <c r="G65" s="40"/>
      <c r="H65" s="82"/>
      <c r="I65" s="82"/>
      <c r="J65" s="40"/>
      <c r="K65" s="85" t="str">
        <f t="shared" si="3"/>
        <v/>
      </c>
      <c r="L65" s="86"/>
      <c r="M65" s="6" t="str">
        <f>IF(J65="","",(K65/J65)/LOOKUP(RIGHT($D$2,3),定数!$A$6:$A$13,定数!$B$6:$B$13))</f>
        <v/>
      </c>
      <c r="N65" s="40"/>
      <c r="O65" s="8"/>
      <c r="P65" s="82"/>
      <c r="Q65" s="82"/>
      <c r="R65" s="83" t="str">
        <f>IF(P65="","",T65*M65*LOOKUP(RIGHT($D$2,3),定数!$A$6:$A$13,定数!$B$6:$B$13))</f>
        <v/>
      </c>
      <c r="S65" s="83"/>
      <c r="T65" s="84" t="str">
        <f t="shared" si="4"/>
        <v/>
      </c>
      <c r="U65" s="84"/>
      <c r="V65" t="str">
        <f t="shared" si="7"/>
        <v/>
      </c>
      <c r="W65" t="str">
        <f t="shared" si="2"/>
        <v/>
      </c>
      <c r="X65" s="41" t="str">
        <f t="shared" si="5"/>
        <v/>
      </c>
      <c r="Y65" s="42" t="str">
        <f t="shared" si="6"/>
        <v/>
      </c>
    </row>
    <row r="66" spans="2:25">
      <c r="B66" s="40">
        <v>58</v>
      </c>
      <c r="C66" s="81" t="str">
        <f t="shared" si="0"/>
        <v/>
      </c>
      <c r="D66" s="81"/>
      <c r="E66" s="40"/>
      <c r="F66" s="8"/>
      <c r="G66" s="40"/>
      <c r="H66" s="82"/>
      <c r="I66" s="82"/>
      <c r="J66" s="40"/>
      <c r="K66" s="85" t="str">
        <f t="shared" si="3"/>
        <v/>
      </c>
      <c r="L66" s="86"/>
      <c r="M66" s="6" t="str">
        <f>IF(J66="","",(K66/J66)/LOOKUP(RIGHT($D$2,3),定数!$A$6:$A$13,定数!$B$6:$B$13))</f>
        <v/>
      </c>
      <c r="N66" s="40"/>
      <c r="O66" s="8"/>
      <c r="P66" s="82"/>
      <c r="Q66" s="82"/>
      <c r="R66" s="83" t="str">
        <f>IF(P66="","",T66*M66*LOOKUP(RIGHT($D$2,3),定数!$A$6:$A$13,定数!$B$6:$B$13))</f>
        <v/>
      </c>
      <c r="S66" s="83"/>
      <c r="T66" s="84" t="str">
        <f t="shared" si="4"/>
        <v/>
      </c>
      <c r="U66" s="84"/>
      <c r="V66" t="str">
        <f t="shared" si="7"/>
        <v/>
      </c>
      <c r="W66" t="str">
        <f t="shared" si="2"/>
        <v/>
      </c>
      <c r="X66" s="41" t="str">
        <f t="shared" si="5"/>
        <v/>
      </c>
      <c r="Y66" s="42" t="str">
        <f t="shared" si="6"/>
        <v/>
      </c>
    </row>
    <row r="67" spans="2:25">
      <c r="B67" s="40">
        <v>59</v>
      </c>
      <c r="C67" s="81" t="str">
        <f t="shared" si="0"/>
        <v/>
      </c>
      <c r="D67" s="81"/>
      <c r="E67" s="40"/>
      <c r="F67" s="8"/>
      <c r="G67" s="40"/>
      <c r="H67" s="82"/>
      <c r="I67" s="82"/>
      <c r="J67" s="40"/>
      <c r="K67" s="85" t="str">
        <f t="shared" si="3"/>
        <v/>
      </c>
      <c r="L67" s="86"/>
      <c r="M67" s="6" t="str">
        <f>IF(J67="","",(K67/J67)/LOOKUP(RIGHT($D$2,3),定数!$A$6:$A$13,定数!$B$6:$B$13))</f>
        <v/>
      </c>
      <c r="N67" s="40"/>
      <c r="O67" s="8"/>
      <c r="P67" s="82"/>
      <c r="Q67" s="82"/>
      <c r="R67" s="83" t="str">
        <f>IF(P67="","",T67*M67*LOOKUP(RIGHT($D$2,3),定数!$A$6:$A$13,定数!$B$6:$B$13))</f>
        <v/>
      </c>
      <c r="S67" s="83"/>
      <c r="T67" s="84" t="str">
        <f t="shared" si="4"/>
        <v/>
      </c>
      <c r="U67" s="84"/>
      <c r="V67" t="str">
        <f t="shared" si="7"/>
        <v/>
      </c>
      <c r="W67" t="str">
        <f t="shared" si="2"/>
        <v/>
      </c>
      <c r="X67" s="41" t="str">
        <f t="shared" si="5"/>
        <v/>
      </c>
      <c r="Y67" s="42" t="str">
        <f t="shared" si="6"/>
        <v/>
      </c>
    </row>
    <row r="68" spans="2:25">
      <c r="B68" s="40">
        <v>60</v>
      </c>
      <c r="C68" s="81" t="str">
        <f t="shared" si="0"/>
        <v/>
      </c>
      <c r="D68" s="81"/>
      <c r="E68" s="40"/>
      <c r="F68" s="8"/>
      <c r="G68" s="40"/>
      <c r="H68" s="82"/>
      <c r="I68" s="82"/>
      <c r="J68" s="40"/>
      <c r="K68" s="85" t="str">
        <f t="shared" si="3"/>
        <v/>
      </c>
      <c r="L68" s="86"/>
      <c r="M68" s="6" t="str">
        <f>IF(J68="","",(K68/J68)/LOOKUP(RIGHT($D$2,3),定数!$A$6:$A$13,定数!$B$6:$B$13))</f>
        <v/>
      </c>
      <c r="N68" s="40"/>
      <c r="O68" s="8"/>
      <c r="P68" s="82"/>
      <c r="Q68" s="82"/>
      <c r="R68" s="83" t="str">
        <f>IF(P68="","",T68*M68*LOOKUP(RIGHT($D$2,3),定数!$A$6:$A$13,定数!$B$6:$B$13))</f>
        <v/>
      </c>
      <c r="S68" s="83"/>
      <c r="T68" s="84" t="str">
        <f t="shared" si="4"/>
        <v/>
      </c>
      <c r="U68" s="84"/>
      <c r="V68" t="str">
        <f t="shared" si="7"/>
        <v/>
      </c>
      <c r="W68" t="str">
        <f t="shared" si="2"/>
        <v/>
      </c>
      <c r="X68" s="41" t="str">
        <f t="shared" si="5"/>
        <v/>
      </c>
      <c r="Y68" s="42" t="str">
        <f t="shared" si="6"/>
        <v/>
      </c>
    </row>
    <row r="69" spans="2:25">
      <c r="B69" s="40">
        <v>61</v>
      </c>
      <c r="C69" s="81" t="str">
        <f t="shared" si="0"/>
        <v/>
      </c>
      <c r="D69" s="81"/>
      <c r="E69" s="40"/>
      <c r="F69" s="8"/>
      <c r="G69" s="40"/>
      <c r="H69" s="82"/>
      <c r="I69" s="82"/>
      <c r="J69" s="40"/>
      <c r="K69" s="85" t="str">
        <f t="shared" si="3"/>
        <v/>
      </c>
      <c r="L69" s="86"/>
      <c r="M69" s="6" t="str">
        <f>IF(J69="","",(K69/J69)/LOOKUP(RIGHT($D$2,3),定数!$A$6:$A$13,定数!$B$6:$B$13))</f>
        <v/>
      </c>
      <c r="N69" s="40"/>
      <c r="O69" s="8"/>
      <c r="P69" s="82"/>
      <c r="Q69" s="82"/>
      <c r="R69" s="83" t="str">
        <f>IF(P69="","",T69*M69*LOOKUP(RIGHT($D$2,3),定数!$A$6:$A$13,定数!$B$6:$B$13))</f>
        <v/>
      </c>
      <c r="S69" s="83"/>
      <c r="T69" s="84" t="str">
        <f t="shared" si="4"/>
        <v/>
      </c>
      <c r="U69" s="84"/>
      <c r="V69" t="str">
        <f t="shared" si="7"/>
        <v/>
      </c>
      <c r="W69" t="str">
        <f t="shared" si="2"/>
        <v/>
      </c>
      <c r="X69" s="41" t="str">
        <f t="shared" si="5"/>
        <v/>
      </c>
      <c r="Y69" s="42" t="str">
        <f t="shared" si="6"/>
        <v/>
      </c>
    </row>
    <row r="70" spans="2:25">
      <c r="B70" s="40">
        <v>62</v>
      </c>
      <c r="C70" s="81" t="str">
        <f t="shared" si="0"/>
        <v/>
      </c>
      <c r="D70" s="81"/>
      <c r="E70" s="40"/>
      <c r="F70" s="8"/>
      <c r="G70" s="40"/>
      <c r="H70" s="82"/>
      <c r="I70" s="82"/>
      <c r="J70" s="40"/>
      <c r="K70" s="85" t="str">
        <f t="shared" si="3"/>
        <v/>
      </c>
      <c r="L70" s="86"/>
      <c r="M70" s="6" t="str">
        <f>IF(J70="","",(K70/J70)/LOOKUP(RIGHT($D$2,3),定数!$A$6:$A$13,定数!$B$6:$B$13))</f>
        <v/>
      </c>
      <c r="N70" s="40"/>
      <c r="O70" s="8"/>
      <c r="P70" s="82"/>
      <c r="Q70" s="82"/>
      <c r="R70" s="83" t="str">
        <f>IF(P70="","",T70*M70*LOOKUP(RIGHT($D$2,3),定数!$A$6:$A$13,定数!$B$6:$B$13))</f>
        <v/>
      </c>
      <c r="S70" s="83"/>
      <c r="T70" s="84" t="str">
        <f t="shared" si="4"/>
        <v/>
      </c>
      <c r="U70" s="84"/>
      <c r="V70" t="str">
        <f t="shared" si="7"/>
        <v/>
      </c>
      <c r="W70" t="str">
        <f t="shared" si="2"/>
        <v/>
      </c>
      <c r="X70" s="41" t="str">
        <f t="shared" si="5"/>
        <v/>
      </c>
      <c r="Y70" s="42" t="str">
        <f t="shared" si="6"/>
        <v/>
      </c>
    </row>
    <row r="71" spans="2:25">
      <c r="B71" s="40">
        <v>63</v>
      </c>
      <c r="C71" s="81" t="str">
        <f t="shared" si="0"/>
        <v/>
      </c>
      <c r="D71" s="81"/>
      <c r="E71" s="40"/>
      <c r="F71" s="8"/>
      <c r="G71" s="40"/>
      <c r="H71" s="82"/>
      <c r="I71" s="82"/>
      <c r="J71" s="40"/>
      <c r="K71" s="85" t="str">
        <f t="shared" si="3"/>
        <v/>
      </c>
      <c r="L71" s="86"/>
      <c r="M71" s="6" t="str">
        <f>IF(J71="","",(K71/J71)/LOOKUP(RIGHT($D$2,3),定数!$A$6:$A$13,定数!$B$6:$B$13))</f>
        <v/>
      </c>
      <c r="N71" s="40"/>
      <c r="O71" s="8"/>
      <c r="P71" s="82"/>
      <c r="Q71" s="82"/>
      <c r="R71" s="83" t="str">
        <f>IF(P71="","",T71*M71*LOOKUP(RIGHT($D$2,3),定数!$A$6:$A$13,定数!$B$6:$B$13))</f>
        <v/>
      </c>
      <c r="S71" s="83"/>
      <c r="T71" s="84" t="str">
        <f t="shared" si="4"/>
        <v/>
      </c>
      <c r="U71" s="84"/>
      <c r="V71" t="str">
        <f t="shared" si="7"/>
        <v/>
      </c>
      <c r="W71" t="str">
        <f t="shared" si="2"/>
        <v/>
      </c>
      <c r="X71" s="41" t="str">
        <f t="shared" si="5"/>
        <v/>
      </c>
      <c r="Y71" s="42" t="str">
        <f t="shared" si="6"/>
        <v/>
      </c>
    </row>
    <row r="72" spans="2:25">
      <c r="B72" s="40">
        <v>64</v>
      </c>
      <c r="C72" s="81" t="str">
        <f t="shared" si="0"/>
        <v/>
      </c>
      <c r="D72" s="81"/>
      <c r="E72" s="40"/>
      <c r="F72" s="8"/>
      <c r="G72" s="40"/>
      <c r="H72" s="82"/>
      <c r="I72" s="82"/>
      <c r="J72" s="40"/>
      <c r="K72" s="85" t="str">
        <f t="shared" si="3"/>
        <v/>
      </c>
      <c r="L72" s="86"/>
      <c r="M72" s="6" t="str">
        <f>IF(J72="","",(K72/J72)/LOOKUP(RIGHT($D$2,3),定数!$A$6:$A$13,定数!$B$6:$B$13))</f>
        <v/>
      </c>
      <c r="N72" s="40"/>
      <c r="O72" s="8"/>
      <c r="P72" s="82"/>
      <c r="Q72" s="82"/>
      <c r="R72" s="83" t="str">
        <f>IF(P72="","",T72*M72*LOOKUP(RIGHT($D$2,3),定数!$A$6:$A$13,定数!$B$6:$B$13))</f>
        <v/>
      </c>
      <c r="S72" s="83"/>
      <c r="T72" s="84" t="str">
        <f t="shared" si="4"/>
        <v/>
      </c>
      <c r="U72" s="84"/>
      <c r="V72" t="str">
        <f t="shared" si="7"/>
        <v/>
      </c>
      <c r="W72" t="str">
        <f t="shared" si="2"/>
        <v/>
      </c>
      <c r="X72" s="41" t="str">
        <f t="shared" si="5"/>
        <v/>
      </c>
      <c r="Y72" s="42" t="str">
        <f t="shared" si="6"/>
        <v/>
      </c>
    </row>
    <row r="73" spans="2:25">
      <c r="B73" s="40">
        <v>65</v>
      </c>
      <c r="C73" s="81" t="str">
        <f t="shared" si="0"/>
        <v/>
      </c>
      <c r="D73" s="81"/>
      <c r="E73" s="40"/>
      <c r="F73" s="8"/>
      <c r="G73" s="40"/>
      <c r="H73" s="82"/>
      <c r="I73" s="82"/>
      <c r="J73" s="40"/>
      <c r="K73" s="85" t="str">
        <f t="shared" si="3"/>
        <v/>
      </c>
      <c r="L73" s="86"/>
      <c r="M73" s="6" t="str">
        <f>IF(J73="","",(K73/J73)/LOOKUP(RIGHT($D$2,3),定数!$A$6:$A$13,定数!$B$6:$B$13))</f>
        <v/>
      </c>
      <c r="N73" s="40"/>
      <c r="O73" s="8"/>
      <c r="P73" s="82"/>
      <c r="Q73" s="82"/>
      <c r="R73" s="83" t="str">
        <f>IF(P73="","",T73*M73*LOOKUP(RIGHT($D$2,3),定数!$A$6:$A$13,定数!$B$6:$B$13))</f>
        <v/>
      </c>
      <c r="S73" s="83"/>
      <c r="T73" s="84" t="str">
        <f t="shared" si="4"/>
        <v/>
      </c>
      <c r="U73" s="84"/>
      <c r="V73" t="str">
        <f t="shared" si="7"/>
        <v/>
      </c>
      <c r="W73" t="str">
        <f t="shared" si="2"/>
        <v/>
      </c>
      <c r="X73" s="41" t="str">
        <f t="shared" si="5"/>
        <v/>
      </c>
      <c r="Y73" s="42" t="str">
        <f t="shared" si="6"/>
        <v/>
      </c>
    </row>
    <row r="74" spans="2:25">
      <c r="B74" s="40">
        <v>66</v>
      </c>
      <c r="C74" s="81" t="str">
        <f t="shared" ref="C74:C108" si="8">IF(R73="","",C73+R73)</f>
        <v/>
      </c>
      <c r="D74" s="81"/>
      <c r="E74" s="40"/>
      <c r="F74" s="8"/>
      <c r="G74" s="40"/>
      <c r="H74" s="82"/>
      <c r="I74" s="82"/>
      <c r="J74" s="40"/>
      <c r="K74" s="85" t="str">
        <f t="shared" si="3"/>
        <v/>
      </c>
      <c r="L74" s="86"/>
      <c r="M74" s="6" t="str">
        <f>IF(J74="","",(K74/J74)/LOOKUP(RIGHT($D$2,3),定数!$A$6:$A$13,定数!$B$6:$B$13))</f>
        <v/>
      </c>
      <c r="N74" s="40"/>
      <c r="O74" s="8"/>
      <c r="P74" s="82"/>
      <c r="Q74" s="82"/>
      <c r="R74" s="83" t="str">
        <f>IF(P74="","",T74*M74*LOOKUP(RIGHT($D$2,3),定数!$A$6:$A$13,定数!$B$6:$B$13))</f>
        <v/>
      </c>
      <c r="S74" s="83"/>
      <c r="T74" s="84" t="str">
        <f t="shared" si="4"/>
        <v/>
      </c>
      <c r="U74" s="84"/>
      <c r="V74" t="str">
        <f t="shared" si="7"/>
        <v/>
      </c>
      <c r="W74" t="str">
        <f t="shared" si="7"/>
        <v/>
      </c>
      <c r="X74" s="41" t="str">
        <f t="shared" si="5"/>
        <v/>
      </c>
      <c r="Y74" s="42" t="str">
        <f t="shared" si="6"/>
        <v/>
      </c>
    </row>
    <row r="75" spans="2:25">
      <c r="B75" s="40">
        <v>67</v>
      </c>
      <c r="C75" s="81" t="str">
        <f t="shared" si="8"/>
        <v/>
      </c>
      <c r="D75" s="81"/>
      <c r="E75" s="40"/>
      <c r="F75" s="8"/>
      <c r="G75" s="40"/>
      <c r="H75" s="82"/>
      <c r="I75" s="82"/>
      <c r="J75" s="40"/>
      <c r="K75" s="85" t="str">
        <f t="shared" ref="K75:K108" si="9">IF(J75="","",C75*0.03)</f>
        <v/>
      </c>
      <c r="L75" s="86"/>
      <c r="M75" s="6" t="str">
        <f>IF(J75="","",(K75/J75)/LOOKUP(RIGHT($D$2,3),定数!$A$6:$A$13,定数!$B$6:$B$13))</f>
        <v/>
      </c>
      <c r="N75" s="40"/>
      <c r="O75" s="8"/>
      <c r="P75" s="82"/>
      <c r="Q75" s="82"/>
      <c r="R75" s="83" t="str">
        <f>IF(P75="","",T75*M75*LOOKUP(RIGHT($D$2,3),定数!$A$6:$A$13,定数!$B$6:$B$13))</f>
        <v/>
      </c>
      <c r="S75" s="83"/>
      <c r="T75" s="84" t="str">
        <f t="shared" si="4"/>
        <v/>
      </c>
      <c r="U75" s="84"/>
      <c r="V75" t="str">
        <f t="shared" ref="V75:W90" si="10">IF(S75&lt;&gt;"",IF(S75&lt;0,1+V74,0),"")</f>
        <v/>
      </c>
      <c r="W75" t="str">
        <f t="shared" si="10"/>
        <v/>
      </c>
      <c r="X75" s="41" t="str">
        <f t="shared" si="5"/>
        <v/>
      </c>
      <c r="Y75" s="42" t="str">
        <f t="shared" si="6"/>
        <v/>
      </c>
    </row>
    <row r="76" spans="2:25">
      <c r="B76" s="40">
        <v>68</v>
      </c>
      <c r="C76" s="81" t="str">
        <f t="shared" si="8"/>
        <v/>
      </c>
      <c r="D76" s="81"/>
      <c r="E76" s="40"/>
      <c r="F76" s="8"/>
      <c r="G76" s="40"/>
      <c r="H76" s="82"/>
      <c r="I76" s="82"/>
      <c r="J76" s="40"/>
      <c r="K76" s="85" t="str">
        <f t="shared" si="9"/>
        <v/>
      </c>
      <c r="L76" s="86"/>
      <c r="M76" s="6" t="str">
        <f>IF(J76="","",(K76/J76)/LOOKUP(RIGHT($D$2,3),定数!$A$6:$A$13,定数!$B$6:$B$13))</f>
        <v/>
      </c>
      <c r="N76" s="40"/>
      <c r="O76" s="8"/>
      <c r="P76" s="82"/>
      <c r="Q76" s="82"/>
      <c r="R76" s="83" t="str">
        <f>IF(P76="","",T76*M76*LOOKUP(RIGHT($D$2,3),定数!$A$6:$A$13,定数!$B$6:$B$13))</f>
        <v/>
      </c>
      <c r="S76" s="83"/>
      <c r="T76" s="84" t="str">
        <f t="shared" ref="T76:T108" si="11">IF(P76="","",IF(G76="買",(P76-H76),(H76-P76))*IF(RIGHT($D$2,3)="JPY",100,10000))</f>
        <v/>
      </c>
      <c r="U76" s="84"/>
      <c r="V76" t="str">
        <f t="shared" si="10"/>
        <v/>
      </c>
      <c r="W76" t="str">
        <f t="shared" si="10"/>
        <v/>
      </c>
      <c r="X76" s="41" t="str">
        <f t="shared" ref="X76:X108" si="12">IF(C76&lt;&gt;"",MAX(X75,C76),"")</f>
        <v/>
      </c>
      <c r="Y76" s="42" t="str">
        <f t="shared" ref="Y76:Y108" si="13">IF(X76&lt;&gt;"",1-(C76/X76),"")</f>
        <v/>
      </c>
    </row>
    <row r="77" spans="2:25">
      <c r="B77" s="40">
        <v>69</v>
      </c>
      <c r="C77" s="81" t="str">
        <f t="shared" si="8"/>
        <v/>
      </c>
      <c r="D77" s="81"/>
      <c r="E77" s="40"/>
      <c r="F77" s="8"/>
      <c r="G77" s="40"/>
      <c r="H77" s="82"/>
      <c r="I77" s="82"/>
      <c r="J77" s="40"/>
      <c r="K77" s="85" t="str">
        <f t="shared" si="9"/>
        <v/>
      </c>
      <c r="L77" s="86"/>
      <c r="M77" s="6" t="str">
        <f>IF(J77="","",(K77/J77)/LOOKUP(RIGHT($D$2,3),定数!$A$6:$A$13,定数!$B$6:$B$13))</f>
        <v/>
      </c>
      <c r="N77" s="40"/>
      <c r="O77" s="8"/>
      <c r="P77" s="82"/>
      <c r="Q77" s="82"/>
      <c r="R77" s="83" t="str">
        <f>IF(P77="","",T77*M77*LOOKUP(RIGHT($D$2,3),定数!$A$6:$A$13,定数!$B$6:$B$13))</f>
        <v/>
      </c>
      <c r="S77" s="83"/>
      <c r="T77" s="84" t="str">
        <f t="shared" si="11"/>
        <v/>
      </c>
      <c r="U77" s="84"/>
      <c r="V77" t="str">
        <f t="shared" si="10"/>
        <v/>
      </c>
      <c r="W77" t="str">
        <f t="shared" si="10"/>
        <v/>
      </c>
      <c r="X77" s="41" t="str">
        <f t="shared" si="12"/>
        <v/>
      </c>
      <c r="Y77" s="42" t="str">
        <f t="shared" si="13"/>
        <v/>
      </c>
    </row>
    <row r="78" spans="2:25">
      <c r="B78" s="40">
        <v>70</v>
      </c>
      <c r="C78" s="81" t="str">
        <f t="shared" si="8"/>
        <v/>
      </c>
      <c r="D78" s="81"/>
      <c r="E78" s="40"/>
      <c r="F78" s="8"/>
      <c r="G78" s="40"/>
      <c r="H78" s="82"/>
      <c r="I78" s="82"/>
      <c r="J78" s="40"/>
      <c r="K78" s="85" t="str">
        <f t="shared" si="9"/>
        <v/>
      </c>
      <c r="L78" s="86"/>
      <c r="M78" s="6" t="str">
        <f>IF(J78="","",(K78/J78)/LOOKUP(RIGHT($D$2,3),定数!$A$6:$A$13,定数!$B$6:$B$13))</f>
        <v/>
      </c>
      <c r="N78" s="40"/>
      <c r="O78" s="8"/>
      <c r="P78" s="82"/>
      <c r="Q78" s="82"/>
      <c r="R78" s="83" t="str">
        <f>IF(P78="","",T78*M78*LOOKUP(RIGHT($D$2,3),定数!$A$6:$A$13,定数!$B$6:$B$13))</f>
        <v/>
      </c>
      <c r="S78" s="83"/>
      <c r="T78" s="84" t="str">
        <f t="shared" si="11"/>
        <v/>
      </c>
      <c r="U78" s="84"/>
      <c r="V78" t="str">
        <f t="shared" si="10"/>
        <v/>
      </c>
      <c r="W78" t="str">
        <f t="shared" si="10"/>
        <v/>
      </c>
      <c r="X78" s="41" t="str">
        <f t="shared" si="12"/>
        <v/>
      </c>
      <c r="Y78" s="42" t="str">
        <f t="shared" si="13"/>
        <v/>
      </c>
    </row>
    <row r="79" spans="2:25">
      <c r="B79" s="40">
        <v>71</v>
      </c>
      <c r="C79" s="81" t="str">
        <f t="shared" si="8"/>
        <v/>
      </c>
      <c r="D79" s="81"/>
      <c r="E79" s="40"/>
      <c r="F79" s="8"/>
      <c r="G79" s="40"/>
      <c r="H79" s="82"/>
      <c r="I79" s="82"/>
      <c r="J79" s="40"/>
      <c r="K79" s="85" t="str">
        <f t="shared" si="9"/>
        <v/>
      </c>
      <c r="L79" s="86"/>
      <c r="M79" s="6" t="str">
        <f>IF(J79="","",(K79/J79)/LOOKUP(RIGHT($D$2,3),定数!$A$6:$A$13,定数!$B$6:$B$13))</f>
        <v/>
      </c>
      <c r="N79" s="40"/>
      <c r="O79" s="8"/>
      <c r="P79" s="82"/>
      <c r="Q79" s="82"/>
      <c r="R79" s="83" t="str">
        <f>IF(P79="","",T79*M79*LOOKUP(RIGHT($D$2,3),定数!$A$6:$A$13,定数!$B$6:$B$13))</f>
        <v/>
      </c>
      <c r="S79" s="83"/>
      <c r="T79" s="84" t="str">
        <f t="shared" si="11"/>
        <v/>
      </c>
      <c r="U79" s="84"/>
      <c r="V79" t="str">
        <f t="shared" si="10"/>
        <v/>
      </c>
      <c r="W79" t="str">
        <f t="shared" si="10"/>
        <v/>
      </c>
      <c r="X79" s="41" t="str">
        <f t="shared" si="12"/>
        <v/>
      </c>
      <c r="Y79" s="42" t="str">
        <f t="shared" si="13"/>
        <v/>
      </c>
    </row>
    <row r="80" spans="2:25">
      <c r="B80" s="40">
        <v>72</v>
      </c>
      <c r="C80" s="81" t="str">
        <f t="shared" si="8"/>
        <v/>
      </c>
      <c r="D80" s="81"/>
      <c r="E80" s="40"/>
      <c r="F80" s="8"/>
      <c r="G80" s="40"/>
      <c r="H80" s="82"/>
      <c r="I80" s="82"/>
      <c r="J80" s="40"/>
      <c r="K80" s="85" t="str">
        <f t="shared" si="9"/>
        <v/>
      </c>
      <c r="L80" s="86"/>
      <c r="M80" s="6" t="str">
        <f>IF(J80="","",(K80/J80)/LOOKUP(RIGHT($D$2,3),定数!$A$6:$A$13,定数!$B$6:$B$13))</f>
        <v/>
      </c>
      <c r="N80" s="40"/>
      <c r="O80" s="8"/>
      <c r="P80" s="82"/>
      <c r="Q80" s="82"/>
      <c r="R80" s="83" t="str">
        <f>IF(P80="","",T80*M80*LOOKUP(RIGHT($D$2,3),定数!$A$6:$A$13,定数!$B$6:$B$13))</f>
        <v/>
      </c>
      <c r="S80" s="83"/>
      <c r="T80" s="84" t="str">
        <f t="shared" si="11"/>
        <v/>
      </c>
      <c r="U80" s="84"/>
      <c r="V80" t="str">
        <f t="shared" si="10"/>
        <v/>
      </c>
      <c r="W80" t="str">
        <f t="shared" si="10"/>
        <v/>
      </c>
      <c r="X80" s="41" t="str">
        <f t="shared" si="12"/>
        <v/>
      </c>
      <c r="Y80" s="42" t="str">
        <f t="shared" si="13"/>
        <v/>
      </c>
    </row>
    <row r="81" spans="2:25">
      <c r="B81" s="40">
        <v>73</v>
      </c>
      <c r="C81" s="81" t="str">
        <f t="shared" si="8"/>
        <v/>
      </c>
      <c r="D81" s="81"/>
      <c r="E81" s="40"/>
      <c r="F81" s="8"/>
      <c r="G81" s="40"/>
      <c r="H81" s="82"/>
      <c r="I81" s="82"/>
      <c r="J81" s="40"/>
      <c r="K81" s="85" t="str">
        <f t="shared" si="9"/>
        <v/>
      </c>
      <c r="L81" s="86"/>
      <c r="M81" s="6" t="str">
        <f>IF(J81="","",(K81/J81)/LOOKUP(RIGHT($D$2,3),定数!$A$6:$A$13,定数!$B$6:$B$13))</f>
        <v/>
      </c>
      <c r="N81" s="40"/>
      <c r="O81" s="8"/>
      <c r="P81" s="82"/>
      <c r="Q81" s="82"/>
      <c r="R81" s="83" t="str">
        <f>IF(P81="","",T81*M81*LOOKUP(RIGHT($D$2,3),定数!$A$6:$A$13,定数!$B$6:$B$13))</f>
        <v/>
      </c>
      <c r="S81" s="83"/>
      <c r="T81" s="84" t="str">
        <f t="shared" si="11"/>
        <v/>
      </c>
      <c r="U81" s="84"/>
      <c r="V81" t="str">
        <f t="shared" si="10"/>
        <v/>
      </c>
      <c r="W81" t="str">
        <f t="shared" si="10"/>
        <v/>
      </c>
      <c r="X81" s="41" t="str">
        <f t="shared" si="12"/>
        <v/>
      </c>
      <c r="Y81" s="42" t="str">
        <f t="shared" si="13"/>
        <v/>
      </c>
    </row>
    <row r="82" spans="2:25">
      <c r="B82" s="40">
        <v>74</v>
      </c>
      <c r="C82" s="81" t="str">
        <f t="shared" si="8"/>
        <v/>
      </c>
      <c r="D82" s="81"/>
      <c r="E82" s="40"/>
      <c r="F82" s="8"/>
      <c r="G82" s="40"/>
      <c r="H82" s="82"/>
      <c r="I82" s="82"/>
      <c r="J82" s="40"/>
      <c r="K82" s="85" t="str">
        <f t="shared" si="9"/>
        <v/>
      </c>
      <c r="L82" s="86"/>
      <c r="M82" s="6" t="str">
        <f>IF(J82="","",(K82/J82)/LOOKUP(RIGHT($D$2,3),定数!$A$6:$A$13,定数!$B$6:$B$13))</f>
        <v/>
      </c>
      <c r="N82" s="40"/>
      <c r="O82" s="8"/>
      <c r="P82" s="82"/>
      <c r="Q82" s="82"/>
      <c r="R82" s="83" t="str">
        <f>IF(P82="","",T82*M82*LOOKUP(RIGHT($D$2,3),定数!$A$6:$A$13,定数!$B$6:$B$13))</f>
        <v/>
      </c>
      <c r="S82" s="83"/>
      <c r="T82" s="84" t="str">
        <f t="shared" si="11"/>
        <v/>
      </c>
      <c r="U82" s="84"/>
      <c r="V82" t="str">
        <f t="shared" si="10"/>
        <v/>
      </c>
      <c r="W82" t="str">
        <f t="shared" si="10"/>
        <v/>
      </c>
      <c r="X82" s="41" t="str">
        <f t="shared" si="12"/>
        <v/>
      </c>
      <c r="Y82" s="42" t="str">
        <f t="shared" si="13"/>
        <v/>
      </c>
    </row>
    <row r="83" spans="2:25">
      <c r="B83" s="40">
        <v>75</v>
      </c>
      <c r="C83" s="81" t="str">
        <f t="shared" si="8"/>
        <v/>
      </c>
      <c r="D83" s="81"/>
      <c r="E83" s="40"/>
      <c r="F83" s="8"/>
      <c r="G83" s="40"/>
      <c r="H83" s="82"/>
      <c r="I83" s="82"/>
      <c r="J83" s="40"/>
      <c r="K83" s="85" t="str">
        <f t="shared" si="9"/>
        <v/>
      </c>
      <c r="L83" s="86"/>
      <c r="M83" s="6" t="str">
        <f>IF(J83="","",(K83/J83)/LOOKUP(RIGHT($D$2,3),定数!$A$6:$A$13,定数!$B$6:$B$13))</f>
        <v/>
      </c>
      <c r="N83" s="40"/>
      <c r="O83" s="8"/>
      <c r="P83" s="82"/>
      <c r="Q83" s="82"/>
      <c r="R83" s="83" t="str">
        <f>IF(P83="","",T83*M83*LOOKUP(RIGHT($D$2,3),定数!$A$6:$A$13,定数!$B$6:$B$13))</f>
        <v/>
      </c>
      <c r="S83" s="83"/>
      <c r="T83" s="84" t="str">
        <f t="shared" si="11"/>
        <v/>
      </c>
      <c r="U83" s="84"/>
      <c r="V83" t="str">
        <f t="shared" si="10"/>
        <v/>
      </c>
      <c r="W83" t="str">
        <f t="shared" si="10"/>
        <v/>
      </c>
      <c r="X83" s="41" t="str">
        <f t="shared" si="12"/>
        <v/>
      </c>
      <c r="Y83" s="42" t="str">
        <f t="shared" si="13"/>
        <v/>
      </c>
    </row>
    <row r="84" spans="2:25">
      <c r="B84" s="40">
        <v>76</v>
      </c>
      <c r="C84" s="81" t="str">
        <f t="shared" si="8"/>
        <v/>
      </c>
      <c r="D84" s="81"/>
      <c r="E84" s="40"/>
      <c r="F84" s="8"/>
      <c r="G84" s="40"/>
      <c r="H84" s="82"/>
      <c r="I84" s="82"/>
      <c r="J84" s="40"/>
      <c r="K84" s="85" t="str">
        <f t="shared" si="9"/>
        <v/>
      </c>
      <c r="L84" s="86"/>
      <c r="M84" s="6" t="str">
        <f>IF(J84="","",(K84/J84)/LOOKUP(RIGHT($D$2,3),定数!$A$6:$A$13,定数!$B$6:$B$13))</f>
        <v/>
      </c>
      <c r="N84" s="40"/>
      <c r="O84" s="8"/>
      <c r="P84" s="82"/>
      <c r="Q84" s="82"/>
      <c r="R84" s="83" t="str">
        <f>IF(P84="","",T84*M84*LOOKUP(RIGHT($D$2,3),定数!$A$6:$A$13,定数!$B$6:$B$13))</f>
        <v/>
      </c>
      <c r="S84" s="83"/>
      <c r="T84" s="84" t="str">
        <f t="shared" si="11"/>
        <v/>
      </c>
      <c r="U84" s="84"/>
      <c r="V84" t="str">
        <f t="shared" si="10"/>
        <v/>
      </c>
      <c r="W84" t="str">
        <f t="shared" si="10"/>
        <v/>
      </c>
      <c r="X84" s="41" t="str">
        <f t="shared" si="12"/>
        <v/>
      </c>
      <c r="Y84" s="42" t="str">
        <f t="shared" si="13"/>
        <v/>
      </c>
    </row>
    <row r="85" spans="2:25">
      <c r="B85" s="40">
        <v>77</v>
      </c>
      <c r="C85" s="81" t="str">
        <f t="shared" si="8"/>
        <v/>
      </c>
      <c r="D85" s="81"/>
      <c r="E85" s="40"/>
      <c r="F85" s="8"/>
      <c r="G85" s="40"/>
      <c r="H85" s="82"/>
      <c r="I85" s="82"/>
      <c r="J85" s="40"/>
      <c r="K85" s="85" t="str">
        <f t="shared" si="9"/>
        <v/>
      </c>
      <c r="L85" s="86"/>
      <c r="M85" s="6" t="str">
        <f>IF(J85="","",(K85/J85)/LOOKUP(RIGHT($D$2,3),定数!$A$6:$A$13,定数!$B$6:$B$13))</f>
        <v/>
      </c>
      <c r="N85" s="40"/>
      <c r="O85" s="8"/>
      <c r="P85" s="82"/>
      <c r="Q85" s="82"/>
      <c r="R85" s="83" t="str">
        <f>IF(P85="","",T85*M85*LOOKUP(RIGHT($D$2,3),定数!$A$6:$A$13,定数!$B$6:$B$13))</f>
        <v/>
      </c>
      <c r="S85" s="83"/>
      <c r="T85" s="84" t="str">
        <f t="shared" si="11"/>
        <v/>
      </c>
      <c r="U85" s="84"/>
      <c r="V85" t="str">
        <f t="shared" si="10"/>
        <v/>
      </c>
      <c r="W85" t="str">
        <f t="shared" si="10"/>
        <v/>
      </c>
      <c r="X85" s="41" t="str">
        <f t="shared" si="12"/>
        <v/>
      </c>
      <c r="Y85" s="42" t="str">
        <f t="shared" si="13"/>
        <v/>
      </c>
    </row>
    <row r="86" spans="2:25">
      <c r="B86" s="40">
        <v>78</v>
      </c>
      <c r="C86" s="81" t="str">
        <f t="shared" si="8"/>
        <v/>
      </c>
      <c r="D86" s="81"/>
      <c r="E86" s="40"/>
      <c r="F86" s="8"/>
      <c r="G86" s="40"/>
      <c r="H86" s="82"/>
      <c r="I86" s="82"/>
      <c r="J86" s="40"/>
      <c r="K86" s="85" t="str">
        <f t="shared" si="9"/>
        <v/>
      </c>
      <c r="L86" s="86"/>
      <c r="M86" s="6" t="str">
        <f>IF(J86="","",(K86/J86)/LOOKUP(RIGHT($D$2,3),定数!$A$6:$A$13,定数!$B$6:$B$13))</f>
        <v/>
      </c>
      <c r="N86" s="40"/>
      <c r="O86" s="8"/>
      <c r="P86" s="82"/>
      <c r="Q86" s="82"/>
      <c r="R86" s="83" t="str">
        <f>IF(P86="","",T86*M86*LOOKUP(RIGHT($D$2,3),定数!$A$6:$A$13,定数!$B$6:$B$13))</f>
        <v/>
      </c>
      <c r="S86" s="83"/>
      <c r="T86" s="84" t="str">
        <f t="shared" si="11"/>
        <v/>
      </c>
      <c r="U86" s="84"/>
      <c r="V86" t="str">
        <f t="shared" si="10"/>
        <v/>
      </c>
      <c r="W86" t="str">
        <f t="shared" si="10"/>
        <v/>
      </c>
      <c r="X86" s="41" t="str">
        <f t="shared" si="12"/>
        <v/>
      </c>
      <c r="Y86" s="42" t="str">
        <f t="shared" si="13"/>
        <v/>
      </c>
    </row>
    <row r="87" spans="2:25">
      <c r="B87" s="40">
        <v>79</v>
      </c>
      <c r="C87" s="81" t="str">
        <f t="shared" si="8"/>
        <v/>
      </c>
      <c r="D87" s="81"/>
      <c r="E87" s="40"/>
      <c r="F87" s="8"/>
      <c r="G87" s="40"/>
      <c r="H87" s="82"/>
      <c r="I87" s="82"/>
      <c r="J87" s="40"/>
      <c r="K87" s="85" t="str">
        <f t="shared" si="9"/>
        <v/>
      </c>
      <c r="L87" s="86"/>
      <c r="M87" s="6" t="str">
        <f>IF(J87="","",(K87/J87)/LOOKUP(RIGHT($D$2,3),定数!$A$6:$A$13,定数!$B$6:$B$13))</f>
        <v/>
      </c>
      <c r="N87" s="40"/>
      <c r="O87" s="8"/>
      <c r="P87" s="82"/>
      <c r="Q87" s="82"/>
      <c r="R87" s="83" t="str">
        <f>IF(P87="","",T87*M87*LOOKUP(RIGHT($D$2,3),定数!$A$6:$A$13,定数!$B$6:$B$13))</f>
        <v/>
      </c>
      <c r="S87" s="83"/>
      <c r="T87" s="84" t="str">
        <f t="shared" si="11"/>
        <v/>
      </c>
      <c r="U87" s="84"/>
      <c r="V87" t="str">
        <f t="shared" si="10"/>
        <v/>
      </c>
      <c r="W87" t="str">
        <f t="shared" si="10"/>
        <v/>
      </c>
      <c r="X87" s="41" t="str">
        <f t="shared" si="12"/>
        <v/>
      </c>
      <c r="Y87" s="42" t="str">
        <f t="shared" si="13"/>
        <v/>
      </c>
    </row>
    <row r="88" spans="2:25">
      <c r="B88" s="40">
        <v>80</v>
      </c>
      <c r="C88" s="81" t="str">
        <f t="shared" si="8"/>
        <v/>
      </c>
      <c r="D88" s="81"/>
      <c r="E88" s="40"/>
      <c r="F88" s="8"/>
      <c r="G88" s="40"/>
      <c r="H88" s="82"/>
      <c r="I88" s="82"/>
      <c r="J88" s="40"/>
      <c r="K88" s="85" t="str">
        <f t="shared" si="9"/>
        <v/>
      </c>
      <c r="L88" s="86"/>
      <c r="M88" s="6" t="str">
        <f>IF(J88="","",(K88/J88)/LOOKUP(RIGHT($D$2,3),定数!$A$6:$A$13,定数!$B$6:$B$13))</f>
        <v/>
      </c>
      <c r="N88" s="40"/>
      <c r="O88" s="8"/>
      <c r="P88" s="82"/>
      <c r="Q88" s="82"/>
      <c r="R88" s="83" t="str">
        <f>IF(P88="","",T88*M88*LOOKUP(RIGHT($D$2,3),定数!$A$6:$A$13,定数!$B$6:$B$13))</f>
        <v/>
      </c>
      <c r="S88" s="83"/>
      <c r="T88" s="84" t="str">
        <f t="shared" si="11"/>
        <v/>
      </c>
      <c r="U88" s="84"/>
      <c r="V88" t="str">
        <f t="shared" si="10"/>
        <v/>
      </c>
      <c r="W88" t="str">
        <f t="shared" si="10"/>
        <v/>
      </c>
      <c r="X88" s="41" t="str">
        <f t="shared" si="12"/>
        <v/>
      </c>
      <c r="Y88" s="42" t="str">
        <f t="shared" si="13"/>
        <v/>
      </c>
    </row>
    <row r="89" spans="2:25">
      <c r="B89" s="40">
        <v>81</v>
      </c>
      <c r="C89" s="81" t="str">
        <f t="shared" si="8"/>
        <v/>
      </c>
      <c r="D89" s="81"/>
      <c r="E89" s="40"/>
      <c r="F89" s="8"/>
      <c r="G89" s="40"/>
      <c r="H89" s="82"/>
      <c r="I89" s="82"/>
      <c r="J89" s="40"/>
      <c r="K89" s="85" t="str">
        <f t="shared" si="9"/>
        <v/>
      </c>
      <c r="L89" s="86"/>
      <c r="M89" s="6" t="str">
        <f>IF(J89="","",(K89/J89)/LOOKUP(RIGHT($D$2,3),定数!$A$6:$A$13,定数!$B$6:$B$13))</f>
        <v/>
      </c>
      <c r="N89" s="40"/>
      <c r="O89" s="8"/>
      <c r="P89" s="82"/>
      <c r="Q89" s="82"/>
      <c r="R89" s="83" t="str">
        <f>IF(P89="","",T89*M89*LOOKUP(RIGHT($D$2,3),定数!$A$6:$A$13,定数!$B$6:$B$13))</f>
        <v/>
      </c>
      <c r="S89" s="83"/>
      <c r="T89" s="84" t="str">
        <f t="shared" si="11"/>
        <v/>
      </c>
      <c r="U89" s="84"/>
      <c r="V89" t="str">
        <f t="shared" si="10"/>
        <v/>
      </c>
      <c r="W89" t="str">
        <f t="shared" si="10"/>
        <v/>
      </c>
      <c r="X89" s="41" t="str">
        <f t="shared" si="12"/>
        <v/>
      </c>
      <c r="Y89" s="42" t="str">
        <f t="shared" si="13"/>
        <v/>
      </c>
    </row>
    <row r="90" spans="2:25">
      <c r="B90" s="40">
        <v>82</v>
      </c>
      <c r="C90" s="81" t="str">
        <f t="shared" si="8"/>
        <v/>
      </c>
      <c r="D90" s="81"/>
      <c r="E90" s="40"/>
      <c r="F90" s="8"/>
      <c r="G90" s="40"/>
      <c r="H90" s="82"/>
      <c r="I90" s="82"/>
      <c r="J90" s="40"/>
      <c r="K90" s="85" t="str">
        <f t="shared" si="9"/>
        <v/>
      </c>
      <c r="L90" s="86"/>
      <c r="M90" s="6" t="str">
        <f>IF(J90="","",(K90/J90)/LOOKUP(RIGHT($D$2,3),定数!$A$6:$A$13,定数!$B$6:$B$13))</f>
        <v/>
      </c>
      <c r="N90" s="40"/>
      <c r="O90" s="8"/>
      <c r="P90" s="82"/>
      <c r="Q90" s="82"/>
      <c r="R90" s="83" t="str">
        <f>IF(P90="","",T90*M90*LOOKUP(RIGHT($D$2,3),定数!$A$6:$A$13,定数!$B$6:$B$13))</f>
        <v/>
      </c>
      <c r="S90" s="83"/>
      <c r="T90" s="84" t="str">
        <f t="shared" si="11"/>
        <v/>
      </c>
      <c r="U90" s="84"/>
      <c r="V90" t="str">
        <f t="shared" si="10"/>
        <v/>
      </c>
      <c r="W90" t="str">
        <f t="shared" si="10"/>
        <v/>
      </c>
      <c r="X90" s="41" t="str">
        <f t="shared" si="12"/>
        <v/>
      </c>
      <c r="Y90" s="42" t="str">
        <f t="shared" si="13"/>
        <v/>
      </c>
    </row>
    <row r="91" spans="2:25">
      <c r="B91" s="40">
        <v>83</v>
      </c>
      <c r="C91" s="81" t="str">
        <f t="shared" si="8"/>
        <v/>
      </c>
      <c r="D91" s="81"/>
      <c r="E91" s="40"/>
      <c r="F91" s="8"/>
      <c r="G91" s="40"/>
      <c r="H91" s="82"/>
      <c r="I91" s="82"/>
      <c r="J91" s="40"/>
      <c r="K91" s="85" t="str">
        <f t="shared" si="9"/>
        <v/>
      </c>
      <c r="L91" s="86"/>
      <c r="M91" s="6" t="str">
        <f>IF(J91="","",(K91/J91)/LOOKUP(RIGHT($D$2,3),定数!$A$6:$A$13,定数!$B$6:$B$13))</f>
        <v/>
      </c>
      <c r="N91" s="40"/>
      <c r="O91" s="8"/>
      <c r="P91" s="82"/>
      <c r="Q91" s="82"/>
      <c r="R91" s="83" t="str">
        <f>IF(P91="","",T91*M91*LOOKUP(RIGHT($D$2,3),定数!$A$6:$A$13,定数!$B$6:$B$13))</f>
        <v/>
      </c>
      <c r="S91" s="83"/>
      <c r="T91" s="84" t="str">
        <f t="shared" si="11"/>
        <v/>
      </c>
      <c r="U91" s="84"/>
      <c r="V91" t="str">
        <f t="shared" ref="V91:W106" si="14">IF(S91&lt;&gt;"",IF(S91&lt;0,1+V90,0),"")</f>
        <v/>
      </c>
      <c r="W91" t="str">
        <f t="shared" si="14"/>
        <v/>
      </c>
      <c r="X91" s="41" t="str">
        <f t="shared" si="12"/>
        <v/>
      </c>
      <c r="Y91" s="42" t="str">
        <f t="shared" si="13"/>
        <v/>
      </c>
    </row>
    <row r="92" spans="2:25">
      <c r="B92" s="40">
        <v>84</v>
      </c>
      <c r="C92" s="81" t="str">
        <f t="shared" si="8"/>
        <v/>
      </c>
      <c r="D92" s="81"/>
      <c r="E92" s="40"/>
      <c r="F92" s="8"/>
      <c r="G92" s="40"/>
      <c r="H92" s="82"/>
      <c r="I92" s="82"/>
      <c r="J92" s="40"/>
      <c r="K92" s="85" t="str">
        <f t="shared" si="9"/>
        <v/>
      </c>
      <c r="L92" s="86"/>
      <c r="M92" s="6" t="str">
        <f>IF(J92="","",(K92/J92)/LOOKUP(RIGHT($D$2,3),定数!$A$6:$A$13,定数!$B$6:$B$13))</f>
        <v/>
      </c>
      <c r="N92" s="40"/>
      <c r="O92" s="8"/>
      <c r="P92" s="82"/>
      <c r="Q92" s="82"/>
      <c r="R92" s="83" t="str">
        <f>IF(P92="","",T92*M92*LOOKUP(RIGHT($D$2,3),定数!$A$6:$A$13,定数!$B$6:$B$13))</f>
        <v/>
      </c>
      <c r="S92" s="83"/>
      <c r="T92" s="84" t="str">
        <f t="shared" si="11"/>
        <v/>
      </c>
      <c r="U92" s="84"/>
      <c r="V92" t="str">
        <f t="shared" si="14"/>
        <v/>
      </c>
      <c r="W92" t="str">
        <f t="shared" si="14"/>
        <v/>
      </c>
      <c r="X92" s="41" t="str">
        <f t="shared" si="12"/>
        <v/>
      </c>
      <c r="Y92" s="42" t="str">
        <f t="shared" si="13"/>
        <v/>
      </c>
    </row>
    <row r="93" spans="2:25">
      <c r="B93" s="40">
        <v>85</v>
      </c>
      <c r="C93" s="81" t="str">
        <f t="shared" si="8"/>
        <v/>
      </c>
      <c r="D93" s="81"/>
      <c r="E93" s="40"/>
      <c r="F93" s="8"/>
      <c r="G93" s="40"/>
      <c r="H93" s="82"/>
      <c r="I93" s="82"/>
      <c r="J93" s="40"/>
      <c r="K93" s="85" t="str">
        <f t="shared" si="9"/>
        <v/>
      </c>
      <c r="L93" s="86"/>
      <c r="M93" s="6" t="str">
        <f>IF(J93="","",(K93/J93)/LOOKUP(RIGHT($D$2,3),定数!$A$6:$A$13,定数!$B$6:$B$13))</f>
        <v/>
      </c>
      <c r="N93" s="40"/>
      <c r="O93" s="8"/>
      <c r="P93" s="82"/>
      <c r="Q93" s="82"/>
      <c r="R93" s="83" t="str">
        <f>IF(P93="","",T93*M93*LOOKUP(RIGHT($D$2,3),定数!$A$6:$A$13,定数!$B$6:$B$13))</f>
        <v/>
      </c>
      <c r="S93" s="83"/>
      <c r="T93" s="84" t="str">
        <f t="shared" si="11"/>
        <v/>
      </c>
      <c r="U93" s="84"/>
      <c r="V93" t="str">
        <f t="shared" si="14"/>
        <v/>
      </c>
      <c r="W93" t="str">
        <f t="shared" si="14"/>
        <v/>
      </c>
      <c r="X93" s="41" t="str">
        <f t="shared" si="12"/>
        <v/>
      </c>
      <c r="Y93" s="42" t="str">
        <f t="shared" si="13"/>
        <v/>
      </c>
    </row>
    <row r="94" spans="2:25">
      <c r="B94" s="40">
        <v>86</v>
      </c>
      <c r="C94" s="81" t="str">
        <f t="shared" si="8"/>
        <v/>
      </c>
      <c r="D94" s="81"/>
      <c r="E94" s="40"/>
      <c r="F94" s="8"/>
      <c r="G94" s="40"/>
      <c r="H94" s="82"/>
      <c r="I94" s="82"/>
      <c r="J94" s="40"/>
      <c r="K94" s="85" t="str">
        <f t="shared" si="9"/>
        <v/>
      </c>
      <c r="L94" s="86"/>
      <c r="M94" s="6" t="str">
        <f>IF(J94="","",(K94/J94)/LOOKUP(RIGHT($D$2,3),定数!$A$6:$A$13,定数!$B$6:$B$13))</f>
        <v/>
      </c>
      <c r="N94" s="40"/>
      <c r="O94" s="8"/>
      <c r="P94" s="82"/>
      <c r="Q94" s="82"/>
      <c r="R94" s="83" t="str">
        <f>IF(P94="","",T94*M94*LOOKUP(RIGHT($D$2,3),定数!$A$6:$A$13,定数!$B$6:$B$13))</f>
        <v/>
      </c>
      <c r="S94" s="83"/>
      <c r="T94" s="84" t="str">
        <f t="shared" si="11"/>
        <v/>
      </c>
      <c r="U94" s="84"/>
      <c r="V94" t="str">
        <f t="shared" si="14"/>
        <v/>
      </c>
      <c r="W94" t="str">
        <f t="shared" si="14"/>
        <v/>
      </c>
      <c r="X94" s="41" t="str">
        <f t="shared" si="12"/>
        <v/>
      </c>
      <c r="Y94" s="42" t="str">
        <f t="shared" si="13"/>
        <v/>
      </c>
    </row>
    <row r="95" spans="2:25">
      <c r="B95" s="40">
        <v>87</v>
      </c>
      <c r="C95" s="81" t="str">
        <f t="shared" si="8"/>
        <v/>
      </c>
      <c r="D95" s="81"/>
      <c r="E95" s="40"/>
      <c r="F95" s="8"/>
      <c r="G95" s="40"/>
      <c r="H95" s="82"/>
      <c r="I95" s="82"/>
      <c r="J95" s="40"/>
      <c r="K95" s="85" t="str">
        <f t="shared" si="9"/>
        <v/>
      </c>
      <c r="L95" s="86"/>
      <c r="M95" s="6" t="str">
        <f>IF(J95="","",(K95/J95)/LOOKUP(RIGHT($D$2,3),定数!$A$6:$A$13,定数!$B$6:$B$13))</f>
        <v/>
      </c>
      <c r="N95" s="40"/>
      <c r="O95" s="8"/>
      <c r="P95" s="82"/>
      <c r="Q95" s="82"/>
      <c r="R95" s="83" t="str">
        <f>IF(P95="","",T95*M95*LOOKUP(RIGHT($D$2,3),定数!$A$6:$A$13,定数!$B$6:$B$13))</f>
        <v/>
      </c>
      <c r="S95" s="83"/>
      <c r="T95" s="84" t="str">
        <f t="shared" si="11"/>
        <v/>
      </c>
      <c r="U95" s="84"/>
      <c r="V95" t="str">
        <f t="shared" si="14"/>
        <v/>
      </c>
      <c r="W95" t="str">
        <f t="shared" si="14"/>
        <v/>
      </c>
      <c r="X95" s="41" t="str">
        <f t="shared" si="12"/>
        <v/>
      </c>
      <c r="Y95" s="42" t="str">
        <f t="shared" si="13"/>
        <v/>
      </c>
    </row>
    <row r="96" spans="2:25">
      <c r="B96" s="40">
        <v>88</v>
      </c>
      <c r="C96" s="81" t="str">
        <f t="shared" si="8"/>
        <v/>
      </c>
      <c r="D96" s="81"/>
      <c r="E96" s="40"/>
      <c r="F96" s="8"/>
      <c r="G96" s="40"/>
      <c r="H96" s="82"/>
      <c r="I96" s="82"/>
      <c r="J96" s="40"/>
      <c r="K96" s="85" t="str">
        <f t="shared" si="9"/>
        <v/>
      </c>
      <c r="L96" s="86"/>
      <c r="M96" s="6" t="str">
        <f>IF(J96="","",(K96/J96)/LOOKUP(RIGHT($D$2,3),定数!$A$6:$A$13,定数!$B$6:$B$13))</f>
        <v/>
      </c>
      <c r="N96" s="40"/>
      <c r="O96" s="8"/>
      <c r="P96" s="82"/>
      <c r="Q96" s="82"/>
      <c r="R96" s="83" t="str">
        <f>IF(P96="","",T96*M96*LOOKUP(RIGHT($D$2,3),定数!$A$6:$A$13,定数!$B$6:$B$13))</f>
        <v/>
      </c>
      <c r="S96" s="83"/>
      <c r="T96" s="84" t="str">
        <f t="shared" si="11"/>
        <v/>
      </c>
      <c r="U96" s="84"/>
      <c r="V96" t="str">
        <f t="shared" si="14"/>
        <v/>
      </c>
      <c r="W96" t="str">
        <f t="shared" si="14"/>
        <v/>
      </c>
      <c r="X96" s="41" t="str">
        <f t="shared" si="12"/>
        <v/>
      </c>
      <c r="Y96" s="42" t="str">
        <f t="shared" si="13"/>
        <v/>
      </c>
    </row>
    <row r="97" spans="2:25">
      <c r="B97" s="40">
        <v>89</v>
      </c>
      <c r="C97" s="81" t="str">
        <f t="shared" si="8"/>
        <v/>
      </c>
      <c r="D97" s="81"/>
      <c r="E97" s="40"/>
      <c r="F97" s="8"/>
      <c r="G97" s="40"/>
      <c r="H97" s="82"/>
      <c r="I97" s="82"/>
      <c r="J97" s="40"/>
      <c r="K97" s="85" t="str">
        <f t="shared" si="9"/>
        <v/>
      </c>
      <c r="L97" s="86"/>
      <c r="M97" s="6" t="str">
        <f>IF(J97="","",(K97/J97)/LOOKUP(RIGHT($D$2,3),定数!$A$6:$A$13,定数!$B$6:$B$13))</f>
        <v/>
      </c>
      <c r="N97" s="40"/>
      <c r="O97" s="8"/>
      <c r="P97" s="82"/>
      <c r="Q97" s="82"/>
      <c r="R97" s="83" t="str">
        <f>IF(P97="","",T97*M97*LOOKUP(RIGHT($D$2,3),定数!$A$6:$A$13,定数!$B$6:$B$13))</f>
        <v/>
      </c>
      <c r="S97" s="83"/>
      <c r="T97" s="84" t="str">
        <f t="shared" si="11"/>
        <v/>
      </c>
      <c r="U97" s="84"/>
      <c r="V97" t="str">
        <f t="shared" si="14"/>
        <v/>
      </c>
      <c r="W97" t="str">
        <f t="shared" si="14"/>
        <v/>
      </c>
      <c r="X97" s="41" t="str">
        <f t="shared" si="12"/>
        <v/>
      </c>
      <c r="Y97" s="42" t="str">
        <f t="shared" si="13"/>
        <v/>
      </c>
    </row>
    <row r="98" spans="2:25">
      <c r="B98" s="40">
        <v>90</v>
      </c>
      <c r="C98" s="81" t="str">
        <f t="shared" si="8"/>
        <v/>
      </c>
      <c r="D98" s="81"/>
      <c r="E98" s="40"/>
      <c r="F98" s="8"/>
      <c r="G98" s="40"/>
      <c r="H98" s="82"/>
      <c r="I98" s="82"/>
      <c r="J98" s="40"/>
      <c r="K98" s="85" t="str">
        <f t="shared" si="9"/>
        <v/>
      </c>
      <c r="L98" s="86"/>
      <c r="M98" s="6" t="str">
        <f>IF(J98="","",(K98/J98)/LOOKUP(RIGHT($D$2,3),定数!$A$6:$A$13,定数!$B$6:$B$13))</f>
        <v/>
      </c>
      <c r="N98" s="40"/>
      <c r="O98" s="8"/>
      <c r="P98" s="82"/>
      <c r="Q98" s="82"/>
      <c r="R98" s="83" t="str">
        <f>IF(P98="","",T98*M98*LOOKUP(RIGHT($D$2,3),定数!$A$6:$A$13,定数!$B$6:$B$13))</f>
        <v/>
      </c>
      <c r="S98" s="83"/>
      <c r="T98" s="84" t="str">
        <f t="shared" si="11"/>
        <v/>
      </c>
      <c r="U98" s="84"/>
      <c r="V98" t="str">
        <f t="shared" si="14"/>
        <v/>
      </c>
      <c r="W98" t="str">
        <f t="shared" si="14"/>
        <v/>
      </c>
      <c r="X98" s="41" t="str">
        <f t="shared" si="12"/>
        <v/>
      </c>
      <c r="Y98" s="42" t="str">
        <f t="shared" si="13"/>
        <v/>
      </c>
    </row>
    <row r="99" spans="2:25">
      <c r="B99" s="40">
        <v>91</v>
      </c>
      <c r="C99" s="81" t="str">
        <f t="shared" si="8"/>
        <v/>
      </c>
      <c r="D99" s="81"/>
      <c r="E99" s="40"/>
      <c r="F99" s="8"/>
      <c r="G99" s="40"/>
      <c r="H99" s="82"/>
      <c r="I99" s="82"/>
      <c r="J99" s="40"/>
      <c r="K99" s="85" t="str">
        <f t="shared" si="9"/>
        <v/>
      </c>
      <c r="L99" s="86"/>
      <c r="M99" s="6" t="str">
        <f>IF(J99="","",(K99/J99)/LOOKUP(RIGHT($D$2,3),定数!$A$6:$A$13,定数!$B$6:$B$13))</f>
        <v/>
      </c>
      <c r="N99" s="40"/>
      <c r="O99" s="8"/>
      <c r="P99" s="82"/>
      <c r="Q99" s="82"/>
      <c r="R99" s="83" t="str">
        <f>IF(P99="","",T99*M99*LOOKUP(RIGHT($D$2,3),定数!$A$6:$A$13,定数!$B$6:$B$13))</f>
        <v/>
      </c>
      <c r="S99" s="83"/>
      <c r="T99" s="84" t="str">
        <f t="shared" si="11"/>
        <v/>
      </c>
      <c r="U99" s="84"/>
      <c r="V99" t="str">
        <f t="shared" si="14"/>
        <v/>
      </c>
      <c r="W99" t="str">
        <f t="shared" si="14"/>
        <v/>
      </c>
      <c r="X99" s="41" t="str">
        <f t="shared" si="12"/>
        <v/>
      </c>
      <c r="Y99" s="42" t="str">
        <f t="shared" si="13"/>
        <v/>
      </c>
    </row>
    <row r="100" spans="2:25">
      <c r="B100" s="40">
        <v>92</v>
      </c>
      <c r="C100" s="81" t="str">
        <f t="shared" si="8"/>
        <v/>
      </c>
      <c r="D100" s="81"/>
      <c r="E100" s="40"/>
      <c r="F100" s="8"/>
      <c r="G100" s="40"/>
      <c r="H100" s="82"/>
      <c r="I100" s="82"/>
      <c r="J100" s="40"/>
      <c r="K100" s="85" t="str">
        <f t="shared" si="9"/>
        <v/>
      </c>
      <c r="L100" s="86"/>
      <c r="M100" s="6" t="str">
        <f>IF(J100="","",(K100/J100)/LOOKUP(RIGHT($D$2,3),定数!$A$6:$A$13,定数!$B$6:$B$13))</f>
        <v/>
      </c>
      <c r="N100" s="40"/>
      <c r="O100" s="8"/>
      <c r="P100" s="82"/>
      <c r="Q100" s="82"/>
      <c r="R100" s="83" t="str">
        <f>IF(P100="","",T100*M100*LOOKUP(RIGHT($D$2,3),定数!$A$6:$A$13,定数!$B$6:$B$13))</f>
        <v/>
      </c>
      <c r="S100" s="83"/>
      <c r="T100" s="84" t="str">
        <f t="shared" si="11"/>
        <v/>
      </c>
      <c r="U100" s="84"/>
      <c r="V100" t="str">
        <f t="shared" si="14"/>
        <v/>
      </c>
      <c r="W100" t="str">
        <f t="shared" si="14"/>
        <v/>
      </c>
      <c r="X100" s="41" t="str">
        <f t="shared" si="12"/>
        <v/>
      </c>
      <c r="Y100" s="42" t="str">
        <f t="shared" si="13"/>
        <v/>
      </c>
    </row>
    <row r="101" spans="2:25">
      <c r="B101" s="40">
        <v>93</v>
      </c>
      <c r="C101" s="81" t="str">
        <f t="shared" si="8"/>
        <v/>
      </c>
      <c r="D101" s="81"/>
      <c r="E101" s="40"/>
      <c r="F101" s="8"/>
      <c r="G101" s="40"/>
      <c r="H101" s="82"/>
      <c r="I101" s="82"/>
      <c r="J101" s="40"/>
      <c r="K101" s="85" t="str">
        <f t="shared" si="9"/>
        <v/>
      </c>
      <c r="L101" s="86"/>
      <c r="M101" s="6" t="str">
        <f>IF(J101="","",(K101/J101)/LOOKUP(RIGHT($D$2,3),定数!$A$6:$A$13,定数!$B$6:$B$13))</f>
        <v/>
      </c>
      <c r="N101" s="40"/>
      <c r="O101" s="8"/>
      <c r="P101" s="82"/>
      <c r="Q101" s="82"/>
      <c r="R101" s="83" t="str">
        <f>IF(P101="","",T101*M101*LOOKUP(RIGHT($D$2,3),定数!$A$6:$A$13,定数!$B$6:$B$13))</f>
        <v/>
      </c>
      <c r="S101" s="83"/>
      <c r="T101" s="84" t="str">
        <f t="shared" si="11"/>
        <v/>
      </c>
      <c r="U101" s="84"/>
      <c r="V101" t="str">
        <f t="shared" si="14"/>
        <v/>
      </c>
      <c r="W101" t="str">
        <f t="shared" si="14"/>
        <v/>
      </c>
      <c r="X101" s="41" t="str">
        <f t="shared" si="12"/>
        <v/>
      </c>
      <c r="Y101" s="42" t="str">
        <f t="shared" si="13"/>
        <v/>
      </c>
    </row>
    <row r="102" spans="2:25">
      <c r="B102" s="40">
        <v>94</v>
      </c>
      <c r="C102" s="81" t="str">
        <f t="shared" si="8"/>
        <v/>
      </c>
      <c r="D102" s="81"/>
      <c r="E102" s="40"/>
      <c r="F102" s="8"/>
      <c r="G102" s="40"/>
      <c r="H102" s="82"/>
      <c r="I102" s="82"/>
      <c r="J102" s="40"/>
      <c r="K102" s="85" t="str">
        <f t="shared" si="9"/>
        <v/>
      </c>
      <c r="L102" s="86"/>
      <c r="M102" s="6" t="str">
        <f>IF(J102="","",(K102/J102)/LOOKUP(RIGHT($D$2,3),定数!$A$6:$A$13,定数!$B$6:$B$13))</f>
        <v/>
      </c>
      <c r="N102" s="40"/>
      <c r="O102" s="8"/>
      <c r="P102" s="82"/>
      <c r="Q102" s="82"/>
      <c r="R102" s="83" t="str">
        <f>IF(P102="","",T102*M102*LOOKUP(RIGHT($D$2,3),定数!$A$6:$A$13,定数!$B$6:$B$13))</f>
        <v/>
      </c>
      <c r="S102" s="83"/>
      <c r="T102" s="84" t="str">
        <f t="shared" si="11"/>
        <v/>
      </c>
      <c r="U102" s="84"/>
      <c r="V102" t="str">
        <f t="shared" si="14"/>
        <v/>
      </c>
      <c r="W102" t="str">
        <f t="shared" si="14"/>
        <v/>
      </c>
      <c r="X102" s="41" t="str">
        <f t="shared" si="12"/>
        <v/>
      </c>
      <c r="Y102" s="42" t="str">
        <f t="shared" si="13"/>
        <v/>
      </c>
    </row>
    <row r="103" spans="2:25">
      <c r="B103" s="40">
        <v>95</v>
      </c>
      <c r="C103" s="81" t="str">
        <f t="shared" si="8"/>
        <v/>
      </c>
      <c r="D103" s="81"/>
      <c r="E103" s="40"/>
      <c r="F103" s="8"/>
      <c r="G103" s="40"/>
      <c r="H103" s="82"/>
      <c r="I103" s="82"/>
      <c r="J103" s="40"/>
      <c r="K103" s="85" t="str">
        <f t="shared" si="9"/>
        <v/>
      </c>
      <c r="L103" s="86"/>
      <c r="M103" s="6" t="str">
        <f>IF(J103="","",(K103/J103)/LOOKUP(RIGHT($D$2,3),定数!$A$6:$A$13,定数!$B$6:$B$13))</f>
        <v/>
      </c>
      <c r="N103" s="40"/>
      <c r="O103" s="8"/>
      <c r="P103" s="82"/>
      <c r="Q103" s="82"/>
      <c r="R103" s="83" t="str">
        <f>IF(P103="","",T103*M103*LOOKUP(RIGHT($D$2,3),定数!$A$6:$A$13,定数!$B$6:$B$13))</f>
        <v/>
      </c>
      <c r="S103" s="83"/>
      <c r="T103" s="84" t="str">
        <f t="shared" si="11"/>
        <v/>
      </c>
      <c r="U103" s="84"/>
      <c r="V103" t="str">
        <f t="shared" si="14"/>
        <v/>
      </c>
      <c r="W103" t="str">
        <f t="shared" si="14"/>
        <v/>
      </c>
      <c r="X103" s="41" t="str">
        <f t="shared" si="12"/>
        <v/>
      </c>
      <c r="Y103" s="42" t="str">
        <f t="shared" si="13"/>
        <v/>
      </c>
    </row>
    <row r="104" spans="2:25">
      <c r="B104" s="40">
        <v>96</v>
      </c>
      <c r="C104" s="81" t="str">
        <f t="shared" si="8"/>
        <v/>
      </c>
      <c r="D104" s="81"/>
      <c r="E104" s="40"/>
      <c r="F104" s="8"/>
      <c r="G104" s="40"/>
      <c r="H104" s="82"/>
      <c r="I104" s="82"/>
      <c r="J104" s="40"/>
      <c r="K104" s="85" t="str">
        <f t="shared" si="9"/>
        <v/>
      </c>
      <c r="L104" s="86"/>
      <c r="M104" s="6" t="str">
        <f>IF(J104="","",(K104/J104)/LOOKUP(RIGHT($D$2,3),定数!$A$6:$A$13,定数!$B$6:$B$13))</f>
        <v/>
      </c>
      <c r="N104" s="40"/>
      <c r="O104" s="8"/>
      <c r="P104" s="82"/>
      <c r="Q104" s="82"/>
      <c r="R104" s="83" t="str">
        <f>IF(P104="","",T104*M104*LOOKUP(RIGHT($D$2,3),定数!$A$6:$A$13,定数!$B$6:$B$13))</f>
        <v/>
      </c>
      <c r="S104" s="83"/>
      <c r="T104" s="84" t="str">
        <f t="shared" si="11"/>
        <v/>
      </c>
      <c r="U104" s="84"/>
      <c r="V104" t="str">
        <f t="shared" si="14"/>
        <v/>
      </c>
      <c r="W104" t="str">
        <f t="shared" si="14"/>
        <v/>
      </c>
      <c r="X104" s="41" t="str">
        <f t="shared" si="12"/>
        <v/>
      </c>
      <c r="Y104" s="42" t="str">
        <f t="shared" si="13"/>
        <v/>
      </c>
    </row>
    <row r="105" spans="2:25">
      <c r="B105" s="40">
        <v>97</v>
      </c>
      <c r="C105" s="81" t="str">
        <f t="shared" si="8"/>
        <v/>
      </c>
      <c r="D105" s="81"/>
      <c r="E105" s="40"/>
      <c r="F105" s="8"/>
      <c r="G105" s="40"/>
      <c r="H105" s="82"/>
      <c r="I105" s="82"/>
      <c r="J105" s="40"/>
      <c r="K105" s="85" t="str">
        <f t="shared" si="9"/>
        <v/>
      </c>
      <c r="L105" s="86"/>
      <c r="M105" s="6" t="str">
        <f>IF(J105="","",(K105/J105)/LOOKUP(RIGHT($D$2,3),定数!$A$6:$A$13,定数!$B$6:$B$13))</f>
        <v/>
      </c>
      <c r="N105" s="40"/>
      <c r="O105" s="8"/>
      <c r="P105" s="82"/>
      <c r="Q105" s="82"/>
      <c r="R105" s="83" t="str">
        <f>IF(P105="","",T105*M105*LOOKUP(RIGHT($D$2,3),定数!$A$6:$A$13,定数!$B$6:$B$13))</f>
        <v/>
      </c>
      <c r="S105" s="83"/>
      <c r="T105" s="84" t="str">
        <f t="shared" si="11"/>
        <v/>
      </c>
      <c r="U105" s="84"/>
      <c r="V105" t="str">
        <f t="shared" si="14"/>
        <v/>
      </c>
      <c r="W105" t="str">
        <f t="shared" si="14"/>
        <v/>
      </c>
      <c r="X105" s="41" t="str">
        <f t="shared" si="12"/>
        <v/>
      </c>
      <c r="Y105" s="42" t="str">
        <f t="shared" si="13"/>
        <v/>
      </c>
    </row>
    <row r="106" spans="2:25">
      <c r="B106" s="40">
        <v>98</v>
      </c>
      <c r="C106" s="81" t="str">
        <f t="shared" si="8"/>
        <v/>
      </c>
      <c r="D106" s="81"/>
      <c r="E106" s="40"/>
      <c r="F106" s="8"/>
      <c r="G106" s="40"/>
      <c r="H106" s="82"/>
      <c r="I106" s="82"/>
      <c r="J106" s="40"/>
      <c r="K106" s="85" t="str">
        <f t="shared" si="9"/>
        <v/>
      </c>
      <c r="L106" s="86"/>
      <c r="M106" s="6" t="str">
        <f>IF(J106="","",(K106/J106)/LOOKUP(RIGHT($D$2,3),定数!$A$6:$A$13,定数!$B$6:$B$13))</f>
        <v/>
      </c>
      <c r="N106" s="40"/>
      <c r="O106" s="8"/>
      <c r="P106" s="82"/>
      <c r="Q106" s="82"/>
      <c r="R106" s="83" t="str">
        <f>IF(P106="","",T106*M106*LOOKUP(RIGHT($D$2,3),定数!$A$6:$A$13,定数!$B$6:$B$13))</f>
        <v/>
      </c>
      <c r="S106" s="83"/>
      <c r="T106" s="84" t="str">
        <f t="shared" si="11"/>
        <v/>
      </c>
      <c r="U106" s="84"/>
      <c r="V106" t="str">
        <f t="shared" si="14"/>
        <v/>
      </c>
      <c r="W106" t="str">
        <f t="shared" si="14"/>
        <v/>
      </c>
      <c r="X106" s="41" t="str">
        <f t="shared" si="12"/>
        <v/>
      </c>
      <c r="Y106" s="42" t="str">
        <f t="shared" si="13"/>
        <v/>
      </c>
    </row>
    <row r="107" spans="2:25">
      <c r="B107" s="40">
        <v>99</v>
      </c>
      <c r="C107" s="81" t="str">
        <f t="shared" si="8"/>
        <v/>
      </c>
      <c r="D107" s="81"/>
      <c r="E107" s="40"/>
      <c r="F107" s="8"/>
      <c r="G107" s="40"/>
      <c r="H107" s="82"/>
      <c r="I107" s="82"/>
      <c r="J107" s="40"/>
      <c r="K107" s="85" t="str">
        <f t="shared" si="9"/>
        <v/>
      </c>
      <c r="L107" s="86"/>
      <c r="M107" s="6" t="str">
        <f>IF(J107="","",(K107/J107)/LOOKUP(RIGHT($D$2,3),定数!$A$6:$A$13,定数!$B$6:$B$13))</f>
        <v/>
      </c>
      <c r="N107" s="40"/>
      <c r="O107" s="8"/>
      <c r="P107" s="82"/>
      <c r="Q107" s="82"/>
      <c r="R107" s="83" t="str">
        <f>IF(P107="","",T107*M107*LOOKUP(RIGHT($D$2,3),定数!$A$6:$A$13,定数!$B$6:$B$13))</f>
        <v/>
      </c>
      <c r="S107" s="83"/>
      <c r="T107" s="84" t="str">
        <f t="shared" si="11"/>
        <v/>
      </c>
      <c r="U107" s="84"/>
      <c r="V107" t="str">
        <f>IF(S107&lt;&gt;"",IF(S107&lt;0,1+V106,0),"")</f>
        <v/>
      </c>
      <c r="W107" t="str">
        <f>IF(T107&lt;&gt;"",IF(T107&lt;0,1+W106,0),"")</f>
        <v/>
      </c>
      <c r="X107" s="41" t="str">
        <f t="shared" si="12"/>
        <v/>
      </c>
      <c r="Y107" s="42" t="str">
        <f t="shared" si="13"/>
        <v/>
      </c>
    </row>
    <row r="108" spans="2:25">
      <c r="B108" s="40">
        <v>100</v>
      </c>
      <c r="C108" s="81" t="str">
        <f t="shared" si="8"/>
        <v/>
      </c>
      <c r="D108" s="81"/>
      <c r="E108" s="40"/>
      <c r="F108" s="8"/>
      <c r="G108" s="40"/>
      <c r="H108" s="82"/>
      <c r="I108" s="82"/>
      <c r="J108" s="40"/>
      <c r="K108" s="85" t="str">
        <f t="shared" si="9"/>
        <v/>
      </c>
      <c r="L108" s="86"/>
      <c r="M108" s="6" t="str">
        <f>IF(J108="","",(K108/J108)/LOOKUP(RIGHT($D$2,3),定数!$A$6:$A$13,定数!$B$6:$B$13))</f>
        <v/>
      </c>
      <c r="N108" s="40"/>
      <c r="O108" s="8"/>
      <c r="P108" s="82"/>
      <c r="Q108" s="82"/>
      <c r="R108" s="83" t="str">
        <f>IF(P108="","",T108*M108*LOOKUP(RIGHT($D$2,3),定数!$A$6:$A$13,定数!$B$6:$B$13))</f>
        <v/>
      </c>
      <c r="S108" s="83"/>
      <c r="T108" s="84" t="str">
        <f t="shared" si="11"/>
        <v/>
      </c>
      <c r="U108" s="84"/>
      <c r="V108" t="str">
        <f>IF(S108&lt;&gt;"",IF(S108&lt;0,1+V107,0),"")</f>
        <v/>
      </c>
      <c r="W108" t="str">
        <f>IF(T108&lt;&gt;"",IF(T108&lt;0,1+W107,0),"")</f>
        <v/>
      </c>
      <c r="X108" s="41" t="str">
        <f t="shared" si="12"/>
        <v/>
      </c>
      <c r="Y108" s="42" t="str">
        <f t="shared" si="13"/>
        <v/>
      </c>
    </row>
    <row r="109" spans="2:25">
      <c r="B109" s="1"/>
      <c r="C109" s="1"/>
      <c r="D109" s="1"/>
      <c r="E109" s="1"/>
      <c r="F109" s="1"/>
      <c r="G109" s="1"/>
      <c r="H109" s="1"/>
      <c r="I109" s="1"/>
      <c r="J109" s="1"/>
      <c r="K109" s="1"/>
      <c r="L109" s="1"/>
      <c r="M109" s="1"/>
      <c r="N109" s="1"/>
      <c r="O109" s="1"/>
      <c r="P109" s="1"/>
      <c r="Q109" s="1"/>
      <c r="R109" s="1"/>
    </row>
  </sheetData>
  <mergeCells count="635">
    <mergeCell ref="C107:D107"/>
    <mergeCell ref="H107:I107"/>
    <mergeCell ref="K107:L107"/>
    <mergeCell ref="P107:Q107"/>
    <mergeCell ref="R107:S107"/>
    <mergeCell ref="T107:U107"/>
    <mergeCell ref="C108:D108"/>
    <mergeCell ref="H108:I108"/>
    <mergeCell ref="K108:L108"/>
    <mergeCell ref="P108:Q108"/>
    <mergeCell ref="R108:S108"/>
    <mergeCell ref="T108:U108"/>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1:D101"/>
    <mergeCell ref="H101:I101"/>
    <mergeCell ref="K101:L101"/>
    <mergeCell ref="P101:Q101"/>
    <mergeCell ref="R101:S101"/>
    <mergeCell ref="T101:U101"/>
    <mergeCell ref="C102:D102"/>
    <mergeCell ref="H102:I102"/>
    <mergeCell ref="K102:L102"/>
    <mergeCell ref="P102:Q102"/>
    <mergeCell ref="R102:S102"/>
    <mergeCell ref="T102:U102"/>
    <mergeCell ref="C99:D99"/>
    <mergeCell ref="H99:I99"/>
    <mergeCell ref="K99:L99"/>
    <mergeCell ref="P99:Q99"/>
    <mergeCell ref="R99:S99"/>
    <mergeCell ref="T99:U99"/>
    <mergeCell ref="C100:D100"/>
    <mergeCell ref="H100:I100"/>
    <mergeCell ref="K100:L100"/>
    <mergeCell ref="P100:Q100"/>
    <mergeCell ref="R100:S100"/>
    <mergeCell ref="T100:U100"/>
    <mergeCell ref="C97:D97"/>
    <mergeCell ref="H97:I97"/>
    <mergeCell ref="K97:L97"/>
    <mergeCell ref="P97:Q97"/>
    <mergeCell ref="R97:S97"/>
    <mergeCell ref="T97:U97"/>
    <mergeCell ref="C98:D98"/>
    <mergeCell ref="H98:I98"/>
    <mergeCell ref="K98:L98"/>
    <mergeCell ref="P98:Q98"/>
    <mergeCell ref="R98:S98"/>
    <mergeCell ref="T98:U98"/>
    <mergeCell ref="C95:D95"/>
    <mergeCell ref="H95:I95"/>
    <mergeCell ref="K95:L95"/>
    <mergeCell ref="P95:Q95"/>
    <mergeCell ref="R95:S95"/>
    <mergeCell ref="T95:U95"/>
    <mergeCell ref="C96:D96"/>
    <mergeCell ref="H96:I96"/>
    <mergeCell ref="K96:L96"/>
    <mergeCell ref="P96:Q96"/>
    <mergeCell ref="R96:S96"/>
    <mergeCell ref="T96:U96"/>
    <mergeCell ref="C93:D93"/>
    <mergeCell ref="H93:I93"/>
    <mergeCell ref="K93:L93"/>
    <mergeCell ref="P93:Q93"/>
    <mergeCell ref="R93:S93"/>
    <mergeCell ref="T93:U93"/>
    <mergeCell ref="C94:D94"/>
    <mergeCell ref="H94:I94"/>
    <mergeCell ref="K94:L94"/>
    <mergeCell ref="P94:Q94"/>
    <mergeCell ref="R94:S94"/>
    <mergeCell ref="T94:U94"/>
    <mergeCell ref="C91:D91"/>
    <mergeCell ref="H91:I91"/>
    <mergeCell ref="K91:L91"/>
    <mergeCell ref="P91:Q91"/>
    <mergeCell ref="R91:S91"/>
    <mergeCell ref="T91:U91"/>
    <mergeCell ref="C92:D92"/>
    <mergeCell ref="H92:I92"/>
    <mergeCell ref="K92:L92"/>
    <mergeCell ref="P92:Q92"/>
    <mergeCell ref="R92:S92"/>
    <mergeCell ref="T92:U92"/>
    <mergeCell ref="C89:D89"/>
    <mergeCell ref="H89:I89"/>
    <mergeCell ref="K89:L89"/>
    <mergeCell ref="P89:Q89"/>
    <mergeCell ref="R89:S89"/>
    <mergeCell ref="T89:U89"/>
    <mergeCell ref="C90:D90"/>
    <mergeCell ref="H90:I90"/>
    <mergeCell ref="K90:L90"/>
    <mergeCell ref="P90:Q90"/>
    <mergeCell ref="R90:S90"/>
    <mergeCell ref="T90:U90"/>
    <mergeCell ref="C87:D87"/>
    <mergeCell ref="H87:I87"/>
    <mergeCell ref="K87:L87"/>
    <mergeCell ref="P87:Q87"/>
    <mergeCell ref="R87:S87"/>
    <mergeCell ref="T87:U87"/>
    <mergeCell ref="C88:D88"/>
    <mergeCell ref="H88:I88"/>
    <mergeCell ref="K88:L88"/>
    <mergeCell ref="P88:Q88"/>
    <mergeCell ref="R88:S88"/>
    <mergeCell ref="T88:U88"/>
    <mergeCell ref="C85:D85"/>
    <mergeCell ref="H85:I85"/>
    <mergeCell ref="K85:L85"/>
    <mergeCell ref="P85:Q85"/>
    <mergeCell ref="R85:S85"/>
    <mergeCell ref="T85:U85"/>
    <mergeCell ref="C86:D86"/>
    <mergeCell ref="H86:I86"/>
    <mergeCell ref="K86:L86"/>
    <mergeCell ref="P86:Q86"/>
    <mergeCell ref="R86:S86"/>
    <mergeCell ref="T86:U86"/>
    <mergeCell ref="C83:D83"/>
    <mergeCell ref="H83:I83"/>
    <mergeCell ref="K83:L83"/>
    <mergeCell ref="P83:Q83"/>
    <mergeCell ref="R83:S83"/>
    <mergeCell ref="T83:U83"/>
    <mergeCell ref="C84:D84"/>
    <mergeCell ref="H84:I84"/>
    <mergeCell ref="K84:L84"/>
    <mergeCell ref="P84:Q84"/>
    <mergeCell ref="R84:S84"/>
    <mergeCell ref="T84:U84"/>
    <mergeCell ref="C81:D81"/>
    <mergeCell ref="H81:I81"/>
    <mergeCell ref="K81:L81"/>
    <mergeCell ref="P81:Q81"/>
    <mergeCell ref="R81:S81"/>
    <mergeCell ref="T81:U81"/>
    <mergeCell ref="C82:D82"/>
    <mergeCell ref="H82:I82"/>
    <mergeCell ref="K82:L82"/>
    <mergeCell ref="P82:Q82"/>
    <mergeCell ref="R82:S82"/>
    <mergeCell ref="T82:U82"/>
    <mergeCell ref="C79:D79"/>
    <mergeCell ref="H79:I79"/>
    <mergeCell ref="K79:L79"/>
    <mergeCell ref="P79:Q79"/>
    <mergeCell ref="R79:S79"/>
    <mergeCell ref="T79:U79"/>
    <mergeCell ref="C80:D80"/>
    <mergeCell ref="H80:I80"/>
    <mergeCell ref="K80:L80"/>
    <mergeCell ref="P80:Q80"/>
    <mergeCell ref="R80:S80"/>
    <mergeCell ref="T80:U80"/>
    <mergeCell ref="C77:D77"/>
    <mergeCell ref="H77:I77"/>
    <mergeCell ref="K77:L77"/>
    <mergeCell ref="P77:Q77"/>
    <mergeCell ref="R77:S77"/>
    <mergeCell ref="T77:U77"/>
    <mergeCell ref="C78:D78"/>
    <mergeCell ref="H78:I78"/>
    <mergeCell ref="K78:L78"/>
    <mergeCell ref="P78:Q78"/>
    <mergeCell ref="R78:S78"/>
    <mergeCell ref="T78:U78"/>
    <mergeCell ref="C75:D75"/>
    <mergeCell ref="H75:I75"/>
    <mergeCell ref="K75:L75"/>
    <mergeCell ref="P75:Q75"/>
    <mergeCell ref="R75:S75"/>
    <mergeCell ref="T75:U75"/>
    <mergeCell ref="C76:D76"/>
    <mergeCell ref="H76:I76"/>
    <mergeCell ref="K76:L76"/>
    <mergeCell ref="P76:Q76"/>
    <mergeCell ref="R76:S76"/>
    <mergeCell ref="T76:U76"/>
    <mergeCell ref="C73:D73"/>
    <mergeCell ref="H73:I73"/>
    <mergeCell ref="K73:L73"/>
    <mergeCell ref="P73:Q73"/>
    <mergeCell ref="R73:S73"/>
    <mergeCell ref="T73:U73"/>
    <mergeCell ref="C74:D74"/>
    <mergeCell ref="H74:I74"/>
    <mergeCell ref="K74:L74"/>
    <mergeCell ref="P74:Q74"/>
    <mergeCell ref="R74:S74"/>
    <mergeCell ref="T74:U74"/>
    <mergeCell ref="C71:D71"/>
    <mergeCell ref="H71:I71"/>
    <mergeCell ref="K71:L71"/>
    <mergeCell ref="P71:Q71"/>
    <mergeCell ref="R71:S71"/>
    <mergeCell ref="T71:U71"/>
    <mergeCell ref="C72:D72"/>
    <mergeCell ref="H72:I72"/>
    <mergeCell ref="K72:L72"/>
    <mergeCell ref="P72:Q72"/>
    <mergeCell ref="R72:S72"/>
    <mergeCell ref="T72:U72"/>
    <mergeCell ref="C69:D69"/>
    <mergeCell ref="H69:I69"/>
    <mergeCell ref="K69:L69"/>
    <mergeCell ref="P69:Q69"/>
    <mergeCell ref="R69:S69"/>
    <mergeCell ref="T69:U69"/>
    <mergeCell ref="C70:D70"/>
    <mergeCell ref="H70:I70"/>
    <mergeCell ref="K70:L70"/>
    <mergeCell ref="P70:Q70"/>
    <mergeCell ref="R70:S70"/>
    <mergeCell ref="T70:U70"/>
    <mergeCell ref="C67:D67"/>
    <mergeCell ref="H67:I67"/>
    <mergeCell ref="K67:L67"/>
    <mergeCell ref="P67:Q67"/>
    <mergeCell ref="R67:S67"/>
    <mergeCell ref="T67:U67"/>
    <mergeCell ref="C68:D68"/>
    <mergeCell ref="H68:I68"/>
    <mergeCell ref="K68:L68"/>
    <mergeCell ref="P68:Q68"/>
    <mergeCell ref="R68:S68"/>
    <mergeCell ref="T68:U68"/>
    <mergeCell ref="C65:D65"/>
    <mergeCell ref="H65:I65"/>
    <mergeCell ref="K65:L65"/>
    <mergeCell ref="P65:Q65"/>
    <mergeCell ref="R65:S65"/>
    <mergeCell ref="T65:U65"/>
    <mergeCell ref="C66:D66"/>
    <mergeCell ref="H66:I66"/>
    <mergeCell ref="K66:L66"/>
    <mergeCell ref="P66:Q66"/>
    <mergeCell ref="R66:S66"/>
    <mergeCell ref="T66:U66"/>
    <mergeCell ref="C63:D63"/>
    <mergeCell ref="H63:I63"/>
    <mergeCell ref="K63:L63"/>
    <mergeCell ref="P63:Q63"/>
    <mergeCell ref="R63:S63"/>
    <mergeCell ref="T63:U63"/>
    <mergeCell ref="C64:D64"/>
    <mergeCell ref="H64:I64"/>
    <mergeCell ref="K64:L64"/>
    <mergeCell ref="P64:Q64"/>
    <mergeCell ref="R64:S64"/>
    <mergeCell ref="T64:U64"/>
    <mergeCell ref="C61:D61"/>
    <mergeCell ref="H61:I61"/>
    <mergeCell ref="K61:L61"/>
    <mergeCell ref="P61:Q61"/>
    <mergeCell ref="R61:S61"/>
    <mergeCell ref="T61:U61"/>
    <mergeCell ref="C62:D62"/>
    <mergeCell ref="H62:I62"/>
    <mergeCell ref="K62:L62"/>
    <mergeCell ref="P62:Q62"/>
    <mergeCell ref="R62:S62"/>
    <mergeCell ref="T62:U62"/>
    <mergeCell ref="C59:D59"/>
    <mergeCell ref="H59:I59"/>
    <mergeCell ref="K59:L59"/>
    <mergeCell ref="P59:Q59"/>
    <mergeCell ref="R59:S59"/>
    <mergeCell ref="T59:U59"/>
    <mergeCell ref="C60:D60"/>
    <mergeCell ref="H60:I60"/>
    <mergeCell ref="K60:L60"/>
    <mergeCell ref="P60:Q60"/>
    <mergeCell ref="R60:S60"/>
    <mergeCell ref="T60:U60"/>
    <mergeCell ref="C57:D57"/>
    <mergeCell ref="H57:I57"/>
    <mergeCell ref="K57:L57"/>
    <mergeCell ref="P57:Q57"/>
    <mergeCell ref="R57:S57"/>
    <mergeCell ref="T57:U57"/>
    <mergeCell ref="C58:D58"/>
    <mergeCell ref="H58:I58"/>
    <mergeCell ref="K58:L58"/>
    <mergeCell ref="P58:Q58"/>
    <mergeCell ref="R58:S58"/>
    <mergeCell ref="T58:U58"/>
    <mergeCell ref="C55:D55"/>
    <mergeCell ref="H55:I55"/>
    <mergeCell ref="K55:L55"/>
    <mergeCell ref="P55:Q55"/>
    <mergeCell ref="R55:S55"/>
    <mergeCell ref="T55:U55"/>
    <mergeCell ref="C56:D56"/>
    <mergeCell ref="H56:I56"/>
    <mergeCell ref="K56:L56"/>
    <mergeCell ref="P56:Q56"/>
    <mergeCell ref="R56:S56"/>
    <mergeCell ref="T56:U56"/>
    <mergeCell ref="C53:D53"/>
    <mergeCell ref="H53:I53"/>
    <mergeCell ref="K53:L53"/>
    <mergeCell ref="P53:Q53"/>
    <mergeCell ref="R53:S53"/>
    <mergeCell ref="T53:U53"/>
    <mergeCell ref="C54:D54"/>
    <mergeCell ref="H54:I54"/>
    <mergeCell ref="K54:L54"/>
    <mergeCell ref="P54:Q54"/>
    <mergeCell ref="R54:S54"/>
    <mergeCell ref="T54:U54"/>
    <mergeCell ref="C51:D51"/>
    <mergeCell ref="H51:I51"/>
    <mergeCell ref="K51:L51"/>
    <mergeCell ref="P51:Q51"/>
    <mergeCell ref="R51:S51"/>
    <mergeCell ref="T51:U51"/>
    <mergeCell ref="C52:D52"/>
    <mergeCell ref="H52:I52"/>
    <mergeCell ref="K52:L52"/>
    <mergeCell ref="P52:Q52"/>
    <mergeCell ref="R52:S52"/>
    <mergeCell ref="T52:U52"/>
    <mergeCell ref="C49:D49"/>
    <mergeCell ref="H49:I49"/>
    <mergeCell ref="K49:L49"/>
    <mergeCell ref="P49:Q49"/>
    <mergeCell ref="R49:S49"/>
    <mergeCell ref="T49:U49"/>
    <mergeCell ref="C50:D50"/>
    <mergeCell ref="H50:I50"/>
    <mergeCell ref="K50:L50"/>
    <mergeCell ref="P50:Q50"/>
    <mergeCell ref="R50:S50"/>
    <mergeCell ref="T50:U50"/>
    <mergeCell ref="C47:D47"/>
    <mergeCell ref="H47:I47"/>
    <mergeCell ref="K47:L47"/>
    <mergeCell ref="P47:Q47"/>
    <mergeCell ref="R47:S47"/>
    <mergeCell ref="T47:U47"/>
    <mergeCell ref="C48:D48"/>
    <mergeCell ref="H48:I48"/>
    <mergeCell ref="K48:L48"/>
    <mergeCell ref="P48:Q48"/>
    <mergeCell ref="R48:S48"/>
    <mergeCell ref="T48:U48"/>
    <mergeCell ref="C45:D45"/>
    <mergeCell ref="H45:I45"/>
    <mergeCell ref="K45:L45"/>
    <mergeCell ref="P45:Q45"/>
    <mergeCell ref="R45:S45"/>
    <mergeCell ref="T45:U45"/>
    <mergeCell ref="C46:D46"/>
    <mergeCell ref="H46:I46"/>
    <mergeCell ref="K46:L46"/>
    <mergeCell ref="P46:Q46"/>
    <mergeCell ref="R46:S46"/>
    <mergeCell ref="T46:U46"/>
    <mergeCell ref="C43:D43"/>
    <mergeCell ref="H43:I43"/>
    <mergeCell ref="K43:L43"/>
    <mergeCell ref="P43:Q43"/>
    <mergeCell ref="R43:S43"/>
    <mergeCell ref="T43:U43"/>
    <mergeCell ref="C44:D44"/>
    <mergeCell ref="H44:I44"/>
    <mergeCell ref="K44:L44"/>
    <mergeCell ref="P44:Q44"/>
    <mergeCell ref="R44:S44"/>
    <mergeCell ref="T44:U44"/>
    <mergeCell ref="C41:D41"/>
    <mergeCell ref="H41:I41"/>
    <mergeCell ref="K41:L41"/>
    <mergeCell ref="P41:Q41"/>
    <mergeCell ref="R41:S41"/>
    <mergeCell ref="T41:U41"/>
    <mergeCell ref="C42:D42"/>
    <mergeCell ref="H42:I42"/>
    <mergeCell ref="K42:L42"/>
    <mergeCell ref="P42:Q42"/>
    <mergeCell ref="R42:S42"/>
    <mergeCell ref="T42:U42"/>
    <mergeCell ref="C39:D39"/>
    <mergeCell ref="H39:I39"/>
    <mergeCell ref="K39:L39"/>
    <mergeCell ref="P39:Q39"/>
    <mergeCell ref="R39:S39"/>
    <mergeCell ref="T39:U39"/>
    <mergeCell ref="C40:D40"/>
    <mergeCell ref="H40:I40"/>
    <mergeCell ref="K40:L40"/>
    <mergeCell ref="P40:Q40"/>
    <mergeCell ref="R40:S40"/>
    <mergeCell ref="T40:U40"/>
    <mergeCell ref="C37:D37"/>
    <mergeCell ref="H37:I37"/>
    <mergeCell ref="K37:L37"/>
    <mergeCell ref="P37:Q37"/>
    <mergeCell ref="R37:S37"/>
    <mergeCell ref="T37:U37"/>
    <mergeCell ref="C38:D38"/>
    <mergeCell ref="H38:I38"/>
    <mergeCell ref="K38:L38"/>
    <mergeCell ref="P38:Q38"/>
    <mergeCell ref="R38:S38"/>
    <mergeCell ref="T38:U38"/>
    <mergeCell ref="C35:D35"/>
    <mergeCell ref="H35:I35"/>
    <mergeCell ref="K35:L35"/>
    <mergeCell ref="P35:Q35"/>
    <mergeCell ref="R35:S35"/>
    <mergeCell ref="T35:U35"/>
    <mergeCell ref="C36:D36"/>
    <mergeCell ref="H36:I36"/>
    <mergeCell ref="K36:L36"/>
    <mergeCell ref="P36:Q36"/>
    <mergeCell ref="R36:S36"/>
    <mergeCell ref="T36:U36"/>
    <mergeCell ref="C33:D33"/>
    <mergeCell ref="H33:I33"/>
    <mergeCell ref="K33:L33"/>
    <mergeCell ref="P33:Q33"/>
    <mergeCell ref="R33:S33"/>
    <mergeCell ref="T33:U33"/>
    <mergeCell ref="C34:D34"/>
    <mergeCell ref="H34:I34"/>
    <mergeCell ref="K34:L34"/>
    <mergeCell ref="P34:Q34"/>
    <mergeCell ref="R34:S34"/>
    <mergeCell ref="T34:U34"/>
    <mergeCell ref="C31:D31"/>
    <mergeCell ref="H31:I31"/>
    <mergeCell ref="K31:L31"/>
    <mergeCell ref="P31:Q31"/>
    <mergeCell ref="R31:S31"/>
    <mergeCell ref="T31:U31"/>
    <mergeCell ref="C32:D32"/>
    <mergeCell ref="H32:I32"/>
    <mergeCell ref="K32:L32"/>
    <mergeCell ref="P32:Q32"/>
    <mergeCell ref="R32:S32"/>
    <mergeCell ref="T32:U32"/>
    <mergeCell ref="C29:D29"/>
    <mergeCell ref="H29:I29"/>
    <mergeCell ref="K29:L29"/>
    <mergeCell ref="P29:Q29"/>
    <mergeCell ref="R29:S29"/>
    <mergeCell ref="T29:U29"/>
    <mergeCell ref="C30:D30"/>
    <mergeCell ref="H30:I30"/>
    <mergeCell ref="K30:L30"/>
    <mergeCell ref="P30:Q30"/>
    <mergeCell ref="R30:S30"/>
    <mergeCell ref="T30:U30"/>
    <mergeCell ref="C27:D27"/>
    <mergeCell ref="H27:I27"/>
    <mergeCell ref="K27:L27"/>
    <mergeCell ref="P27:Q27"/>
    <mergeCell ref="R27:S27"/>
    <mergeCell ref="T27:U27"/>
    <mergeCell ref="C28:D28"/>
    <mergeCell ref="H28:I28"/>
    <mergeCell ref="K28:L28"/>
    <mergeCell ref="P28:Q28"/>
    <mergeCell ref="R28:S28"/>
    <mergeCell ref="T28:U28"/>
    <mergeCell ref="C25:D25"/>
    <mergeCell ref="H25:I25"/>
    <mergeCell ref="K25:L25"/>
    <mergeCell ref="P25:Q25"/>
    <mergeCell ref="R25:S25"/>
    <mergeCell ref="T25:U25"/>
    <mergeCell ref="C26:D26"/>
    <mergeCell ref="H26:I26"/>
    <mergeCell ref="K26:L26"/>
    <mergeCell ref="P26:Q26"/>
    <mergeCell ref="R26:S26"/>
    <mergeCell ref="T26:U26"/>
    <mergeCell ref="C23:D23"/>
    <mergeCell ref="H23:I23"/>
    <mergeCell ref="K23:L23"/>
    <mergeCell ref="P23:Q23"/>
    <mergeCell ref="R23:S23"/>
    <mergeCell ref="T23:U23"/>
    <mergeCell ref="C24:D24"/>
    <mergeCell ref="H24:I24"/>
    <mergeCell ref="K24:L24"/>
    <mergeCell ref="P24:Q24"/>
    <mergeCell ref="R24:S24"/>
    <mergeCell ref="T24:U24"/>
    <mergeCell ref="C21:D21"/>
    <mergeCell ref="H21:I21"/>
    <mergeCell ref="K21:L21"/>
    <mergeCell ref="P21:Q21"/>
    <mergeCell ref="R21:S21"/>
    <mergeCell ref="T21:U21"/>
    <mergeCell ref="C22:D22"/>
    <mergeCell ref="H22:I22"/>
    <mergeCell ref="K22:L22"/>
    <mergeCell ref="P22:Q22"/>
    <mergeCell ref="R22:S22"/>
    <mergeCell ref="T22:U22"/>
    <mergeCell ref="C19:D19"/>
    <mergeCell ref="H19:I19"/>
    <mergeCell ref="K19:L19"/>
    <mergeCell ref="P19:Q19"/>
    <mergeCell ref="R19:S19"/>
    <mergeCell ref="T19:U19"/>
    <mergeCell ref="C20:D20"/>
    <mergeCell ref="H20:I20"/>
    <mergeCell ref="K20:L20"/>
    <mergeCell ref="P20:Q20"/>
    <mergeCell ref="R20:S20"/>
    <mergeCell ref="T20:U20"/>
    <mergeCell ref="C17:D17"/>
    <mergeCell ref="H17:I17"/>
    <mergeCell ref="K17:L17"/>
    <mergeCell ref="P17:Q17"/>
    <mergeCell ref="R17:S17"/>
    <mergeCell ref="T17:U17"/>
    <mergeCell ref="C18:D18"/>
    <mergeCell ref="H18:I18"/>
    <mergeCell ref="K18:L18"/>
    <mergeCell ref="P18:Q18"/>
    <mergeCell ref="R18:S18"/>
    <mergeCell ref="T18:U18"/>
    <mergeCell ref="C15:D15"/>
    <mergeCell ref="H15:I15"/>
    <mergeCell ref="K15:L15"/>
    <mergeCell ref="P15:Q15"/>
    <mergeCell ref="R15:S15"/>
    <mergeCell ref="T15:U15"/>
    <mergeCell ref="C16:D16"/>
    <mergeCell ref="H16:I16"/>
    <mergeCell ref="K16:L16"/>
    <mergeCell ref="P16:Q16"/>
    <mergeCell ref="R16:S16"/>
    <mergeCell ref="T16:U16"/>
    <mergeCell ref="C13:D13"/>
    <mergeCell ref="H13:I13"/>
    <mergeCell ref="K13:L13"/>
    <mergeCell ref="P13:Q13"/>
    <mergeCell ref="R13:S13"/>
    <mergeCell ref="T13:U13"/>
    <mergeCell ref="C14:D14"/>
    <mergeCell ref="H14:I14"/>
    <mergeCell ref="K14:L14"/>
    <mergeCell ref="P14:Q14"/>
    <mergeCell ref="R14:S14"/>
    <mergeCell ref="T14:U14"/>
    <mergeCell ref="C11:D11"/>
    <mergeCell ref="H11:I11"/>
    <mergeCell ref="K11:L11"/>
    <mergeCell ref="P11:Q11"/>
    <mergeCell ref="R11:S11"/>
    <mergeCell ref="T11:U11"/>
    <mergeCell ref="C12:D12"/>
    <mergeCell ref="H12:I12"/>
    <mergeCell ref="K12:L12"/>
    <mergeCell ref="P12:Q12"/>
    <mergeCell ref="R12:S12"/>
    <mergeCell ref="T12:U12"/>
    <mergeCell ref="C9:D9"/>
    <mergeCell ref="H9:I9"/>
    <mergeCell ref="K9:L9"/>
    <mergeCell ref="P9:Q9"/>
    <mergeCell ref="R9:S9"/>
    <mergeCell ref="T9:U9"/>
    <mergeCell ref="C10:D10"/>
    <mergeCell ref="H10:I10"/>
    <mergeCell ref="K10:L10"/>
    <mergeCell ref="P10:Q10"/>
    <mergeCell ref="R10:S10"/>
    <mergeCell ref="T10:U10"/>
    <mergeCell ref="B7:B8"/>
    <mergeCell ref="C7:D8"/>
    <mergeCell ref="E7:I7"/>
    <mergeCell ref="J7:L7"/>
    <mergeCell ref="M7:M8"/>
    <mergeCell ref="N7:Q7"/>
    <mergeCell ref="R7:U7"/>
    <mergeCell ref="H8:I8"/>
    <mergeCell ref="K8:L8"/>
    <mergeCell ref="P8:Q8"/>
    <mergeCell ref="R8:S8"/>
    <mergeCell ref="T8:U8"/>
    <mergeCell ref="B4:C4"/>
    <mergeCell ref="D4:E4"/>
    <mergeCell ref="F4:G4"/>
    <mergeCell ref="H4:I4"/>
    <mergeCell ref="J4:K4"/>
    <mergeCell ref="L4:M4"/>
    <mergeCell ref="N4:O4"/>
    <mergeCell ref="P4:Q4"/>
    <mergeCell ref="J5:K5"/>
    <mergeCell ref="L5:M5"/>
    <mergeCell ref="P5:Q5"/>
    <mergeCell ref="J2:K2"/>
    <mergeCell ref="L2:M2"/>
    <mergeCell ref="N2:O2"/>
    <mergeCell ref="P2:Q2"/>
    <mergeCell ref="B3:C3"/>
    <mergeCell ref="D3:I3"/>
    <mergeCell ref="J3:K3"/>
    <mergeCell ref="L3:Q3"/>
    <mergeCell ref="B2:C2"/>
    <mergeCell ref="D2:E2"/>
    <mergeCell ref="F2:G2"/>
    <mergeCell ref="H2:I2"/>
  </mergeCells>
  <phoneticPr fontId="2"/>
  <conditionalFormatting sqref="G46">
    <cfRule type="cellIs" dxfId="229" priority="5" stopIfTrue="1" operator="equal">
      <formula>"買"</formula>
    </cfRule>
    <cfRule type="cellIs" dxfId="228" priority="6" stopIfTrue="1" operator="equal">
      <formula>"売"</formula>
    </cfRule>
  </conditionalFormatting>
  <conditionalFormatting sqref="G9:G11 G14:G45 G47:G108">
    <cfRule type="cellIs" dxfId="227" priority="7" stopIfTrue="1" operator="equal">
      <formula>"買"</formula>
    </cfRule>
    <cfRule type="cellIs" dxfId="226" priority="8" stopIfTrue="1" operator="equal">
      <formula>"売"</formula>
    </cfRule>
  </conditionalFormatting>
  <conditionalFormatting sqref="G12">
    <cfRule type="cellIs" dxfId="225" priority="3" stopIfTrue="1" operator="equal">
      <formula>"買"</formula>
    </cfRule>
    <cfRule type="cellIs" dxfId="224" priority="4" stopIfTrue="1" operator="equal">
      <formula>"売"</formula>
    </cfRule>
  </conditionalFormatting>
  <conditionalFormatting sqref="G13">
    <cfRule type="cellIs" dxfId="223" priority="1" stopIfTrue="1" operator="equal">
      <formula>"買"</formula>
    </cfRule>
    <cfRule type="cellIs" dxfId="222" priority="2"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Y109"/>
  <sheetViews>
    <sheetView zoomScale="115" zoomScaleNormal="115" workbookViewId="0">
      <pane ySplit="8" topLeftCell="A39" activePane="bottomLeft" state="frozen"/>
      <selection pane="bottomLeft" activeCell="E42" sqref="E42:Q42"/>
    </sheetView>
  </sheetViews>
  <sheetFormatPr defaultRowHeight="13.5"/>
  <cols>
    <col min="1" max="1" width="2.875" customWidth="1"/>
    <col min="2" max="18" width="6.625" customWidth="1"/>
    <col min="22" max="22" width="10.875" style="22" hidden="1" customWidth="1"/>
    <col min="23" max="23" width="0" hidden="1" customWidth="1"/>
  </cols>
  <sheetData>
    <row r="2" spans="2:25">
      <c r="B2" s="47" t="s">
        <v>5</v>
      </c>
      <c r="C2" s="47"/>
      <c r="D2" s="49" t="s">
        <v>68</v>
      </c>
      <c r="E2" s="49"/>
      <c r="F2" s="47" t="s">
        <v>6</v>
      </c>
      <c r="G2" s="47"/>
      <c r="H2" s="51" t="s">
        <v>36</v>
      </c>
      <c r="I2" s="51"/>
      <c r="J2" s="47" t="s">
        <v>7</v>
      </c>
      <c r="K2" s="47"/>
      <c r="L2" s="48">
        <v>100000</v>
      </c>
      <c r="M2" s="49"/>
      <c r="N2" s="47" t="s">
        <v>8</v>
      </c>
      <c r="O2" s="47"/>
      <c r="P2" s="50">
        <f>SUM(L2,D4)</f>
        <v>91542.387616013992</v>
      </c>
      <c r="Q2" s="51"/>
      <c r="R2" s="1"/>
      <c r="S2" s="1"/>
      <c r="T2" s="1"/>
    </row>
    <row r="3" spans="2:25" ht="57" customHeight="1">
      <c r="B3" s="47" t="s">
        <v>9</v>
      </c>
      <c r="C3" s="47"/>
      <c r="D3" s="52" t="s">
        <v>65</v>
      </c>
      <c r="E3" s="52"/>
      <c r="F3" s="52"/>
      <c r="G3" s="52"/>
      <c r="H3" s="52"/>
      <c r="I3" s="52"/>
      <c r="J3" s="47" t="s">
        <v>10</v>
      </c>
      <c r="K3" s="47"/>
      <c r="L3" s="52" t="s">
        <v>59</v>
      </c>
      <c r="M3" s="53"/>
      <c r="N3" s="53"/>
      <c r="O3" s="53"/>
      <c r="P3" s="53"/>
      <c r="Q3" s="53"/>
      <c r="R3" s="1"/>
      <c r="S3" s="1"/>
    </row>
    <row r="4" spans="2:25">
      <c r="B4" s="47" t="s">
        <v>11</v>
      </c>
      <c r="C4" s="47"/>
      <c r="D4" s="54">
        <f>SUM($R$9:$S$993)</f>
        <v>-8457.6123839860047</v>
      </c>
      <c r="E4" s="54"/>
      <c r="F4" s="47" t="s">
        <v>12</v>
      </c>
      <c r="G4" s="47"/>
      <c r="H4" s="55">
        <f>SUM($T$9:$U$108)</f>
        <v>-1266.1000000000001</v>
      </c>
      <c r="I4" s="51"/>
      <c r="J4" s="56" t="s">
        <v>58</v>
      </c>
      <c r="K4" s="56"/>
      <c r="L4" s="50">
        <f>MAX($C$9:$D$990)-C9</f>
        <v>27259.238338677445</v>
      </c>
      <c r="M4" s="50"/>
      <c r="N4" s="56" t="s">
        <v>57</v>
      </c>
      <c r="O4" s="56"/>
      <c r="P4" s="57">
        <f>MAX(Y:Y)</f>
        <v>0.28066214436714998</v>
      </c>
      <c r="Q4" s="57"/>
      <c r="R4" s="1"/>
      <c r="S4" s="1"/>
      <c r="T4" s="1"/>
    </row>
    <row r="5" spans="2:25">
      <c r="B5" s="39" t="s">
        <v>15</v>
      </c>
      <c r="C5" s="2">
        <f>COUNTIF($R$9:$R$990,"&gt;0")</f>
        <v>13</v>
      </c>
      <c r="D5" s="38" t="s">
        <v>16</v>
      </c>
      <c r="E5" s="15">
        <f>COUNTIF($R$9:$R$990,"&lt;0")</f>
        <v>21</v>
      </c>
      <c r="F5" s="38" t="s">
        <v>17</v>
      </c>
      <c r="G5" s="2">
        <f>COUNTIF($R$9:$R$990,"=0")</f>
        <v>0</v>
      </c>
      <c r="H5" s="38" t="s">
        <v>18</v>
      </c>
      <c r="I5" s="3">
        <f>C5/SUM(C5,E5,G5)</f>
        <v>0.38235294117647056</v>
      </c>
      <c r="J5" s="58" t="s">
        <v>19</v>
      </c>
      <c r="K5" s="47"/>
      <c r="L5" s="59">
        <f>MAX(V9:V993)</f>
        <v>4</v>
      </c>
      <c r="M5" s="60"/>
      <c r="N5" s="17" t="s">
        <v>20</v>
      </c>
      <c r="O5" s="9"/>
      <c r="P5" s="59">
        <f>MAX(W9:W993)</f>
        <v>8</v>
      </c>
      <c r="Q5" s="60"/>
      <c r="R5" s="1"/>
      <c r="S5" s="1"/>
      <c r="T5" s="1"/>
    </row>
    <row r="6" spans="2:25">
      <c r="B6" s="11"/>
      <c r="C6" s="13"/>
      <c r="D6" s="14"/>
      <c r="E6" s="10"/>
      <c r="F6" s="11"/>
      <c r="G6" s="10"/>
      <c r="H6" s="11"/>
      <c r="I6" s="16"/>
      <c r="J6" s="11"/>
      <c r="K6" s="11"/>
      <c r="L6" s="10"/>
      <c r="M6" s="44" t="s">
        <v>64</v>
      </c>
      <c r="N6" s="12"/>
      <c r="O6" s="12"/>
      <c r="P6" s="10"/>
      <c r="Q6" s="7"/>
      <c r="R6" s="1"/>
      <c r="S6" s="1"/>
      <c r="T6" s="1"/>
    </row>
    <row r="7" spans="2:25">
      <c r="B7" s="61" t="s">
        <v>21</v>
      </c>
      <c r="C7" s="63" t="s">
        <v>22</v>
      </c>
      <c r="D7" s="64"/>
      <c r="E7" s="67" t="s">
        <v>23</v>
      </c>
      <c r="F7" s="68"/>
      <c r="G7" s="68"/>
      <c r="H7" s="68"/>
      <c r="I7" s="69"/>
      <c r="J7" s="70"/>
      <c r="K7" s="71"/>
      <c r="L7" s="72"/>
      <c r="M7" s="73" t="s">
        <v>25</v>
      </c>
      <c r="N7" s="74" t="s">
        <v>26</v>
      </c>
      <c r="O7" s="75"/>
      <c r="P7" s="75"/>
      <c r="Q7" s="76"/>
      <c r="R7" s="77" t="s">
        <v>27</v>
      </c>
      <c r="S7" s="77"/>
      <c r="T7" s="77"/>
      <c r="U7" s="77"/>
    </row>
    <row r="8" spans="2:25">
      <c r="B8" s="62"/>
      <c r="C8" s="65"/>
      <c r="D8" s="66"/>
      <c r="E8" s="18" t="s">
        <v>28</v>
      </c>
      <c r="F8" s="18" t="s">
        <v>29</v>
      </c>
      <c r="G8" s="18" t="s">
        <v>30</v>
      </c>
      <c r="H8" s="78" t="s">
        <v>31</v>
      </c>
      <c r="I8" s="69"/>
      <c r="J8" s="4" t="s">
        <v>32</v>
      </c>
      <c r="K8" s="79" t="s">
        <v>33</v>
      </c>
      <c r="L8" s="72"/>
      <c r="M8" s="73"/>
      <c r="N8" s="5" t="s">
        <v>28</v>
      </c>
      <c r="O8" s="5" t="s">
        <v>29</v>
      </c>
      <c r="P8" s="80" t="s">
        <v>31</v>
      </c>
      <c r="Q8" s="76"/>
      <c r="R8" s="77" t="s">
        <v>34</v>
      </c>
      <c r="S8" s="77"/>
      <c r="T8" s="77" t="s">
        <v>32</v>
      </c>
      <c r="U8" s="77"/>
      <c r="Y8" t="s">
        <v>56</v>
      </c>
    </row>
    <row r="9" spans="2:25">
      <c r="B9" s="40">
        <v>1</v>
      </c>
      <c r="C9" s="81">
        <f>L2</f>
        <v>100000</v>
      </c>
      <c r="D9" s="81"/>
      <c r="E9" s="45">
        <v>2010</v>
      </c>
      <c r="F9" s="8">
        <v>43500</v>
      </c>
      <c r="G9" s="45" t="s">
        <v>3</v>
      </c>
      <c r="H9" s="82">
        <v>139.31</v>
      </c>
      <c r="I9" s="82"/>
      <c r="J9" s="45">
        <v>545</v>
      </c>
      <c r="K9" s="81">
        <f>IF(J9="","",C9*0.03)</f>
        <v>3000</v>
      </c>
      <c r="L9" s="81"/>
      <c r="M9" s="6">
        <f>IF(J9="","",(K9/J9)/LOOKUP(RIGHT($D$2,3),定数!$A$6:$A$13,定数!$B$6:$B$13))</f>
        <v>5.5045871559633024E-2</v>
      </c>
      <c r="N9" s="45">
        <v>2017</v>
      </c>
      <c r="O9" s="8">
        <v>42111</v>
      </c>
      <c r="P9" s="82">
        <v>144.78</v>
      </c>
      <c r="Q9" s="82"/>
      <c r="R9" s="83">
        <f>IF(P9="","",T9*M9*LOOKUP(RIGHT($D$2,3),定数!$A$6:$A$13,定数!$B$6:$B$13))</f>
        <v>-3011.009174311926</v>
      </c>
      <c r="S9" s="83"/>
      <c r="T9" s="84">
        <f>IF(P9="","",IF(G9="買",(P9-H9),(H9-P9))*IF(RIGHT($D$2,3)="JPY",100,10000))</f>
        <v>-546.99999999999989</v>
      </c>
      <c r="U9" s="84"/>
      <c r="V9" s="1">
        <f>IF(T9&lt;&gt;"",IF(T9&gt;0,1+V8,0),"")</f>
        <v>0</v>
      </c>
      <c r="W9">
        <f>IF(T9&lt;&gt;"",IF(T9&lt;0,1+W8,0),"")</f>
        <v>1</v>
      </c>
    </row>
    <row r="10" spans="2:25">
      <c r="B10" s="40">
        <v>2</v>
      </c>
      <c r="C10" s="81">
        <f t="shared" ref="C10:C73" si="0">IF(R9="","",C9+R9)</f>
        <v>96988.990825688074</v>
      </c>
      <c r="D10" s="81"/>
      <c r="E10" s="45">
        <v>2010</v>
      </c>
      <c r="F10" s="8">
        <v>43707</v>
      </c>
      <c r="G10" s="45" t="s">
        <v>3</v>
      </c>
      <c r="H10" s="82">
        <v>130.61000000000001</v>
      </c>
      <c r="I10" s="82"/>
      <c r="J10" s="45">
        <v>297</v>
      </c>
      <c r="K10" s="85">
        <f>IF(J10="","",C10*0.03)</f>
        <v>2909.669724770642</v>
      </c>
      <c r="L10" s="86"/>
      <c r="M10" s="6">
        <f>IF(J10="","",(K10/J10)/LOOKUP(RIGHT($D$2,3),定数!$A$6:$A$13,定数!$B$6:$B$13))</f>
        <v>9.796867760170512E-2</v>
      </c>
      <c r="N10" s="45">
        <v>2017</v>
      </c>
      <c r="O10" s="8">
        <v>43496</v>
      </c>
      <c r="P10" s="82">
        <v>133.6</v>
      </c>
      <c r="Q10" s="82"/>
      <c r="R10" s="83">
        <f>IF(P10="","",T10*M10*LOOKUP(RIGHT($D$2,3),定数!$A$6:$A$13,定数!$B$6:$B$13))</f>
        <v>-2929.2634602909638</v>
      </c>
      <c r="S10" s="83"/>
      <c r="T10" s="84">
        <f>IF(P10="","",IF(G10="買",(P10-H10),(H10-P10))*IF(RIGHT($D$2,3)="JPY",100,10000))</f>
        <v>-298.99999999999807</v>
      </c>
      <c r="U10" s="84"/>
      <c r="V10" s="22">
        <f t="shared" ref="V10:V22" si="1">IF(T10&lt;&gt;"",IF(T10&gt;0,1+V9,0),"")</f>
        <v>0</v>
      </c>
      <c r="W10">
        <f t="shared" ref="W10:W73" si="2">IF(T10&lt;&gt;"",IF(T10&lt;0,1+W9,0),"")</f>
        <v>2</v>
      </c>
      <c r="X10" s="41">
        <f>IF(C10&lt;&gt;"",MAX(C10,C9),"")</f>
        <v>100000</v>
      </c>
    </row>
    <row r="11" spans="2:25">
      <c r="B11" s="40">
        <v>3</v>
      </c>
      <c r="C11" s="81">
        <f t="shared" si="0"/>
        <v>94059.727365397106</v>
      </c>
      <c r="D11" s="81"/>
      <c r="E11" s="45">
        <v>2010</v>
      </c>
      <c r="F11" s="8">
        <v>43779</v>
      </c>
      <c r="G11" s="45" t="s">
        <v>4</v>
      </c>
      <c r="H11" s="82">
        <v>133.09</v>
      </c>
      <c r="I11" s="82"/>
      <c r="J11" s="45">
        <v>273</v>
      </c>
      <c r="K11" s="85">
        <f t="shared" ref="K11:K42" si="3">IF(J11="","",C11*0.03)</f>
        <v>2821.7918209619129</v>
      </c>
      <c r="L11" s="86"/>
      <c r="M11" s="6">
        <f>IF(J11="","",(K11/J11)/LOOKUP(RIGHT($D$2,3),定数!$A$6:$A$13,定数!$B$6:$B$13))</f>
        <v>0.10336233776417263</v>
      </c>
      <c r="N11" s="45">
        <v>2017</v>
      </c>
      <c r="O11" s="8">
        <v>43799</v>
      </c>
      <c r="P11" s="87">
        <v>130.34</v>
      </c>
      <c r="Q11" s="88"/>
      <c r="R11" s="83">
        <f>IF(P11="","",T11*M11*LOOKUP(RIGHT($D$2,3),定数!$A$6:$A$13,定数!$B$6:$B$13))</f>
        <v>-2842.4642885147473</v>
      </c>
      <c r="S11" s="83"/>
      <c r="T11" s="84">
        <f>IF(P11="","",IF(G11="買",(P11-H11),(H11-P11))*IF(RIGHT($D$2,3)="JPY",100,10000))</f>
        <v>-275</v>
      </c>
      <c r="U11" s="84"/>
      <c r="V11" s="22">
        <f t="shared" si="1"/>
        <v>0</v>
      </c>
      <c r="W11">
        <f t="shared" si="2"/>
        <v>3</v>
      </c>
      <c r="X11" s="41">
        <f>IF(C11&lt;&gt;"",MAX(X10,C11),"")</f>
        <v>100000</v>
      </c>
      <c r="Y11" s="42">
        <f>IF(X11&lt;&gt;"",1-(C11/X11),"")</f>
        <v>5.9402726346028945E-2</v>
      </c>
    </row>
    <row r="12" spans="2:25">
      <c r="B12" s="40">
        <v>4</v>
      </c>
      <c r="C12" s="81">
        <f t="shared" si="0"/>
        <v>91217.263076882358</v>
      </c>
      <c r="D12" s="81"/>
      <c r="E12" s="45">
        <v>2011</v>
      </c>
      <c r="F12" s="8">
        <v>43498</v>
      </c>
      <c r="G12" s="45" t="s">
        <v>4</v>
      </c>
      <c r="H12" s="87">
        <v>132.03100000000001</v>
      </c>
      <c r="I12" s="88"/>
      <c r="J12" s="45">
        <v>107</v>
      </c>
      <c r="K12" s="85">
        <f t="shared" si="3"/>
        <v>2736.5178923064705</v>
      </c>
      <c r="L12" s="86"/>
      <c r="M12" s="6">
        <f>IF(J12="","",(K12/J12)/LOOKUP(RIGHT($D$2,3),定数!$A$6:$A$13,定数!$B$6:$B$13))</f>
        <v>0.2557493357295767</v>
      </c>
      <c r="N12" s="45">
        <v>2011</v>
      </c>
      <c r="O12" s="8">
        <v>43500</v>
      </c>
      <c r="P12" s="87">
        <v>131.21</v>
      </c>
      <c r="Q12" s="88"/>
      <c r="R12" s="83">
        <f>IF(P12="","",T12*M12*LOOKUP(RIGHT($D$2,3),定数!$A$6:$A$13,定数!$B$6:$B$13))</f>
        <v>-2099.7020463398194</v>
      </c>
      <c r="S12" s="83"/>
      <c r="T12" s="84">
        <f t="shared" ref="T12:T75" si="4">IF(P12="","",IF(G12="買",(P12-H12),(H12-P12))*IF(RIGHT($D$2,3)="JPY",100,10000))</f>
        <v>-82.099999999999795</v>
      </c>
      <c r="U12" s="84"/>
      <c r="V12" s="22">
        <f t="shared" si="1"/>
        <v>0</v>
      </c>
      <c r="W12">
        <f t="shared" si="2"/>
        <v>4</v>
      </c>
      <c r="X12" s="41">
        <f t="shared" ref="X12:X75" si="5">IF(C12&lt;&gt;"",MAX(X11,C12),"")</f>
        <v>100000</v>
      </c>
      <c r="Y12" s="42">
        <f t="shared" ref="Y12:Y75" si="6">IF(X12&lt;&gt;"",1-(C12/X12),"")</f>
        <v>8.78273692311764E-2</v>
      </c>
    </row>
    <row r="13" spans="2:25">
      <c r="B13" s="40">
        <v>5</v>
      </c>
      <c r="C13" s="81">
        <f t="shared" si="0"/>
        <v>89117.561030542536</v>
      </c>
      <c r="D13" s="81"/>
      <c r="E13" s="45">
        <v>2011</v>
      </c>
      <c r="F13" s="8">
        <v>43500</v>
      </c>
      <c r="G13" s="45" t="s">
        <v>4</v>
      </c>
      <c r="H13" s="87">
        <v>132.72</v>
      </c>
      <c r="I13" s="88"/>
      <c r="J13" s="45">
        <v>171</v>
      </c>
      <c r="K13" s="85">
        <f t="shared" si="3"/>
        <v>2673.5268309162761</v>
      </c>
      <c r="L13" s="86"/>
      <c r="M13" s="6">
        <f>IF(J13="","",(K13/J13)/LOOKUP(RIGHT($D$2,3),定数!$A$6:$A$13,定数!$B$6:$B$13))</f>
        <v>0.15634659829919742</v>
      </c>
      <c r="N13" s="45">
        <v>2011</v>
      </c>
      <c r="O13" s="8">
        <v>43511</v>
      </c>
      <c r="P13" s="87">
        <v>135.29</v>
      </c>
      <c r="Q13" s="88"/>
      <c r="R13" s="83">
        <f>IF(P13="","",T13*M13*LOOKUP(RIGHT($D$2,3),定数!$A$6:$A$13,定数!$B$6:$B$13))</f>
        <v>4018.1075762893629</v>
      </c>
      <c r="S13" s="83"/>
      <c r="T13" s="84">
        <f t="shared" si="4"/>
        <v>256.99999999999932</v>
      </c>
      <c r="U13" s="84"/>
      <c r="V13" s="22">
        <f t="shared" si="1"/>
        <v>1</v>
      </c>
      <c r="W13">
        <f t="shared" si="2"/>
        <v>0</v>
      </c>
      <c r="X13" s="41">
        <f t="shared" si="5"/>
        <v>100000</v>
      </c>
      <c r="Y13" s="42">
        <f t="shared" si="6"/>
        <v>0.10882438969457464</v>
      </c>
    </row>
    <row r="14" spans="2:25">
      <c r="B14" s="40">
        <v>6</v>
      </c>
      <c r="C14" s="81">
        <f t="shared" si="0"/>
        <v>93135.668606831896</v>
      </c>
      <c r="D14" s="81"/>
      <c r="E14" s="45">
        <v>2011</v>
      </c>
      <c r="F14" s="8">
        <v>43631</v>
      </c>
      <c r="G14" s="45" t="s">
        <v>3</v>
      </c>
      <c r="H14" s="87">
        <v>130.68</v>
      </c>
      <c r="I14" s="88"/>
      <c r="J14" s="45">
        <v>132</v>
      </c>
      <c r="K14" s="85">
        <f t="shared" si="3"/>
        <v>2794.0700582049567</v>
      </c>
      <c r="L14" s="86"/>
      <c r="M14" s="6">
        <f>IF(J14="","",(K14/J14)/LOOKUP(RIGHT($D$2,3),定数!$A$6:$A$13,定数!$B$6:$B$13))</f>
        <v>0.21167197410643609</v>
      </c>
      <c r="N14" s="45">
        <v>2011</v>
      </c>
      <c r="O14" s="8">
        <v>43639</v>
      </c>
      <c r="P14" s="87">
        <v>128.69</v>
      </c>
      <c r="Q14" s="88"/>
      <c r="R14" s="83">
        <f>IF(P14="","",T14*M14*LOOKUP(RIGHT($D$2,3),定数!$A$6:$A$13,定数!$B$6:$B$13))</f>
        <v>4212.2722847180976</v>
      </c>
      <c r="S14" s="83"/>
      <c r="T14" s="84">
        <f t="shared" si="4"/>
        <v>199.00000000000091</v>
      </c>
      <c r="U14" s="84"/>
      <c r="V14" s="22">
        <f t="shared" si="1"/>
        <v>2</v>
      </c>
      <c r="W14">
        <f t="shared" si="2"/>
        <v>0</v>
      </c>
      <c r="X14" s="41">
        <f t="shared" si="5"/>
        <v>100000</v>
      </c>
      <c r="Y14" s="42">
        <f t="shared" si="6"/>
        <v>6.8643313931680994E-2</v>
      </c>
    </row>
    <row r="15" spans="2:25">
      <c r="B15" s="40">
        <v>7</v>
      </c>
      <c r="C15" s="81">
        <f t="shared" si="0"/>
        <v>97347.940891549995</v>
      </c>
      <c r="D15" s="81"/>
      <c r="E15" s="45">
        <v>2011</v>
      </c>
      <c r="F15" s="8">
        <v>43638</v>
      </c>
      <c r="G15" s="45" t="s">
        <v>3</v>
      </c>
      <c r="H15" s="82">
        <v>128.97</v>
      </c>
      <c r="I15" s="82"/>
      <c r="J15" s="45">
        <v>152</v>
      </c>
      <c r="K15" s="85">
        <f t="shared" si="3"/>
        <v>2920.4382267464998</v>
      </c>
      <c r="L15" s="86"/>
      <c r="M15" s="6">
        <f>IF(J15="","",(K15/J15)/LOOKUP(RIGHT($D$2,3),定数!$A$6:$A$13,定数!$B$6:$B$13))</f>
        <v>0.19213409386490132</v>
      </c>
      <c r="N15" s="45">
        <v>2011</v>
      </c>
      <c r="O15" s="8">
        <v>43651</v>
      </c>
      <c r="P15" s="82">
        <v>130.52000000000001</v>
      </c>
      <c r="Q15" s="82"/>
      <c r="R15" s="83">
        <f>IF(P15="","",T15*M15*LOOKUP(RIGHT($D$2,3),定数!$A$6:$A$13,定数!$B$6:$B$13))</f>
        <v>-2978.0784549059922</v>
      </c>
      <c r="S15" s="83"/>
      <c r="T15" s="84">
        <f t="shared" si="4"/>
        <v>-155.00000000000114</v>
      </c>
      <c r="U15" s="84"/>
      <c r="V15" s="22">
        <f t="shared" si="1"/>
        <v>0</v>
      </c>
      <c r="W15">
        <f t="shared" si="2"/>
        <v>1</v>
      </c>
      <c r="X15" s="41">
        <f t="shared" si="5"/>
        <v>100000</v>
      </c>
      <c r="Y15" s="42">
        <f t="shared" si="6"/>
        <v>2.65205910845E-2</v>
      </c>
    </row>
    <row r="16" spans="2:25">
      <c r="B16" s="40">
        <v>8</v>
      </c>
      <c r="C16" s="81">
        <f t="shared" si="0"/>
        <v>94369.862436644005</v>
      </c>
      <c r="D16" s="81"/>
      <c r="E16" s="45">
        <v>2011</v>
      </c>
      <c r="F16" s="8">
        <v>43654</v>
      </c>
      <c r="G16" s="45" t="s">
        <v>3</v>
      </c>
      <c r="H16" s="82">
        <v>128.85</v>
      </c>
      <c r="I16" s="82"/>
      <c r="J16" s="45">
        <v>118</v>
      </c>
      <c r="K16" s="85">
        <f t="shared" si="3"/>
        <v>2831.0958730993202</v>
      </c>
      <c r="L16" s="86"/>
      <c r="M16" s="6">
        <f>IF(J16="","",(K16/J16)/LOOKUP(RIGHT($D$2,3),定数!$A$6:$A$13,定数!$B$6:$B$13))</f>
        <v>0.23992337907621358</v>
      </c>
      <c r="N16" s="45">
        <v>2011</v>
      </c>
      <c r="O16" s="8">
        <v>43658</v>
      </c>
      <c r="P16" s="82">
        <v>127.08</v>
      </c>
      <c r="Q16" s="82"/>
      <c r="R16" s="83">
        <f>IF(P16="","",T16*M16*LOOKUP(RIGHT($D$2,3),定数!$A$6:$A$13,定数!$B$6:$B$13))</f>
        <v>4246.643809648971</v>
      </c>
      <c r="S16" s="83"/>
      <c r="T16" s="84">
        <f t="shared" si="4"/>
        <v>176.9999999999996</v>
      </c>
      <c r="U16" s="84"/>
      <c r="V16" s="22">
        <f t="shared" si="1"/>
        <v>1</v>
      </c>
      <c r="W16">
        <f t="shared" si="2"/>
        <v>0</v>
      </c>
      <c r="X16" s="41">
        <f t="shared" si="5"/>
        <v>100000</v>
      </c>
      <c r="Y16" s="42">
        <f t="shared" si="6"/>
        <v>5.6301375633559969E-2</v>
      </c>
    </row>
    <row r="17" spans="2:25">
      <c r="B17" s="40">
        <v>9</v>
      </c>
      <c r="C17" s="81">
        <f t="shared" si="0"/>
        <v>98616.506246292978</v>
      </c>
      <c r="D17" s="81"/>
      <c r="E17" s="45">
        <v>2011</v>
      </c>
      <c r="F17" s="8">
        <v>43673</v>
      </c>
      <c r="G17" s="45" t="s">
        <v>3</v>
      </c>
      <c r="H17" s="82">
        <v>127.18</v>
      </c>
      <c r="I17" s="82"/>
      <c r="J17" s="45">
        <v>92</v>
      </c>
      <c r="K17" s="85">
        <f t="shared" si="3"/>
        <v>2958.4951873887894</v>
      </c>
      <c r="L17" s="86"/>
      <c r="M17" s="6">
        <f>IF(J17="","",(K17/J17)/LOOKUP(RIGHT($D$2,3),定数!$A$6:$A$13,定数!$B$6:$B$13))</f>
        <v>0.32157556384660757</v>
      </c>
      <c r="N17" s="45">
        <v>2011</v>
      </c>
      <c r="O17" s="8">
        <v>43678</v>
      </c>
      <c r="P17" s="82">
        <v>128.12</v>
      </c>
      <c r="Q17" s="82"/>
      <c r="R17" s="83">
        <f>IF(P17="","",T17*M17*LOOKUP(RIGHT($D$2,3),定数!$A$6:$A$13,定数!$B$6:$B$13))</f>
        <v>-3022.8103001581039</v>
      </c>
      <c r="S17" s="83"/>
      <c r="T17" s="84">
        <f t="shared" si="4"/>
        <v>-93.999999999999773</v>
      </c>
      <c r="U17" s="84"/>
      <c r="V17" s="22">
        <f t="shared" si="1"/>
        <v>0</v>
      </c>
      <c r="W17">
        <f t="shared" si="2"/>
        <v>1</v>
      </c>
      <c r="X17" s="41">
        <f t="shared" si="5"/>
        <v>100000</v>
      </c>
      <c r="Y17" s="42">
        <f t="shared" si="6"/>
        <v>1.3834937537070213E-2</v>
      </c>
    </row>
    <row r="18" spans="2:25">
      <c r="B18" s="40">
        <v>10</v>
      </c>
      <c r="C18" s="81">
        <f t="shared" si="0"/>
        <v>95593.695946134874</v>
      </c>
      <c r="D18" s="81"/>
      <c r="E18" s="45">
        <v>2011</v>
      </c>
      <c r="F18" s="8">
        <v>43717</v>
      </c>
      <c r="G18" s="45" t="s">
        <v>3</v>
      </c>
      <c r="H18" s="82">
        <v>122.35</v>
      </c>
      <c r="I18" s="82"/>
      <c r="J18" s="45">
        <v>196</v>
      </c>
      <c r="K18" s="85">
        <f t="shared" si="3"/>
        <v>2867.8108783840462</v>
      </c>
      <c r="L18" s="86"/>
      <c r="M18" s="6">
        <f>IF(J18="","",(K18/J18)/LOOKUP(RIGHT($D$2,3),定数!$A$6:$A$13,定数!$B$6:$B$13))</f>
        <v>0.14631688155020645</v>
      </c>
      <c r="N18" s="45">
        <v>2011</v>
      </c>
      <c r="O18" s="8">
        <v>43727</v>
      </c>
      <c r="P18" s="82">
        <v>120.4</v>
      </c>
      <c r="Q18" s="82"/>
      <c r="R18" s="83">
        <f>IF(P18="","",T18*M18*LOOKUP(RIGHT($D$2,3),定数!$A$6:$A$13,定数!$B$6:$B$13))</f>
        <v>2853.1791902290092</v>
      </c>
      <c r="S18" s="83"/>
      <c r="T18" s="84">
        <f t="shared" si="4"/>
        <v>194.99999999999886</v>
      </c>
      <c r="U18" s="84"/>
      <c r="V18" s="22">
        <f t="shared" si="1"/>
        <v>1</v>
      </c>
      <c r="W18">
        <f t="shared" si="2"/>
        <v>0</v>
      </c>
      <c r="X18" s="41">
        <f t="shared" si="5"/>
        <v>100000</v>
      </c>
      <c r="Y18" s="42">
        <f t="shared" si="6"/>
        <v>4.4063040538651288E-2</v>
      </c>
    </row>
    <row r="19" spans="2:25">
      <c r="B19" s="40">
        <v>11</v>
      </c>
      <c r="C19" s="81">
        <f t="shared" si="0"/>
        <v>98446.875136363888</v>
      </c>
      <c r="D19" s="81"/>
      <c r="E19" s="45">
        <v>2011</v>
      </c>
      <c r="F19" s="8">
        <v>43765</v>
      </c>
      <c r="G19" s="45" t="s">
        <v>4</v>
      </c>
      <c r="H19" s="82">
        <v>122.51</v>
      </c>
      <c r="I19" s="82"/>
      <c r="J19" s="45">
        <v>136</v>
      </c>
      <c r="K19" s="85">
        <f t="shared" si="3"/>
        <v>2953.4062540909167</v>
      </c>
      <c r="L19" s="86"/>
      <c r="M19" s="6">
        <f>IF(J19="","",(K19/J19)/LOOKUP(RIGHT($D$2,3),定数!$A$6:$A$13,定数!$B$6:$B$13))</f>
        <v>0.2171622245655086</v>
      </c>
      <c r="N19" s="45">
        <v>2011</v>
      </c>
      <c r="O19" s="8">
        <v>43769</v>
      </c>
      <c r="P19" s="82">
        <v>124.23</v>
      </c>
      <c r="Q19" s="82"/>
      <c r="R19" s="83">
        <f>IF(P19="","",T19*M19*LOOKUP(RIGHT($D$2,3),定数!$A$6:$A$13,定数!$B$6:$B$13))</f>
        <v>3735.1902625267458</v>
      </c>
      <c r="S19" s="83"/>
      <c r="T19" s="84">
        <f t="shared" si="4"/>
        <v>171.99999999999989</v>
      </c>
      <c r="U19" s="84"/>
      <c r="V19" s="22">
        <f t="shared" si="1"/>
        <v>2</v>
      </c>
      <c r="W19">
        <f t="shared" si="2"/>
        <v>0</v>
      </c>
      <c r="X19" s="41">
        <f t="shared" si="5"/>
        <v>100000</v>
      </c>
      <c r="Y19" s="42">
        <f t="shared" si="6"/>
        <v>1.5531248636361128E-2</v>
      </c>
    </row>
    <row r="20" spans="2:25">
      <c r="B20" s="40">
        <v>12</v>
      </c>
      <c r="C20" s="81">
        <f t="shared" si="0"/>
        <v>102182.06539889063</v>
      </c>
      <c r="D20" s="81"/>
      <c r="E20" s="45">
        <v>2012</v>
      </c>
      <c r="F20" s="8">
        <v>43499</v>
      </c>
      <c r="G20" s="45" t="s">
        <v>4</v>
      </c>
      <c r="H20" s="82">
        <v>121.21</v>
      </c>
      <c r="I20" s="82"/>
      <c r="J20" s="45">
        <v>93</v>
      </c>
      <c r="K20" s="85">
        <f t="shared" si="3"/>
        <v>3065.4619619667187</v>
      </c>
      <c r="L20" s="86"/>
      <c r="M20" s="6">
        <f>IF(J20="","",(K20/J20)/LOOKUP(RIGHT($D$2,3),定数!$A$6:$A$13,定数!$B$6:$B$13))</f>
        <v>0.32961956580287299</v>
      </c>
      <c r="N20" s="45">
        <v>2012</v>
      </c>
      <c r="O20" s="8">
        <v>43504</v>
      </c>
      <c r="P20" s="82">
        <v>122.6</v>
      </c>
      <c r="Q20" s="82"/>
      <c r="R20" s="83">
        <f>IF(P20="","",T20*M20*LOOKUP(RIGHT($D$2,3),定数!$A$6:$A$13,定数!$B$6:$B$13))</f>
        <v>4581.7119646599367</v>
      </c>
      <c r="S20" s="83"/>
      <c r="T20" s="84">
        <f t="shared" si="4"/>
        <v>139.00000000000006</v>
      </c>
      <c r="U20" s="84"/>
      <c r="V20" s="22">
        <f t="shared" si="1"/>
        <v>3</v>
      </c>
      <c r="W20">
        <f t="shared" si="2"/>
        <v>0</v>
      </c>
      <c r="X20" s="41">
        <f t="shared" si="5"/>
        <v>102182.06539889063</v>
      </c>
      <c r="Y20" s="42">
        <f t="shared" si="6"/>
        <v>0</v>
      </c>
    </row>
    <row r="21" spans="2:25">
      <c r="B21" s="40">
        <v>13</v>
      </c>
      <c r="C21" s="81">
        <f t="shared" si="0"/>
        <v>106763.77736355056</v>
      </c>
      <c r="D21" s="81"/>
      <c r="E21" s="45">
        <v>2012</v>
      </c>
      <c r="F21" s="8">
        <v>29</v>
      </c>
      <c r="G21" s="45" t="s">
        <v>4</v>
      </c>
      <c r="H21" s="82">
        <v>122.96</v>
      </c>
      <c r="I21" s="82"/>
      <c r="J21" s="45">
        <v>125</v>
      </c>
      <c r="K21" s="85">
        <f t="shared" si="3"/>
        <v>3202.9133209065167</v>
      </c>
      <c r="L21" s="86"/>
      <c r="M21" s="6">
        <f>IF(J21="","",(K21/J21)/LOOKUP(RIGHT($D$2,3),定数!$A$6:$A$13,定数!$B$6:$B$13))</f>
        <v>0.25623306567252135</v>
      </c>
      <c r="N21" s="45">
        <v>2012</v>
      </c>
      <c r="O21" s="8">
        <v>43512</v>
      </c>
      <c r="P21" s="82">
        <v>124.83</v>
      </c>
      <c r="Q21" s="82"/>
      <c r="R21" s="83">
        <f>IF(P21="","",T21*M21*LOOKUP(RIGHT($D$2,3),定数!$A$6:$A$13,定数!$B$6:$B$13))</f>
        <v>4791.5583280761612</v>
      </c>
      <c r="S21" s="83"/>
      <c r="T21" s="84">
        <f t="shared" si="4"/>
        <v>187.00000000000045</v>
      </c>
      <c r="U21" s="84"/>
      <c r="V21" s="22">
        <f t="shared" si="1"/>
        <v>4</v>
      </c>
      <c r="W21">
        <f t="shared" si="2"/>
        <v>0</v>
      </c>
      <c r="X21" s="41">
        <f t="shared" si="5"/>
        <v>106763.77736355056</v>
      </c>
      <c r="Y21" s="42">
        <f t="shared" si="6"/>
        <v>0</v>
      </c>
    </row>
    <row r="22" spans="2:25">
      <c r="B22" s="40">
        <v>14</v>
      </c>
      <c r="C22" s="81">
        <f t="shared" si="0"/>
        <v>111555.33569162672</v>
      </c>
      <c r="D22" s="81"/>
      <c r="E22" s="45">
        <v>2012</v>
      </c>
      <c r="F22" s="8">
        <v>43537</v>
      </c>
      <c r="G22" s="45" t="s">
        <v>4</v>
      </c>
      <c r="H22" s="82">
        <v>130.04</v>
      </c>
      <c r="I22" s="82"/>
      <c r="J22" s="45">
        <v>212</v>
      </c>
      <c r="K22" s="85">
        <f t="shared" si="3"/>
        <v>3346.6600707488014</v>
      </c>
      <c r="L22" s="86"/>
      <c r="M22" s="6">
        <f>IF(J22="","",(K22/J22)/LOOKUP(RIGHT($D$2,3),定数!$A$6:$A$13,定数!$B$6:$B$13))</f>
        <v>0.1578613240919246</v>
      </c>
      <c r="N22" s="45">
        <v>2012</v>
      </c>
      <c r="O22" s="8">
        <v>43565</v>
      </c>
      <c r="P22" s="82">
        <v>128.25</v>
      </c>
      <c r="Q22" s="82"/>
      <c r="R22" s="83">
        <f>IF(P22="","",T22*M22*LOOKUP(RIGHT($D$2,3),定数!$A$6:$A$13,定数!$B$6:$B$13))</f>
        <v>-2825.7177012454376</v>
      </c>
      <c r="S22" s="83"/>
      <c r="T22" s="84">
        <f t="shared" si="4"/>
        <v>-178.9999999999992</v>
      </c>
      <c r="U22" s="84"/>
      <c r="V22" s="22">
        <f t="shared" si="1"/>
        <v>0</v>
      </c>
      <c r="W22">
        <f t="shared" si="2"/>
        <v>1</v>
      </c>
      <c r="X22" s="41">
        <f t="shared" si="5"/>
        <v>111555.33569162672</v>
      </c>
      <c r="Y22" s="42">
        <f t="shared" si="6"/>
        <v>0</v>
      </c>
    </row>
    <row r="23" spans="2:25">
      <c r="B23" s="40">
        <v>15</v>
      </c>
      <c r="C23" s="81">
        <f t="shared" si="0"/>
        <v>108729.61799038129</v>
      </c>
      <c r="D23" s="81"/>
      <c r="E23" s="45">
        <v>2012</v>
      </c>
      <c r="F23" s="8">
        <v>43666</v>
      </c>
      <c r="G23" s="45" t="s">
        <v>3</v>
      </c>
      <c r="H23" s="82">
        <v>122.48</v>
      </c>
      <c r="I23" s="82"/>
      <c r="J23" s="45">
        <v>129</v>
      </c>
      <c r="K23" s="85">
        <f t="shared" si="3"/>
        <v>3261.8885397114386</v>
      </c>
      <c r="L23" s="86"/>
      <c r="M23" s="6">
        <f>IF(J23="","",(K23/J23)/LOOKUP(RIGHT($D$2,3),定数!$A$6:$A$13,定数!$B$6:$B$13))</f>
        <v>0.25285957672181697</v>
      </c>
      <c r="N23" s="45">
        <v>2012</v>
      </c>
      <c r="O23" s="8">
        <v>43691</v>
      </c>
      <c r="P23" s="82">
        <v>123.8</v>
      </c>
      <c r="Q23" s="82"/>
      <c r="R23" s="83">
        <f>IF(P23="","",T23*M23*LOOKUP(RIGHT($D$2,3),定数!$A$6:$A$13,定数!$B$6:$B$13))</f>
        <v>-3337.7464127279663</v>
      </c>
      <c r="S23" s="83"/>
      <c r="T23" s="84">
        <f t="shared" si="4"/>
        <v>-131.99999999999932</v>
      </c>
      <c r="U23" s="84"/>
      <c r="V23" t="str">
        <f t="shared" ref="V23:W74" si="7">IF(S23&lt;&gt;"",IF(S23&lt;0,1+V22,0),"")</f>
        <v/>
      </c>
      <c r="W23">
        <f t="shared" si="2"/>
        <v>2</v>
      </c>
      <c r="X23" s="41">
        <f t="shared" si="5"/>
        <v>111555.33569162672</v>
      </c>
      <c r="Y23" s="42">
        <f t="shared" si="6"/>
        <v>2.533018867924508E-2</v>
      </c>
    </row>
    <row r="24" spans="2:25">
      <c r="B24" s="40">
        <v>16</v>
      </c>
      <c r="C24" s="81">
        <f t="shared" si="0"/>
        <v>105391.87157765332</v>
      </c>
      <c r="D24" s="81"/>
      <c r="E24" s="45">
        <v>2012</v>
      </c>
      <c r="F24" s="8">
        <v>43722</v>
      </c>
      <c r="G24" s="45" t="s">
        <v>4</v>
      </c>
      <c r="H24" s="82">
        <v>127.25</v>
      </c>
      <c r="I24" s="82"/>
      <c r="J24" s="45">
        <v>217</v>
      </c>
      <c r="K24" s="85">
        <f t="shared" si="3"/>
        <v>3161.7561473295996</v>
      </c>
      <c r="L24" s="86"/>
      <c r="M24" s="6">
        <f>IF(J24="","",(K24/J24)/LOOKUP(RIGHT($D$2,3),定数!$A$6:$A$13,定数!$B$6:$B$13))</f>
        <v>0.14570304826403685</v>
      </c>
      <c r="N24" s="45">
        <v>2012</v>
      </c>
      <c r="O24" s="8">
        <v>43747</v>
      </c>
      <c r="P24" s="82">
        <v>125.06</v>
      </c>
      <c r="Q24" s="82"/>
      <c r="R24" s="83">
        <f>IF(P24="","",T24*M24*LOOKUP(RIGHT($D$2,3),定数!$A$6:$A$13,定数!$B$6:$B$13))</f>
        <v>-3190.8967569824035</v>
      </c>
      <c r="S24" s="83"/>
      <c r="T24" s="84">
        <f t="shared" si="4"/>
        <v>-218.99999999999977</v>
      </c>
      <c r="U24" s="84"/>
      <c r="V24" t="str">
        <f t="shared" si="7"/>
        <v/>
      </c>
      <c r="W24">
        <f t="shared" si="2"/>
        <v>3</v>
      </c>
      <c r="X24" s="41">
        <f t="shared" si="5"/>
        <v>111555.33569162672</v>
      </c>
      <c r="Y24" s="42">
        <f t="shared" si="6"/>
        <v>5.5250285212812389E-2</v>
      </c>
    </row>
    <row r="25" spans="2:25">
      <c r="B25" s="40">
        <v>17</v>
      </c>
      <c r="C25" s="81">
        <f t="shared" si="0"/>
        <v>102200.97482067092</v>
      </c>
      <c r="D25" s="81"/>
      <c r="E25" s="45">
        <v>2012</v>
      </c>
      <c r="F25" s="8">
        <v>43798</v>
      </c>
      <c r="G25" s="45" t="s">
        <v>4</v>
      </c>
      <c r="H25" s="82">
        <v>131.86000000000001</v>
      </c>
      <c r="I25" s="82"/>
      <c r="J25" s="45">
        <v>60</v>
      </c>
      <c r="K25" s="85">
        <f t="shared" si="3"/>
        <v>3066.0292446201274</v>
      </c>
      <c r="L25" s="86"/>
      <c r="M25" s="6">
        <f>IF(J25="","",(K25/J25)/LOOKUP(RIGHT($D$2,3),定数!$A$6:$A$13,定数!$B$6:$B$13))</f>
        <v>0.51100487410335449</v>
      </c>
      <c r="N25" s="45">
        <v>2012</v>
      </c>
      <c r="O25" s="8">
        <v>43805</v>
      </c>
      <c r="P25" s="82">
        <v>132.75</v>
      </c>
      <c r="Q25" s="82"/>
      <c r="R25" s="83">
        <f>IF(P25="","",T25*M25*LOOKUP(RIGHT($D$2,3),定数!$A$6:$A$13,定数!$B$6:$B$13))</f>
        <v>4547.9433795197847</v>
      </c>
      <c r="S25" s="83"/>
      <c r="T25" s="84">
        <f t="shared" si="4"/>
        <v>88.999999999998636</v>
      </c>
      <c r="U25" s="84"/>
      <c r="V25" t="str">
        <f t="shared" si="7"/>
        <v/>
      </c>
      <c r="W25">
        <f t="shared" si="2"/>
        <v>0</v>
      </c>
      <c r="X25" s="41">
        <f t="shared" si="5"/>
        <v>111555.33569162672</v>
      </c>
      <c r="Y25" s="42">
        <f t="shared" si="6"/>
        <v>8.3853997775723887E-2</v>
      </c>
    </row>
    <row r="26" spans="2:25">
      <c r="B26" s="40">
        <v>18</v>
      </c>
      <c r="C26" s="81">
        <f t="shared" si="0"/>
        <v>106748.9182001907</v>
      </c>
      <c r="D26" s="81"/>
      <c r="E26" s="45">
        <v>2012</v>
      </c>
      <c r="F26" s="8">
        <v>43804</v>
      </c>
      <c r="G26" s="45" t="s">
        <v>4</v>
      </c>
      <c r="H26" s="82">
        <v>132.75</v>
      </c>
      <c r="I26" s="82"/>
      <c r="J26" s="45">
        <v>106</v>
      </c>
      <c r="K26" s="85">
        <f t="shared" si="3"/>
        <v>3202.467546005721</v>
      </c>
      <c r="L26" s="86"/>
      <c r="M26" s="6">
        <f>IF(J26="","",(K26/J26)/LOOKUP(RIGHT($D$2,3),定数!$A$6:$A$13,定数!$B$6:$B$13))</f>
        <v>0.30211957981186044</v>
      </c>
      <c r="N26" s="45">
        <v>2012</v>
      </c>
      <c r="O26" s="8">
        <v>43811</v>
      </c>
      <c r="P26" s="82">
        <v>134.34</v>
      </c>
      <c r="Q26" s="82"/>
      <c r="R26" s="83">
        <f>IF(P26="","",T26*M26*LOOKUP(RIGHT($D$2,3),定数!$A$6:$A$13,定数!$B$6:$B$13))</f>
        <v>4803.7013190085918</v>
      </c>
      <c r="S26" s="83"/>
      <c r="T26" s="84">
        <f t="shared" si="4"/>
        <v>159.00000000000034</v>
      </c>
      <c r="U26" s="84"/>
      <c r="V26" t="str">
        <f t="shared" si="7"/>
        <v/>
      </c>
      <c r="W26">
        <f t="shared" si="2"/>
        <v>0</v>
      </c>
      <c r="X26" s="41">
        <f t="shared" si="5"/>
        <v>111555.33569162672</v>
      </c>
      <c r="Y26" s="42">
        <f t="shared" si="6"/>
        <v>4.3085500676744326E-2</v>
      </c>
    </row>
    <row r="27" spans="2:25">
      <c r="B27" s="40">
        <v>19</v>
      </c>
      <c r="C27" s="81">
        <f t="shared" si="0"/>
        <v>111552.61951919929</v>
      </c>
      <c r="D27" s="81"/>
      <c r="E27" s="45">
        <v>2013</v>
      </c>
      <c r="F27" s="8">
        <v>43782</v>
      </c>
      <c r="G27" s="45" t="s">
        <v>4</v>
      </c>
      <c r="H27" s="82">
        <v>159.41999999999999</v>
      </c>
      <c r="I27" s="82"/>
      <c r="J27" s="45">
        <v>143</v>
      </c>
      <c r="K27" s="85">
        <f t="shared" si="3"/>
        <v>3346.5785855759787</v>
      </c>
      <c r="L27" s="86"/>
      <c r="M27" s="6">
        <f>IF(J27="","",(K27/J27)/LOOKUP(RIGHT($D$2,3),定数!$A$6:$A$13,定数!$B$6:$B$13))</f>
        <v>0.23402647451580272</v>
      </c>
      <c r="N27" s="45">
        <v>2013</v>
      </c>
      <c r="O27" s="8">
        <v>43784</v>
      </c>
      <c r="P27" s="82">
        <v>161.56</v>
      </c>
      <c r="Q27" s="82"/>
      <c r="R27" s="83">
        <f>IF(P27="","",T27*M27*LOOKUP(RIGHT($D$2,3),定数!$A$6:$A$13,定数!$B$6:$B$13))</f>
        <v>5008.1665546382128</v>
      </c>
      <c r="S27" s="83"/>
      <c r="T27" s="84">
        <f t="shared" si="4"/>
        <v>214.00000000000148</v>
      </c>
      <c r="U27" s="84"/>
      <c r="V27" t="str">
        <f t="shared" si="7"/>
        <v/>
      </c>
      <c r="W27">
        <f t="shared" si="2"/>
        <v>0</v>
      </c>
      <c r="X27" s="41">
        <f t="shared" si="5"/>
        <v>111555.33569162672</v>
      </c>
      <c r="Y27" s="42">
        <f t="shared" si="6"/>
        <v>2.4348207197766314E-5</v>
      </c>
    </row>
    <row r="28" spans="2:25">
      <c r="B28" s="40">
        <v>20</v>
      </c>
      <c r="C28" s="81">
        <f t="shared" si="0"/>
        <v>116560.7860738375</v>
      </c>
      <c r="D28" s="81"/>
      <c r="E28" s="45">
        <v>2013</v>
      </c>
      <c r="F28" s="8">
        <v>43805</v>
      </c>
      <c r="G28" s="45" t="s">
        <v>4</v>
      </c>
      <c r="H28" s="82">
        <v>168.25</v>
      </c>
      <c r="I28" s="82"/>
      <c r="J28" s="45">
        <v>221</v>
      </c>
      <c r="K28" s="85">
        <f t="shared" si="3"/>
        <v>3496.823582215125</v>
      </c>
      <c r="L28" s="86"/>
      <c r="M28" s="6">
        <f>IF(J28="","",(K28/J28)/LOOKUP(RIGHT($D$2,3),定数!$A$6:$A$13,定数!$B$6:$B$13))</f>
        <v>0.15822731141244911</v>
      </c>
      <c r="N28" s="45">
        <v>2013</v>
      </c>
      <c r="O28" s="8">
        <v>43825</v>
      </c>
      <c r="P28" s="82">
        <v>171.56</v>
      </c>
      <c r="Q28" s="82"/>
      <c r="R28" s="83">
        <f>IF(P28="","",T28*M28*LOOKUP(RIGHT($D$2,3),定数!$A$6:$A$13,定数!$B$6:$B$13))</f>
        <v>5237.3240077520695</v>
      </c>
      <c r="S28" s="83"/>
      <c r="T28" s="84">
        <f t="shared" si="4"/>
        <v>331.00000000000023</v>
      </c>
      <c r="U28" s="84"/>
      <c r="V28" t="str">
        <f t="shared" si="7"/>
        <v/>
      </c>
      <c r="W28">
        <f t="shared" si="2"/>
        <v>0</v>
      </c>
      <c r="X28" s="41">
        <f t="shared" si="5"/>
        <v>116560.7860738375</v>
      </c>
      <c r="Y28" s="42">
        <f t="shared" si="6"/>
        <v>0</v>
      </c>
    </row>
    <row r="29" spans="2:25">
      <c r="B29" s="40">
        <v>21</v>
      </c>
      <c r="C29" s="81">
        <f t="shared" si="0"/>
        <v>121798.11008158958</v>
      </c>
      <c r="D29" s="81"/>
      <c r="E29" s="46">
        <v>2014</v>
      </c>
      <c r="F29" s="8">
        <v>43494</v>
      </c>
      <c r="G29" s="46" t="s">
        <v>3</v>
      </c>
      <c r="H29" s="82">
        <v>168.67</v>
      </c>
      <c r="I29" s="82"/>
      <c r="J29" s="46">
        <v>277</v>
      </c>
      <c r="K29" s="85">
        <f t="shared" si="3"/>
        <v>3653.9433024476871</v>
      </c>
      <c r="L29" s="86"/>
      <c r="M29" s="6">
        <f>IF(J29="","",(K29/J29)/LOOKUP(RIGHT($D$2,3),定数!$A$6:$A$13,定数!$B$6:$B$13))</f>
        <v>0.13191131055767824</v>
      </c>
      <c r="N29" s="46">
        <v>2014</v>
      </c>
      <c r="O29" s="8">
        <v>43499</v>
      </c>
      <c r="P29" s="82">
        <v>164.53</v>
      </c>
      <c r="Q29" s="82"/>
      <c r="R29" s="83">
        <f>IF(P29="","",T29*M29*LOOKUP(RIGHT($D$2,3),定数!$A$6:$A$13,定数!$B$6:$B$13))</f>
        <v>5461.1282570878611</v>
      </c>
      <c r="S29" s="83"/>
      <c r="T29" s="84">
        <f t="shared" si="4"/>
        <v>413.99999999999864</v>
      </c>
      <c r="U29" s="84"/>
      <c r="V29" t="str">
        <f t="shared" si="7"/>
        <v/>
      </c>
      <c r="W29">
        <f t="shared" si="2"/>
        <v>0</v>
      </c>
      <c r="X29" s="41">
        <f t="shared" si="5"/>
        <v>121798.11008158958</v>
      </c>
      <c r="Y29" s="42">
        <f t="shared" si="6"/>
        <v>0</v>
      </c>
    </row>
    <row r="30" spans="2:25">
      <c r="B30" s="40">
        <v>22</v>
      </c>
      <c r="C30" s="81">
        <f t="shared" si="0"/>
        <v>127259.23833867745</v>
      </c>
      <c r="D30" s="81"/>
      <c r="E30" s="46">
        <v>2014</v>
      </c>
      <c r="F30" s="8">
        <v>43583</v>
      </c>
      <c r="G30" s="46" t="s">
        <v>4</v>
      </c>
      <c r="H30" s="82">
        <v>172.58</v>
      </c>
      <c r="I30" s="82"/>
      <c r="J30" s="46">
        <v>131</v>
      </c>
      <c r="K30" s="85">
        <f t="shared" si="3"/>
        <v>3817.7771501603233</v>
      </c>
      <c r="L30" s="86"/>
      <c r="M30" s="6">
        <f>IF(J30="","",(K30/J30)/LOOKUP(RIGHT($D$2,3),定数!$A$6:$A$13,定数!$B$6:$B$13))</f>
        <v>0.29143337024124605</v>
      </c>
      <c r="N30" s="46">
        <v>2014</v>
      </c>
      <c r="O30" s="8">
        <v>43594</v>
      </c>
      <c r="P30" s="82">
        <v>171.24</v>
      </c>
      <c r="Q30" s="82"/>
      <c r="R30" s="83">
        <f>IF(P30="","",T30*M30*LOOKUP(RIGHT($D$2,3),定数!$A$6:$A$13,定数!$B$6:$B$13))</f>
        <v>-3905.2071612327068</v>
      </c>
      <c r="S30" s="83"/>
      <c r="T30" s="84">
        <f t="shared" si="4"/>
        <v>-134.00000000000034</v>
      </c>
      <c r="U30" s="84"/>
      <c r="V30" t="str">
        <f t="shared" si="7"/>
        <v/>
      </c>
      <c r="W30">
        <f t="shared" si="2"/>
        <v>1</v>
      </c>
      <c r="X30" s="41">
        <f t="shared" si="5"/>
        <v>127259.23833867745</v>
      </c>
      <c r="Y30" s="42">
        <f t="shared" si="6"/>
        <v>0</v>
      </c>
    </row>
    <row r="31" spans="2:25">
      <c r="B31" s="40">
        <v>23</v>
      </c>
      <c r="C31" s="81">
        <f t="shared" si="0"/>
        <v>123354.03117744473</v>
      </c>
      <c r="D31" s="81"/>
      <c r="E31" s="46">
        <v>2014</v>
      </c>
      <c r="F31" s="8">
        <v>43706</v>
      </c>
      <c r="G31" s="46" t="s">
        <v>4</v>
      </c>
      <c r="H31" s="82">
        <v>172.81</v>
      </c>
      <c r="I31" s="82"/>
      <c r="J31" s="46">
        <v>86</v>
      </c>
      <c r="K31" s="85">
        <f t="shared" si="3"/>
        <v>3700.6209353233417</v>
      </c>
      <c r="L31" s="86"/>
      <c r="M31" s="6">
        <f>IF(J31="","",(K31/J31)/LOOKUP(RIGHT($D$2,3),定数!$A$6:$A$13,定数!$B$6:$B$13))</f>
        <v>0.43030475992131878</v>
      </c>
      <c r="N31" s="46">
        <v>2014</v>
      </c>
      <c r="O31" s="8">
        <v>43712</v>
      </c>
      <c r="P31" s="82">
        <v>171.93</v>
      </c>
      <c r="Q31" s="82"/>
      <c r="R31" s="83">
        <f>IF(P31="","",T31*M31*LOOKUP(RIGHT($D$2,3),定数!$A$6:$A$13,定数!$B$6:$B$13))</f>
        <v>-3786.6818873075858</v>
      </c>
      <c r="S31" s="83"/>
      <c r="T31" s="84">
        <f t="shared" si="4"/>
        <v>-87.999999999999545</v>
      </c>
      <c r="U31" s="84"/>
      <c r="V31" t="str">
        <f t="shared" si="7"/>
        <v/>
      </c>
      <c r="W31">
        <f t="shared" si="2"/>
        <v>2</v>
      </c>
      <c r="X31" s="41">
        <f t="shared" si="5"/>
        <v>127259.23833867745</v>
      </c>
      <c r="Y31" s="42">
        <f t="shared" si="6"/>
        <v>3.0687022900763528E-2</v>
      </c>
    </row>
    <row r="32" spans="2:25">
      <c r="B32" s="40">
        <v>24</v>
      </c>
      <c r="C32" s="81">
        <f t="shared" si="0"/>
        <v>119567.34929013715</v>
      </c>
      <c r="D32" s="81"/>
      <c r="E32" s="46">
        <v>2015</v>
      </c>
      <c r="F32" s="8">
        <v>43513</v>
      </c>
      <c r="G32" s="46" t="s">
        <v>4</v>
      </c>
      <c r="H32" s="82">
        <v>183.39</v>
      </c>
      <c r="I32" s="82"/>
      <c r="J32" s="46">
        <v>180</v>
      </c>
      <c r="K32" s="85">
        <f t="shared" si="3"/>
        <v>3587.0204787041143</v>
      </c>
      <c r="L32" s="86"/>
      <c r="M32" s="6">
        <f>IF(J32="","",(K32/J32)/LOOKUP(RIGHT($D$2,3),定数!$A$6:$A$13,定数!$B$6:$B$13))</f>
        <v>0.19927891548356189</v>
      </c>
      <c r="N32" s="46">
        <v>2015</v>
      </c>
      <c r="O32" s="8">
        <v>43530</v>
      </c>
      <c r="P32" s="82">
        <v>181.57</v>
      </c>
      <c r="Q32" s="82"/>
      <c r="R32" s="83">
        <f>IF(P32="","",T32*M32*LOOKUP(RIGHT($D$2,3),定数!$A$6:$A$13,定数!$B$6:$B$13))</f>
        <v>-3626.8762618008127</v>
      </c>
      <c r="S32" s="83"/>
      <c r="T32" s="84">
        <f t="shared" si="4"/>
        <v>-181.99999999999932</v>
      </c>
      <c r="U32" s="84"/>
      <c r="V32" t="str">
        <f t="shared" si="7"/>
        <v/>
      </c>
      <c r="W32">
        <f t="shared" si="2"/>
        <v>3</v>
      </c>
      <c r="X32" s="41">
        <f t="shared" si="5"/>
        <v>127259.23833867745</v>
      </c>
      <c r="Y32" s="42">
        <f t="shared" si="6"/>
        <v>6.0442677081484097E-2</v>
      </c>
    </row>
    <row r="33" spans="2:25">
      <c r="B33" s="40">
        <v>25</v>
      </c>
      <c r="C33" s="81">
        <f t="shared" si="0"/>
        <v>115940.47302833633</v>
      </c>
      <c r="D33" s="81"/>
      <c r="E33" s="46">
        <v>2015</v>
      </c>
      <c r="F33" s="8">
        <v>43556</v>
      </c>
      <c r="G33" s="46" t="s">
        <v>3</v>
      </c>
      <c r="H33" s="82">
        <v>176.77</v>
      </c>
      <c r="I33" s="82"/>
      <c r="J33" s="46">
        <v>165</v>
      </c>
      <c r="K33" s="85">
        <f t="shared" si="3"/>
        <v>3478.2141908500898</v>
      </c>
      <c r="L33" s="86"/>
      <c r="M33" s="6">
        <f>IF(J33="","",(K33/J33)/LOOKUP(RIGHT($D$2,3),定数!$A$6:$A$13,定数!$B$6:$B$13))</f>
        <v>0.21080086005152057</v>
      </c>
      <c r="N33" s="46">
        <v>2015</v>
      </c>
      <c r="O33" s="8">
        <v>43562</v>
      </c>
      <c r="P33" s="82">
        <v>178.44</v>
      </c>
      <c r="Q33" s="82"/>
      <c r="R33" s="83">
        <f>IF(P33="","",T33*M33*LOOKUP(RIGHT($D$2,3),定数!$A$6:$A$13,定数!$B$6:$B$13))</f>
        <v>-3520.3743628603675</v>
      </c>
      <c r="S33" s="83"/>
      <c r="T33" s="84">
        <f t="shared" si="4"/>
        <v>-166.99999999999875</v>
      </c>
      <c r="U33" s="84"/>
      <c r="V33" t="str">
        <f t="shared" si="7"/>
        <v/>
      </c>
      <c r="W33">
        <f t="shared" si="2"/>
        <v>4</v>
      </c>
      <c r="X33" s="41">
        <f t="shared" si="5"/>
        <v>127259.23833867745</v>
      </c>
      <c r="Y33" s="42">
        <f t="shared" si="6"/>
        <v>8.8942582543345639E-2</v>
      </c>
    </row>
    <row r="34" spans="2:25">
      <c r="B34" s="40">
        <v>26</v>
      </c>
      <c r="C34" s="81">
        <f t="shared" si="0"/>
        <v>112420.09866547596</v>
      </c>
      <c r="D34" s="81"/>
      <c r="E34" s="46">
        <v>2015</v>
      </c>
      <c r="F34" s="8">
        <v>43627</v>
      </c>
      <c r="G34" s="46" t="s">
        <v>4</v>
      </c>
      <c r="H34" s="82">
        <v>191.95</v>
      </c>
      <c r="I34" s="82"/>
      <c r="J34" s="46">
        <v>163</v>
      </c>
      <c r="K34" s="85">
        <f t="shared" si="3"/>
        <v>3372.6029599642789</v>
      </c>
      <c r="L34" s="86"/>
      <c r="M34" s="6">
        <f>IF(J34="","",(K34/J34)/LOOKUP(RIGHT($D$2,3),定数!$A$6:$A$13,定数!$B$6:$B$13))</f>
        <v>0.20690815705302323</v>
      </c>
      <c r="N34" s="46">
        <v>2015</v>
      </c>
      <c r="O34" s="8">
        <v>43633</v>
      </c>
      <c r="P34" s="82">
        <v>194.39</v>
      </c>
      <c r="Q34" s="82"/>
      <c r="R34" s="83">
        <f>IF(P34="","",T34*M34*LOOKUP(RIGHT($D$2,3),定数!$A$6:$A$13,定数!$B$6:$B$13))</f>
        <v>5048.5590320937627</v>
      </c>
      <c r="S34" s="83"/>
      <c r="T34" s="84">
        <f t="shared" si="4"/>
        <v>243.99999999999977</v>
      </c>
      <c r="U34" s="84"/>
      <c r="V34" t="str">
        <f t="shared" si="7"/>
        <v/>
      </c>
      <c r="W34">
        <f t="shared" si="2"/>
        <v>0</v>
      </c>
      <c r="X34" s="41">
        <f t="shared" si="5"/>
        <v>127259.23833867745</v>
      </c>
      <c r="Y34" s="42">
        <f t="shared" si="6"/>
        <v>0.11660559867339293</v>
      </c>
    </row>
    <row r="35" spans="2:25">
      <c r="B35" s="40">
        <v>27</v>
      </c>
      <c r="C35" s="81">
        <f t="shared" si="0"/>
        <v>117468.65769756972</v>
      </c>
      <c r="D35" s="81"/>
      <c r="E35" s="46">
        <v>2015</v>
      </c>
      <c r="F35" s="8">
        <v>43760</v>
      </c>
      <c r="G35" s="46" t="s">
        <v>4</v>
      </c>
      <c r="H35" s="82">
        <v>185.9</v>
      </c>
      <c r="I35" s="82"/>
      <c r="J35" s="46">
        <v>139</v>
      </c>
      <c r="K35" s="85">
        <f t="shared" si="3"/>
        <v>3524.0597309270916</v>
      </c>
      <c r="L35" s="86"/>
      <c r="M35" s="6">
        <f>IF(J35="","",(K35/J35)/LOOKUP(RIGHT($D$2,3),定数!$A$6:$A$13,定数!$B$6:$B$13))</f>
        <v>0.25352947704511453</v>
      </c>
      <c r="N35" s="46">
        <v>2015</v>
      </c>
      <c r="O35" s="8">
        <v>43765</v>
      </c>
      <c r="P35" s="82">
        <v>184.48</v>
      </c>
      <c r="Q35" s="82"/>
      <c r="R35" s="83">
        <f>IF(P35="","",T35*M35*LOOKUP(RIGHT($D$2,3),定数!$A$6:$A$13,定数!$B$6:$B$13))</f>
        <v>-3600.1185740406668</v>
      </c>
      <c r="S35" s="83"/>
      <c r="T35" s="84">
        <f t="shared" si="4"/>
        <v>-142.00000000000159</v>
      </c>
      <c r="U35" s="84"/>
      <c r="V35" t="str">
        <f t="shared" si="7"/>
        <v/>
      </c>
      <c r="W35">
        <f t="shared" si="2"/>
        <v>1</v>
      </c>
      <c r="X35" s="41">
        <f t="shared" si="5"/>
        <v>127259.23833867745</v>
      </c>
      <c r="Y35" s="42">
        <f t="shared" si="6"/>
        <v>7.6934144577007979E-2</v>
      </c>
    </row>
    <row r="36" spans="2:25">
      <c r="B36" s="40">
        <v>28</v>
      </c>
      <c r="C36" s="81">
        <f t="shared" si="0"/>
        <v>113868.53912352906</v>
      </c>
      <c r="D36" s="81"/>
      <c r="E36" s="46">
        <v>2017</v>
      </c>
      <c r="F36" s="8">
        <v>43611</v>
      </c>
      <c r="G36" s="46" t="s">
        <v>3</v>
      </c>
      <c r="H36" s="82">
        <v>142.12</v>
      </c>
      <c r="I36" s="82"/>
      <c r="J36" s="46">
        <v>262</v>
      </c>
      <c r="K36" s="85">
        <f t="shared" si="3"/>
        <v>3416.0561737058715</v>
      </c>
      <c r="L36" s="86"/>
      <c r="M36" s="6">
        <f>IF(J36="","",(K36/J36)/LOOKUP(RIGHT($D$2,3),定数!$A$6:$A$13,定数!$B$6:$B$13))</f>
        <v>0.13038382342388824</v>
      </c>
      <c r="N36" s="46">
        <v>2017</v>
      </c>
      <c r="O36" s="8">
        <v>43644</v>
      </c>
      <c r="P36" s="82">
        <v>144.76</v>
      </c>
      <c r="Q36" s="82"/>
      <c r="R36" s="83">
        <f>IF(P36="","",T36*M36*LOOKUP(RIGHT($D$2,3),定数!$A$6:$A$13,定数!$B$6:$B$13))</f>
        <v>-3442.1329383906318</v>
      </c>
      <c r="S36" s="83"/>
      <c r="T36" s="84">
        <f t="shared" si="4"/>
        <v>-263.99999999999864</v>
      </c>
      <c r="U36" s="84"/>
      <c r="V36" t="str">
        <f t="shared" si="7"/>
        <v/>
      </c>
      <c r="W36">
        <f t="shared" si="2"/>
        <v>2</v>
      </c>
      <c r="X36" s="41">
        <f t="shared" si="5"/>
        <v>127259.23833867745</v>
      </c>
      <c r="Y36" s="42">
        <f t="shared" si="6"/>
        <v>0.10522378877918048</v>
      </c>
    </row>
    <row r="37" spans="2:25">
      <c r="B37" s="40">
        <v>29</v>
      </c>
      <c r="C37" s="81">
        <f t="shared" si="0"/>
        <v>110426.40618513843</v>
      </c>
      <c r="D37" s="81"/>
      <c r="E37" s="46">
        <v>2017</v>
      </c>
      <c r="F37" s="8">
        <v>43625</v>
      </c>
      <c r="G37" s="46" t="s">
        <v>3</v>
      </c>
      <c r="H37" s="82">
        <v>139.52000000000001</v>
      </c>
      <c r="I37" s="82"/>
      <c r="J37" s="46">
        <v>300</v>
      </c>
      <c r="K37" s="85">
        <f t="shared" si="3"/>
        <v>3312.7921855541526</v>
      </c>
      <c r="L37" s="86"/>
      <c r="M37" s="6">
        <f>IF(J37="","",(K37/J37)/LOOKUP(RIGHT($D$2,3),定数!$A$6:$A$13,定数!$B$6:$B$13))</f>
        <v>0.11042640618513841</v>
      </c>
      <c r="N37" s="46">
        <v>2017</v>
      </c>
      <c r="O37" s="8">
        <v>43636</v>
      </c>
      <c r="P37" s="82">
        <v>142.55000000000001</v>
      </c>
      <c r="Q37" s="82"/>
      <c r="R37" s="83">
        <f>IF(P37="","",T37*M37*LOOKUP(RIGHT($D$2,3),定数!$A$6:$A$13,定数!$B$6:$B$13))</f>
        <v>-3345.9201074096954</v>
      </c>
      <c r="S37" s="83"/>
      <c r="T37" s="84">
        <f t="shared" si="4"/>
        <v>-303.00000000000011</v>
      </c>
      <c r="U37" s="84"/>
      <c r="V37" t="str">
        <f t="shared" si="7"/>
        <v/>
      </c>
      <c r="W37">
        <f t="shared" si="2"/>
        <v>3</v>
      </c>
      <c r="X37" s="41">
        <f t="shared" si="5"/>
        <v>127259.23833867745</v>
      </c>
      <c r="Y37" s="42">
        <f t="shared" si="6"/>
        <v>0.13227198569852727</v>
      </c>
    </row>
    <row r="38" spans="2:25">
      <c r="B38" s="40">
        <v>30</v>
      </c>
      <c r="C38" s="81">
        <f t="shared" si="0"/>
        <v>107080.48607772874</v>
      </c>
      <c r="D38" s="81"/>
      <c r="E38" s="46">
        <v>2017</v>
      </c>
      <c r="F38" s="8">
        <v>43786</v>
      </c>
      <c r="G38" s="46" t="s">
        <v>3</v>
      </c>
      <c r="H38" s="82">
        <v>147.91999999999999</v>
      </c>
      <c r="I38" s="82"/>
      <c r="J38" s="46">
        <v>137</v>
      </c>
      <c r="K38" s="85">
        <f t="shared" si="3"/>
        <v>3212.4145823318622</v>
      </c>
      <c r="L38" s="86"/>
      <c r="M38" s="6">
        <f>IF(J38="","",(K38/J38)/LOOKUP(RIGHT($D$2,3),定数!$A$6:$A$13,定数!$B$6:$B$13))</f>
        <v>0.23448281622860306</v>
      </c>
      <c r="N38" s="46">
        <v>2017</v>
      </c>
      <c r="O38" s="8">
        <v>43790</v>
      </c>
      <c r="P38" s="82">
        <v>149.32</v>
      </c>
      <c r="Q38" s="82"/>
      <c r="R38" s="83">
        <f>IF(P38="","",T38*M38*LOOKUP(RIGHT($D$2,3),定数!$A$6:$A$13,定数!$B$6:$B$13))</f>
        <v>-3282.7594272004562</v>
      </c>
      <c r="S38" s="83"/>
      <c r="T38" s="84">
        <f t="shared" si="4"/>
        <v>-140.00000000000057</v>
      </c>
      <c r="U38" s="84"/>
      <c r="V38" t="str">
        <f t="shared" si="7"/>
        <v/>
      </c>
      <c r="W38">
        <f t="shared" si="2"/>
        <v>4</v>
      </c>
      <c r="X38" s="41">
        <f t="shared" si="5"/>
        <v>127259.23833867745</v>
      </c>
      <c r="Y38" s="42">
        <f t="shared" si="6"/>
        <v>0.15856414453186185</v>
      </c>
    </row>
    <row r="39" spans="2:25">
      <c r="B39" s="40">
        <v>31</v>
      </c>
      <c r="C39" s="81">
        <f t="shared" si="0"/>
        <v>103797.72665052829</v>
      </c>
      <c r="D39" s="81"/>
      <c r="E39" s="46">
        <v>2017</v>
      </c>
      <c r="F39" s="8">
        <v>43806</v>
      </c>
      <c r="G39" s="46" t="s">
        <v>4</v>
      </c>
      <c r="H39" s="82">
        <v>152.47</v>
      </c>
      <c r="I39" s="82"/>
      <c r="J39" s="46">
        <v>213</v>
      </c>
      <c r="K39" s="85">
        <f t="shared" si="3"/>
        <v>3113.9317995158485</v>
      </c>
      <c r="L39" s="86"/>
      <c r="M39" s="6">
        <f>IF(J39="","",(K39/J39)/LOOKUP(RIGHT($D$2,3),定数!$A$6:$A$13,定数!$B$6:$B$13))</f>
        <v>0.14619398119792718</v>
      </c>
      <c r="N39" s="46">
        <v>2017</v>
      </c>
      <c r="O39" s="8">
        <v>43814</v>
      </c>
      <c r="P39" s="82">
        <v>150.13</v>
      </c>
      <c r="Q39" s="82"/>
      <c r="R39" s="83">
        <f>IF(P39="","",T39*M39*LOOKUP(RIGHT($D$2,3),定数!$A$6:$A$13,定数!$B$6:$B$13))</f>
        <v>-3420.9391600315007</v>
      </c>
      <c r="S39" s="83"/>
      <c r="T39" s="84">
        <f t="shared" si="4"/>
        <v>-234.00000000000034</v>
      </c>
      <c r="U39" s="84"/>
      <c r="V39" t="str">
        <f t="shared" si="7"/>
        <v/>
      </c>
      <c r="W39">
        <f t="shared" si="2"/>
        <v>5</v>
      </c>
      <c r="X39" s="41">
        <f t="shared" si="5"/>
        <v>127259.23833867745</v>
      </c>
      <c r="Y39" s="42">
        <f t="shared" si="6"/>
        <v>0.18435998827614064</v>
      </c>
    </row>
    <row r="40" spans="2:25">
      <c r="B40" s="40">
        <v>32</v>
      </c>
      <c r="C40" s="81">
        <f t="shared" si="0"/>
        <v>100376.78749049679</v>
      </c>
      <c r="D40" s="81"/>
      <c r="E40" s="46">
        <v>2018</v>
      </c>
      <c r="F40" s="8">
        <v>43469</v>
      </c>
      <c r="G40" s="46" t="s">
        <v>4</v>
      </c>
      <c r="H40" s="82">
        <v>152.96</v>
      </c>
      <c r="I40" s="82"/>
      <c r="J40" s="46">
        <v>99</v>
      </c>
      <c r="K40" s="85">
        <f t="shared" si="3"/>
        <v>3011.3036247149034</v>
      </c>
      <c r="L40" s="86"/>
      <c r="M40" s="6">
        <f>IF(J40="","",(K40/J40)/LOOKUP(RIGHT($D$2,3),定数!$A$6:$A$13,定数!$B$6:$B$13))</f>
        <v>0.30417208330453571</v>
      </c>
      <c r="N40" s="46">
        <v>2018</v>
      </c>
      <c r="O40" s="8">
        <v>43475</v>
      </c>
      <c r="P40" s="82">
        <v>151.96</v>
      </c>
      <c r="Q40" s="82"/>
      <c r="R40" s="83">
        <f>IF(P40="","",T40*M40*LOOKUP(RIGHT($D$2,3),定数!$A$6:$A$13,定数!$B$6:$B$13))</f>
        <v>-3041.7208330453573</v>
      </c>
      <c r="S40" s="83"/>
      <c r="T40" s="84">
        <f t="shared" si="4"/>
        <v>-100</v>
      </c>
      <c r="U40" s="84"/>
      <c r="V40" t="str">
        <f t="shared" si="7"/>
        <v/>
      </c>
      <c r="W40">
        <f t="shared" si="2"/>
        <v>6</v>
      </c>
      <c r="X40" s="41">
        <f t="shared" si="5"/>
        <v>127259.23833867745</v>
      </c>
      <c r="Y40" s="42">
        <f t="shared" si="6"/>
        <v>0.21124164500056075</v>
      </c>
    </row>
    <row r="41" spans="2:25">
      <c r="B41" s="40">
        <v>33</v>
      </c>
      <c r="C41" s="81">
        <f t="shared" si="0"/>
        <v>97335.066657451433</v>
      </c>
      <c r="D41" s="81"/>
      <c r="E41" s="46">
        <v>2018</v>
      </c>
      <c r="F41" s="8">
        <v>43552</v>
      </c>
      <c r="G41" s="46" t="s">
        <v>4</v>
      </c>
      <c r="H41" s="82">
        <v>150.58000000000001</v>
      </c>
      <c r="I41" s="82"/>
      <c r="J41" s="46">
        <v>164</v>
      </c>
      <c r="K41" s="85">
        <f t="shared" si="3"/>
        <v>2920.0519997235428</v>
      </c>
      <c r="L41" s="86"/>
      <c r="M41" s="6">
        <f>IF(J41="","",(K41/J41)/LOOKUP(RIGHT($D$2,3),定数!$A$6:$A$13,定数!$B$6:$B$13))</f>
        <v>0.17805195120265505</v>
      </c>
      <c r="N41" s="46">
        <v>2018</v>
      </c>
      <c r="O41" s="8">
        <v>43557</v>
      </c>
      <c r="P41" s="82">
        <v>148.94</v>
      </c>
      <c r="Q41" s="82"/>
      <c r="R41" s="83">
        <f>IF(P41="","",T41*M41*LOOKUP(RIGHT($D$2,3),定数!$A$6:$A$13,定数!$B$6:$B$13))</f>
        <v>-2920.0519997235692</v>
      </c>
      <c r="S41" s="83"/>
      <c r="T41" s="84">
        <f t="shared" si="4"/>
        <v>-164.00000000000148</v>
      </c>
      <c r="U41" s="84"/>
      <c r="V41" t="str">
        <f t="shared" si="7"/>
        <v/>
      </c>
      <c r="W41">
        <f t="shared" si="2"/>
        <v>7</v>
      </c>
      <c r="X41" s="41">
        <f t="shared" si="5"/>
        <v>127259.23833867745</v>
      </c>
      <c r="Y41" s="42">
        <f t="shared" si="6"/>
        <v>0.23514341333387712</v>
      </c>
    </row>
    <row r="42" spans="2:25">
      <c r="B42" s="40">
        <v>34</v>
      </c>
      <c r="C42" s="81">
        <f t="shared" si="0"/>
        <v>94415.014657727865</v>
      </c>
      <c r="D42" s="81"/>
      <c r="E42" s="46">
        <v>2019</v>
      </c>
      <c r="F42" s="8">
        <v>43497</v>
      </c>
      <c r="G42" s="46" t="s">
        <v>4</v>
      </c>
      <c r="H42" s="82">
        <v>143.5</v>
      </c>
      <c r="I42" s="82"/>
      <c r="J42" s="46">
        <v>141</v>
      </c>
      <c r="K42" s="85">
        <f t="shared" si="3"/>
        <v>2832.450439731836</v>
      </c>
      <c r="L42" s="86"/>
      <c r="M42" s="6">
        <f>IF(J42="","",(K42/J42)/LOOKUP(RIGHT($D$2,3),定数!$A$6:$A$13,定数!$B$6:$B$13))</f>
        <v>0.20088300991005931</v>
      </c>
      <c r="N42" s="46">
        <v>2019</v>
      </c>
      <c r="O42" s="8">
        <v>43501</v>
      </c>
      <c r="P42" s="82">
        <v>142.07</v>
      </c>
      <c r="Q42" s="82"/>
      <c r="R42" s="83">
        <f>IF(P42="","",T42*M42*LOOKUP(RIGHT($D$2,3),定数!$A$6:$A$13,定数!$B$6:$B$13))</f>
        <v>-2872.6270417138617</v>
      </c>
      <c r="S42" s="83"/>
      <c r="T42" s="84">
        <f t="shared" si="4"/>
        <v>-143.00000000000068</v>
      </c>
      <c r="U42" s="84"/>
      <c r="V42" t="str">
        <f t="shared" si="7"/>
        <v/>
      </c>
      <c r="W42">
        <f t="shared" si="2"/>
        <v>8</v>
      </c>
      <c r="X42" s="41">
        <f t="shared" si="5"/>
        <v>127259.23833867745</v>
      </c>
      <c r="Y42" s="42">
        <f t="shared" si="6"/>
        <v>0.258089110933861</v>
      </c>
    </row>
    <row r="43" spans="2:25">
      <c r="B43" s="40">
        <v>35</v>
      </c>
      <c r="C43" s="81">
        <f t="shared" si="0"/>
        <v>91542.387616014006</v>
      </c>
      <c r="D43" s="81"/>
      <c r="E43" s="40"/>
      <c r="F43" s="8"/>
      <c r="G43" s="40"/>
      <c r="H43" s="82"/>
      <c r="I43" s="82"/>
      <c r="J43" s="40"/>
      <c r="K43" s="85" t="str">
        <f t="shared" ref="K29:K74" si="8">IF(J43="","",C43*0.03)</f>
        <v/>
      </c>
      <c r="L43" s="86"/>
      <c r="M43" s="6" t="str">
        <f>IF(J43="","",(K43/J43)/LOOKUP(RIGHT($D$2,3),定数!$A$6:$A$13,定数!$B$6:$B$13))</f>
        <v/>
      </c>
      <c r="N43" s="40"/>
      <c r="O43" s="8"/>
      <c r="P43" s="82"/>
      <c r="Q43" s="82"/>
      <c r="R43" s="83" t="str">
        <f>IF(P43="","",T43*M43*LOOKUP(RIGHT($D$2,3),定数!$A$6:$A$13,定数!$B$6:$B$13))</f>
        <v/>
      </c>
      <c r="S43" s="83"/>
      <c r="T43" s="84" t="str">
        <f t="shared" si="4"/>
        <v/>
      </c>
      <c r="U43" s="84"/>
      <c r="V43" t="str">
        <f t="shared" si="7"/>
        <v/>
      </c>
      <c r="W43" t="str">
        <f t="shared" si="2"/>
        <v/>
      </c>
      <c r="X43" s="41">
        <f t="shared" si="5"/>
        <v>127259.23833867745</v>
      </c>
      <c r="Y43" s="42">
        <f t="shared" si="6"/>
        <v>0.28066214436714998</v>
      </c>
    </row>
    <row r="44" spans="2:25">
      <c r="B44" s="40">
        <v>36</v>
      </c>
      <c r="C44" s="81" t="str">
        <f t="shared" si="0"/>
        <v/>
      </c>
      <c r="D44" s="81"/>
      <c r="E44" s="40"/>
      <c r="F44" s="8"/>
      <c r="G44" s="40"/>
      <c r="H44" s="82"/>
      <c r="I44" s="82"/>
      <c r="J44" s="40"/>
      <c r="K44" s="85" t="str">
        <f t="shared" si="8"/>
        <v/>
      </c>
      <c r="L44" s="86"/>
      <c r="M44" s="6" t="str">
        <f>IF(J44="","",(K44/J44)/LOOKUP(RIGHT($D$2,3),定数!$A$6:$A$13,定数!$B$6:$B$13))</f>
        <v/>
      </c>
      <c r="N44" s="40"/>
      <c r="O44" s="8"/>
      <c r="P44" s="82"/>
      <c r="Q44" s="82"/>
      <c r="R44" s="83" t="str">
        <f>IF(P44="","",T44*M44*LOOKUP(RIGHT($D$2,3),定数!$A$6:$A$13,定数!$B$6:$B$13))</f>
        <v/>
      </c>
      <c r="S44" s="83"/>
      <c r="T44" s="84" t="str">
        <f t="shared" si="4"/>
        <v/>
      </c>
      <c r="U44" s="84"/>
      <c r="V44" t="str">
        <f t="shared" si="7"/>
        <v/>
      </c>
      <c r="W44" t="str">
        <f t="shared" si="2"/>
        <v/>
      </c>
      <c r="X44" s="41" t="str">
        <f t="shared" si="5"/>
        <v/>
      </c>
      <c r="Y44" s="42" t="str">
        <f t="shared" si="6"/>
        <v/>
      </c>
    </row>
    <row r="45" spans="2:25">
      <c r="B45" s="40">
        <v>37</v>
      </c>
      <c r="C45" s="81" t="str">
        <f t="shared" si="0"/>
        <v/>
      </c>
      <c r="D45" s="81"/>
      <c r="E45" s="40"/>
      <c r="F45" s="8"/>
      <c r="G45" s="40"/>
      <c r="H45" s="82"/>
      <c r="I45" s="82"/>
      <c r="J45" s="40"/>
      <c r="K45" s="85" t="str">
        <f t="shared" si="8"/>
        <v/>
      </c>
      <c r="L45" s="86"/>
      <c r="M45" s="6" t="str">
        <f>IF(J45="","",(K45/J45)/LOOKUP(RIGHT($D$2,3),定数!$A$6:$A$13,定数!$B$6:$B$13))</f>
        <v/>
      </c>
      <c r="N45" s="40"/>
      <c r="O45" s="8"/>
      <c r="P45" s="82"/>
      <c r="Q45" s="82"/>
      <c r="R45" s="83" t="str">
        <f>IF(P45="","",T45*M45*LOOKUP(RIGHT($D$2,3),定数!$A$6:$A$13,定数!$B$6:$B$13))</f>
        <v/>
      </c>
      <c r="S45" s="83"/>
      <c r="T45" s="84" t="str">
        <f t="shared" si="4"/>
        <v/>
      </c>
      <c r="U45" s="84"/>
      <c r="V45" t="str">
        <f t="shared" si="7"/>
        <v/>
      </c>
      <c r="W45" t="str">
        <f t="shared" si="2"/>
        <v/>
      </c>
      <c r="X45" s="41" t="str">
        <f t="shared" si="5"/>
        <v/>
      </c>
      <c r="Y45" s="42" t="str">
        <f t="shared" si="6"/>
        <v/>
      </c>
    </row>
    <row r="46" spans="2:25">
      <c r="B46" s="40">
        <v>38</v>
      </c>
      <c r="C46" s="81" t="str">
        <f t="shared" si="0"/>
        <v/>
      </c>
      <c r="D46" s="81"/>
      <c r="E46" s="40"/>
      <c r="F46" s="8"/>
      <c r="G46" s="40"/>
      <c r="H46" s="82"/>
      <c r="I46" s="82"/>
      <c r="J46" s="40"/>
      <c r="K46" s="85" t="str">
        <f t="shared" si="8"/>
        <v/>
      </c>
      <c r="L46" s="86"/>
      <c r="M46" s="6" t="str">
        <f>IF(J46="","",(K46/J46)/LOOKUP(RIGHT($D$2,3),定数!$A$6:$A$13,定数!$B$6:$B$13))</f>
        <v/>
      </c>
      <c r="N46" s="40"/>
      <c r="O46" s="8"/>
      <c r="P46" s="82"/>
      <c r="Q46" s="82"/>
      <c r="R46" s="83" t="str">
        <f>IF(P46="","",T46*M46*LOOKUP(RIGHT($D$2,3),定数!$A$6:$A$13,定数!$B$6:$B$13))</f>
        <v/>
      </c>
      <c r="S46" s="83"/>
      <c r="T46" s="84" t="str">
        <f t="shared" si="4"/>
        <v/>
      </c>
      <c r="U46" s="84"/>
      <c r="V46" t="str">
        <f t="shared" si="7"/>
        <v/>
      </c>
      <c r="W46" t="str">
        <f t="shared" si="2"/>
        <v/>
      </c>
      <c r="X46" s="41" t="str">
        <f t="shared" si="5"/>
        <v/>
      </c>
      <c r="Y46" s="42" t="str">
        <f t="shared" si="6"/>
        <v/>
      </c>
    </row>
    <row r="47" spans="2:25">
      <c r="B47" s="40">
        <v>39</v>
      </c>
      <c r="C47" s="81" t="str">
        <f t="shared" si="0"/>
        <v/>
      </c>
      <c r="D47" s="81"/>
      <c r="E47" s="40"/>
      <c r="F47" s="8"/>
      <c r="G47" s="40"/>
      <c r="H47" s="82"/>
      <c r="I47" s="82"/>
      <c r="J47" s="40"/>
      <c r="K47" s="85" t="str">
        <f t="shared" si="8"/>
        <v/>
      </c>
      <c r="L47" s="86"/>
      <c r="M47" s="6" t="str">
        <f>IF(J47="","",(K47/J47)/LOOKUP(RIGHT($D$2,3),定数!$A$6:$A$13,定数!$B$6:$B$13))</f>
        <v/>
      </c>
      <c r="N47" s="40"/>
      <c r="O47" s="8"/>
      <c r="P47" s="82"/>
      <c r="Q47" s="82"/>
      <c r="R47" s="83" t="str">
        <f>IF(P47="","",T47*M47*LOOKUP(RIGHT($D$2,3),定数!$A$6:$A$13,定数!$B$6:$B$13))</f>
        <v/>
      </c>
      <c r="S47" s="83"/>
      <c r="T47" s="84" t="str">
        <f t="shared" si="4"/>
        <v/>
      </c>
      <c r="U47" s="84"/>
      <c r="V47" t="str">
        <f t="shared" si="7"/>
        <v/>
      </c>
      <c r="W47" t="str">
        <f t="shared" si="2"/>
        <v/>
      </c>
      <c r="X47" s="41" t="str">
        <f t="shared" si="5"/>
        <v/>
      </c>
      <c r="Y47" s="42" t="str">
        <f t="shared" si="6"/>
        <v/>
      </c>
    </row>
    <row r="48" spans="2:25">
      <c r="B48" s="40">
        <v>40</v>
      </c>
      <c r="C48" s="81" t="str">
        <f t="shared" si="0"/>
        <v/>
      </c>
      <c r="D48" s="81"/>
      <c r="E48" s="40"/>
      <c r="F48" s="8"/>
      <c r="G48" s="40"/>
      <c r="H48" s="82"/>
      <c r="I48" s="82"/>
      <c r="J48" s="40"/>
      <c r="K48" s="85" t="str">
        <f t="shared" si="8"/>
        <v/>
      </c>
      <c r="L48" s="86"/>
      <c r="M48" s="6" t="str">
        <f>IF(J48="","",(K48/J48)/LOOKUP(RIGHT($D$2,3),定数!$A$6:$A$13,定数!$B$6:$B$13))</f>
        <v/>
      </c>
      <c r="N48" s="40"/>
      <c r="O48" s="8"/>
      <c r="P48" s="82"/>
      <c r="Q48" s="82"/>
      <c r="R48" s="83" t="str">
        <f>IF(P48="","",T48*M48*LOOKUP(RIGHT($D$2,3),定数!$A$6:$A$13,定数!$B$6:$B$13))</f>
        <v/>
      </c>
      <c r="S48" s="83"/>
      <c r="T48" s="84" t="str">
        <f t="shared" si="4"/>
        <v/>
      </c>
      <c r="U48" s="84"/>
      <c r="V48" t="str">
        <f t="shared" si="7"/>
        <v/>
      </c>
      <c r="W48" t="str">
        <f t="shared" si="2"/>
        <v/>
      </c>
      <c r="X48" s="41" t="str">
        <f t="shared" si="5"/>
        <v/>
      </c>
      <c r="Y48" s="42" t="str">
        <f t="shared" si="6"/>
        <v/>
      </c>
    </row>
    <row r="49" spans="2:25">
      <c r="B49" s="40">
        <v>41</v>
      </c>
      <c r="C49" s="81" t="str">
        <f t="shared" si="0"/>
        <v/>
      </c>
      <c r="D49" s="81"/>
      <c r="E49" s="40"/>
      <c r="F49" s="8"/>
      <c r="G49" s="40"/>
      <c r="H49" s="82"/>
      <c r="I49" s="82"/>
      <c r="J49" s="40"/>
      <c r="K49" s="85" t="str">
        <f t="shared" si="8"/>
        <v/>
      </c>
      <c r="L49" s="86"/>
      <c r="M49" s="6" t="str">
        <f>IF(J49="","",(K49/J49)/LOOKUP(RIGHT($D$2,3),定数!$A$6:$A$13,定数!$B$6:$B$13))</f>
        <v/>
      </c>
      <c r="N49" s="40"/>
      <c r="O49" s="8"/>
      <c r="P49" s="82"/>
      <c r="Q49" s="82"/>
      <c r="R49" s="83" t="str">
        <f>IF(P49="","",T49*M49*LOOKUP(RIGHT($D$2,3),定数!$A$6:$A$13,定数!$B$6:$B$13))</f>
        <v/>
      </c>
      <c r="S49" s="83"/>
      <c r="T49" s="84" t="str">
        <f t="shared" si="4"/>
        <v/>
      </c>
      <c r="U49" s="84"/>
      <c r="V49" t="str">
        <f t="shared" si="7"/>
        <v/>
      </c>
      <c r="W49" t="str">
        <f t="shared" si="2"/>
        <v/>
      </c>
      <c r="X49" s="41" t="str">
        <f t="shared" si="5"/>
        <v/>
      </c>
      <c r="Y49" s="42" t="str">
        <f t="shared" si="6"/>
        <v/>
      </c>
    </row>
    <row r="50" spans="2:25">
      <c r="B50" s="40">
        <v>42</v>
      </c>
      <c r="C50" s="81" t="str">
        <f t="shared" si="0"/>
        <v/>
      </c>
      <c r="D50" s="81"/>
      <c r="E50" s="40"/>
      <c r="F50" s="8"/>
      <c r="G50" s="40"/>
      <c r="H50" s="82"/>
      <c r="I50" s="82"/>
      <c r="J50" s="40"/>
      <c r="K50" s="85" t="str">
        <f t="shared" si="8"/>
        <v/>
      </c>
      <c r="L50" s="86"/>
      <c r="M50" s="6" t="str">
        <f>IF(J50="","",(K50/J50)/LOOKUP(RIGHT($D$2,3),定数!$A$6:$A$13,定数!$B$6:$B$13))</f>
        <v/>
      </c>
      <c r="N50" s="40"/>
      <c r="O50" s="8"/>
      <c r="P50" s="82"/>
      <c r="Q50" s="82"/>
      <c r="R50" s="83" t="str">
        <f>IF(P50="","",T50*M50*LOOKUP(RIGHT($D$2,3),定数!$A$6:$A$13,定数!$B$6:$B$13))</f>
        <v/>
      </c>
      <c r="S50" s="83"/>
      <c r="T50" s="84" t="str">
        <f t="shared" si="4"/>
        <v/>
      </c>
      <c r="U50" s="84"/>
      <c r="V50" t="str">
        <f t="shared" si="7"/>
        <v/>
      </c>
      <c r="W50" t="str">
        <f t="shared" si="2"/>
        <v/>
      </c>
      <c r="X50" s="41" t="str">
        <f t="shared" si="5"/>
        <v/>
      </c>
      <c r="Y50" s="42" t="str">
        <f t="shared" si="6"/>
        <v/>
      </c>
    </row>
    <row r="51" spans="2:25">
      <c r="B51" s="40">
        <v>43</v>
      </c>
      <c r="C51" s="81" t="str">
        <f t="shared" si="0"/>
        <v/>
      </c>
      <c r="D51" s="81"/>
      <c r="E51" s="40"/>
      <c r="F51" s="8"/>
      <c r="G51" s="40"/>
      <c r="H51" s="82"/>
      <c r="I51" s="82"/>
      <c r="J51" s="40"/>
      <c r="K51" s="85" t="str">
        <f t="shared" si="8"/>
        <v/>
      </c>
      <c r="L51" s="86"/>
      <c r="M51" s="6" t="str">
        <f>IF(J51="","",(K51/J51)/LOOKUP(RIGHT($D$2,3),定数!$A$6:$A$13,定数!$B$6:$B$13))</f>
        <v/>
      </c>
      <c r="N51" s="40"/>
      <c r="O51" s="8"/>
      <c r="P51" s="82"/>
      <c r="Q51" s="82"/>
      <c r="R51" s="83" t="str">
        <f>IF(P51="","",T51*M51*LOOKUP(RIGHT($D$2,3),定数!$A$6:$A$13,定数!$B$6:$B$13))</f>
        <v/>
      </c>
      <c r="S51" s="83"/>
      <c r="T51" s="84" t="str">
        <f t="shared" si="4"/>
        <v/>
      </c>
      <c r="U51" s="84"/>
      <c r="V51" t="str">
        <f t="shared" si="7"/>
        <v/>
      </c>
      <c r="W51" t="str">
        <f t="shared" si="2"/>
        <v/>
      </c>
      <c r="X51" s="41" t="str">
        <f t="shared" si="5"/>
        <v/>
      </c>
      <c r="Y51" s="42" t="str">
        <f t="shared" si="6"/>
        <v/>
      </c>
    </row>
    <row r="52" spans="2:25">
      <c r="B52" s="40">
        <v>44</v>
      </c>
      <c r="C52" s="81" t="str">
        <f t="shared" si="0"/>
        <v/>
      </c>
      <c r="D52" s="81"/>
      <c r="E52" s="40"/>
      <c r="F52" s="8"/>
      <c r="G52" s="40"/>
      <c r="H52" s="82"/>
      <c r="I52" s="82"/>
      <c r="J52" s="40"/>
      <c r="K52" s="85" t="str">
        <f t="shared" si="8"/>
        <v/>
      </c>
      <c r="L52" s="86"/>
      <c r="M52" s="6" t="str">
        <f>IF(J52="","",(K52/J52)/LOOKUP(RIGHT($D$2,3),定数!$A$6:$A$13,定数!$B$6:$B$13))</f>
        <v/>
      </c>
      <c r="N52" s="40"/>
      <c r="O52" s="8"/>
      <c r="P52" s="82"/>
      <c r="Q52" s="82"/>
      <c r="R52" s="83" t="str">
        <f>IF(P52="","",T52*M52*LOOKUP(RIGHT($D$2,3),定数!$A$6:$A$13,定数!$B$6:$B$13))</f>
        <v/>
      </c>
      <c r="S52" s="83"/>
      <c r="T52" s="84" t="str">
        <f t="shared" si="4"/>
        <v/>
      </c>
      <c r="U52" s="84"/>
      <c r="V52" t="str">
        <f t="shared" si="7"/>
        <v/>
      </c>
      <c r="W52" t="str">
        <f t="shared" si="2"/>
        <v/>
      </c>
      <c r="X52" s="41" t="str">
        <f t="shared" si="5"/>
        <v/>
      </c>
      <c r="Y52" s="42" t="str">
        <f t="shared" si="6"/>
        <v/>
      </c>
    </row>
    <row r="53" spans="2:25">
      <c r="B53" s="40">
        <v>45</v>
      </c>
      <c r="C53" s="81" t="str">
        <f t="shared" si="0"/>
        <v/>
      </c>
      <c r="D53" s="81"/>
      <c r="E53" s="40"/>
      <c r="F53" s="8"/>
      <c r="G53" s="40"/>
      <c r="H53" s="82"/>
      <c r="I53" s="82"/>
      <c r="J53" s="40"/>
      <c r="K53" s="85" t="str">
        <f t="shared" si="8"/>
        <v/>
      </c>
      <c r="L53" s="86"/>
      <c r="M53" s="6" t="str">
        <f>IF(J53="","",(K53/J53)/LOOKUP(RIGHT($D$2,3),定数!$A$6:$A$13,定数!$B$6:$B$13))</f>
        <v/>
      </c>
      <c r="N53" s="40"/>
      <c r="O53" s="8"/>
      <c r="P53" s="82"/>
      <c r="Q53" s="82"/>
      <c r="R53" s="83" t="str">
        <f>IF(P53="","",T53*M53*LOOKUP(RIGHT($D$2,3),定数!$A$6:$A$13,定数!$B$6:$B$13))</f>
        <v/>
      </c>
      <c r="S53" s="83"/>
      <c r="T53" s="84" t="str">
        <f t="shared" si="4"/>
        <v/>
      </c>
      <c r="U53" s="84"/>
      <c r="V53" t="str">
        <f t="shared" si="7"/>
        <v/>
      </c>
      <c r="W53" t="str">
        <f t="shared" si="2"/>
        <v/>
      </c>
      <c r="X53" s="41" t="str">
        <f t="shared" si="5"/>
        <v/>
      </c>
      <c r="Y53" s="42" t="str">
        <f t="shared" si="6"/>
        <v/>
      </c>
    </row>
    <row r="54" spans="2:25">
      <c r="B54" s="40">
        <v>46</v>
      </c>
      <c r="C54" s="81" t="str">
        <f t="shared" si="0"/>
        <v/>
      </c>
      <c r="D54" s="81"/>
      <c r="E54" s="40"/>
      <c r="F54" s="8"/>
      <c r="G54" s="40"/>
      <c r="H54" s="82"/>
      <c r="I54" s="82"/>
      <c r="J54" s="40"/>
      <c r="K54" s="85" t="str">
        <f t="shared" si="8"/>
        <v/>
      </c>
      <c r="L54" s="86"/>
      <c r="M54" s="6" t="str">
        <f>IF(J54="","",(K54/J54)/LOOKUP(RIGHT($D$2,3),定数!$A$6:$A$13,定数!$B$6:$B$13))</f>
        <v/>
      </c>
      <c r="N54" s="40"/>
      <c r="O54" s="8"/>
      <c r="P54" s="82"/>
      <c r="Q54" s="82"/>
      <c r="R54" s="83" t="str">
        <f>IF(P54="","",T54*M54*LOOKUP(RIGHT($D$2,3),定数!$A$6:$A$13,定数!$B$6:$B$13))</f>
        <v/>
      </c>
      <c r="S54" s="83"/>
      <c r="T54" s="84" t="str">
        <f t="shared" si="4"/>
        <v/>
      </c>
      <c r="U54" s="84"/>
      <c r="V54" t="str">
        <f t="shared" si="7"/>
        <v/>
      </c>
      <c r="W54" t="str">
        <f t="shared" si="2"/>
        <v/>
      </c>
      <c r="X54" s="41" t="str">
        <f t="shared" si="5"/>
        <v/>
      </c>
      <c r="Y54" s="42" t="str">
        <f t="shared" si="6"/>
        <v/>
      </c>
    </row>
    <row r="55" spans="2:25">
      <c r="B55" s="40">
        <v>47</v>
      </c>
      <c r="C55" s="81" t="str">
        <f t="shared" si="0"/>
        <v/>
      </c>
      <c r="D55" s="81"/>
      <c r="E55" s="40"/>
      <c r="F55" s="8"/>
      <c r="G55" s="40"/>
      <c r="H55" s="82"/>
      <c r="I55" s="82"/>
      <c r="J55" s="40"/>
      <c r="K55" s="85" t="str">
        <f t="shared" si="8"/>
        <v/>
      </c>
      <c r="L55" s="86"/>
      <c r="M55" s="6" t="str">
        <f>IF(J55="","",(K55/J55)/LOOKUP(RIGHT($D$2,3),定数!$A$6:$A$13,定数!$B$6:$B$13))</f>
        <v/>
      </c>
      <c r="N55" s="40"/>
      <c r="O55" s="8"/>
      <c r="P55" s="82"/>
      <c r="Q55" s="82"/>
      <c r="R55" s="83" t="str">
        <f>IF(P55="","",T55*M55*LOOKUP(RIGHT($D$2,3),定数!$A$6:$A$13,定数!$B$6:$B$13))</f>
        <v/>
      </c>
      <c r="S55" s="83"/>
      <c r="T55" s="84" t="str">
        <f t="shared" si="4"/>
        <v/>
      </c>
      <c r="U55" s="84"/>
      <c r="V55" t="str">
        <f t="shared" si="7"/>
        <v/>
      </c>
      <c r="W55" t="str">
        <f t="shared" si="2"/>
        <v/>
      </c>
      <c r="X55" s="41" t="str">
        <f t="shared" si="5"/>
        <v/>
      </c>
      <c r="Y55" s="42" t="str">
        <f t="shared" si="6"/>
        <v/>
      </c>
    </row>
    <row r="56" spans="2:25">
      <c r="B56" s="40">
        <v>48</v>
      </c>
      <c r="C56" s="81" t="str">
        <f t="shared" si="0"/>
        <v/>
      </c>
      <c r="D56" s="81"/>
      <c r="E56" s="40"/>
      <c r="F56" s="8"/>
      <c r="G56" s="40"/>
      <c r="H56" s="82"/>
      <c r="I56" s="82"/>
      <c r="J56" s="40"/>
      <c r="K56" s="85" t="str">
        <f t="shared" si="8"/>
        <v/>
      </c>
      <c r="L56" s="86"/>
      <c r="M56" s="6" t="str">
        <f>IF(J56="","",(K56/J56)/LOOKUP(RIGHT($D$2,3),定数!$A$6:$A$13,定数!$B$6:$B$13))</f>
        <v/>
      </c>
      <c r="N56" s="40"/>
      <c r="O56" s="8"/>
      <c r="P56" s="82"/>
      <c r="Q56" s="82"/>
      <c r="R56" s="83" t="str">
        <f>IF(P56="","",T56*M56*LOOKUP(RIGHT($D$2,3),定数!$A$6:$A$13,定数!$B$6:$B$13))</f>
        <v/>
      </c>
      <c r="S56" s="83"/>
      <c r="T56" s="84" t="str">
        <f t="shared" si="4"/>
        <v/>
      </c>
      <c r="U56" s="84"/>
      <c r="V56" t="str">
        <f t="shared" si="7"/>
        <v/>
      </c>
      <c r="W56" t="str">
        <f t="shared" si="2"/>
        <v/>
      </c>
      <c r="X56" s="41" t="str">
        <f t="shared" si="5"/>
        <v/>
      </c>
      <c r="Y56" s="42" t="str">
        <f t="shared" si="6"/>
        <v/>
      </c>
    </row>
    <row r="57" spans="2:25">
      <c r="B57" s="40">
        <v>49</v>
      </c>
      <c r="C57" s="81" t="str">
        <f t="shared" si="0"/>
        <v/>
      </c>
      <c r="D57" s="81"/>
      <c r="E57" s="40"/>
      <c r="F57" s="8"/>
      <c r="G57" s="40"/>
      <c r="H57" s="82"/>
      <c r="I57" s="82"/>
      <c r="J57" s="40"/>
      <c r="K57" s="85" t="str">
        <f t="shared" si="8"/>
        <v/>
      </c>
      <c r="L57" s="86"/>
      <c r="M57" s="6" t="str">
        <f>IF(J57="","",(K57/J57)/LOOKUP(RIGHT($D$2,3),定数!$A$6:$A$13,定数!$B$6:$B$13))</f>
        <v/>
      </c>
      <c r="N57" s="40"/>
      <c r="O57" s="8"/>
      <c r="P57" s="82"/>
      <c r="Q57" s="82"/>
      <c r="R57" s="83" t="str">
        <f>IF(P57="","",T57*M57*LOOKUP(RIGHT($D$2,3),定数!$A$6:$A$13,定数!$B$6:$B$13))</f>
        <v/>
      </c>
      <c r="S57" s="83"/>
      <c r="T57" s="84" t="str">
        <f t="shared" si="4"/>
        <v/>
      </c>
      <c r="U57" s="84"/>
      <c r="V57" t="str">
        <f t="shared" si="7"/>
        <v/>
      </c>
      <c r="W57" t="str">
        <f t="shared" si="2"/>
        <v/>
      </c>
      <c r="X57" s="41" t="str">
        <f t="shared" si="5"/>
        <v/>
      </c>
      <c r="Y57" s="42" t="str">
        <f t="shared" si="6"/>
        <v/>
      </c>
    </row>
    <row r="58" spans="2:25">
      <c r="B58" s="40">
        <v>50</v>
      </c>
      <c r="C58" s="81" t="str">
        <f t="shared" si="0"/>
        <v/>
      </c>
      <c r="D58" s="81"/>
      <c r="E58" s="40"/>
      <c r="F58" s="8"/>
      <c r="G58" s="40"/>
      <c r="H58" s="82"/>
      <c r="I58" s="82"/>
      <c r="J58" s="40"/>
      <c r="K58" s="85" t="str">
        <f t="shared" si="8"/>
        <v/>
      </c>
      <c r="L58" s="86"/>
      <c r="M58" s="6" t="str">
        <f>IF(J58="","",(K58/J58)/LOOKUP(RIGHT($D$2,3),定数!$A$6:$A$13,定数!$B$6:$B$13))</f>
        <v/>
      </c>
      <c r="N58" s="40"/>
      <c r="O58" s="8"/>
      <c r="P58" s="82"/>
      <c r="Q58" s="82"/>
      <c r="R58" s="83" t="str">
        <f>IF(P58="","",T58*M58*LOOKUP(RIGHT($D$2,3),定数!$A$6:$A$13,定数!$B$6:$B$13))</f>
        <v/>
      </c>
      <c r="S58" s="83"/>
      <c r="T58" s="84" t="str">
        <f t="shared" si="4"/>
        <v/>
      </c>
      <c r="U58" s="84"/>
      <c r="V58" t="str">
        <f t="shared" si="7"/>
        <v/>
      </c>
      <c r="W58" t="str">
        <f t="shared" si="2"/>
        <v/>
      </c>
      <c r="X58" s="41" t="str">
        <f t="shared" si="5"/>
        <v/>
      </c>
      <c r="Y58" s="42" t="str">
        <f t="shared" si="6"/>
        <v/>
      </c>
    </row>
    <row r="59" spans="2:25">
      <c r="B59" s="40">
        <v>51</v>
      </c>
      <c r="C59" s="81" t="str">
        <f t="shared" si="0"/>
        <v/>
      </c>
      <c r="D59" s="81"/>
      <c r="E59" s="40"/>
      <c r="F59" s="8"/>
      <c r="G59" s="40"/>
      <c r="H59" s="82"/>
      <c r="I59" s="82"/>
      <c r="J59" s="40"/>
      <c r="K59" s="85" t="str">
        <f t="shared" si="8"/>
        <v/>
      </c>
      <c r="L59" s="86"/>
      <c r="M59" s="6" t="str">
        <f>IF(J59="","",(K59/J59)/LOOKUP(RIGHT($D$2,3),定数!$A$6:$A$13,定数!$B$6:$B$13))</f>
        <v/>
      </c>
      <c r="N59" s="40"/>
      <c r="O59" s="8"/>
      <c r="P59" s="82"/>
      <c r="Q59" s="82"/>
      <c r="R59" s="83" t="str">
        <f>IF(P59="","",T59*M59*LOOKUP(RIGHT($D$2,3),定数!$A$6:$A$13,定数!$B$6:$B$13))</f>
        <v/>
      </c>
      <c r="S59" s="83"/>
      <c r="T59" s="84" t="str">
        <f t="shared" si="4"/>
        <v/>
      </c>
      <c r="U59" s="84"/>
      <c r="V59" t="str">
        <f t="shared" si="7"/>
        <v/>
      </c>
      <c r="W59" t="str">
        <f t="shared" si="2"/>
        <v/>
      </c>
      <c r="X59" s="41" t="str">
        <f t="shared" si="5"/>
        <v/>
      </c>
      <c r="Y59" s="42" t="str">
        <f t="shared" si="6"/>
        <v/>
      </c>
    </row>
    <row r="60" spans="2:25">
      <c r="B60" s="40">
        <v>52</v>
      </c>
      <c r="C60" s="81" t="str">
        <f t="shared" si="0"/>
        <v/>
      </c>
      <c r="D60" s="81"/>
      <c r="E60" s="40"/>
      <c r="F60" s="8"/>
      <c r="G60" s="40"/>
      <c r="H60" s="82"/>
      <c r="I60" s="82"/>
      <c r="J60" s="40"/>
      <c r="K60" s="85" t="str">
        <f t="shared" si="8"/>
        <v/>
      </c>
      <c r="L60" s="86"/>
      <c r="M60" s="6" t="str">
        <f>IF(J60="","",(K60/J60)/LOOKUP(RIGHT($D$2,3),定数!$A$6:$A$13,定数!$B$6:$B$13))</f>
        <v/>
      </c>
      <c r="N60" s="40"/>
      <c r="O60" s="8"/>
      <c r="P60" s="82"/>
      <c r="Q60" s="82"/>
      <c r="R60" s="83" t="str">
        <f>IF(P60="","",T60*M60*LOOKUP(RIGHT($D$2,3),定数!$A$6:$A$13,定数!$B$6:$B$13))</f>
        <v/>
      </c>
      <c r="S60" s="83"/>
      <c r="T60" s="84" t="str">
        <f t="shared" si="4"/>
        <v/>
      </c>
      <c r="U60" s="84"/>
      <c r="V60" t="str">
        <f t="shared" si="7"/>
        <v/>
      </c>
      <c r="W60" t="str">
        <f t="shared" si="2"/>
        <v/>
      </c>
      <c r="X60" s="41" t="str">
        <f t="shared" si="5"/>
        <v/>
      </c>
      <c r="Y60" s="42" t="str">
        <f t="shared" si="6"/>
        <v/>
      </c>
    </row>
    <row r="61" spans="2:25">
      <c r="B61" s="40">
        <v>53</v>
      </c>
      <c r="C61" s="81" t="str">
        <f t="shared" si="0"/>
        <v/>
      </c>
      <c r="D61" s="81"/>
      <c r="E61" s="40"/>
      <c r="F61" s="8"/>
      <c r="G61" s="40"/>
      <c r="H61" s="82"/>
      <c r="I61" s="82"/>
      <c r="J61" s="40"/>
      <c r="K61" s="85" t="str">
        <f t="shared" si="8"/>
        <v/>
      </c>
      <c r="L61" s="86"/>
      <c r="M61" s="6" t="str">
        <f>IF(J61="","",(K61/J61)/LOOKUP(RIGHT($D$2,3),定数!$A$6:$A$13,定数!$B$6:$B$13))</f>
        <v/>
      </c>
      <c r="N61" s="40"/>
      <c r="O61" s="8"/>
      <c r="P61" s="82"/>
      <c r="Q61" s="82"/>
      <c r="R61" s="83" t="str">
        <f>IF(P61="","",T61*M61*LOOKUP(RIGHT($D$2,3),定数!$A$6:$A$13,定数!$B$6:$B$13))</f>
        <v/>
      </c>
      <c r="S61" s="83"/>
      <c r="T61" s="84" t="str">
        <f t="shared" si="4"/>
        <v/>
      </c>
      <c r="U61" s="84"/>
      <c r="V61" t="str">
        <f t="shared" si="7"/>
        <v/>
      </c>
      <c r="W61" t="str">
        <f t="shared" si="2"/>
        <v/>
      </c>
      <c r="X61" s="41" t="str">
        <f t="shared" si="5"/>
        <v/>
      </c>
      <c r="Y61" s="42" t="str">
        <f t="shared" si="6"/>
        <v/>
      </c>
    </row>
    <row r="62" spans="2:25">
      <c r="B62" s="40">
        <v>54</v>
      </c>
      <c r="C62" s="81" t="str">
        <f t="shared" si="0"/>
        <v/>
      </c>
      <c r="D62" s="81"/>
      <c r="E62" s="40"/>
      <c r="F62" s="8"/>
      <c r="G62" s="40"/>
      <c r="H62" s="82"/>
      <c r="I62" s="82"/>
      <c r="J62" s="40"/>
      <c r="K62" s="85" t="str">
        <f t="shared" si="8"/>
        <v/>
      </c>
      <c r="L62" s="86"/>
      <c r="M62" s="6" t="str">
        <f>IF(J62="","",(K62/J62)/LOOKUP(RIGHT($D$2,3),定数!$A$6:$A$13,定数!$B$6:$B$13))</f>
        <v/>
      </c>
      <c r="N62" s="40"/>
      <c r="O62" s="8"/>
      <c r="P62" s="82"/>
      <c r="Q62" s="82"/>
      <c r="R62" s="83" t="str">
        <f>IF(P62="","",T62*M62*LOOKUP(RIGHT($D$2,3),定数!$A$6:$A$13,定数!$B$6:$B$13))</f>
        <v/>
      </c>
      <c r="S62" s="83"/>
      <c r="T62" s="84" t="str">
        <f t="shared" si="4"/>
        <v/>
      </c>
      <c r="U62" s="84"/>
      <c r="V62" t="str">
        <f t="shared" si="7"/>
        <v/>
      </c>
      <c r="W62" t="str">
        <f t="shared" si="2"/>
        <v/>
      </c>
      <c r="X62" s="41" t="str">
        <f t="shared" si="5"/>
        <v/>
      </c>
      <c r="Y62" s="42" t="str">
        <f t="shared" si="6"/>
        <v/>
      </c>
    </row>
    <row r="63" spans="2:25">
      <c r="B63" s="40">
        <v>55</v>
      </c>
      <c r="C63" s="81" t="str">
        <f t="shared" si="0"/>
        <v/>
      </c>
      <c r="D63" s="81"/>
      <c r="E63" s="40"/>
      <c r="F63" s="8"/>
      <c r="G63" s="40"/>
      <c r="H63" s="82"/>
      <c r="I63" s="82"/>
      <c r="J63" s="40"/>
      <c r="K63" s="85" t="str">
        <f t="shared" si="8"/>
        <v/>
      </c>
      <c r="L63" s="86"/>
      <c r="M63" s="6" t="str">
        <f>IF(J63="","",(K63/J63)/LOOKUP(RIGHT($D$2,3),定数!$A$6:$A$13,定数!$B$6:$B$13))</f>
        <v/>
      </c>
      <c r="N63" s="40"/>
      <c r="O63" s="8"/>
      <c r="P63" s="82"/>
      <c r="Q63" s="82"/>
      <c r="R63" s="83" t="str">
        <f>IF(P63="","",T63*M63*LOOKUP(RIGHT($D$2,3),定数!$A$6:$A$13,定数!$B$6:$B$13))</f>
        <v/>
      </c>
      <c r="S63" s="83"/>
      <c r="T63" s="84" t="str">
        <f t="shared" si="4"/>
        <v/>
      </c>
      <c r="U63" s="84"/>
      <c r="V63" t="str">
        <f t="shared" si="7"/>
        <v/>
      </c>
      <c r="W63" t="str">
        <f t="shared" si="2"/>
        <v/>
      </c>
      <c r="X63" s="41" t="str">
        <f t="shared" si="5"/>
        <v/>
      </c>
      <c r="Y63" s="42" t="str">
        <f t="shared" si="6"/>
        <v/>
      </c>
    </row>
    <row r="64" spans="2:25">
      <c r="B64" s="40">
        <v>56</v>
      </c>
      <c r="C64" s="81" t="str">
        <f t="shared" si="0"/>
        <v/>
      </c>
      <c r="D64" s="81"/>
      <c r="E64" s="40"/>
      <c r="F64" s="8"/>
      <c r="G64" s="40"/>
      <c r="H64" s="82"/>
      <c r="I64" s="82"/>
      <c r="J64" s="40"/>
      <c r="K64" s="85" t="str">
        <f t="shared" si="8"/>
        <v/>
      </c>
      <c r="L64" s="86"/>
      <c r="M64" s="6" t="str">
        <f>IF(J64="","",(K64/J64)/LOOKUP(RIGHT($D$2,3),定数!$A$6:$A$13,定数!$B$6:$B$13))</f>
        <v/>
      </c>
      <c r="N64" s="40"/>
      <c r="O64" s="8"/>
      <c r="P64" s="82"/>
      <c r="Q64" s="82"/>
      <c r="R64" s="83" t="str">
        <f>IF(P64="","",T64*M64*LOOKUP(RIGHT($D$2,3),定数!$A$6:$A$13,定数!$B$6:$B$13))</f>
        <v/>
      </c>
      <c r="S64" s="83"/>
      <c r="T64" s="84" t="str">
        <f t="shared" si="4"/>
        <v/>
      </c>
      <c r="U64" s="84"/>
      <c r="V64" t="str">
        <f t="shared" si="7"/>
        <v/>
      </c>
      <c r="W64" t="str">
        <f t="shared" si="2"/>
        <v/>
      </c>
      <c r="X64" s="41" t="str">
        <f t="shared" si="5"/>
        <v/>
      </c>
      <c r="Y64" s="42" t="str">
        <f t="shared" si="6"/>
        <v/>
      </c>
    </row>
    <row r="65" spans="2:25">
      <c r="B65" s="40">
        <v>57</v>
      </c>
      <c r="C65" s="81" t="str">
        <f t="shared" si="0"/>
        <v/>
      </c>
      <c r="D65" s="81"/>
      <c r="E65" s="40"/>
      <c r="F65" s="8"/>
      <c r="G65" s="40"/>
      <c r="H65" s="82"/>
      <c r="I65" s="82"/>
      <c r="J65" s="40"/>
      <c r="K65" s="85" t="str">
        <f t="shared" si="8"/>
        <v/>
      </c>
      <c r="L65" s="86"/>
      <c r="M65" s="6" t="str">
        <f>IF(J65="","",(K65/J65)/LOOKUP(RIGHT($D$2,3),定数!$A$6:$A$13,定数!$B$6:$B$13))</f>
        <v/>
      </c>
      <c r="N65" s="40"/>
      <c r="O65" s="8"/>
      <c r="P65" s="82"/>
      <c r="Q65" s="82"/>
      <c r="R65" s="83" t="str">
        <f>IF(P65="","",T65*M65*LOOKUP(RIGHT($D$2,3),定数!$A$6:$A$13,定数!$B$6:$B$13))</f>
        <v/>
      </c>
      <c r="S65" s="83"/>
      <c r="T65" s="84" t="str">
        <f t="shared" si="4"/>
        <v/>
      </c>
      <c r="U65" s="84"/>
      <c r="V65" t="str">
        <f t="shared" si="7"/>
        <v/>
      </c>
      <c r="W65" t="str">
        <f t="shared" si="2"/>
        <v/>
      </c>
      <c r="X65" s="41" t="str">
        <f t="shared" si="5"/>
        <v/>
      </c>
      <c r="Y65" s="42" t="str">
        <f t="shared" si="6"/>
        <v/>
      </c>
    </row>
    <row r="66" spans="2:25">
      <c r="B66" s="40">
        <v>58</v>
      </c>
      <c r="C66" s="81" t="str">
        <f t="shared" si="0"/>
        <v/>
      </c>
      <c r="D66" s="81"/>
      <c r="E66" s="40"/>
      <c r="F66" s="8"/>
      <c r="G66" s="40"/>
      <c r="H66" s="82"/>
      <c r="I66" s="82"/>
      <c r="J66" s="40"/>
      <c r="K66" s="85" t="str">
        <f t="shared" si="8"/>
        <v/>
      </c>
      <c r="L66" s="86"/>
      <c r="M66" s="6" t="str">
        <f>IF(J66="","",(K66/J66)/LOOKUP(RIGHT($D$2,3),定数!$A$6:$A$13,定数!$B$6:$B$13))</f>
        <v/>
      </c>
      <c r="N66" s="40"/>
      <c r="O66" s="8"/>
      <c r="P66" s="82"/>
      <c r="Q66" s="82"/>
      <c r="R66" s="83" t="str">
        <f>IF(P66="","",T66*M66*LOOKUP(RIGHT($D$2,3),定数!$A$6:$A$13,定数!$B$6:$B$13))</f>
        <v/>
      </c>
      <c r="S66" s="83"/>
      <c r="T66" s="84" t="str">
        <f t="shared" si="4"/>
        <v/>
      </c>
      <c r="U66" s="84"/>
      <c r="V66" t="str">
        <f t="shared" si="7"/>
        <v/>
      </c>
      <c r="W66" t="str">
        <f t="shared" si="2"/>
        <v/>
      </c>
      <c r="X66" s="41" t="str">
        <f t="shared" si="5"/>
        <v/>
      </c>
      <c r="Y66" s="42" t="str">
        <f t="shared" si="6"/>
        <v/>
      </c>
    </row>
    <row r="67" spans="2:25">
      <c r="B67" s="40">
        <v>59</v>
      </c>
      <c r="C67" s="81" t="str">
        <f t="shared" si="0"/>
        <v/>
      </c>
      <c r="D67" s="81"/>
      <c r="E67" s="40"/>
      <c r="F67" s="8"/>
      <c r="G67" s="40"/>
      <c r="H67" s="82"/>
      <c r="I67" s="82"/>
      <c r="J67" s="40"/>
      <c r="K67" s="85" t="str">
        <f t="shared" si="8"/>
        <v/>
      </c>
      <c r="L67" s="86"/>
      <c r="M67" s="6" t="str">
        <f>IF(J67="","",(K67/J67)/LOOKUP(RIGHT($D$2,3),定数!$A$6:$A$13,定数!$B$6:$B$13))</f>
        <v/>
      </c>
      <c r="N67" s="40"/>
      <c r="O67" s="8"/>
      <c r="P67" s="82"/>
      <c r="Q67" s="82"/>
      <c r="R67" s="83" t="str">
        <f>IF(P67="","",T67*M67*LOOKUP(RIGHT($D$2,3),定数!$A$6:$A$13,定数!$B$6:$B$13))</f>
        <v/>
      </c>
      <c r="S67" s="83"/>
      <c r="T67" s="84" t="str">
        <f t="shared" si="4"/>
        <v/>
      </c>
      <c r="U67" s="84"/>
      <c r="V67" t="str">
        <f t="shared" si="7"/>
        <v/>
      </c>
      <c r="W67" t="str">
        <f t="shared" si="2"/>
        <v/>
      </c>
      <c r="X67" s="41" t="str">
        <f t="shared" si="5"/>
        <v/>
      </c>
      <c r="Y67" s="42" t="str">
        <f t="shared" si="6"/>
        <v/>
      </c>
    </row>
    <row r="68" spans="2:25">
      <c r="B68" s="40">
        <v>60</v>
      </c>
      <c r="C68" s="81" t="str">
        <f t="shared" si="0"/>
        <v/>
      </c>
      <c r="D68" s="81"/>
      <c r="E68" s="40"/>
      <c r="F68" s="8"/>
      <c r="G68" s="40"/>
      <c r="H68" s="82"/>
      <c r="I68" s="82"/>
      <c r="J68" s="40"/>
      <c r="K68" s="85" t="str">
        <f t="shared" si="8"/>
        <v/>
      </c>
      <c r="L68" s="86"/>
      <c r="M68" s="6" t="str">
        <f>IF(J68="","",(K68/J68)/LOOKUP(RIGHT($D$2,3),定数!$A$6:$A$13,定数!$B$6:$B$13))</f>
        <v/>
      </c>
      <c r="N68" s="40"/>
      <c r="O68" s="8"/>
      <c r="P68" s="82"/>
      <c r="Q68" s="82"/>
      <c r="R68" s="83" t="str">
        <f>IF(P68="","",T68*M68*LOOKUP(RIGHT($D$2,3),定数!$A$6:$A$13,定数!$B$6:$B$13))</f>
        <v/>
      </c>
      <c r="S68" s="83"/>
      <c r="T68" s="84" t="str">
        <f t="shared" si="4"/>
        <v/>
      </c>
      <c r="U68" s="84"/>
      <c r="V68" t="str">
        <f t="shared" si="7"/>
        <v/>
      </c>
      <c r="W68" t="str">
        <f t="shared" si="2"/>
        <v/>
      </c>
      <c r="X68" s="41" t="str">
        <f t="shared" si="5"/>
        <v/>
      </c>
      <c r="Y68" s="42" t="str">
        <f t="shared" si="6"/>
        <v/>
      </c>
    </row>
    <row r="69" spans="2:25">
      <c r="B69" s="40">
        <v>61</v>
      </c>
      <c r="C69" s="81" t="str">
        <f t="shared" si="0"/>
        <v/>
      </c>
      <c r="D69" s="81"/>
      <c r="E69" s="40"/>
      <c r="F69" s="8"/>
      <c r="G69" s="40"/>
      <c r="H69" s="82"/>
      <c r="I69" s="82"/>
      <c r="J69" s="40"/>
      <c r="K69" s="85" t="str">
        <f t="shared" si="8"/>
        <v/>
      </c>
      <c r="L69" s="86"/>
      <c r="M69" s="6" t="str">
        <f>IF(J69="","",(K69/J69)/LOOKUP(RIGHT($D$2,3),定数!$A$6:$A$13,定数!$B$6:$B$13))</f>
        <v/>
      </c>
      <c r="N69" s="40"/>
      <c r="O69" s="8"/>
      <c r="P69" s="82"/>
      <c r="Q69" s="82"/>
      <c r="R69" s="83" t="str">
        <f>IF(P69="","",T69*M69*LOOKUP(RIGHT($D$2,3),定数!$A$6:$A$13,定数!$B$6:$B$13))</f>
        <v/>
      </c>
      <c r="S69" s="83"/>
      <c r="T69" s="84" t="str">
        <f t="shared" si="4"/>
        <v/>
      </c>
      <c r="U69" s="84"/>
      <c r="V69" t="str">
        <f t="shared" si="7"/>
        <v/>
      </c>
      <c r="W69" t="str">
        <f t="shared" si="2"/>
        <v/>
      </c>
      <c r="X69" s="41" t="str">
        <f t="shared" si="5"/>
        <v/>
      </c>
      <c r="Y69" s="42" t="str">
        <f t="shared" si="6"/>
        <v/>
      </c>
    </row>
    <row r="70" spans="2:25">
      <c r="B70" s="40">
        <v>62</v>
      </c>
      <c r="C70" s="81" t="str">
        <f t="shared" si="0"/>
        <v/>
      </c>
      <c r="D70" s="81"/>
      <c r="E70" s="40"/>
      <c r="F70" s="8"/>
      <c r="G70" s="40"/>
      <c r="H70" s="82"/>
      <c r="I70" s="82"/>
      <c r="J70" s="40"/>
      <c r="K70" s="85" t="str">
        <f t="shared" si="8"/>
        <v/>
      </c>
      <c r="L70" s="86"/>
      <c r="M70" s="6" t="str">
        <f>IF(J70="","",(K70/J70)/LOOKUP(RIGHT($D$2,3),定数!$A$6:$A$13,定数!$B$6:$B$13))</f>
        <v/>
      </c>
      <c r="N70" s="40"/>
      <c r="O70" s="8"/>
      <c r="P70" s="82"/>
      <c r="Q70" s="82"/>
      <c r="R70" s="83" t="str">
        <f>IF(P70="","",T70*M70*LOOKUP(RIGHT($D$2,3),定数!$A$6:$A$13,定数!$B$6:$B$13))</f>
        <v/>
      </c>
      <c r="S70" s="83"/>
      <c r="T70" s="84" t="str">
        <f t="shared" si="4"/>
        <v/>
      </c>
      <c r="U70" s="84"/>
      <c r="V70" t="str">
        <f t="shared" si="7"/>
        <v/>
      </c>
      <c r="W70" t="str">
        <f t="shared" si="2"/>
        <v/>
      </c>
      <c r="X70" s="41" t="str">
        <f t="shared" si="5"/>
        <v/>
      </c>
      <c r="Y70" s="42" t="str">
        <f t="shared" si="6"/>
        <v/>
      </c>
    </row>
    <row r="71" spans="2:25">
      <c r="B71" s="40">
        <v>63</v>
      </c>
      <c r="C71" s="81" t="str">
        <f t="shared" si="0"/>
        <v/>
      </c>
      <c r="D71" s="81"/>
      <c r="E71" s="40"/>
      <c r="F71" s="8"/>
      <c r="G71" s="40"/>
      <c r="H71" s="82"/>
      <c r="I71" s="82"/>
      <c r="J71" s="40"/>
      <c r="K71" s="85" t="str">
        <f t="shared" si="8"/>
        <v/>
      </c>
      <c r="L71" s="86"/>
      <c r="M71" s="6" t="str">
        <f>IF(J71="","",(K71/J71)/LOOKUP(RIGHT($D$2,3),定数!$A$6:$A$13,定数!$B$6:$B$13))</f>
        <v/>
      </c>
      <c r="N71" s="40"/>
      <c r="O71" s="8"/>
      <c r="P71" s="82"/>
      <c r="Q71" s="82"/>
      <c r="R71" s="83" t="str">
        <f>IF(P71="","",T71*M71*LOOKUP(RIGHT($D$2,3),定数!$A$6:$A$13,定数!$B$6:$B$13))</f>
        <v/>
      </c>
      <c r="S71" s="83"/>
      <c r="T71" s="84" t="str">
        <f t="shared" si="4"/>
        <v/>
      </c>
      <c r="U71" s="84"/>
      <c r="V71" t="str">
        <f t="shared" si="7"/>
        <v/>
      </c>
      <c r="W71" t="str">
        <f t="shared" si="2"/>
        <v/>
      </c>
      <c r="X71" s="41" t="str">
        <f t="shared" si="5"/>
        <v/>
      </c>
      <c r="Y71" s="42" t="str">
        <f t="shared" si="6"/>
        <v/>
      </c>
    </row>
    <row r="72" spans="2:25">
      <c r="B72" s="40">
        <v>64</v>
      </c>
      <c r="C72" s="81" t="str">
        <f t="shared" si="0"/>
        <v/>
      </c>
      <c r="D72" s="81"/>
      <c r="E72" s="40"/>
      <c r="F72" s="8"/>
      <c r="G72" s="40"/>
      <c r="H72" s="82"/>
      <c r="I72" s="82"/>
      <c r="J72" s="40"/>
      <c r="K72" s="85" t="str">
        <f t="shared" si="8"/>
        <v/>
      </c>
      <c r="L72" s="86"/>
      <c r="M72" s="6" t="str">
        <f>IF(J72="","",(K72/J72)/LOOKUP(RIGHT($D$2,3),定数!$A$6:$A$13,定数!$B$6:$B$13))</f>
        <v/>
      </c>
      <c r="N72" s="40"/>
      <c r="O72" s="8"/>
      <c r="P72" s="82"/>
      <c r="Q72" s="82"/>
      <c r="R72" s="83" t="str">
        <f>IF(P72="","",T72*M72*LOOKUP(RIGHT($D$2,3),定数!$A$6:$A$13,定数!$B$6:$B$13))</f>
        <v/>
      </c>
      <c r="S72" s="83"/>
      <c r="T72" s="84" t="str">
        <f t="shared" si="4"/>
        <v/>
      </c>
      <c r="U72" s="84"/>
      <c r="V72" t="str">
        <f t="shared" si="7"/>
        <v/>
      </c>
      <c r="W72" t="str">
        <f t="shared" si="2"/>
        <v/>
      </c>
      <c r="X72" s="41" t="str">
        <f t="shared" si="5"/>
        <v/>
      </c>
      <c r="Y72" s="42" t="str">
        <f t="shared" si="6"/>
        <v/>
      </c>
    </row>
    <row r="73" spans="2:25">
      <c r="B73" s="40">
        <v>65</v>
      </c>
      <c r="C73" s="81" t="str">
        <f t="shared" si="0"/>
        <v/>
      </c>
      <c r="D73" s="81"/>
      <c r="E73" s="40"/>
      <c r="F73" s="8"/>
      <c r="G73" s="40"/>
      <c r="H73" s="82"/>
      <c r="I73" s="82"/>
      <c r="J73" s="40"/>
      <c r="K73" s="85" t="str">
        <f t="shared" si="8"/>
        <v/>
      </c>
      <c r="L73" s="86"/>
      <c r="M73" s="6" t="str">
        <f>IF(J73="","",(K73/J73)/LOOKUP(RIGHT($D$2,3),定数!$A$6:$A$13,定数!$B$6:$B$13))</f>
        <v/>
      </c>
      <c r="N73" s="40"/>
      <c r="O73" s="8"/>
      <c r="P73" s="82"/>
      <c r="Q73" s="82"/>
      <c r="R73" s="83" t="str">
        <f>IF(P73="","",T73*M73*LOOKUP(RIGHT($D$2,3),定数!$A$6:$A$13,定数!$B$6:$B$13))</f>
        <v/>
      </c>
      <c r="S73" s="83"/>
      <c r="T73" s="84" t="str">
        <f t="shared" si="4"/>
        <v/>
      </c>
      <c r="U73" s="84"/>
      <c r="V73" t="str">
        <f t="shared" si="7"/>
        <v/>
      </c>
      <c r="W73" t="str">
        <f t="shared" si="2"/>
        <v/>
      </c>
      <c r="X73" s="41" t="str">
        <f t="shared" si="5"/>
        <v/>
      </c>
      <c r="Y73" s="42" t="str">
        <f t="shared" si="6"/>
        <v/>
      </c>
    </row>
    <row r="74" spans="2:25">
      <c r="B74" s="40">
        <v>66</v>
      </c>
      <c r="C74" s="81" t="str">
        <f t="shared" ref="C74:C108" si="9">IF(R73="","",C73+R73)</f>
        <v/>
      </c>
      <c r="D74" s="81"/>
      <c r="E74" s="40"/>
      <c r="F74" s="8"/>
      <c r="G74" s="40"/>
      <c r="H74" s="82"/>
      <c r="I74" s="82"/>
      <c r="J74" s="40"/>
      <c r="K74" s="85" t="str">
        <f t="shared" si="8"/>
        <v/>
      </c>
      <c r="L74" s="86"/>
      <c r="M74" s="6" t="str">
        <f>IF(J74="","",(K74/J74)/LOOKUP(RIGHT($D$2,3),定数!$A$6:$A$13,定数!$B$6:$B$13))</f>
        <v/>
      </c>
      <c r="N74" s="40"/>
      <c r="O74" s="8"/>
      <c r="P74" s="82"/>
      <c r="Q74" s="82"/>
      <c r="R74" s="83" t="str">
        <f>IF(P74="","",T74*M74*LOOKUP(RIGHT($D$2,3),定数!$A$6:$A$13,定数!$B$6:$B$13))</f>
        <v/>
      </c>
      <c r="S74" s="83"/>
      <c r="T74" s="84" t="str">
        <f t="shared" si="4"/>
        <v/>
      </c>
      <c r="U74" s="84"/>
      <c r="V74" t="str">
        <f t="shared" si="7"/>
        <v/>
      </c>
      <c r="W74" t="str">
        <f t="shared" si="7"/>
        <v/>
      </c>
      <c r="X74" s="41" t="str">
        <f t="shared" si="5"/>
        <v/>
      </c>
      <c r="Y74" s="42" t="str">
        <f t="shared" si="6"/>
        <v/>
      </c>
    </row>
    <row r="75" spans="2:25">
      <c r="B75" s="40">
        <v>67</v>
      </c>
      <c r="C75" s="81" t="str">
        <f t="shared" si="9"/>
        <v/>
      </c>
      <c r="D75" s="81"/>
      <c r="E75" s="40"/>
      <c r="F75" s="8"/>
      <c r="G75" s="40"/>
      <c r="H75" s="82"/>
      <c r="I75" s="82"/>
      <c r="J75" s="40"/>
      <c r="K75" s="85" t="str">
        <f t="shared" ref="K75:K108" si="10">IF(J75="","",C75*0.03)</f>
        <v/>
      </c>
      <c r="L75" s="86"/>
      <c r="M75" s="6" t="str">
        <f>IF(J75="","",(K75/J75)/LOOKUP(RIGHT($D$2,3),定数!$A$6:$A$13,定数!$B$6:$B$13))</f>
        <v/>
      </c>
      <c r="N75" s="40"/>
      <c r="O75" s="8"/>
      <c r="P75" s="82"/>
      <c r="Q75" s="82"/>
      <c r="R75" s="83" t="str">
        <f>IF(P75="","",T75*M75*LOOKUP(RIGHT($D$2,3),定数!$A$6:$A$13,定数!$B$6:$B$13))</f>
        <v/>
      </c>
      <c r="S75" s="83"/>
      <c r="T75" s="84" t="str">
        <f t="shared" si="4"/>
        <v/>
      </c>
      <c r="U75" s="84"/>
      <c r="V75" t="str">
        <f t="shared" ref="V75:W90" si="11">IF(S75&lt;&gt;"",IF(S75&lt;0,1+V74,0),"")</f>
        <v/>
      </c>
      <c r="W75" t="str">
        <f t="shared" si="11"/>
        <v/>
      </c>
      <c r="X75" s="41" t="str">
        <f t="shared" si="5"/>
        <v/>
      </c>
      <c r="Y75" s="42" t="str">
        <f t="shared" si="6"/>
        <v/>
      </c>
    </row>
    <row r="76" spans="2:25">
      <c r="B76" s="40">
        <v>68</v>
      </c>
      <c r="C76" s="81" t="str">
        <f t="shared" si="9"/>
        <v/>
      </c>
      <c r="D76" s="81"/>
      <c r="E76" s="40"/>
      <c r="F76" s="8"/>
      <c r="G76" s="40"/>
      <c r="H76" s="82"/>
      <c r="I76" s="82"/>
      <c r="J76" s="40"/>
      <c r="K76" s="85" t="str">
        <f t="shared" si="10"/>
        <v/>
      </c>
      <c r="L76" s="86"/>
      <c r="M76" s="6" t="str">
        <f>IF(J76="","",(K76/J76)/LOOKUP(RIGHT($D$2,3),定数!$A$6:$A$13,定数!$B$6:$B$13))</f>
        <v/>
      </c>
      <c r="N76" s="40"/>
      <c r="O76" s="8"/>
      <c r="P76" s="82"/>
      <c r="Q76" s="82"/>
      <c r="R76" s="83" t="str">
        <f>IF(P76="","",T76*M76*LOOKUP(RIGHT($D$2,3),定数!$A$6:$A$13,定数!$B$6:$B$13))</f>
        <v/>
      </c>
      <c r="S76" s="83"/>
      <c r="T76" s="84" t="str">
        <f t="shared" ref="T76:T108" si="12">IF(P76="","",IF(G76="買",(P76-H76),(H76-P76))*IF(RIGHT($D$2,3)="JPY",100,10000))</f>
        <v/>
      </c>
      <c r="U76" s="84"/>
      <c r="V76" t="str">
        <f t="shared" si="11"/>
        <v/>
      </c>
      <c r="W76" t="str">
        <f t="shared" si="11"/>
        <v/>
      </c>
      <c r="X76" s="41" t="str">
        <f t="shared" ref="X76:X108" si="13">IF(C76&lt;&gt;"",MAX(X75,C76),"")</f>
        <v/>
      </c>
      <c r="Y76" s="42" t="str">
        <f t="shared" ref="Y76:Y108" si="14">IF(X76&lt;&gt;"",1-(C76/X76),"")</f>
        <v/>
      </c>
    </row>
    <row r="77" spans="2:25">
      <c r="B77" s="40">
        <v>69</v>
      </c>
      <c r="C77" s="81" t="str">
        <f t="shared" si="9"/>
        <v/>
      </c>
      <c r="D77" s="81"/>
      <c r="E77" s="40"/>
      <c r="F77" s="8"/>
      <c r="G77" s="40"/>
      <c r="H77" s="82"/>
      <c r="I77" s="82"/>
      <c r="J77" s="40"/>
      <c r="K77" s="85" t="str">
        <f t="shared" si="10"/>
        <v/>
      </c>
      <c r="L77" s="86"/>
      <c r="M77" s="6" t="str">
        <f>IF(J77="","",(K77/J77)/LOOKUP(RIGHT($D$2,3),定数!$A$6:$A$13,定数!$B$6:$B$13))</f>
        <v/>
      </c>
      <c r="N77" s="40"/>
      <c r="O77" s="8"/>
      <c r="P77" s="82"/>
      <c r="Q77" s="82"/>
      <c r="R77" s="83" t="str">
        <f>IF(P77="","",T77*M77*LOOKUP(RIGHT($D$2,3),定数!$A$6:$A$13,定数!$B$6:$B$13))</f>
        <v/>
      </c>
      <c r="S77" s="83"/>
      <c r="T77" s="84" t="str">
        <f t="shared" si="12"/>
        <v/>
      </c>
      <c r="U77" s="84"/>
      <c r="V77" t="str">
        <f t="shared" si="11"/>
        <v/>
      </c>
      <c r="W77" t="str">
        <f t="shared" si="11"/>
        <v/>
      </c>
      <c r="X77" s="41" t="str">
        <f t="shared" si="13"/>
        <v/>
      </c>
      <c r="Y77" s="42" t="str">
        <f t="shared" si="14"/>
        <v/>
      </c>
    </row>
    <row r="78" spans="2:25">
      <c r="B78" s="40">
        <v>70</v>
      </c>
      <c r="C78" s="81" t="str">
        <f t="shared" si="9"/>
        <v/>
      </c>
      <c r="D78" s="81"/>
      <c r="E78" s="40"/>
      <c r="F78" s="8"/>
      <c r="G78" s="40"/>
      <c r="H78" s="82"/>
      <c r="I78" s="82"/>
      <c r="J78" s="40"/>
      <c r="K78" s="85" t="str">
        <f t="shared" si="10"/>
        <v/>
      </c>
      <c r="L78" s="86"/>
      <c r="M78" s="6" t="str">
        <f>IF(J78="","",(K78/J78)/LOOKUP(RIGHT($D$2,3),定数!$A$6:$A$13,定数!$B$6:$B$13))</f>
        <v/>
      </c>
      <c r="N78" s="40"/>
      <c r="O78" s="8"/>
      <c r="P78" s="82"/>
      <c r="Q78" s="82"/>
      <c r="R78" s="83" t="str">
        <f>IF(P78="","",T78*M78*LOOKUP(RIGHT($D$2,3),定数!$A$6:$A$13,定数!$B$6:$B$13))</f>
        <v/>
      </c>
      <c r="S78" s="83"/>
      <c r="T78" s="84" t="str">
        <f t="shared" si="12"/>
        <v/>
      </c>
      <c r="U78" s="84"/>
      <c r="V78" t="str">
        <f t="shared" si="11"/>
        <v/>
      </c>
      <c r="W78" t="str">
        <f t="shared" si="11"/>
        <v/>
      </c>
      <c r="X78" s="41" t="str">
        <f t="shared" si="13"/>
        <v/>
      </c>
      <c r="Y78" s="42" t="str">
        <f t="shared" si="14"/>
        <v/>
      </c>
    </row>
    <row r="79" spans="2:25">
      <c r="B79" s="40">
        <v>71</v>
      </c>
      <c r="C79" s="81" t="str">
        <f t="shared" si="9"/>
        <v/>
      </c>
      <c r="D79" s="81"/>
      <c r="E79" s="40"/>
      <c r="F79" s="8"/>
      <c r="G79" s="40"/>
      <c r="H79" s="82"/>
      <c r="I79" s="82"/>
      <c r="J79" s="40"/>
      <c r="K79" s="85" t="str">
        <f t="shared" si="10"/>
        <v/>
      </c>
      <c r="L79" s="86"/>
      <c r="M79" s="6" t="str">
        <f>IF(J79="","",(K79/J79)/LOOKUP(RIGHT($D$2,3),定数!$A$6:$A$13,定数!$B$6:$B$13))</f>
        <v/>
      </c>
      <c r="N79" s="40"/>
      <c r="O79" s="8"/>
      <c r="P79" s="82"/>
      <c r="Q79" s="82"/>
      <c r="R79" s="83" t="str">
        <f>IF(P79="","",T79*M79*LOOKUP(RIGHT($D$2,3),定数!$A$6:$A$13,定数!$B$6:$B$13))</f>
        <v/>
      </c>
      <c r="S79" s="83"/>
      <c r="T79" s="84" t="str">
        <f t="shared" si="12"/>
        <v/>
      </c>
      <c r="U79" s="84"/>
      <c r="V79" t="str">
        <f t="shared" si="11"/>
        <v/>
      </c>
      <c r="W79" t="str">
        <f t="shared" si="11"/>
        <v/>
      </c>
      <c r="X79" s="41" t="str">
        <f t="shared" si="13"/>
        <v/>
      </c>
      <c r="Y79" s="42" t="str">
        <f t="shared" si="14"/>
        <v/>
      </c>
    </row>
    <row r="80" spans="2:25">
      <c r="B80" s="40">
        <v>72</v>
      </c>
      <c r="C80" s="81" t="str">
        <f t="shared" si="9"/>
        <v/>
      </c>
      <c r="D80" s="81"/>
      <c r="E80" s="40"/>
      <c r="F80" s="8"/>
      <c r="G80" s="40"/>
      <c r="H80" s="82"/>
      <c r="I80" s="82"/>
      <c r="J80" s="40"/>
      <c r="K80" s="85" t="str">
        <f t="shared" si="10"/>
        <v/>
      </c>
      <c r="L80" s="86"/>
      <c r="M80" s="6" t="str">
        <f>IF(J80="","",(K80/J80)/LOOKUP(RIGHT($D$2,3),定数!$A$6:$A$13,定数!$B$6:$B$13))</f>
        <v/>
      </c>
      <c r="N80" s="40"/>
      <c r="O80" s="8"/>
      <c r="P80" s="82"/>
      <c r="Q80" s="82"/>
      <c r="R80" s="83" t="str">
        <f>IF(P80="","",T80*M80*LOOKUP(RIGHT($D$2,3),定数!$A$6:$A$13,定数!$B$6:$B$13))</f>
        <v/>
      </c>
      <c r="S80" s="83"/>
      <c r="T80" s="84" t="str">
        <f t="shared" si="12"/>
        <v/>
      </c>
      <c r="U80" s="84"/>
      <c r="V80" t="str">
        <f t="shared" si="11"/>
        <v/>
      </c>
      <c r="W80" t="str">
        <f t="shared" si="11"/>
        <v/>
      </c>
      <c r="X80" s="41" t="str">
        <f t="shared" si="13"/>
        <v/>
      </c>
      <c r="Y80" s="42" t="str">
        <f t="shared" si="14"/>
        <v/>
      </c>
    </row>
    <row r="81" spans="2:25">
      <c r="B81" s="40">
        <v>73</v>
      </c>
      <c r="C81" s="81" t="str">
        <f t="shared" si="9"/>
        <v/>
      </c>
      <c r="D81" s="81"/>
      <c r="E81" s="40"/>
      <c r="F81" s="8"/>
      <c r="G81" s="40"/>
      <c r="H81" s="82"/>
      <c r="I81" s="82"/>
      <c r="J81" s="40"/>
      <c r="K81" s="85" t="str">
        <f t="shared" si="10"/>
        <v/>
      </c>
      <c r="L81" s="86"/>
      <c r="M81" s="6" t="str">
        <f>IF(J81="","",(K81/J81)/LOOKUP(RIGHT($D$2,3),定数!$A$6:$A$13,定数!$B$6:$B$13))</f>
        <v/>
      </c>
      <c r="N81" s="40"/>
      <c r="O81" s="8"/>
      <c r="P81" s="82"/>
      <c r="Q81" s="82"/>
      <c r="R81" s="83" t="str">
        <f>IF(P81="","",T81*M81*LOOKUP(RIGHT($D$2,3),定数!$A$6:$A$13,定数!$B$6:$B$13))</f>
        <v/>
      </c>
      <c r="S81" s="83"/>
      <c r="T81" s="84" t="str">
        <f t="shared" si="12"/>
        <v/>
      </c>
      <c r="U81" s="84"/>
      <c r="V81" t="str">
        <f t="shared" si="11"/>
        <v/>
      </c>
      <c r="W81" t="str">
        <f t="shared" si="11"/>
        <v/>
      </c>
      <c r="X81" s="41" t="str">
        <f t="shared" si="13"/>
        <v/>
      </c>
      <c r="Y81" s="42" t="str">
        <f t="shared" si="14"/>
        <v/>
      </c>
    </row>
    <row r="82" spans="2:25">
      <c r="B82" s="40">
        <v>74</v>
      </c>
      <c r="C82" s="81" t="str">
        <f t="shared" si="9"/>
        <v/>
      </c>
      <c r="D82" s="81"/>
      <c r="E82" s="40"/>
      <c r="F82" s="8"/>
      <c r="G82" s="40"/>
      <c r="H82" s="82"/>
      <c r="I82" s="82"/>
      <c r="J82" s="40"/>
      <c r="K82" s="85" t="str">
        <f t="shared" si="10"/>
        <v/>
      </c>
      <c r="L82" s="86"/>
      <c r="M82" s="6" t="str">
        <f>IF(J82="","",(K82/J82)/LOOKUP(RIGHT($D$2,3),定数!$A$6:$A$13,定数!$B$6:$B$13))</f>
        <v/>
      </c>
      <c r="N82" s="40"/>
      <c r="O82" s="8"/>
      <c r="P82" s="82"/>
      <c r="Q82" s="82"/>
      <c r="R82" s="83" t="str">
        <f>IF(P82="","",T82*M82*LOOKUP(RIGHT($D$2,3),定数!$A$6:$A$13,定数!$B$6:$B$13))</f>
        <v/>
      </c>
      <c r="S82" s="83"/>
      <c r="T82" s="84" t="str">
        <f t="shared" si="12"/>
        <v/>
      </c>
      <c r="U82" s="84"/>
      <c r="V82" t="str">
        <f t="shared" si="11"/>
        <v/>
      </c>
      <c r="W82" t="str">
        <f t="shared" si="11"/>
        <v/>
      </c>
      <c r="X82" s="41" t="str">
        <f t="shared" si="13"/>
        <v/>
      </c>
      <c r="Y82" s="42" t="str">
        <f t="shared" si="14"/>
        <v/>
      </c>
    </row>
    <row r="83" spans="2:25">
      <c r="B83" s="40">
        <v>75</v>
      </c>
      <c r="C83" s="81" t="str">
        <f t="shared" si="9"/>
        <v/>
      </c>
      <c r="D83" s="81"/>
      <c r="E83" s="40"/>
      <c r="F83" s="8"/>
      <c r="G83" s="40"/>
      <c r="H83" s="82"/>
      <c r="I83" s="82"/>
      <c r="J83" s="40"/>
      <c r="K83" s="85" t="str">
        <f t="shared" si="10"/>
        <v/>
      </c>
      <c r="L83" s="86"/>
      <c r="M83" s="6" t="str">
        <f>IF(J83="","",(K83/J83)/LOOKUP(RIGHT($D$2,3),定数!$A$6:$A$13,定数!$B$6:$B$13))</f>
        <v/>
      </c>
      <c r="N83" s="40"/>
      <c r="O83" s="8"/>
      <c r="P83" s="82"/>
      <c r="Q83" s="82"/>
      <c r="R83" s="83" t="str">
        <f>IF(P83="","",T83*M83*LOOKUP(RIGHT($D$2,3),定数!$A$6:$A$13,定数!$B$6:$B$13))</f>
        <v/>
      </c>
      <c r="S83" s="83"/>
      <c r="T83" s="84" t="str">
        <f t="shared" si="12"/>
        <v/>
      </c>
      <c r="U83" s="84"/>
      <c r="V83" t="str">
        <f t="shared" si="11"/>
        <v/>
      </c>
      <c r="W83" t="str">
        <f t="shared" si="11"/>
        <v/>
      </c>
      <c r="X83" s="41" t="str">
        <f t="shared" si="13"/>
        <v/>
      </c>
      <c r="Y83" s="42" t="str">
        <f t="shared" si="14"/>
        <v/>
      </c>
    </row>
    <row r="84" spans="2:25">
      <c r="B84" s="40">
        <v>76</v>
      </c>
      <c r="C84" s="81" t="str">
        <f t="shared" si="9"/>
        <v/>
      </c>
      <c r="D84" s="81"/>
      <c r="E84" s="40"/>
      <c r="F84" s="8"/>
      <c r="G84" s="40"/>
      <c r="H84" s="82"/>
      <c r="I84" s="82"/>
      <c r="J84" s="40"/>
      <c r="K84" s="85" t="str">
        <f t="shared" si="10"/>
        <v/>
      </c>
      <c r="L84" s="86"/>
      <c r="M84" s="6" t="str">
        <f>IF(J84="","",(K84/J84)/LOOKUP(RIGHT($D$2,3),定数!$A$6:$A$13,定数!$B$6:$B$13))</f>
        <v/>
      </c>
      <c r="N84" s="40"/>
      <c r="O84" s="8"/>
      <c r="P84" s="82"/>
      <c r="Q84" s="82"/>
      <c r="R84" s="83" t="str">
        <f>IF(P84="","",T84*M84*LOOKUP(RIGHT($D$2,3),定数!$A$6:$A$13,定数!$B$6:$B$13))</f>
        <v/>
      </c>
      <c r="S84" s="83"/>
      <c r="T84" s="84" t="str">
        <f t="shared" si="12"/>
        <v/>
      </c>
      <c r="U84" s="84"/>
      <c r="V84" t="str">
        <f t="shared" si="11"/>
        <v/>
      </c>
      <c r="W84" t="str">
        <f t="shared" si="11"/>
        <v/>
      </c>
      <c r="X84" s="41" t="str">
        <f t="shared" si="13"/>
        <v/>
      </c>
      <c r="Y84" s="42" t="str">
        <f t="shared" si="14"/>
        <v/>
      </c>
    </row>
    <row r="85" spans="2:25">
      <c r="B85" s="40">
        <v>77</v>
      </c>
      <c r="C85" s="81" t="str">
        <f t="shared" si="9"/>
        <v/>
      </c>
      <c r="D85" s="81"/>
      <c r="E85" s="40"/>
      <c r="F85" s="8"/>
      <c r="G85" s="40"/>
      <c r="H85" s="82"/>
      <c r="I85" s="82"/>
      <c r="J85" s="40"/>
      <c r="K85" s="85" t="str">
        <f t="shared" si="10"/>
        <v/>
      </c>
      <c r="L85" s="86"/>
      <c r="M85" s="6" t="str">
        <f>IF(J85="","",(K85/J85)/LOOKUP(RIGHT($D$2,3),定数!$A$6:$A$13,定数!$B$6:$B$13))</f>
        <v/>
      </c>
      <c r="N85" s="40"/>
      <c r="O85" s="8"/>
      <c r="P85" s="82"/>
      <c r="Q85" s="82"/>
      <c r="R85" s="83" t="str">
        <f>IF(P85="","",T85*M85*LOOKUP(RIGHT($D$2,3),定数!$A$6:$A$13,定数!$B$6:$B$13))</f>
        <v/>
      </c>
      <c r="S85" s="83"/>
      <c r="T85" s="84" t="str">
        <f t="shared" si="12"/>
        <v/>
      </c>
      <c r="U85" s="84"/>
      <c r="V85" t="str">
        <f t="shared" si="11"/>
        <v/>
      </c>
      <c r="W85" t="str">
        <f t="shared" si="11"/>
        <v/>
      </c>
      <c r="X85" s="41" t="str">
        <f t="shared" si="13"/>
        <v/>
      </c>
      <c r="Y85" s="42" t="str">
        <f t="shared" si="14"/>
        <v/>
      </c>
    </row>
    <row r="86" spans="2:25">
      <c r="B86" s="40">
        <v>78</v>
      </c>
      <c r="C86" s="81" t="str">
        <f t="shared" si="9"/>
        <v/>
      </c>
      <c r="D86" s="81"/>
      <c r="E86" s="40"/>
      <c r="F86" s="8"/>
      <c r="G86" s="40"/>
      <c r="H86" s="82"/>
      <c r="I86" s="82"/>
      <c r="J86" s="40"/>
      <c r="K86" s="85" t="str">
        <f t="shared" si="10"/>
        <v/>
      </c>
      <c r="L86" s="86"/>
      <c r="M86" s="6" t="str">
        <f>IF(J86="","",(K86/J86)/LOOKUP(RIGHT($D$2,3),定数!$A$6:$A$13,定数!$B$6:$B$13))</f>
        <v/>
      </c>
      <c r="N86" s="40"/>
      <c r="O86" s="8"/>
      <c r="P86" s="82"/>
      <c r="Q86" s="82"/>
      <c r="R86" s="83" t="str">
        <f>IF(P86="","",T86*M86*LOOKUP(RIGHT($D$2,3),定数!$A$6:$A$13,定数!$B$6:$B$13))</f>
        <v/>
      </c>
      <c r="S86" s="83"/>
      <c r="T86" s="84" t="str">
        <f t="shared" si="12"/>
        <v/>
      </c>
      <c r="U86" s="84"/>
      <c r="V86" t="str">
        <f t="shared" si="11"/>
        <v/>
      </c>
      <c r="W86" t="str">
        <f t="shared" si="11"/>
        <v/>
      </c>
      <c r="X86" s="41" t="str">
        <f t="shared" si="13"/>
        <v/>
      </c>
      <c r="Y86" s="42" t="str">
        <f t="shared" si="14"/>
        <v/>
      </c>
    </row>
    <row r="87" spans="2:25">
      <c r="B87" s="40">
        <v>79</v>
      </c>
      <c r="C87" s="81" t="str">
        <f t="shared" si="9"/>
        <v/>
      </c>
      <c r="D87" s="81"/>
      <c r="E87" s="40"/>
      <c r="F87" s="8"/>
      <c r="G87" s="40"/>
      <c r="H87" s="82"/>
      <c r="I87" s="82"/>
      <c r="J87" s="40"/>
      <c r="K87" s="85" t="str">
        <f t="shared" si="10"/>
        <v/>
      </c>
      <c r="L87" s="86"/>
      <c r="M87" s="6" t="str">
        <f>IF(J87="","",(K87/J87)/LOOKUP(RIGHT($D$2,3),定数!$A$6:$A$13,定数!$B$6:$B$13))</f>
        <v/>
      </c>
      <c r="N87" s="40"/>
      <c r="O87" s="8"/>
      <c r="P87" s="82"/>
      <c r="Q87" s="82"/>
      <c r="R87" s="83" t="str">
        <f>IF(P87="","",T87*M87*LOOKUP(RIGHT($D$2,3),定数!$A$6:$A$13,定数!$B$6:$B$13))</f>
        <v/>
      </c>
      <c r="S87" s="83"/>
      <c r="T87" s="84" t="str">
        <f t="shared" si="12"/>
        <v/>
      </c>
      <c r="U87" s="84"/>
      <c r="V87" t="str">
        <f t="shared" si="11"/>
        <v/>
      </c>
      <c r="W87" t="str">
        <f t="shared" si="11"/>
        <v/>
      </c>
      <c r="X87" s="41" t="str">
        <f t="shared" si="13"/>
        <v/>
      </c>
      <c r="Y87" s="42" t="str">
        <f t="shared" si="14"/>
        <v/>
      </c>
    </row>
    <row r="88" spans="2:25">
      <c r="B88" s="40">
        <v>80</v>
      </c>
      <c r="C88" s="81" t="str">
        <f t="shared" si="9"/>
        <v/>
      </c>
      <c r="D88" s="81"/>
      <c r="E88" s="40"/>
      <c r="F88" s="8"/>
      <c r="G88" s="40"/>
      <c r="H88" s="82"/>
      <c r="I88" s="82"/>
      <c r="J88" s="40"/>
      <c r="K88" s="85" t="str">
        <f t="shared" si="10"/>
        <v/>
      </c>
      <c r="L88" s="86"/>
      <c r="M88" s="6" t="str">
        <f>IF(J88="","",(K88/J88)/LOOKUP(RIGHT($D$2,3),定数!$A$6:$A$13,定数!$B$6:$B$13))</f>
        <v/>
      </c>
      <c r="N88" s="40"/>
      <c r="O88" s="8"/>
      <c r="P88" s="82"/>
      <c r="Q88" s="82"/>
      <c r="R88" s="83" t="str">
        <f>IF(P88="","",T88*M88*LOOKUP(RIGHT($D$2,3),定数!$A$6:$A$13,定数!$B$6:$B$13))</f>
        <v/>
      </c>
      <c r="S88" s="83"/>
      <c r="T88" s="84" t="str">
        <f t="shared" si="12"/>
        <v/>
      </c>
      <c r="U88" s="84"/>
      <c r="V88" t="str">
        <f t="shared" si="11"/>
        <v/>
      </c>
      <c r="W88" t="str">
        <f t="shared" si="11"/>
        <v/>
      </c>
      <c r="X88" s="41" t="str">
        <f t="shared" si="13"/>
        <v/>
      </c>
      <c r="Y88" s="42" t="str">
        <f t="shared" si="14"/>
        <v/>
      </c>
    </row>
    <row r="89" spans="2:25">
      <c r="B89" s="40">
        <v>81</v>
      </c>
      <c r="C89" s="81" t="str">
        <f t="shared" si="9"/>
        <v/>
      </c>
      <c r="D89" s="81"/>
      <c r="E89" s="40"/>
      <c r="F89" s="8"/>
      <c r="G89" s="40"/>
      <c r="H89" s="82"/>
      <c r="I89" s="82"/>
      <c r="J89" s="40"/>
      <c r="K89" s="85" t="str">
        <f t="shared" si="10"/>
        <v/>
      </c>
      <c r="L89" s="86"/>
      <c r="M89" s="6" t="str">
        <f>IF(J89="","",(K89/J89)/LOOKUP(RIGHT($D$2,3),定数!$A$6:$A$13,定数!$B$6:$B$13))</f>
        <v/>
      </c>
      <c r="N89" s="40"/>
      <c r="O89" s="8"/>
      <c r="P89" s="82"/>
      <c r="Q89" s="82"/>
      <c r="R89" s="83" t="str">
        <f>IF(P89="","",T89*M89*LOOKUP(RIGHT($D$2,3),定数!$A$6:$A$13,定数!$B$6:$B$13))</f>
        <v/>
      </c>
      <c r="S89" s="83"/>
      <c r="T89" s="84" t="str">
        <f t="shared" si="12"/>
        <v/>
      </c>
      <c r="U89" s="84"/>
      <c r="V89" t="str">
        <f t="shared" si="11"/>
        <v/>
      </c>
      <c r="W89" t="str">
        <f t="shared" si="11"/>
        <v/>
      </c>
      <c r="X89" s="41" t="str">
        <f t="shared" si="13"/>
        <v/>
      </c>
      <c r="Y89" s="42" t="str">
        <f t="shared" si="14"/>
        <v/>
      </c>
    </row>
    <row r="90" spans="2:25">
      <c r="B90" s="40">
        <v>82</v>
      </c>
      <c r="C90" s="81" t="str">
        <f t="shared" si="9"/>
        <v/>
      </c>
      <c r="D90" s="81"/>
      <c r="E90" s="40"/>
      <c r="F90" s="8"/>
      <c r="G90" s="40"/>
      <c r="H90" s="82"/>
      <c r="I90" s="82"/>
      <c r="J90" s="40"/>
      <c r="K90" s="85" t="str">
        <f t="shared" si="10"/>
        <v/>
      </c>
      <c r="L90" s="86"/>
      <c r="M90" s="6" t="str">
        <f>IF(J90="","",(K90/J90)/LOOKUP(RIGHT($D$2,3),定数!$A$6:$A$13,定数!$B$6:$B$13))</f>
        <v/>
      </c>
      <c r="N90" s="40"/>
      <c r="O90" s="8"/>
      <c r="P90" s="82"/>
      <c r="Q90" s="82"/>
      <c r="R90" s="83" t="str">
        <f>IF(P90="","",T90*M90*LOOKUP(RIGHT($D$2,3),定数!$A$6:$A$13,定数!$B$6:$B$13))</f>
        <v/>
      </c>
      <c r="S90" s="83"/>
      <c r="T90" s="84" t="str">
        <f t="shared" si="12"/>
        <v/>
      </c>
      <c r="U90" s="84"/>
      <c r="V90" t="str">
        <f t="shared" si="11"/>
        <v/>
      </c>
      <c r="W90" t="str">
        <f t="shared" si="11"/>
        <v/>
      </c>
      <c r="X90" s="41" t="str">
        <f t="shared" si="13"/>
        <v/>
      </c>
      <c r="Y90" s="42" t="str">
        <f t="shared" si="14"/>
        <v/>
      </c>
    </row>
    <row r="91" spans="2:25">
      <c r="B91" s="40">
        <v>83</v>
      </c>
      <c r="C91" s="81" t="str">
        <f t="shared" si="9"/>
        <v/>
      </c>
      <c r="D91" s="81"/>
      <c r="E91" s="40"/>
      <c r="F91" s="8"/>
      <c r="G91" s="40"/>
      <c r="H91" s="82"/>
      <c r="I91" s="82"/>
      <c r="J91" s="40"/>
      <c r="K91" s="85" t="str">
        <f t="shared" si="10"/>
        <v/>
      </c>
      <c r="L91" s="86"/>
      <c r="M91" s="6" t="str">
        <f>IF(J91="","",(K91/J91)/LOOKUP(RIGHT($D$2,3),定数!$A$6:$A$13,定数!$B$6:$B$13))</f>
        <v/>
      </c>
      <c r="N91" s="40"/>
      <c r="O91" s="8"/>
      <c r="P91" s="82"/>
      <c r="Q91" s="82"/>
      <c r="R91" s="83" t="str">
        <f>IF(P91="","",T91*M91*LOOKUP(RIGHT($D$2,3),定数!$A$6:$A$13,定数!$B$6:$B$13))</f>
        <v/>
      </c>
      <c r="S91" s="83"/>
      <c r="T91" s="84" t="str">
        <f t="shared" si="12"/>
        <v/>
      </c>
      <c r="U91" s="84"/>
      <c r="V91" t="str">
        <f t="shared" ref="V91:W106" si="15">IF(S91&lt;&gt;"",IF(S91&lt;0,1+V90,0),"")</f>
        <v/>
      </c>
      <c r="W91" t="str">
        <f t="shared" si="15"/>
        <v/>
      </c>
      <c r="X91" s="41" t="str">
        <f t="shared" si="13"/>
        <v/>
      </c>
      <c r="Y91" s="42" t="str">
        <f t="shared" si="14"/>
        <v/>
      </c>
    </row>
    <row r="92" spans="2:25">
      <c r="B92" s="40">
        <v>84</v>
      </c>
      <c r="C92" s="81" t="str">
        <f t="shared" si="9"/>
        <v/>
      </c>
      <c r="D92" s="81"/>
      <c r="E92" s="40"/>
      <c r="F92" s="8"/>
      <c r="G92" s="40"/>
      <c r="H92" s="82"/>
      <c r="I92" s="82"/>
      <c r="J92" s="40"/>
      <c r="K92" s="85" t="str">
        <f t="shared" si="10"/>
        <v/>
      </c>
      <c r="L92" s="86"/>
      <c r="M92" s="6" t="str">
        <f>IF(J92="","",(K92/J92)/LOOKUP(RIGHT($D$2,3),定数!$A$6:$A$13,定数!$B$6:$B$13))</f>
        <v/>
      </c>
      <c r="N92" s="40"/>
      <c r="O92" s="8"/>
      <c r="P92" s="82"/>
      <c r="Q92" s="82"/>
      <c r="R92" s="83" t="str">
        <f>IF(P92="","",T92*M92*LOOKUP(RIGHT($D$2,3),定数!$A$6:$A$13,定数!$B$6:$B$13))</f>
        <v/>
      </c>
      <c r="S92" s="83"/>
      <c r="T92" s="84" t="str">
        <f t="shared" si="12"/>
        <v/>
      </c>
      <c r="U92" s="84"/>
      <c r="V92" t="str">
        <f t="shared" si="15"/>
        <v/>
      </c>
      <c r="W92" t="str">
        <f t="shared" si="15"/>
        <v/>
      </c>
      <c r="X92" s="41" t="str">
        <f t="shared" si="13"/>
        <v/>
      </c>
      <c r="Y92" s="42" t="str">
        <f t="shared" si="14"/>
        <v/>
      </c>
    </row>
    <row r="93" spans="2:25">
      <c r="B93" s="40">
        <v>85</v>
      </c>
      <c r="C93" s="81" t="str">
        <f t="shared" si="9"/>
        <v/>
      </c>
      <c r="D93" s="81"/>
      <c r="E93" s="40"/>
      <c r="F93" s="8"/>
      <c r="G93" s="40"/>
      <c r="H93" s="82"/>
      <c r="I93" s="82"/>
      <c r="J93" s="40"/>
      <c r="K93" s="85" t="str">
        <f t="shared" si="10"/>
        <v/>
      </c>
      <c r="L93" s="86"/>
      <c r="M93" s="6" t="str">
        <f>IF(J93="","",(K93/J93)/LOOKUP(RIGHT($D$2,3),定数!$A$6:$A$13,定数!$B$6:$B$13))</f>
        <v/>
      </c>
      <c r="N93" s="40"/>
      <c r="O93" s="8"/>
      <c r="P93" s="82"/>
      <c r="Q93" s="82"/>
      <c r="R93" s="83" t="str">
        <f>IF(P93="","",T93*M93*LOOKUP(RIGHT($D$2,3),定数!$A$6:$A$13,定数!$B$6:$B$13))</f>
        <v/>
      </c>
      <c r="S93" s="83"/>
      <c r="T93" s="84" t="str">
        <f t="shared" si="12"/>
        <v/>
      </c>
      <c r="U93" s="84"/>
      <c r="V93" t="str">
        <f t="shared" si="15"/>
        <v/>
      </c>
      <c r="W93" t="str">
        <f t="shared" si="15"/>
        <v/>
      </c>
      <c r="X93" s="41" t="str">
        <f t="shared" si="13"/>
        <v/>
      </c>
      <c r="Y93" s="42" t="str">
        <f t="shared" si="14"/>
        <v/>
      </c>
    </row>
    <row r="94" spans="2:25">
      <c r="B94" s="40">
        <v>86</v>
      </c>
      <c r="C94" s="81" t="str">
        <f t="shared" si="9"/>
        <v/>
      </c>
      <c r="D94" s="81"/>
      <c r="E94" s="40"/>
      <c r="F94" s="8"/>
      <c r="G94" s="40"/>
      <c r="H94" s="82"/>
      <c r="I94" s="82"/>
      <c r="J94" s="40"/>
      <c r="K94" s="85" t="str">
        <f t="shared" si="10"/>
        <v/>
      </c>
      <c r="L94" s="86"/>
      <c r="M94" s="6" t="str">
        <f>IF(J94="","",(K94/J94)/LOOKUP(RIGHT($D$2,3),定数!$A$6:$A$13,定数!$B$6:$B$13))</f>
        <v/>
      </c>
      <c r="N94" s="40"/>
      <c r="O94" s="8"/>
      <c r="P94" s="82"/>
      <c r="Q94" s="82"/>
      <c r="R94" s="83" t="str">
        <f>IF(P94="","",T94*M94*LOOKUP(RIGHT($D$2,3),定数!$A$6:$A$13,定数!$B$6:$B$13))</f>
        <v/>
      </c>
      <c r="S94" s="83"/>
      <c r="T94" s="84" t="str">
        <f t="shared" si="12"/>
        <v/>
      </c>
      <c r="U94" s="84"/>
      <c r="V94" t="str">
        <f t="shared" si="15"/>
        <v/>
      </c>
      <c r="W94" t="str">
        <f t="shared" si="15"/>
        <v/>
      </c>
      <c r="X94" s="41" t="str">
        <f t="shared" si="13"/>
        <v/>
      </c>
      <c r="Y94" s="42" t="str">
        <f t="shared" si="14"/>
        <v/>
      </c>
    </row>
    <row r="95" spans="2:25">
      <c r="B95" s="40">
        <v>87</v>
      </c>
      <c r="C95" s="81" t="str">
        <f t="shared" si="9"/>
        <v/>
      </c>
      <c r="D95" s="81"/>
      <c r="E95" s="40"/>
      <c r="F95" s="8"/>
      <c r="G95" s="40"/>
      <c r="H95" s="82"/>
      <c r="I95" s="82"/>
      <c r="J95" s="40"/>
      <c r="K95" s="85" t="str">
        <f t="shared" si="10"/>
        <v/>
      </c>
      <c r="L95" s="86"/>
      <c r="M95" s="6" t="str">
        <f>IF(J95="","",(K95/J95)/LOOKUP(RIGHT($D$2,3),定数!$A$6:$A$13,定数!$B$6:$B$13))</f>
        <v/>
      </c>
      <c r="N95" s="40"/>
      <c r="O95" s="8"/>
      <c r="P95" s="82"/>
      <c r="Q95" s="82"/>
      <c r="R95" s="83" t="str">
        <f>IF(P95="","",T95*M95*LOOKUP(RIGHT($D$2,3),定数!$A$6:$A$13,定数!$B$6:$B$13))</f>
        <v/>
      </c>
      <c r="S95" s="83"/>
      <c r="T95" s="84" t="str">
        <f t="shared" si="12"/>
        <v/>
      </c>
      <c r="U95" s="84"/>
      <c r="V95" t="str">
        <f t="shared" si="15"/>
        <v/>
      </c>
      <c r="W95" t="str">
        <f t="shared" si="15"/>
        <v/>
      </c>
      <c r="X95" s="41" t="str">
        <f t="shared" si="13"/>
        <v/>
      </c>
      <c r="Y95" s="42" t="str">
        <f t="shared" si="14"/>
        <v/>
      </c>
    </row>
    <row r="96" spans="2:25">
      <c r="B96" s="40">
        <v>88</v>
      </c>
      <c r="C96" s="81" t="str">
        <f t="shared" si="9"/>
        <v/>
      </c>
      <c r="D96" s="81"/>
      <c r="E96" s="40"/>
      <c r="F96" s="8"/>
      <c r="G96" s="40"/>
      <c r="H96" s="82"/>
      <c r="I96" s="82"/>
      <c r="J96" s="40"/>
      <c r="K96" s="85" t="str">
        <f t="shared" si="10"/>
        <v/>
      </c>
      <c r="L96" s="86"/>
      <c r="M96" s="6" t="str">
        <f>IF(J96="","",(K96/J96)/LOOKUP(RIGHT($D$2,3),定数!$A$6:$A$13,定数!$B$6:$B$13))</f>
        <v/>
      </c>
      <c r="N96" s="40"/>
      <c r="O96" s="8"/>
      <c r="P96" s="82"/>
      <c r="Q96" s="82"/>
      <c r="R96" s="83" t="str">
        <f>IF(P96="","",T96*M96*LOOKUP(RIGHT($D$2,3),定数!$A$6:$A$13,定数!$B$6:$B$13))</f>
        <v/>
      </c>
      <c r="S96" s="83"/>
      <c r="T96" s="84" t="str">
        <f t="shared" si="12"/>
        <v/>
      </c>
      <c r="U96" s="84"/>
      <c r="V96" t="str">
        <f t="shared" si="15"/>
        <v/>
      </c>
      <c r="W96" t="str">
        <f t="shared" si="15"/>
        <v/>
      </c>
      <c r="X96" s="41" t="str">
        <f t="shared" si="13"/>
        <v/>
      </c>
      <c r="Y96" s="42" t="str">
        <f t="shared" si="14"/>
        <v/>
      </c>
    </row>
    <row r="97" spans="2:25">
      <c r="B97" s="40">
        <v>89</v>
      </c>
      <c r="C97" s="81" t="str">
        <f t="shared" si="9"/>
        <v/>
      </c>
      <c r="D97" s="81"/>
      <c r="E97" s="40"/>
      <c r="F97" s="8"/>
      <c r="G97" s="40"/>
      <c r="H97" s="82"/>
      <c r="I97" s="82"/>
      <c r="J97" s="40"/>
      <c r="K97" s="85" t="str">
        <f t="shared" si="10"/>
        <v/>
      </c>
      <c r="L97" s="86"/>
      <c r="M97" s="6" t="str">
        <f>IF(J97="","",(K97/J97)/LOOKUP(RIGHT($D$2,3),定数!$A$6:$A$13,定数!$B$6:$B$13))</f>
        <v/>
      </c>
      <c r="N97" s="40"/>
      <c r="O97" s="8"/>
      <c r="P97" s="82"/>
      <c r="Q97" s="82"/>
      <c r="R97" s="83" t="str">
        <f>IF(P97="","",T97*M97*LOOKUP(RIGHT($D$2,3),定数!$A$6:$A$13,定数!$B$6:$B$13))</f>
        <v/>
      </c>
      <c r="S97" s="83"/>
      <c r="T97" s="84" t="str">
        <f t="shared" si="12"/>
        <v/>
      </c>
      <c r="U97" s="84"/>
      <c r="V97" t="str">
        <f t="shared" si="15"/>
        <v/>
      </c>
      <c r="W97" t="str">
        <f t="shared" si="15"/>
        <v/>
      </c>
      <c r="X97" s="41" t="str">
        <f t="shared" si="13"/>
        <v/>
      </c>
      <c r="Y97" s="42" t="str">
        <f t="shared" si="14"/>
        <v/>
      </c>
    </row>
    <row r="98" spans="2:25">
      <c r="B98" s="40">
        <v>90</v>
      </c>
      <c r="C98" s="81" t="str">
        <f t="shared" si="9"/>
        <v/>
      </c>
      <c r="D98" s="81"/>
      <c r="E98" s="40"/>
      <c r="F98" s="8"/>
      <c r="G98" s="40"/>
      <c r="H98" s="82"/>
      <c r="I98" s="82"/>
      <c r="J98" s="40"/>
      <c r="K98" s="85" t="str">
        <f t="shared" si="10"/>
        <v/>
      </c>
      <c r="L98" s="86"/>
      <c r="M98" s="6" t="str">
        <f>IF(J98="","",(K98/J98)/LOOKUP(RIGHT($D$2,3),定数!$A$6:$A$13,定数!$B$6:$B$13))</f>
        <v/>
      </c>
      <c r="N98" s="40"/>
      <c r="O98" s="8"/>
      <c r="P98" s="82"/>
      <c r="Q98" s="82"/>
      <c r="R98" s="83" t="str">
        <f>IF(P98="","",T98*M98*LOOKUP(RIGHT($D$2,3),定数!$A$6:$A$13,定数!$B$6:$B$13))</f>
        <v/>
      </c>
      <c r="S98" s="83"/>
      <c r="T98" s="84" t="str">
        <f t="shared" si="12"/>
        <v/>
      </c>
      <c r="U98" s="84"/>
      <c r="V98" t="str">
        <f t="shared" si="15"/>
        <v/>
      </c>
      <c r="W98" t="str">
        <f t="shared" si="15"/>
        <v/>
      </c>
      <c r="X98" s="41" t="str">
        <f t="shared" si="13"/>
        <v/>
      </c>
      <c r="Y98" s="42" t="str">
        <f t="shared" si="14"/>
        <v/>
      </c>
    </row>
    <row r="99" spans="2:25">
      <c r="B99" s="40">
        <v>91</v>
      </c>
      <c r="C99" s="81" t="str">
        <f t="shared" si="9"/>
        <v/>
      </c>
      <c r="D99" s="81"/>
      <c r="E99" s="40"/>
      <c r="F99" s="8"/>
      <c r="G99" s="40"/>
      <c r="H99" s="82"/>
      <c r="I99" s="82"/>
      <c r="J99" s="40"/>
      <c r="K99" s="85" t="str">
        <f t="shared" si="10"/>
        <v/>
      </c>
      <c r="L99" s="86"/>
      <c r="M99" s="6" t="str">
        <f>IF(J99="","",(K99/J99)/LOOKUP(RIGHT($D$2,3),定数!$A$6:$A$13,定数!$B$6:$B$13))</f>
        <v/>
      </c>
      <c r="N99" s="40"/>
      <c r="O99" s="8"/>
      <c r="P99" s="82"/>
      <c r="Q99" s="82"/>
      <c r="R99" s="83" t="str">
        <f>IF(P99="","",T99*M99*LOOKUP(RIGHT($D$2,3),定数!$A$6:$A$13,定数!$B$6:$B$13))</f>
        <v/>
      </c>
      <c r="S99" s="83"/>
      <c r="T99" s="84" t="str">
        <f t="shared" si="12"/>
        <v/>
      </c>
      <c r="U99" s="84"/>
      <c r="V99" t="str">
        <f t="shared" si="15"/>
        <v/>
      </c>
      <c r="W99" t="str">
        <f t="shared" si="15"/>
        <v/>
      </c>
      <c r="X99" s="41" t="str">
        <f t="shared" si="13"/>
        <v/>
      </c>
      <c r="Y99" s="42" t="str">
        <f t="shared" si="14"/>
        <v/>
      </c>
    </row>
    <row r="100" spans="2:25">
      <c r="B100" s="40">
        <v>92</v>
      </c>
      <c r="C100" s="81" t="str">
        <f t="shared" si="9"/>
        <v/>
      </c>
      <c r="D100" s="81"/>
      <c r="E100" s="40"/>
      <c r="F100" s="8"/>
      <c r="G100" s="40"/>
      <c r="H100" s="82"/>
      <c r="I100" s="82"/>
      <c r="J100" s="40"/>
      <c r="K100" s="85" t="str">
        <f t="shared" si="10"/>
        <v/>
      </c>
      <c r="L100" s="86"/>
      <c r="M100" s="6" t="str">
        <f>IF(J100="","",(K100/J100)/LOOKUP(RIGHT($D$2,3),定数!$A$6:$A$13,定数!$B$6:$B$13))</f>
        <v/>
      </c>
      <c r="N100" s="40"/>
      <c r="O100" s="8"/>
      <c r="P100" s="82"/>
      <c r="Q100" s="82"/>
      <c r="R100" s="83" t="str">
        <f>IF(P100="","",T100*M100*LOOKUP(RIGHT($D$2,3),定数!$A$6:$A$13,定数!$B$6:$B$13))</f>
        <v/>
      </c>
      <c r="S100" s="83"/>
      <c r="T100" s="84" t="str">
        <f t="shared" si="12"/>
        <v/>
      </c>
      <c r="U100" s="84"/>
      <c r="V100" t="str">
        <f t="shared" si="15"/>
        <v/>
      </c>
      <c r="W100" t="str">
        <f t="shared" si="15"/>
        <v/>
      </c>
      <c r="X100" s="41" t="str">
        <f t="shared" si="13"/>
        <v/>
      </c>
      <c r="Y100" s="42" t="str">
        <f t="shared" si="14"/>
        <v/>
      </c>
    </row>
    <row r="101" spans="2:25">
      <c r="B101" s="40">
        <v>93</v>
      </c>
      <c r="C101" s="81" t="str">
        <f t="shared" si="9"/>
        <v/>
      </c>
      <c r="D101" s="81"/>
      <c r="E101" s="40"/>
      <c r="F101" s="8"/>
      <c r="G101" s="40"/>
      <c r="H101" s="82"/>
      <c r="I101" s="82"/>
      <c r="J101" s="40"/>
      <c r="K101" s="85" t="str">
        <f t="shared" si="10"/>
        <v/>
      </c>
      <c r="L101" s="86"/>
      <c r="M101" s="6" t="str">
        <f>IF(J101="","",(K101/J101)/LOOKUP(RIGHT($D$2,3),定数!$A$6:$A$13,定数!$B$6:$B$13))</f>
        <v/>
      </c>
      <c r="N101" s="40"/>
      <c r="O101" s="8"/>
      <c r="P101" s="82"/>
      <c r="Q101" s="82"/>
      <c r="R101" s="83" t="str">
        <f>IF(P101="","",T101*M101*LOOKUP(RIGHT($D$2,3),定数!$A$6:$A$13,定数!$B$6:$B$13))</f>
        <v/>
      </c>
      <c r="S101" s="83"/>
      <c r="T101" s="84" t="str">
        <f t="shared" si="12"/>
        <v/>
      </c>
      <c r="U101" s="84"/>
      <c r="V101" t="str">
        <f t="shared" si="15"/>
        <v/>
      </c>
      <c r="W101" t="str">
        <f t="shared" si="15"/>
        <v/>
      </c>
      <c r="X101" s="41" t="str">
        <f t="shared" si="13"/>
        <v/>
      </c>
      <c r="Y101" s="42" t="str">
        <f t="shared" si="14"/>
        <v/>
      </c>
    </row>
    <row r="102" spans="2:25">
      <c r="B102" s="40">
        <v>94</v>
      </c>
      <c r="C102" s="81" t="str">
        <f t="shared" si="9"/>
        <v/>
      </c>
      <c r="D102" s="81"/>
      <c r="E102" s="40"/>
      <c r="F102" s="8"/>
      <c r="G102" s="40"/>
      <c r="H102" s="82"/>
      <c r="I102" s="82"/>
      <c r="J102" s="40"/>
      <c r="K102" s="85" t="str">
        <f t="shared" si="10"/>
        <v/>
      </c>
      <c r="L102" s="86"/>
      <c r="M102" s="6" t="str">
        <f>IF(J102="","",(K102/J102)/LOOKUP(RIGHT($D$2,3),定数!$A$6:$A$13,定数!$B$6:$B$13))</f>
        <v/>
      </c>
      <c r="N102" s="40"/>
      <c r="O102" s="8"/>
      <c r="P102" s="82"/>
      <c r="Q102" s="82"/>
      <c r="R102" s="83" t="str">
        <f>IF(P102="","",T102*M102*LOOKUP(RIGHT($D$2,3),定数!$A$6:$A$13,定数!$B$6:$B$13))</f>
        <v/>
      </c>
      <c r="S102" s="83"/>
      <c r="T102" s="84" t="str">
        <f t="shared" si="12"/>
        <v/>
      </c>
      <c r="U102" s="84"/>
      <c r="V102" t="str">
        <f t="shared" si="15"/>
        <v/>
      </c>
      <c r="W102" t="str">
        <f t="shared" si="15"/>
        <v/>
      </c>
      <c r="X102" s="41" t="str">
        <f t="shared" si="13"/>
        <v/>
      </c>
      <c r="Y102" s="42" t="str">
        <f t="shared" si="14"/>
        <v/>
      </c>
    </row>
    <row r="103" spans="2:25">
      <c r="B103" s="40">
        <v>95</v>
      </c>
      <c r="C103" s="81" t="str">
        <f t="shared" si="9"/>
        <v/>
      </c>
      <c r="D103" s="81"/>
      <c r="E103" s="40"/>
      <c r="F103" s="8"/>
      <c r="G103" s="40"/>
      <c r="H103" s="82"/>
      <c r="I103" s="82"/>
      <c r="J103" s="40"/>
      <c r="K103" s="85" t="str">
        <f t="shared" si="10"/>
        <v/>
      </c>
      <c r="L103" s="86"/>
      <c r="M103" s="6" t="str">
        <f>IF(J103="","",(K103/J103)/LOOKUP(RIGHT($D$2,3),定数!$A$6:$A$13,定数!$B$6:$B$13))</f>
        <v/>
      </c>
      <c r="N103" s="40"/>
      <c r="O103" s="8"/>
      <c r="P103" s="82"/>
      <c r="Q103" s="82"/>
      <c r="R103" s="83" t="str">
        <f>IF(P103="","",T103*M103*LOOKUP(RIGHT($D$2,3),定数!$A$6:$A$13,定数!$B$6:$B$13))</f>
        <v/>
      </c>
      <c r="S103" s="83"/>
      <c r="T103" s="84" t="str">
        <f t="shared" si="12"/>
        <v/>
      </c>
      <c r="U103" s="84"/>
      <c r="V103" t="str">
        <f t="shared" si="15"/>
        <v/>
      </c>
      <c r="W103" t="str">
        <f t="shared" si="15"/>
        <v/>
      </c>
      <c r="X103" s="41" t="str">
        <f t="shared" si="13"/>
        <v/>
      </c>
      <c r="Y103" s="42" t="str">
        <f t="shared" si="14"/>
        <v/>
      </c>
    </row>
    <row r="104" spans="2:25">
      <c r="B104" s="40">
        <v>96</v>
      </c>
      <c r="C104" s="81" t="str">
        <f t="shared" si="9"/>
        <v/>
      </c>
      <c r="D104" s="81"/>
      <c r="E104" s="40"/>
      <c r="F104" s="8"/>
      <c r="G104" s="40"/>
      <c r="H104" s="82"/>
      <c r="I104" s="82"/>
      <c r="J104" s="40"/>
      <c r="K104" s="85" t="str">
        <f t="shared" si="10"/>
        <v/>
      </c>
      <c r="L104" s="86"/>
      <c r="M104" s="6" t="str">
        <f>IF(J104="","",(K104/J104)/LOOKUP(RIGHT($D$2,3),定数!$A$6:$A$13,定数!$B$6:$B$13))</f>
        <v/>
      </c>
      <c r="N104" s="40"/>
      <c r="O104" s="8"/>
      <c r="P104" s="82"/>
      <c r="Q104" s="82"/>
      <c r="R104" s="83" t="str">
        <f>IF(P104="","",T104*M104*LOOKUP(RIGHT($D$2,3),定数!$A$6:$A$13,定数!$B$6:$B$13))</f>
        <v/>
      </c>
      <c r="S104" s="83"/>
      <c r="T104" s="84" t="str">
        <f t="shared" si="12"/>
        <v/>
      </c>
      <c r="U104" s="84"/>
      <c r="V104" t="str">
        <f t="shared" si="15"/>
        <v/>
      </c>
      <c r="W104" t="str">
        <f t="shared" si="15"/>
        <v/>
      </c>
      <c r="X104" s="41" t="str">
        <f t="shared" si="13"/>
        <v/>
      </c>
      <c r="Y104" s="42" t="str">
        <f t="shared" si="14"/>
        <v/>
      </c>
    </row>
    <row r="105" spans="2:25">
      <c r="B105" s="40">
        <v>97</v>
      </c>
      <c r="C105" s="81" t="str">
        <f t="shared" si="9"/>
        <v/>
      </c>
      <c r="D105" s="81"/>
      <c r="E105" s="40"/>
      <c r="F105" s="8"/>
      <c r="G105" s="40"/>
      <c r="H105" s="82"/>
      <c r="I105" s="82"/>
      <c r="J105" s="40"/>
      <c r="K105" s="85" t="str">
        <f t="shared" si="10"/>
        <v/>
      </c>
      <c r="L105" s="86"/>
      <c r="M105" s="6" t="str">
        <f>IF(J105="","",(K105/J105)/LOOKUP(RIGHT($D$2,3),定数!$A$6:$A$13,定数!$B$6:$B$13))</f>
        <v/>
      </c>
      <c r="N105" s="40"/>
      <c r="O105" s="8"/>
      <c r="P105" s="82"/>
      <c r="Q105" s="82"/>
      <c r="R105" s="83" t="str">
        <f>IF(P105="","",T105*M105*LOOKUP(RIGHT($D$2,3),定数!$A$6:$A$13,定数!$B$6:$B$13))</f>
        <v/>
      </c>
      <c r="S105" s="83"/>
      <c r="T105" s="84" t="str">
        <f t="shared" si="12"/>
        <v/>
      </c>
      <c r="U105" s="84"/>
      <c r="V105" t="str">
        <f t="shared" si="15"/>
        <v/>
      </c>
      <c r="W105" t="str">
        <f t="shared" si="15"/>
        <v/>
      </c>
      <c r="X105" s="41" t="str">
        <f t="shared" si="13"/>
        <v/>
      </c>
      <c r="Y105" s="42" t="str">
        <f t="shared" si="14"/>
        <v/>
      </c>
    </row>
    <row r="106" spans="2:25">
      <c r="B106" s="40">
        <v>98</v>
      </c>
      <c r="C106" s="81" t="str">
        <f t="shared" si="9"/>
        <v/>
      </c>
      <c r="D106" s="81"/>
      <c r="E106" s="40"/>
      <c r="F106" s="8"/>
      <c r="G106" s="40"/>
      <c r="H106" s="82"/>
      <c r="I106" s="82"/>
      <c r="J106" s="40"/>
      <c r="K106" s="85" t="str">
        <f t="shared" si="10"/>
        <v/>
      </c>
      <c r="L106" s="86"/>
      <c r="M106" s="6" t="str">
        <f>IF(J106="","",(K106/J106)/LOOKUP(RIGHT($D$2,3),定数!$A$6:$A$13,定数!$B$6:$B$13))</f>
        <v/>
      </c>
      <c r="N106" s="40"/>
      <c r="O106" s="8"/>
      <c r="P106" s="82"/>
      <c r="Q106" s="82"/>
      <c r="R106" s="83" t="str">
        <f>IF(P106="","",T106*M106*LOOKUP(RIGHT($D$2,3),定数!$A$6:$A$13,定数!$B$6:$B$13))</f>
        <v/>
      </c>
      <c r="S106" s="83"/>
      <c r="T106" s="84" t="str">
        <f t="shared" si="12"/>
        <v/>
      </c>
      <c r="U106" s="84"/>
      <c r="V106" t="str">
        <f t="shared" si="15"/>
        <v/>
      </c>
      <c r="W106" t="str">
        <f t="shared" si="15"/>
        <v/>
      </c>
      <c r="X106" s="41" t="str">
        <f t="shared" si="13"/>
        <v/>
      </c>
      <c r="Y106" s="42" t="str">
        <f t="shared" si="14"/>
        <v/>
      </c>
    </row>
    <row r="107" spans="2:25">
      <c r="B107" s="40">
        <v>99</v>
      </c>
      <c r="C107" s="81" t="str">
        <f t="shared" si="9"/>
        <v/>
      </c>
      <c r="D107" s="81"/>
      <c r="E107" s="40"/>
      <c r="F107" s="8"/>
      <c r="G107" s="40"/>
      <c r="H107" s="82"/>
      <c r="I107" s="82"/>
      <c r="J107" s="40"/>
      <c r="K107" s="85" t="str">
        <f t="shared" si="10"/>
        <v/>
      </c>
      <c r="L107" s="86"/>
      <c r="M107" s="6" t="str">
        <f>IF(J107="","",(K107/J107)/LOOKUP(RIGHT($D$2,3),定数!$A$6:$A$13,定数!$B$6:$B$13))</f>
        <v/>
      </c>
      <c r="N107" s="40"/>
      <c r="O107" s="8"/>
      <c r="P107" s="82"/>
      <c r="Q107" s="82"/>
      <c r="R107" s="83" t="str">
        <f>IF(P107="","",T107*M107*LOOKUP(RIGHT($D$2,3),定数!$A$6:$A$13,定数!$B$6:$B$13))</f>
        <v/>
      </c>
      <c r="S107" s="83"/>
      <c r="T107" s="84" t="str">
        <f t="shared" si="12"/>
        <v/>
      </c>
      <c r="U107" s="84"/>
      <c r="V107" t="str">
        <f>IF(S107&lt;&gt;"",IF(S107&lt;0,1+V106,0),"")</f>
        <v/>
      </c>
      <c r="W107" t="str">
        <f>IF(T107&lt;&gt;"",IF(T107&lt;0,1+W106,0),"")</f>
        <v/>
      </c>
      <c r="X107" s="41" t="str">
        <f t="shared" si="13"/>
        <v/>
      </c>
      <c r="Y107" s="42" t="str">
        <f t="shared" si="14"/>
        <v/>
      </c>
    </row>
    <row r="108" spans="2:25">
      <c r="B108" s="40">
        <v>100</v>
      </c>
      <c r="C108" s="81" t="str">
        <f t="shared" si="9"/>
        <v/>
      </c>
      <c r="D108" s="81"/>
      <c r="E108" s="40"/>
      <c r="F108" s="8"/>
      <c r="G108" s="40"/>
      <c r="H108" s="82"/>
      <c r="I108" s="82"/>
      <c r="J108" s="40"/>
      <c r="K108" s="85" t="str">
        <f t="shared" si="10"/>
        <v/>
      </c>
      <c r="L108" s="86"/>
      <c r="M108" s="6" t="str">
        <f>IF(J108="","",(K108/J108)/LOOKUP(RIGHT($D$2,3),定数!$A$6:$A$13,定数!$B$6:$B$13))</f>
        <v/>
      </c>
      <c r="N108" s="40"/>
      <c r="O108" s="8"/>
      <c r="P108" s="82"/>
      <c r="Q108" s="82"/>
      <c r="R108" s="83" t="str">
        <f>IF(P108="","",T108*M108*LOOKUP(RIGHT($D$2,3),定数!$A$6:$A$13,定数!$B$6:$B$13))</f>
        <v/>
      </c>
      <c r="S108" s="83"/>
      <c r="T108" s="84" t="str">
        <f t="shared" si="12"/>
        <v/>
      </c>
      <c r="U108" s="84"/>
      <c r="V108" t="str">
        <f>IF(S108&lt;&gt;"",IF(S108&lt;0,1+V107,0),"")</f>
        <v/>
      </c>
      <c r="W108" t="str">
        <f>IF(T108&lt;&gt;"",IF(T108&lt;0,1+W107,0),"")</f>
        <v/>
      </c>
      <c r="X108" s="41" t="str">
        <f t="shared" si="13"/>
        <v/>
      </c>
      <c r="Y108" s="42" t="str">
        <f t="shared" si="14"/>
        <v/>
      </c>
    </row>
    <row r="109" spans="2:25">
      <c r="B109" s="1"/>
      <c r="C109" s="1"/>
      <c r="D109" s="1"/>
      <c r="E109" s="1"/>
      <c r="F109" s="1"/>
      <c r="G109" s="1"/>
      <c r="H109" s="1"/>
      <c r="I109" s="1"/>
      <c r="J109" s="1"/>
      <c r="K109" s="1"/>
      <c r="L109" s="1"/>
      <c r="M109" s="1"/>
      <c r="N109" s="1"/>
      <c r="O109" s="1"/>
      <c r="P109" s="1"/>
      <c r="Q109" s="1"/>
      <c r="R109" s="1"/>
    </row>
  </sheetData>
  <mergeCells count="635">
    <mergeCell ref="C107:D107"/>
    <mergeCell ref="H107:I107"/>
    <mergeCell ref="K107:L107"/>
    <mergeCell ref="P107:Q107"/>
    <mergeCell ref="R107:S107"/>
    <mergeCell ref="T107:U107"/>
    <mergeCell ref="C108:D108"/>
    <mergeCell ref="H108:I108"/>
    <mergeCell ref="K108:L108"/>
    <mergeCell ref="P108:Q108"/>
    <mergeCell ref="R108:S108"/>
    <mergeCell ref="T108:U108"/>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1:D101"/>
    <mergeCell ref="H101:I101"/>
    <mergeCell ref="K101:L101"/>
    <mergeCell ref="P101:Q101"/>
    <mergeCell ref="R101:S101"/>
    <mergeCell ref="T101:U101"/>
    <mergeCell ref="C102:D102"/>
    <mergeCell ref="H102:I102"/>
    <mergeCell ref="K102:L102"/>
    <mergeCell ref="P102:Q102"/>
    <mergeCell ref="R102:S102"/>
    <mergeCell ref="T102:U102"/>
    <mergeCell ref="C99:D99"/>
    <mergeCell ref="H99:I99"/>
    <mergeCell ref="K99:L99"/>
    <mergeCell ref="P99:Q99"/>
    <mergeCell ref="R99:S99"/>
    <mergeCell ref="T99:U99"/>
    <mergeCell ref="C100:D100"/>
    <mergeCell ref="H100:I100"/>
    <mergeCell ref="K100:L100"/>
    <mergeCell ref="P100:Q100"/>
    <mergeCell ref="R100:S100"/>
    <mergeCell ref="T100:U100"/>
    <mergeCell ref="C97:D97"/>
    <mergeCell ref="H97:I97"/>
    <mergeCell ref="K97:L97"/>
    <mergeCell ref="P97:Q97"/>
    <mergeCell ref="R97:S97"/>
    <mergeCell ref="T97:U97"/>
    <mergeCell ref="C98:D98"/>
    <mergeCell ref="H98:I98"/>
    <mergeCell ref="K98:L98"/>
    <mergeCell ref="P98:Q98"/>
    <mergeCell ref="R98:S98"/>
    <mergeCell ref="T98:U98"/>
    <mergeCell ref="C95:D95"/>
    <mergeCell ref="H95:I95"/>
    <mergeCell ref="K95:L95"/>
    <mergeCell ref="P95:Q95"/>
    <mergeCell ref="R95:S95"/>
    <mergeCell ref="T95:U95"/>
    <mergeCell ref="C96:D96"/>
    <mergeCell ref="H96:I96"/>
    <mergeCell ref="K96:L96"/>
    <mergeCell ref="P96:Q96"/>
    <mergeCell ref="R96:S96"/>
    <mergeCell ref="T96:U96"/>
    <mergeCell ref="C93:D93"/>
    <mergeCell ref="H93:I93"/>
    <mergeCell ref="K93:L93"/>
    <mergeCell ref="P93:Q93"/>
    <mergeCell ref="R93:S93"/>
    <mergeCell ref="T93:U93"/>
    <mergeCell ref="C94:D94"/>
    <mergeCell ref="H94:I94"/>
    <mergeCell ref="K94:L94"/>
    <mergeCell ref="P94:Q94"/>
    <mergeCell ref="R94:S94"/>
    <mergeCell ref="T94:U94"/>
    <mergeCell ref="C91:D91"/>
    <mergeCell ref="H91:I91"/>
    <mergeCell ref="K91:L91"/>
    <mergeCell ref="P91:Q91"/>
    <mergeCell ref="R91:S91"/>
    <mergeCell ref="T91:U91"/>
    <mergeCell ref="C92:D92"/>
    <mergeCell ref="H92:I92"/>
    <mergeCell ref="K92:L92"/>
    <mergeCell ref="P92:Q92"/>
    <mergeCell ref="R92:S92"/>
    <mergeCell ref="T92:U92"/>
    <mergeCell ref="C89:D89"/>
    <mergeCell ref="H89:I89"/>
    <mergeCell ref="K89:L89"/>
    <mergeCell ref="P89:Q89"/>
    <mergeCell ref="R89:S89"/>
    <mergeCell ref="T89:U89"/>
    <mergeCell ref="C90:D90"/>
    <mergeCell ref="H90:I90"/>
    <mergeCell ref="K90:L90"/>
    <mergeCell ref="P90:Q90"/>
    <mergeCell ref="R90:S90"/>
    <mergeCell ref="T90:U90"/>
    <mergeCell ref="C87:D87"/>
    <mergeCell ref="H87:I87"/>
    <mergeCell ref="K87:L87"/>
    <mergeCell ref="P87:Q87"/>
    <mergeCell ref="R87:S87"/>
    <mergeCell ref="T87:U87"/>
    <mergeCell ref="C88:D88"/>
    <mergeCell ref="H88:I88"/>
    <mergeCell ref="K88:L88"/>
    <mergeCell ref="P88:Q88"/>
    <mergeCell ref="R88:S88"/>
    <mergeCell ref="T88:U88"/>
    <mergeCell ref="C85:D85"/>
    <mergeCell ref="H85:I85"/>
    <mergeCell ref="K85:L85"/>
    <mergeCell ref="P85:Q85"/>
    <mergeCell ref="R85:S85"/>
    <mergeCell ref="T85:U85"/>
    <mergeCell ref="C86:D86"/>
    <mergeCell ref="H86:I86"/>
    <mergeCell ref="K86:L86"/>
    <mergeCell ref="P86:Q86"/>
    <mergeCell ref="R86:S86"/>
    <mergeCell ref="T86:U86"/>
    <mergeCell ref="C83:D83"/>
    <mergeCell ref="H83:I83"/>
    <mergeCell ref="K83:L83"/>
    <mergeCell ref="P83:Q83"/>
    <mergeCell ref="R83:S83"/>
    <mergeCell ref="T83:U83"/>
    <mergeCell ref="C84:D84"/>
    <mergeCell ref="H84:I84"/>
    <mergeCell ref="K84:L84"/>
    <mergeCell ref="P84:Q84"/>
    <mergeCell ref="R84:S84"/>
    <mergeCell ref="T84:U84"/>
    <mergeCell ref="C81:D81"/>
    <mergeCell ref="H81:I81"/>
    <mergeCell ref="K81:L81"/>
    <mergeCell ref="P81:Q81"/>
    <mergeCell ref="R81:S81"/>
    <mergeCell ref="T81:U81"/>
    <mergeCell ref="C82:D82"/>
    <mergeCell ref="H82:I82"/>
    <mergeCell ref="K82:L82"/>
    <mergeCell ref="P82:Q82"/>
    <mergeCell ref="R82:S82"/>
    <mergeCell ref="T82:U82"/>
    <mergeCell ref="C79:D79"/>
    <mergeCell ref="H79:I79"/>
    <mergeCell ref="K79:L79"/>
    <mergeCell ref="P79:Q79"/>
    <mergeCell ref="R79:S79"/>
    <mergeCell ref="T79:U79"/>
    <mergeCell ref="C80:D80"/>
    <mergeCell ref="H80:I80"/>
    <mergeCell ref="K80:L80"/>
    <mergeCell ref="P80:Q80"/>
    <mergeCell ref="R80:S80"/>
    <mergeCell ref="T80:U80"/>
    <mergeCell ref="C77:D77"/>
    <mergeCell ref="H77:I77"/>
    <mergeCell ref="K77:L77"/>
    <mergeCell ref="P77:Q77"/>
    <mergeCell ref="R77:S77"/>
    <mergeCell ref="T77:U77"/>
    <mergeCell ref="C78:D78"/>
    <mergeCell ref="H78:I78"/>
    <mergeCell ref="K78:L78"/>
    <mergeCell ref="P78:Q78"/>
    <mergeCell ref="R78:S78"/>
    <mergeCell ref="T78:U78"/>
    <mergeCell ref="C75:D75"/>
    <mergeCell ref="H75:I75"/>
    <mergeCell ref="K75:L75"/>
    <mergeCell ref="P75:Q75"/>
    <mergeCell ref="R75:S75"/>
    <mergeCell ref="T75:U75"/>
    <mergeCell ref="C76:D76"/>
    <mergeCell ref="H76:I76"/>
    <mergeCell ref="K76:L76"/>
    <mergeCell ref="P76:Q76"/>
    <mergeCell ref="R76:S76"/>
    <mergeCell ref="T76:U76"/>
    <mergeCell ref="C73:D73"/>
    <mergeCell ref="H73:I73"/>
    <mergeCell ref="K73:L73"/>
    <mergeCell ref="P73:Q73"/>
    <mergeCell ref="R73:S73"/>
    <mergeCell ref="T73:U73"/>
    <mergeCell ref="C74:D74"/>
    <mergeCell ref="H74:I74"/>
    <mergeCell ref="K74:L74"/>
    <mergeCell ref="P74:Q74"/>
    <mergeCell ref="R74:S74"/>
    <mergeCell ref="T74:U74"/>
    <mergeCell ref="C71:D71"/>
    <mergeCell ref="H71:I71"/>
    <mergeCell ref="K71:L71"/>
    <mergeCell ref="P71:Q71"/>
    <mergeCell ref="R71:S71"/>
    <mergeCell ref="T71:U71"/>
    <mergeCell ref="C72:D72"/>
    <mergeCell ref="H72:I72"/>
    <mergeCell ref="K72:L72"/>
    <mergeCell ref="P72:Q72"/>
    <mergeCell ref="R72:S72"/>
    <mergeCell ref="T72:U72"/>
    <mergeCell ref="C69:D69"/>
    <mergeCell ref="H69:I69"/>
    <mergeCell ref="K69:L69"/>
    <mergeCell ref="P69:Q69"/>
    <mergeCell ref="R69:S69"/>
    <mergeCell ref="T69:U69"/>
    <mergeCell ref="C70:D70"/>
    <mergeCell ref="H70:I70"/>
    <mergeCell ref="K70:L70"/>
    <mergeCell ref="P70:Q70"/>
    <mergeCell ref="R70:S70"/>
    <mergeCell ref="T70:U70"/>
    <mergeCell ref="C67:D67"/>
    <mergeCell ref="H67:I67"/>
    <mergeCell ref="K67:L67"/>
    <mergeCell ref="P67:Q67"/>
    <mergeCell ref="R67:S67"/>
    <mergeCell ref="T67:U67"/>
    <mergeCell ref="C68:D68"/>
    <mergeCell ref="H68:I68"/>
    <mergeCell ref="K68:L68"/>
    <mergeCell ref="P68:Q68"/>
    <mergeCell ref="R68:S68"/>
    <mergeCell ref="T68:U68"/>
    <mergeCell ref="C65:D65"/>
    <mergeCell ref="H65:I65"/>
    <mergeCell ref="K65:L65"/>
    <mergeCell ref="P65:Q65"/>
    <mergeCell ref="R65:S65"/>
    <mergeCell ref="T65:U65"/>
    <mergeCell ref="C66:D66"/>
    <mergeCell ref="H66:I66"/>
    <mergeCell ref="K66:L66"/>
    <mergeCell ref="P66:Q66"/>
    <mergeCell ref="R66:S66"/>
    <mergeCell ref="T66:U66"/>
    <mergeCell ref="C63:D63"/>
    <mergeCell ref="H63:I63"/>
    <mergeCell ref="K63:L63"/>
    <mergeCell ref="P63:Q63"/>
    <mergeCell ref="R63:S63"/>
    <mergeCell ref="T63:U63"/>
    <mergeCell ref="C64:D64"/>
    <mergeCell ref="H64:I64"/>
    <mergeCell ref="K64:L64"/>
    <mergeCell ref="P64:Q64"/>
    <mergeCell ref="R64:S64"/>
    <mergeCell ref="T64:U64"/>
    <mergeCell ref="C61:D61"/>
    <mergeCell ref="H61:I61"/>
    <mergeCell ref="K61:L61"/>
    <mergeCell ref="P61:Q61"/>
    <mergeCell ref="R61:S61"/>
    <mergeCell ref="T61:U61"/>
    <mergeCell ref="C62:D62"/>
    <mergeCell ref="H62:I62"/>
    <mergeCell ref="K62:L62"/>
    <mergeCell ref="P62:Q62"/>
    <mergeCell ref="R62:S62"/>
    <mergeCell ref="T62:U62"/>
    <mergeCell ref="C59:D59"/>
    <mergeCell ref="H59:I59"/>
    <mergeCell ref="K59:L59"/>
    <mergeCell ref="P59:Q59"/>
    <mergeCell ref="R59:S59"/>
    <mergeCell ref="T59:U59"/>
    <mergeCell ref="C60:D60"/>
    <mergeCell ref="H60:I60"/>
    <mergeCell ref="K60:L60"/>
    <mergeCell ref="P60:Q60"/>
    <mergeCell ref="R60:S60"/>
    <mergeCell ref="T60:U60"/>
    <mergeCell ref="C57:D57"/>
    <mergeCell ref="H57:I57"/>
    <mergeCell ref="K57:L57"/>
    <mergeCell ref="P57:Q57"/>
    <mergeCell ref="R57:S57"/>
    <mergeCell ref="T57:U57"/>
    <mergeCell ref="C58:D58"/>
    <mergeCell ref="H58:I58"/>
    <mergeCell ref="K58:L58"/>
    <mergeCell ref="P58:Q58"/>
    <mergeCell ref="R58:S58"/>
    <mergeCell ref="T58:U58"/>
    <mergeCell ref="C55:D55"/>
    <mergeCell ref="H55:I55"/>
    <mergeCell ref="K55:L55"/>
    <mergeCell ref="P55:Q55"/>
    <mergeCell ref="R55:S55"/>
    <mergeCell ref="T55:U55"/>
    <mergeCell ref="C56:D56"/>
    <mergeCell ref="H56:I56"/>
    <mergeCell ref="K56:L56"/>
    <mergeCell ref="P56:Q56"/>
    <mergeCell ref="R56:S56"/>
    <mergeCell ref="T56:U56"/>
    <mergeCell ref="C53:D53"/>
    <mergeCell ref="H53:I53"/>
    <mergeCell ref="K53:L53"/>
    <mergeCell ref="P53:Q53"/>
    <mergeCell ref="R53:S53"/>
    <mergeCell ref="T53:U53"/>
    <mergeCell ref="C54:D54"/>
    <mergeCell ref="H54:I54"/>
    <mergeCell ref="K54:L54"/>
    <mergeCell ref="P54:Q54"/>
    <mergeCell ref="R54:S54"/>
    <mergeCell ref="T54:U54"/>
    <mergeCell ref="C51:D51"/>
    <mergeCell ref="H51:I51"/>
    <mergeCell ref="K51:L51"/>
    <mergeCell ref="P51:Q51"/>
    <mergeCell ref="R51:S51"/>
    <mergeCell ref="T51:U51"/>
    <mergeCell ref="C52:D52"/>
    <mergeCell ref="H52:I52"/>
    <mergeCell ref="K52:L52"/>
    <mergeCell ref="P52:Q52"/>
    <mergeCell ref="R52:S52"/>
    <mergeCell ref="T52:U52"/>
    <mergeCell ref="C49:D49"/>
    <mergeCell ref="H49:I49"/>
    <mergeCell ref="K49:L49"/>
    <mergeCell ref="P49:Q49"/>
    <mergeCell ref="R49:S49"/>
    <mergeCell ref="T49:U49"/>
    <mergeCell ref="C50:D50"/>
    <mergeCell ref="H50:I50"/>
    <mergeCell ref="K50:L50"/>
    <mergeCell ref="P50:Q50"/>
    <mergeCell ref="R50:S50"/>
    <mergeCell ref="T50:U50"/>
    <mergeCell ref="C47:D47"/>
    <mergeCell ref="H47:I47"/>
    <mergeCell ref="K47:L47"/>
    <mergeCell ref="P47:Q47"/>
    <mergeCell ref="R47:S47"/>
    <mergeCell ref="T47:U47"/>
    <mergeCell ref="C48:D48"/>
    <mergeCell ref="H48:I48"/>
    <mergeCell ref="K48:L48"/>
    <mergeCell ref="P48:Q48"/>
    <mergeCell ref="R48:S48"/>
    <mergeCell ref="T48:U48"/>
    <mergeCell ref="C45:D45"/>
    <mergeCell ref="H45:I45"/>
    <mergeCell ref="K45:L45"/>
    <mergeCell ref="P45:Q45"/>
    <mergeCell ref="R45:S45"/>
    <mergeCell ref="T45:U45"/>
    <mergeCell ref="C46:D46"/>
    <mergeCell ref="H46:I46"/>
    <mergeCell ref="K46:L46"/>
    <mergeCell ref="P46:Q46"/>
    <mergeCell ref="R46:S46"/>
    <mergeCell ref="T46:U46"/>
    <mergeCell ref="C43:D43"/>
    <mergeCell ref="H43:I43"/>
    <mergeCell ref="K43:L43"/>
    <mergeCell ref="P43:Q43"/>
    <mergeCell ref="R43:S43"/>
    <mergeCell ref="T43:U43"/>
    <mergeCell ref="C44:D44"/>
    <mergeCell ref="H44:I44"/>
    <mergeCell ref="K44:L44"/>
    <mergeCell ref="P44:Q44"/>
    <mergeCell ref="R44:S44"/>
    <mergeCell ref="T44:U44"/>
    <mergeCell ref="C41:D41"/>
    <mergeCell ref="H41:I41"/>
    <mergeCell ref="K41:L41"/>
    <mergeCell ref="P41:Q41"/>
    <mergeCell ref="R41:S41"/>
    <mergeCell ref="T41:U41"/>
    <mergeCell ref="C42:D42"/>
    <mergeCell ref="H42:I42"/>
    <mergeCell ref="K42:L42"/>
    <mergeCell ref="P42:Q42"/>
    <mergeCell ref="R42:S42"/>
    <mergeCell ref="T42:U42"/>
    <mergeCell ref="C39:D39"/>
    <mergeCell ref="H39:I39"/>
    <mergeCell ref="K39:L39"/>
    <mergeCell ref="P39:Q39"/>
    <mergeCell ref="R39:S39"/>
    <mergeCell ref="T39:U39"/>
    <mergeCell ref="C40:D40"/>
    <mergeCell ref="H40:I40"/>
    <mergeCell ref="K40:L40"/>
    <mergeCell ref="P40:Q40"/>
    <mergeCell ref="R40:S40"/>
    <mergeCell ref="T40:U40"/>
    <mergeCell ref="C37:D37"/>
    <mergeCell ref="H37:I37"/>
    <mergeCell ref="K37:L37"/>
    <mergeCell ref="P37:Q37"/>
    <mergeCell ref="R37:S37"/>
    <mergeCell ref="T37:U37"/>
    <mergeCell ref="C38:D38"/>
    <mergeCell ref="H38:I38"/>
    <mergeCell ref="K38:L38"/>
    <mergeCell ref="P38:Q38"/>
    <mergeCell ref="R38:S38"/>
    <mergeCell ref="T38:U38"/>
    <mergeCell ref="C35:D35"/>
    <mergeCell ref="H35:I35"/>
    <mergeCell ref="K35:L35"/>
    <mergeCell ref="P35:Q35"/>
    <mergeCell ref="R35:S35"/>
    <mergeCell ref="T35:U35"/>
    <mergeCell ref="C36:D36"/>
    <mergeCell ref="H36:I36"/>
    <mergeCell ref="K36:L36"/>
    <mergeCell ref="P36:Q36"/>
    <mergeCell ref="R36:S36"/>
    <mergeCell ref="T36:U36"/>
    <mergeCell ref="C33:D33"/>
    <mergeCell ref="H33:I33"/>
    <mergeCell ref="K33:L33"/>
    <mergeCell ref="P33:Q33"/>
    <mergeCell ref="R33:S33"/>
    <mergeCell ref="T33:U33"/>
    <mergeCell ref="C34:D34"/>
    <mergeCell ref="H34:I34"/>
    <mergeCell ref="K34:L34"/>
    <mergeCell ref="P34:Q34"/>
    <mergeCell ref="R34:S34"/>
    <mergeCell ref="T34:U34"/>
    <mergeCell ref="C31:D31"/>
    <mergeCell ref="H31:I31"/>
    <mergeCell ref="K31:L31"/>
    <mergeCell ref="P31:Q31"/>
    <mergeCell ref="R31:S31"/>
    <mergeCell ref="T31:U31"/>
    <mergeCell ref="C32:D32"/>
    <mergeCell ref="H32:I32"/>
    <mergeCell ref="K32:L32"/>
    <mergeCell ref="P32:Q32"/>
    <mergeCell ref="R32:S32"/>
    <mergeCell ref="T32:U32"/>
    <mergeCell ref="C29:D29"/>
    <mergeCell ref="H29:I29"/>
    <mergeCell ref="K29:L29"/>
    <mergeCell ref="P29:Q29"/>
    <mergeCell ref="R29:S29"/>
    <mergeCell ref="T29:U29"/>
    <mergeCell ref="C30:D30"/>
    <mergeCell ref="H30:I30"/>
    <mergeCell ref="K30:L30"/>
    <mergeCell ref="P30:Q30"/>
    <mergeCell ref="R30:S30"/>
    <mergeCell ref="T30:U30"/>
    <mergeCell ref="C27:D27"/>
    <mergeCell ref="H27:I27"/>
    <mergeCell ref="K27:L27"/>
    <mergeCell ref="P27:Q27"/>
    <mergeCell ref="R27:S27"/>
    <mergeCell ref="T27:U27"/>
    <mergeCell ref="C28:D28"/>
    <mergeCell ref="H28:I28"/>
    <mergeCell ref="K28:L28"/>
    <mergeCell ref="P28:Q28"/>
    <mergeCell ref="R28:S28"/>
    <mergeCell ref="T28:U28"/>
    <mergeCell ref="C25:D25"/>
    <mergeCell ref="H25:I25"/>
    <mergeCell ref="K25:L25"/>
    <mergeCell ref="P25:Q25"/>
    <mergeCell ref="R25:S25"/>
    <mergeCell ref="T25:U25"/>
    <mergeCell ref="C26:D26"/>
    <mergeCell ref="H26:I26"/>
    <mergeCell ref="K26:L26"/>
    <mergeCell ref="P26:Q26"/>
    <mergeCell ref="R26:S26"/>
    <mergeCell ref="T26:U26"/>
    <mergeCell ref="C23:D23"/>
    <mergeCell ref="H23:I23"/>
    <mergeCell ref="K23:L23"/>
    <mergeCell ref="P23:Q23"/>
    <mergeCell ref="R23:S23"/>
    <mergeCell ref="T23:U23"/>
    <mergeCell ref="C24:D24"/>
    <mergeCell ref="H24:I24"/>
    <mergeCell ref="K24:L24"/>
    <mergeCell ref="P24:Q24"/>
    <mergeCell ref="R24:S24"/>
    <mergeCell ref="T24:U24"/>
    <mergeCell ref="C21:D21"/>
    <mergeCell ref="H21:I21"/>
    <mergeCell ref="K21:L21"/>
    <mergeCell ref="P21:Q21"/>
    <mergeCell ref="R21:S21"/>
    <mergeCell ref="T21:U21"/>
    <mergeCell ref="C22:D22"/>
    <mergeCell ref="H22:I22"/>
    <mergeCell ref="K22:L22"/>
    <mergeCell ref="P22:Q22"/>
    <mergeCell ref="R22:S22"/>
    <mergeCell ref="T22:U22"/>
    <mergeCell ref="C19:D19"/>
    <mergeCell ref="H19:I19"/>
    <mergeCell ref="K19:L19"/>
    <mergeCell ref="P19:Q19"/>
    <mergeCell ref="R19:S19"/>
    <mergeCell ref="T19:U19"/>
    <mergeCell ref="C20:D20"/>
    <mergeCell ref="H20:I20"/>
    <mergeCell ref="K20:L20"/>
    <mergeCell ref="P20:Q20"/>
    <mergeCell ref="R20:S20"/>
    <mergeCell ref="T20:U20"/>
    <mergeCell ref="C17:D17"/>
    <mergeCell ref="H17:I17"/>
    <mergeCell ref="K17:L17"/>
    <mergeCell ref="P17:Q17"/>
    <mergeCell ref="R17:S17"/>
    <mergeCell ref="T17:U17"/>
    <mergeCell ref="C18:D18"/>
    <mergeCell ref="H18:I18"/>
    <mergeCell ref="K18:L18"/>
    <mergeCell ref="P18:Q18"/>
    <mergeCell ref="R18:S18"/>
    <mergeCell ref="T18:U18"/>
    <mergeCell ref="C15:D15"/>
    <mergeCell ref="H15:I15"/>
    <mergeCell ref="K15:L15"/>
    <mergeCell ref="P15:Q15"/>
    <mergeCell ref="R15:S15"/>
    <mergeCell ref="T15:U15"/>
    <mergeCell ref="C16:D16"/>
    <mergeCell ref="H16:I16"/>
    <mergeCell ref="K16:L16"/>
    <mergeCell ref="P16:Q16"/>
    <mergeCell ref="R16:S16"/>
    <mergeCell ref="T16:U16"/>
    <mergeCell ref="C13:D13"/>
    <mergeCell ref="H13:I13"/>
    <mergeCell ref="K13:L13"/>
    <mergeCell ref="P13:Q13"/>
    <mergeCell ref="R13:S13"/>
    <mergeCell ref="T13:U13"/>
    <mergeCell ref="C14:D14"/>
    <mergeCell ref="H14:I14"/>
    <mergeCell ref="K14:L14"/>
    <mergeCell ref="P14:Q14"/>
    <mergeCell ref="R14:S14"/>
    <mergeCell ref="T14:U14"/>
    <mergeCell ref="C11:D11"/>
    <mergeCell ref="H11:I11"/>
    <mergeCell ref="K11:L11"/>
    <mergeCell ref="P11:Q11"/>
    <mergeCell ref="R11:S11"/>
    <mergeCell ref="T11:U11"/>
    <mergeCell ref="C12:D12"/>
    <mergeCell ref="H12:I12"/>
    <mergeCell ref="K12:L12"/>
    <mergeCell ref="P12:Q12"/>
    <mergeCell ref="R12:S12"/>
    <mergeCell ref="T12:U12"/>
    <mergeCell ref="C9:D9"/>
    <mergeCell ref="H9:I9"/>
    <mergeCell ref="K9:L9"/>
    <mergeCell ref="P9:Q9"/>
    <mergeCell ref="R9:S9"/>
    <mergeCell ref="T9:U9"/>
    <mergeCell ref="C10:D10"/>
    <mergeCell ref="H10:I10"/>
    <mergeCell ref="K10:L10"/>
    <mergeCell ref="P10:Q10"/>
    <mergeCell ref="R10:S10"/>
    <mergeCell ref="T10:U10"/>
    <mergeCell ref="B7:B8"/>
    <mergeCell ref="C7:D8"/>
    <mergeCell ref="E7:I7"/>
    <mergeCell ref="J7:L7"/>
    <mergeCell ref="M7:M8"/>
    <mergeCell ref="N7:Q7"/>
    <mergeCell ref="R7:U7"/>
    <mergeCell ref="H8:I8"/>
    <mergeCell ref="K8:L8"/>
    <mergeCell ref="P8:Q8"/>
    <mergeCell ref="R8:S8"/>
    <mergeCell ref="T8:U8"/>
    <mergeCell ref="B4:C4"/>
    <mergeCell ref="D4:E4"/>
    <mergeCell ref="F4:G4"/>
    <mergeCell ref="H4:I4"/>
    <mergeCell ref="J4:K4"/>
    <mergeCell ref="L4:M4"/>
    <mergeCell ref="N4:O4"/>
    <mergeCell ref="P4:Q4"/>
    <mergeCell ref="J5:K5"/>
    <mergeCell ref="L5:M5"/>
    <mergeCell ref="P5:Q5"/>
    <mergeCell ref="J2:K2"/>
    <mergeCell ref="L2:M2"/>
    <mergeCell ref="N2:O2"/>
    <mergeCell ref="P2:Q2"/>
    <mergeCell ref="B3:C3"/>
    <mergeCell ref="D3:I3"/>
    <mergeCell ref="J3:K3"/>
    <mergeCell ref="L3:Q3"/>
    <mergeCell ref="B2:C2"/>
    <mergeCell ref="D2:E2"/>
    <mergeCell ref="F2:G2"/>
    <mergeCell ref="H2:I2"/>
  </mergeCells>
  <phoneticPr fontId="2"/>
  <conditionalFormatting sqref="G46">
    <cfRule type="cellIs" dxfId="221" priority="81" stopIfTrue="1" operator="equal">
      <formula>"買"</formula>
    </cfRule>
    <cfRule type="cellIs" dxfId="220" priority="82" stopIfTrue="1" operator="equal">
      <formula>"売"</formula>
    </cfRule>
  </conditionalFormatting>
  <conditionalFormatting sqref="G9:G11 G14:G45 G47:G108">
    <cfRule type="cellIs" dxfId="219" priority="83" stopIfTrue="1" operator="equal">
      <formula>"買"</formula>
    </cfRule>
    <cfRule type="cellIs" dxfId="218" priority="84" stopIfTrue="1" operator="equal">
      <formula>"売"</formula>
    </cfRule>
  </conditionalFormatting>
  <conditionalFormatting sqref="G12">
    <cfRule type="cellIs" dxfId="217" priority="79" stopIfTrue="1" operator="equal">
      <formula>"買"</formula>
    </cfRule>
    <cfRule type="cellIs" dxfId="216" priority="80" stopIfTrue="1" operator="equal">
      <formula>"売"</formula>
    </cfRule>
  </conditionalFormatting>
  <conditionalFormatting sqref="G13">
    <cfRule type="cellIs" dxfId="215" priority="77" stopIfTrue="1" operator="equal">
      <formula>"買"</formula>
    </cfRule>
    <cfRule type="cellIs" dxfId="214" priority="78" stopIfTrue="1" operator="equal">
      <formula>"売"</formula>
    </cfRule>
  </conditionalFormatting>
  <conditionalFormatting sqref="G9">
    <cfRule type="cellIs" dxfId="213" priority="75" stopIfTrue="1" operator="equal">
      <formula>"買"</formula>
    </cfRule>
    <cfRule type="cellIs" dxfId="212" priority="76" stopIfTrue="1" operator="equal">
      <formula>"売"</formula>
    </cfRule>
  </conditionalFormatting>
  <conditionalFormatting sqref="G10">
    <cfRule type="cellIs" dxfId="211" priority="73" stopIfTrue="1" operator="equal">
      <formula>"買"</formula>
    </cfRule>
    <cfRule type="cellIs" dxfId="210" priority="74" stopIfTrue="1" operator="equal">
      <formula>"売"</formula>
    </cfRule>
  </conditionalFormatting>
  <conditionalFormatting sqref="G11">
    <cfRule type="cellIs" dxfId="209" priority="71" stopIfTrue="1" operator="equal">
      <formula>"買"</formula>
    </cfRule>
    <cfRule type="cellIs" dxfId="208" priority="72" stopIfTrue="1" operator="equal">
      <formula>"売"</formula>
    </cfRule>
  </conditionalFormatting>
  <conditionalFormatting sqref="G9">
    <cfRule type="cellIs" dxfId="207" priority="69" stopIfTrue="1" operator="equal">
      <formula>"買"</formula>
    </cfRule>
    <cfRule type="cellIs" dxfId="206" priority="70" stopIfTrue="1" operator="equal">
      <formula>"売"</formula>
    </cfRule>
  </conditionalFormatting>
  <conditionalFormatting sqref="G10">
    <cfRule type="cellIs" dxfId="205" priority="67" stopIfTrue="1" operator="equal">
      <formula>"買"</formula>
    </cfRule>
    <cfRule type="cellIs" dxfId="204" priority="68" stopIfTrue="1" operator="equal">
      <formula>"売"</formula>
    </cfRule>
  </conditionalFormatting>
  <conditionalFormatting sqref="G11">
    <cfRule type="cellIs" dxfId="203" priority="65" stopIfTrue="1" operator="equal">
      <formula>"買"</formula>
    </cfRule>
    <cfRule type="cellIs" dxfId="202" priority="66" stopIfTrue="1" operator="equal">
      <formula>"売"</formula>
    </cfRule>
  </conditionalFormatting>
  <conditionalFormatting sqref="G12">
    <cfRule type="cellIs" dxfId="201" priority="63" stopIfTrue="1" operator="equal">
      <formula>"買"</formula>
    </cfRule>
    <cfRule type="cellIs" dxfId="200" priority="64" stopIfTrue="1" operator="equal">
      <formula>"売"</formula>
    </cfRule>
  </conditionalFormatting>
  <conditionalFormatting sqref="G13">
    <cfRule type="cellIs" dxfId="199" priority="61" stopIfTrue="1" operator="equal">
      <formula>"買"</formula>
    </cfRule>
    <cfRule type="cellIs" dxfId="198" priority="62" stopIfTrue="1" operator="equal">
      <formula>"売"</formula>
    </cfRule>
  </conditionalFormatting>
  <conditionalFormatting sqref="G14">
    <cfRule type="cellIs" dxfId="197" priority="59" stopIfTrue="1" operator="equal">
      <formula>"買"</formula>
    </cfRule>
    <cfRule type="cellIs" dxfId="196" priority="60" stopIfTrue="1" operator="equal">
      <formula>"売"</formula>
    </cfRule>
  </conditionalFormatting>
  <conditionalFormatting sqref="G15">
    <cfRule type="cellIs" dxfId="195" priority="57" stopIfTrue="1" operator="equal">
      <formula>"買"</formula>
    </cfRule>
    <cfRule type="cellIs" dxfId="194" priority="58" stopIfTrue="1" operator="equal">
      <formula>"売"</formula>
    </cfRule>
  </conditionalFormatting>
  <conditionalFormatting sqref="G16">
    <cfRule type="cellIs" dxfId="193" priority="55" stopIfTrue="1" operator="equal">
      <formula>"買"</formula>
    </cfRule>
    <cfRule type="cellIs" dxfId="192" priority="56" stopIfTrue="1" operator="equal">
      <formula>"売"</formula>
    </cfRule>
  </conditionalFormatting>
  <conditionalFormatting sqref="G17">
    <cfRule type="cellIs" dxfId="191" priority="53" stopIfTrue="1" operator="equal">
      <formula>"買"</formula>
    </cfRule>
    <cfRule type="cellIs" dxfId="190" priority="54" stopIfTrue="1" operator="equal">
      <formula>"売"</formula>
    </cfRule>
  </conditionalFormatting>
  <conditionalFormatting sqref="G18">
    <cfRule type="cellIs" dxfId="189" priority="51" stopIfTrue="1" operator="equal">
      <formula>"買"</formula>
    </cfRule>
    <cfRule type="cellIs" dxfId="188" priority="52" stopIfTrue="1" operator="equal">
      <formula>"売"</formula>
    </cfRule>
  </conditionalFormatting>
  <conditionalFormatting sqref="G19">
    <cfRule type="cellIs" dxfId="187" priority="49" stopIfTrue="1" operator="equal">
      <formula>"買"</formula>
    </cfRule>
    <cfRule type="cellIs" dxfId="186" priority="50" stopIfTrue="1" operator="equal">
      <formula>"売"</formula>
    </cfRule>
  </conditionalFormatting>
  <conditionalFormatting sqref="G20">
    <cfRule type="cellIs" dxfId="185" priority="47" stopIfTrue="1" operator="equal">
      <formula>"買"</formula>
    </cfRule>
    <cfRule type="cellIs" dxfId="184" priority="48" stopIfTrue="1" operator="equal">
      <formula>"売"</formula>
    </cfRule>
  </conditionalFormatting>
  <conditionalFormatting sqref="G21">
    <cfRule type="cellIs" dxfId="183" priority="45" stopIfTrue="1" operator="equal">
      <formula>"買"</formula>
    </cfRule>
    <cfRule type="cellIs" dxfId="182" priority="46" stopIfTrue="1" operator="equal">
      <formula>"売"</formula>
    </cfRule>
  </conditionalFormatting>
  <conditionalFormatting sqref="G22">
    <cfRule type="cellIs" dxfId="181" priority="43" stopIfTrue="1" operator="equal">
      <formula>"買"</formula>
    </cfRule>
    <cfRule type="cellIs" dxfId="180" priority="44" stopIfTrue="1" operator="equal">
      <formula>"売"</formula>
    </cfRule>
  </conditionalFormatting>
  <conditionalFormatting sqref="G23">
    <cfRule type="cellIs" dxfId="179" priority="41" stopIfTrue="1" operator="equal">
      <formula>"買"</formula>
    </cfRule>
    <cfRule type="cellIs" dxfId="178" priority="42" stopIfTrue="1" operator="equal">
      <formula>"売"</formula>
    </cfRule>
  </conditionalFormatting>
  <conditionalFormatting sqref="G24">
    <cfRule type="cellIs" dxfId="177" priority="39" stopIfTrue="1" operator="equal">
      <formula>"買"</formula>
    </cfRule>
    <cfRule type="cellIs" dxfId="176" priority="40" stopIfTrue="1" operator="equal">
      <formula>"売"</formula>
    </cfRule>
  </conditionalFormatting>
  <conditionalFormatting sqref="G25">
    <cfRule type="cellIs" dxfId="175" priority="37" stopIfTrue="1" operator="equal">
      <formula>"買"</formula>
    </cfRule>
    <cfRule type="cellIs" dxfId="174" priority="38" stopIfTrue="1" operator="equal">
      <formula>"売"</formula>
    </cfRule>
  </conditionalFormatting>
  <conditionalFormatting sqref="G26">
    <cfRule type="cellIs" dxfId="173" priority="35" stopIfTrue="1" operator="equal">
      <formula>"買"</formula>
    </cfRule>
    <cfRule type="cellIs" dxfId="172" priority="36" stopIfTrue="1" operator="equal">
      <formula>"売"</formula>
    </cfRule>
  </conditionalFormatting>
  <conditionalFormatting sqref="G27">
    <cfRule type="cellIs" dxfId="171" priority="33" stopIfTrue="1" operator="equal">
      <formula>"買"</formula>
    </cfRule>
    <cfRule type="cellIs" dxfId="170" priority="34" stopIfTrue="1" operator="equal">
      <formula>"売"</formula>
    </cfRule>
  </conditionalFormatting>
  <conditionalFormatting sqref="G28">
    <cfRule type="cellIs" dxfId="169" priority="31" stopIfTrue="1" operator="equal">
      <formula>"買"</formula>
    </cfRule>
    <cfRule type="cellIs" dxfId="168" priority="32" stopIfTrue="1" operator="equal">
      <formula>"売"</formula>
    </cfRule>
  </conditionalFormatting>
  <conditionalFormatting sqref="G29">
    <cfRule type="cellIs" dxfId="105" priority="29" stopIfTrue="1" operator="equal">
      <formula>"買"</formula>
    </cfRule>
    <cfRule type="cellIs" dxfId="104" priority="30" stopIfTrue="1" operator="equal">
      <formula>"売"</formula>
    </cfRule>
  </conditionalFormatting>
  <conditionalFormatting sqref="G30">
    <cfRule type="cellIs" dxfId="101" priority="27" stopIfTrue="1" operator="equal">
      <formula>"買"</formula>
    </cfRule>
    <cfRule type="cellIs" dxfId="100" priority="28" stopIfTrue="1" operator="equal">
      <formula>"売"</formula>
    </cfRule>
  </conditionalFormatting>
  <conditionalFormatting sqref="G31">
    <cfRule type="cellIs" dxfId="97" priority="25" stopIfTrue="1" operator="equal">
      <formula>"買"</formula>
    </cfRule>
    <cfRule type="cellIs" dxfId="96" priority="26" stopIfTrue="1" operator="equal">
      <formula>"売"</formula>
    </cfRule>
  </conditionalFormatting>
  <conditionalFormatting sqref="G32">
    <cfRule type="cellIs" dxfId="93" priority="23" stopIfTrue="1" operator="equal">
      <formula>"買"</formula>
    </cfRule>
    <cfRule type="cellIs" dxfId="92" priority="24" stopIfTrue="1" operator="equal">
      <formula>"売"</formula>
    </cfRule>
  </conditionalFormatting>
  <conditionalFormatting sqref="G32">
    <cfRule type="cellIs" dxfId="89" priority="21" stopIfTrue="1" operator="equal">
      <formula>"買"</formula>
    </cfRule>
    <cfRule type="cellIs" dxfId="88" priority="22" stopIfTrue="1" operator="equal">
      <formula>"売"</formula>
    </cfRule>
  </conditionalFormatting>
  <conditionalFormatting sqref="G33">
    <cfRule type="cellIs" dxfId="85" priority="19" stopIfTrue="1" operator="equal">
      <formula>"買"</formula>
    </cfRule>
    <cfRule type="cellIs" dxfId="84" priority="20" stopIfTrue="1" operator="equal">
      <formula>"売"</formula>
    </cfRule>
  </conditionalFormatting>
  <conditionalFormatting sqref="G34">
    <cfRule type="cellIs" dxfId="81" priority="17" stopIfTrue="1" operator="equal">
      <formula>"買"</formula>
    </cfRule>
    <cfRule type="cellIs" dxfId="80" priority="18" stopIfTrue="1" operator="equal">
      <formula>"売"</formula>
    </cfRule>
  </conditionalFormatting>
  <conditionalFormatting sqref="G35">
    <cfRule type="cellIs" dxfId="75" priority="15" stopIfTrue="1" operator="equal">
      <formula>"買"</formula>
    </cfRule>
    <cfRule type="cellIs" dxfId="74" priority="16" stopIfTrue="1" operator="equal">
      <formula>"売"</formula>
    </cfRule>
  </conditionalFormatting>
  <conditionalFormatting sqref="G36">
    <cfRule type="cellIs" dxfId="67" priority="13" stopIfTrue="1" operator="equal">
      <formula>"買"</formula>
    </cfRule>
    <cfRule type="cellIs" dxfId="66" priority="14" stopIfTrue="1" operator="equal">
      <formula>"売"</formula>
    </cfRule>
  </conditionalFormatting>
  <conditionalFormatting sqref="G37">
    <cfRule type="cellIs" dxfId="51" priority="11" stopIfTrue="1" operator="equal">
      <formula>"買"</formula>
    </cfRule>
    <cfRule type="cellIs" dxfId="50" priority="12" stopIfTrue="1" operator="equal">
      <formula>"売"</formula>
    </cfRule>
  </conditionalFormatting>
  <conditionalFormatting sqref="G38">
    <cfRule type="cellIs" dxfId="43" priority="9" stopIfTrue="1" operator="equal">
      <formula>"買"</formula>
    </cfRule>
    <cfRule type="cellIs" dxfId="42" priority="10" stopIfTrue="1" operator="equal">
      <formula>"売"</formula>
    </cfRule>
  </conditionalFormatting>
  <conditionalFormatting sqref="G39">
    <cfRule type="cellIs" dxfId="31" priority="7" stopIfTrue="1" operator="equal">
      <formula>"買"</formula>
    </cfRule>
    <cfRule type="cellIs" dxfId="30" priority="8" stopIfTrue="1" operator="equal">
      <formula>"売"</formula>
    </cfRule>
  </conditionalFormatting>
  <conditionalFormatting sqref="G40">
    <cfRule type="cellIs" dxfId="23" priority="5" stopIfTrue="1" operator="equal">
      <formula>"買"</formula>
    </cfRule>
    <cfRule type="cellIs" dxfId="22" priority="6" stopIfTrue="1" operator="equal">
      <formula>"売"</formula>
    </cfRule>
  </conditionalFormatting>
  <conditionalFormatting sqref="G41">
    <cfRule type="cellIs" dxfId="15" priority="3" stopIfTrue="1" operator="equal">
      <formula>"買"</formula>
    </cfRule>
    <cfRule type="cellIs" dxfId="14" priority="4" stopIfTrue="1" operator="equal">
      <formula>"売"</formula>
    </cfRule>
  </conditionalFormatting>
  <conditionalFormatting sqref="G42">
    <cfRule type="cellIs" dxfId="7" priority="1" stopIfTrue="1" operator="equal">
      <formula>"買"</formula>
    </cfRule>
    <cfRule type="cellIs" dxfId="6" priority="2"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Y109"/>
  <sheetViews>
    <sheetView zoomScale="115" zoomScaleNormal="115" workbookViewId="0">
      <pane ySplit="8" topLeftCell="A39" activePane="bottomLeft" state="frozen"/>
      <selection pane="bottomLeft" activeCell="E42" sqref="E42:Q42"/>
    </sheetView>
  </sheetViews>
  <sheetFormatPr defaultRowHeight="13.5"/>
  <cols>
    <col min="1" max="1" width="2.875" customWidth="1"/>
    <col min="2" max="18" width="6.625" customWidth="1"/>
    <col min="22" max="22" width="10.875" style="22" hidden="1" customWidth="1"/>
    <col min="23" max="23" width="0" hidden="1" customWidth="1"/>
  </cols>
  <sheetData>
    <row r="2" spans="2:25">
      <c r="B2" s="47" t="s">
        <v>5</v>
      </c>
      <c r="C2" s="47"/>
      <c r="D2" s="49" t="s">
        <v>68</v>
      </c>
      <c r="E2" s="49"/>
      <c r="F2" s="47" t="s">
        <v>6</v>
      </c>
      <c r="G2" s="47"/>
      <c r="H2" s="51" t="s">
        <v>36</v>
      </c>
      <c r="I2" s="51"/>
      <c r="J2" s="47" t="s">
        <v>7</v>
      </c>
      <c r="K2" s="47"/>
      <c r="L2" s="48">
        <v>100000</v>
      </c>
      <c r="M2" s="49"/>
      <c r="N2" s="47" t="s">
        <v>8</v>
      </c>
      <c r="O2" s="47"/>
      <c r="P2" s="50">
        <f>SUM(L2,D4)</f>
        <v>89669.513392173554</v>
      </c>
      <c r="Q2" s="51"/>
      <c r="R2" s="1"/>
      <c r="S2" s="1"/>
      <c r="T2" s="1"/>
    </row>
    <row r="3" spans="2:25" ht="57" customHeight="1">
      <c r="B3" s="47" t="s">
        <v>9</v>
      </c>
      <c r="C3" s="47"/>
      <c r="D3" s="52" t="s">
        <v>65</v>
      </c>
      <c r="E3" s="52"/>
      <c r="F3" s="52"/>
      <c r="G3" s="52"/>
      <c r="H3" s="52"/>
      <c r="I3" s="52"/>
      <c r="J3" s="47" t="s">
        <v>10</v>
      </c>
      <c r="K3" s="47"/>
      <c r="L3" s="52" t="s">
        <v>61</v>
      </c>
      <c r="M3" s="53"/>
      <c r="N3" s="53"/>
      <c r="O3" s="53"/>
      <c r="P3" s="53"/>
      <c r="Q3" s="53"/>
      <c r="R3" s="1"/>
      <c r="S3" s="1"/>
    </row>
    <row r="4" spans="2:25">
      <c r="B4" s="47" t="s">
        <v>11</v>
      </c>
      <c r="C4" s="47"/>
      <c r="D4" s="54">
        <f>SUM($R$9:$S$993)</f>
        <v>-10330.486607826444</v>
      </c>
      <c r="E4" s="54"/>
      <c r="F4" s="47" t="s">
        <v>12</v>
      </c>
      <c r="G4" s="47"/>
      <c r="H4" s="55">
        <f>SUM($T$9:$U$108)</f>
        <v>-1806.0999999999979</v>
      </c>
      <c r="I4" s="51"/>
      <c r="J4" s="56" t="s">
        <v>58</v>
      </c>
      <c r="K4" s="56"/>
      <c r="L4" s="50">
        <f>MAX($C$9:$D$990)-C9</f>
        <v>26709.54540210664</v>
      </c>
      <c r="M4" s="50"/>
      <c r="N4" s="56" t="s">
        <v>57</v>
      </c>
      <c r="O4" s="56"/>
      <c r="P4" s="57">
        <f>MAX(Y:Y)</f>
        <v>0.2923223494519559</v>
      </c>
      <c r="Q4" s="57"/>
      <c r="R4" s="1"/>
      <c r="S4" s="1"/>
      <c r="T4" s="1"/>
    </row>
    <row r="5" spans="2:25">
      <c r="B5" s="36" t="s">
        <v>15</v>
      </c>
      <c r="C5" s="2">
        <f>COUNTIF($R$9:$R$990,"&gt;0")</f>
        <v>11</v>
      </c>
      <c r="D5" s="37" t="s">
        <v>16</v>
      </c>
      <c r="E5" s="15">
        <f>COUNTIF($R$9:$R$990,"&lt;0")</f>
        <v>23</v>
      </c>
      <c r="F5" s="37" t="s">
        <v>17</v>
      </c>
      <c r="G5" s="2">
        <f>COUNTIF($R$9:$R$990,"=0")</f>
        <v>0</v>
      </c>
      <c r="H5" s="37" t="s">
        <v>18</v>
      </c>
      <c r="I5" s="3">
        <f>C5/SUM(C5,E5,G5)</f>
        <v>0.3235294117647059</v>
      </c>
      <c r="J5" s="58" t="s">
        <v>19</v>
      </c>
      <c r="K5" s="47"/>
      <c r="L5" s="59">
        <f>MAX(V9:V993)</f>
        <v>4</v>
      </c>
      <c r="M5" s="60"/>
      <c r="N5" s="17" t="s">
        <v>20</v>
      </c>
      <c r="O5" s="9"/>
      <c r="P5" s="59">
        <f>MAX(W9:W993)</f>
        <v>8</v>
      </c>
      <c r="Q5" s="60"/>
      <c r="R5" s="1"/>
      <c r="S5" s="1"/>
      <c r="T5" s="1"/>
    </row>
    <row r="6" spans="2:25">
      <c r="B6" s="11"/>
      <c r="C6" s="13"/>
      <c r="D6" s="14"/>
      <c r="E6" s="10"/>
      <c r="F6" s="11"/>
      <c r="G6" s="10"/>
      <c r="H6" s="11"/>
      <c r="I6" s="16"/>
      <c r="J6" s="11"/>
      <c r="K6" s="11"/>
      <c r="L6" s="10"/>
      <c r="M6" s="44" t="s">
        <v>62</v>
      </c>
      <c r="N6" s="12"/>
      <c r="O6" s="12"/>
      <c r="P6" s="10"/>
      <c r="Q6" s="7"/>
      <c r="R6" s="1"/>
      <c r="S6" s="1"/>
      <c r="T6" s="1"/>
    </row>
    <row r="7" spans="2:25">
      <c r="B7" s="61" t="s">
        <v>21</v>
      </c>
      <c r="C7" s="63" t="s">
        <v>22</v>
      </c>
      <c r="D7" s="64"/>
      <c r="E7" s="67" t="s">
        <v>23</v>
      </c>
      <c r="F7" s="68"/>
      <c r="G7" s="68"/>
      <c r="H7" s="68"/>
      <c r="I7" s="69"/>
      <c r="J7" s="70" t="s">
        <v>24</v>
      </c>
      <c r="K7" s="71"/>
      <c r="L7" s="72"/>
      <c r="M7" s="73" t="s">
        <v>25</v>
      </c>
      <c r="N7" s="74" t="s">
        <v>26</v>
      </c>
      <c r="O7" s="75"/>
      <c r="P7" s="75"/>
      <c r="Q7" s="76"/>
      <c r="R7" s="77" t="s">
        <v>27</v>
      </c>
      <c r="S7" s="77"/>
      <c r="T7" s="77"/>
      <c r="U7" s="77"/>
    </row>
    <row r="8" spans="2:25">
      <c r="B8" s="62"/>
      <c r="C8" s="65"/>
      <c r="D8" s="66"/>
      <c r="E8" s="18" t="s">
        <v>28</v>
      </c>
      <c r="F8" s="18" t="s">
        <v>29</v>
      </c>
      <c r="G8" s="18" t="s">
        <v>30</v>
      </c>
      <c r="H8" s="78" t="s">
        <v>31</v>
      </c>
      <c r="I8" s="69"/>
      <c r="J8" s="4" t="s">
        <v>32</v>
      </c>
      <c r="K8" s="79" t="s">
        <v>33</v>
      </c>
      <c r="L8" s="72"/>
      <c r="M8" s="73"/>
      <c r="N8" s="5" t="s">
        <v>28</v>
      </c>
      <c r="O8" s="5" t="s">
        <v>29</v>
      </c>
      <c r="P8" s="80" t="s">
        <v>31</v>
      </c>
      <c r="Q8" s="76"/>
      <c r="R8" s="77" t="s">
        <v>34</v>
      </c>
      <c r="S8" s="77"/>
      <c r="T8" s="77" t="s">
        <v>32</v>
      </c>
      <c r="U8" s="77"/>
      <c r="Y8" t="s">
        <v>56</v>
      </c>
    </row>
    <row r="9" spans="2:25">
      <c r="B9" s="35">
        <v>1</v>
      </c>
      <c r="C9" s="81">
        <f>L2</f>
        <v>100000</v>
      </c>
      <c r="D9" s="81"/>
      <c r="E9" s="45">
        <v>2010</v>
      </c>
      <c r="F9" s="8">
        <v>43500</v>
      </c>
      <c r="G9" s="45" t="s">
        <v>3</v>
      </c>
      <c r="H9" s="82">
        <v>139.31</v>
      </c>
      <c r="I9" s="82"/>
      <c r="J9" s="45">
        <v>545</v>
      </c>
      <c r="K9" s="81">
        <f>IF(J9="","",C9*0.03)</f>
        <v>3000</v>
      </c>
      <c r="L9" s="81"/>
      <c r="M9" s="6">
        <f>IF(J9="","",(K9/J9)/LOOKUP(RIGHT($D$2,3),定数!$A$6:$A$13,定数!$B$6:$B$13))</f>
        <v>5.5045871559633024E-2</v>
      </c>
      <c r="N9" s="45">
        <v>2017</v>
      </c>
      <c r="O9" s="8">
        <v>42111</v>
      </c>
      <c r="P9" s="82">
        <v>144.78</v>
      </c>
      <c r="Q9" s="82"/>
      <c r="R9" s="83">
        <f>IF(P9="","",T9*M9*LOOKUP(RIGHT($D$2,3),定数!$A$6:$A$13,定数!$B$6:$B$13))</f>
        <v>-3011.009174311926</v>
      </c>
      <c r="S9" s="83"/>
      <c r="T9" s="84">
        <f>IF(P9="","",IF(G9="買",(P9-H9),(H9-P9))*IF(RIGHT($D$2,3)="JPY",100,10000))</f>
        <v>-546.99999999999989</v>
      </c>
      <c r="U9" s="84"/>
      <c r="V9" s="1">
        <f>IF(T9&lt;&gt;"",IF(T9&gt;0,1+V8,0),"")</f>
        <v>0</v>
      </c>
      <c r="W9">
        <f>IF(T9&lt;&gt;"",IF(T9&lt;0,1+W8,0),"")</f>
        <v>1</v>
      </c>
    </row>
    <row r="10" spans="2:25">
      <c r="B10" s="35">
        <v>2</v>
      </c>
      <c r="C10" s="81">
        <f t="shared" ref="C10:C73" si="0">IF(R9="","",C9+R9)</f>
        <v>96988.990825688074</v>
      </c>
      <c r="D10" s="81"/>
      <c r="E10" s="45">
        <v>2010</v>
      </c>
      <c r="F10" s="8">
        <v>43707</v>
      </c>
      <c r="G10" s="45" t="s">
        <v>3</v>
      </c>
      <c r="H10" s="82">
        <v>130.61000000000001</v>
      </c>
      <c r="I10" s="82"/>
      <c r="J10" s="45">
        <v>297</v>
      </c>
      <c r="K10" s="85">
        <f>IF(J10="","",C10*0.03)</f>
        <v>2909.669724770642</v>
      </c>
      <c r="L10" s="86"/>
      <c r="M10" s="6">
        <f>IF(J10="","",(K10/J10)/LOOKUP(RIGHT($D$2,3),定数!$A$6:$A$13,定数!$B$6:$B$13))</f>
        <v>9.796867760170512E-2</v>
      </c>
      <c r="N10" s="45">
        <v>2017</v>
      </c>
      <c r="O10" s="8">
        <v>43496</v>
      </c>
      <c r="P10" s="82">
        <v>133.6</v>
      </c>
      <c r="Q10" s="82"/>
      <c r="R10" s="83">
        <f>IF(P10="","",T10*M10*LOOKUP(RIGHT($D$2,3),定数!$A$6:$A$13,定数!$B$6:$B$13))</f>
        <v>-2929.2634602909638</v>
      </c>
      <c r="S10" s="83"/>
      <c r="T10" s="84">
        <f>IF(P10="","",IF(G10="買",(P10-H10),(H10-P10))*IF(RIGHT($D$2,3)="JPY",100,10000))</f>
        <v>-298.99999999999807</v>
      </c>
      <c r="U10" s="84"/>
      <c r="V10" s="22">
        <f t="shared" ref="V10:V22" si="1">IF(T10&lt;&gt;"",IF(T10&gt;0,1+V9,0),"")</f>
        <v>0</v>
      </c>
      <c r="W10">
        <f t="shared" ref="W10:W73" si="2">IF(T10&lt;&gt;"",IF(T10&lt;0,1+W9,0),"")</f>
        <v>2</v>
      </c>
      <c r="X10" s="41">
        <f>IF(C10&lt;&gt;"",MAX(C10,C9),"")</f>
        <v>100000</v>
      </c>
    </row>
    <row r="11" spans="2:25">
      <c r="B11" s="35">
        <v>3</v>
      </c>
      <c r="C11" s="81">
        <f t="shared" ref="C11:C16" si="3">IF(R10="","",C10+R10)</f>
        <v>94059.727365397106</v>
      </c>
      <c r="D11" s="81"/>
      <c r="E11" s="45">
        <v>2010</v>
      </c>
      <c r="F11" s="8">
        <v>43779</v>
      </c>
      <c r="G11" s="45" t="s">
        <v>4</v>
      </c>
      <c r="H11" s="82">
        <v>133.09</v>
      </c>
      <c r="I11" s="82"/>
      <c r="J11" s="45">
        <v>273</v>
      </c>
      <c r="K11" s="85">
        <f t="shared" ref="K11:K42" si="4">IF(J11="","",C11*0.03)</f>
        <v>2821.7918209619129</v>
      </c>
      <c r="L11" s="86"/>
      <c r="M11" s="6">
        <f>IF(J11="","",(K11/J11)/LOOKUP(RIGHT($D$2,3),定数!$A$6:$A$13,定数!$B$6:$B$13))</f>
        <v>0.10336233776417263</v>
      </c>
      <c r="N11" s="45">
        <v>2017</v>
      </c>
      <c r="O11" s="8">
        <v>43799</v>
      </c>
      <c r="P11" s="87">
        <v>130.34</v>
      </c>
      <c r="Q11" s="88"/>
      <c r="R11" s="83">
        <f>IF(P11="","",T11*M11*LOOKUP(RIGHT($D$2,3),定数!$A$6:$A$13,定数!$B$6:$B$13))</f>
        <v>-2842.4642885147473</v>
      </c>
      <c r="S11" s="83"/>
      <c r="T11" s="84">
        <f>IF(P11="","",IF(G11="買",(P11-H11),(H11-P11))*IF(RIGHT($D$2,3)="JPY",100,10000))</f>
        <v>-275</v>
      </c>
      <c r="U11" s="84"/>
      <c r="V11" s="22">
        <f t="shared" si="1"/>
        <v>0</v>
      </c>
      <c r="W11">
        <f t="shared" si="2"/>
        <v>3</v>
      </c>
      <c r="X11" s="41">
        <f>IF(C11&lt;&gt;"",MAX(X10,C11),"")</f>
        <v>100000</v>
      </c>
      <c r="Y11" s="42">
        <f>IF(X11&lt;&gt;"",1-(C11/X11),"")</f>
        <v>5.9402726346028945E-2</v>
      </c>
    </row>
    <row r="12" spans="2:25">
      <c r="B12" s="35">
        <v>4</v>
      </c>
      <c r="C12" s="81">
        <f t="shared" si="3"/>
        <v>91217.263076882358</v>
      </c>
      <c r="D12" s="81"/>
      <c r="E12" s="45">
        <v>2011</v>
      </c>
      <c r="F12" s="8">
        <v>43498</v>
      </c>
      <c r="G12" s="45" t="s">
        <v>4</v>
      </c>
      <c r="H12" s="87">
        <v>132.03100000000001</v>
      </c>
      <c r="I12" s="88"/>
      <c r="J12" s="45">
        <v>107</v>
      </c>
      <c r="K12" s="85">
        <f t="shared" si="4"/>
        <v>2736.5178923064705</v>
      </c>
      <c r="L12" s="86"/>
      <c r="M12" s="6">
        <f>IF(J12="","",(K12/J12)/LOOKUP(RIGHT($D$2,3),定数!$A$6:$A$13,定数!$B$6:$B$13))</f>
        <v>0.2557493357295767</v>
      </c>
      <c r="N12" s="45">
        <v>2011</v>
      </c>
      <c r="O12" s="8">
        <v>43500</v>
      </c>
      <c r="P12" s="87">
        <v>131.21</v>
      </c>
      <c r="Q12" s="88"/>
      <c r="R12" s="83">
        <f>IF(P12="","",T12*M12*LOOKUP(RIGHT($D$2,3),定数!$A$6:$A$13,定数!$B$6:$B$13))</f>
        <v>-2099.7020463398194</v>
      </c>
      <c r="S12" s="83"/>
      <c r="T12" s="84">
        <f t="shared" ref="T12:T75" si="5">IF(P12="","",IF(G12="買",(P12-H12),(H12-P12))*IF(RIGHT($D$2,3)="JPY",100,10000))</f>
        <v>-82.099999999999795</v>
      </c>
      <c r="U12" s="84"/>
      <c r="V12" s="22">
        <f t="shared" si="1"/>
        <v>0</v>
      </c>
      <c r="W12">
        <f t="shared" si="2"/>
        <v>4</v>
      </c>
      <c r="X12" s="41">
        <f t="shared" ref="X12:X75" si="6">IF(C12&lt;&gt;"",MAX(X11,C12),"")</f>
        <v>100000</v>
      </c>
      <c r="Y12" s="42">
        <f t="shared" ref="Y12:Y75" si="7">IF(X12&lt;&gt;"",1-(C12/X12),"")</f>
        <v>8.78273692311764E-2</v>
      </c>
    </row>
    <row r="13" spans="2:25">
      <c r="B13" s="35">
        <v>5</v>
      </c>
      <c r="C13" s="81">
        <f t="shared" si="3"/>
        <v>89117.561030542536</v>
      </c>
      <c r="D13" s="81"/>
      <c r="E13" s="45">
        <v>2011</v>
      </c>
      <c r="F13" s="8">
        <v>43500</v>
      </c>
      <c r="G13" s="45" t="s">
        <v>4</v>
      </c>
      <c r="H13" s="87">
        <v>132.72</v>
      </c>
      <c r="I13" s="88"/>
      <c r="J13" s="45">
        <v>171</v>
      </c>
      <c r="K13" s="85">
        <f t="shared" si="4"/>
        <v>2673.5268309162761</v>
      </c>
      <c r="L13" s="86"/>
      <c r="M13" s="6">
        <f>IF(J13="","",(K13/J13)/LOOKUP(RIGHT($D$2,3),定数!$A$6:$A$13,定数!$B$6:$B$13))</f>
        <v>0.15634659829919742</v>
      </c>
      <c r="N13" s="45">
        <v>2011</v>
      </c>
      <c r="O13" s="8">
        <v>43538</v>
      </c>
      <c r="P13" s="87">
        <v>130.99</v>
      </c>
      <c r="Q13" s="88"/>
      <c r="R13" s="83">
        <f>IF(P13="","",T13*M13*LOOKUP(RIGHT($D$2,3),定数!$A$6:$A$13,定数!$B$6:$B$13))</f>
        <v>-2704.7961505760995</v>
      </c>
      <c r="S13" s="83"/>
      <c r="T13" s="84">
        <f t="shared" si="5"/>
        <v>-172.99999999999898</v>
      </c>
      <c r="U13" s="84"/>
      <c r="V13" s="22">
        <f t="shared" si="1"/>
        <v>0</v>
      </c>
      <c r="W13">
        <f t="shared" si="2"/>
        <v>5</v>
      </c>
      <c r="X13" s="41">
        <f t="shared" si="6"/>
        <v>100000</v>
      </c>
      <c r="Y13" s="42">
        <f t="shared" si="7"/>
        <v>0.10882438969457464</v>
      </c>
    </row>
    <row r="14" spans="2:25">
      <c r="B14" s="35">
        <v>6</v>
      </c>
      <c r="C14" s="81">
        <f t="shared" si="3"/>
        <v>86412.764879966431</v>
      </c>
      <c r="D14" s="81"/>
      <c r="E14" s="45">
        <v>2011</v>
      </c>
      <c r="F14" s="8">
        <v>43631</v>
      </c>
      <c r="G14" s="45" t="s">
        <v>3</v>
      </c>
      <c r="H14" s="87">
        <v>130.68</v>
      </c>
      <c r="I14" s="88"/>
      <c r="J14" s="45">
        <v>132</v>
      </c>
      <c r="K14" s="85">
        <f t="shared" si="4"/>
        <v>2592.3829463989928</v>
      </c>
      <c r="L14" s="86"/>
      <c r="M14" s="6">
        <f>IF(J14="","",(K14/J14)/LOOKUP(RIGHT($D$2,3),定数!$A$6:$A$13,定数!$B$6:$B$13))</f>
        <v>0.19639264745446916</v>
      </c>
      <c r="N14" s="45">
        <v>2011</v>
      </c>
      <c r="O14" s="8">
        <v>43657</v>
      </c>
      <c r="P14" s="87">
        <v>128.03</v>
      </c>
      <c r="Q14" s="88"/>
      <c r="R14" s="83">
        <f>IF(P14="","",T14*M14*LOOKUP(RIGHT($D$2,3),定数!$A$6:$A$13,定数!$B$6:$B$13))</f>
        <v>5204.4051575434441</v>
      </c>
      <c r="S14" s="83"/>
      <c r="T14" s="84">
        <f t="shared" si="5"/>
        <v>265.00000000000057</v>
      </c>
      <c r="U14" s="84"/>
      <c r="V14" s="22">
        <f t="shared" si="1"/>
        <v>1</v>
      </c>
      <c r="W14">
        <f t="shared" si="2"/>
        <v>0</v>
      </c>
      <c r="X14" s="41">
        <f t="shared" si="6"/>
        <v>100000</v>
      </c>
      <c r="Y14" s="42">
        <f t="shared" si="7"/>
        <v>0.13587235120033569</v>
      </c>
    </row>
    <row r="15" spans="2:25">
      <c r="B15" s="35">
        <v>7</v>
      </c>
      <c r="C15" s="81">
        <f t="shared" si="3"/>
        <v>91617.170037509874</v>
      </c>
      <c r="D15" s="81"/>
      <c r="E15" s="45">
        <v>2011</v>
      </c>
      <c r="F15" s="8">
        <v>43638</v>
      </c>
      <c r="G15" s="45" t="s">
        <v>3</v>
      </c>
      <c r="H15" s="82">
        <v>128.97</v>
      </c>
      <c r="I15" s="82"/>
      <c r="J15" s="45">
        <v>152</v>
      </c>
      <c r="K15" s="85">
        <f t="shared" si="4"/>
        <v>2748.515101125296</v>
      </c>
      <c r="L15" s="86"/>
      <c r="M15" s="6">
        <f>IF(J15="","",(K15/J15)/LOOKUP(RIGHT($D$2,3),定数!$A$6:$A$13,定数!$B$6:$B$13))</f>
        <v>0.1808233619161379</v>
      </c>
      <c r="N15" s="45">
        <v>2011</v>
      </c>
      <c r="O15" s="8">
        <v>43651</v>
      </c>
      <c r="P15" s="82">
        <v>130.52000000000001</v>
      </c>
      <c r="Q15" s="82"/>
      <c r="R15" s="83">
        <f>IF(P15="","",T15*M15*LOOKUP(RIGHT($D$2,3),定数!$A$6:$A$13,定数!$B$6:$B$13))</f>
        <v>-2802.7621097001584</v>
      </c>
      <c r="S15" s="83"/>
      <c r="T15" s="84">
        <f t="shared" si="5"/>
        <v>-155.00000000000114</v>
      </c>
      <c r="U15" s="84"/>
      <c r="V15" s="22">
        <f t="shared" si="1"/>
        <v>0</v>
      </c>
      <c r="W15">
        <f t="shared" si="2"/>
        <v>1</v>
      </c>
      <c r="X15" s="41">
        <f t="shared" si="6"/>
        <v>100000</v>
      </c>
      <c r="Y15" s="42">
        <f t="shared" si="7"/>
        <v>8.3828299624901237E-2</v>
      </c>
    </row>
    <row r="16" spans="2:25">
      <c r="B16" s="35">
        <v>8</v>
      </c>
      <c r="C16" s="81">
        <f t="shared" si="3"/>
        <v>88814.40792780972</v>
      </c>
      <c r="D16" s="81"/>
      <c r="E16" s="45">
        <v>2011</v>
      </c>
      <c r="F16" s="8">
        <v>43654</v>
      </c>
      <c r="G16" s="45" t="s">
        <v>3</v>
      </c>
      <c r="H16" s="82">
        <v>128.85</v>
      </c>
      <c r="I16" s="82"/>
      <c r="J16" s="45">
        <v>118</v>
      </c>
      <c r="K16" s="85">
        <f t="shared" si="4"/>
        <v>2664.4322378342913</v>
      </c>
      <c r="L16" s="86"/>
      <c r="M16" s="6">
        <f>IF(J16="","",(K16/J16)/LOOKUP(RIGHT($D$2,3),定数!$A$6:$A$13,定数!$B$6:$B$13))</f>
        <v>0.22579934218934672</v>
      </c>
      <c r="N16" s="45">
        <v>2011</v>
      </c>
      <c r="O16" s="8">
        <v>43658</v>
      </c>
      <c r="P16" s="82">
        <v>126.49</v>
      </c>
      <c r="Q16" s="82"/>
      <c r="R16" s="83">
        <f>IF(P16="","",T16*M16*LOOKUP(RIGHT($D$2,3),定数!$A$6:$A$13,定数!$B$6:$B$13))</f>
        <v>5328.8644756685808</v>
      </c>
      <c r="S16" s="83"/>
      <c r="T16" s="84">
        <f t="shared" si="5"/>
        <v>235.99999999999994</v>
      </c>
      <c r="U16" s="84"/>
      <c r="V16" s="22">
        <f t="shared" si="1"/>
        <v>1</v>
      </c>
      <c r="W16">
        <f t="shared" si="2"/>
        <v>0</v>
      </c>
      <c r="X16" s="41">
        <f t="shared" si="6"/>
        <v>100000</v>
      </c>
      <c r="Y16" s="42">
        <f t="shared" si="7"/>
        <v>0.11185592072190276</v>
      </c>
    </row>
    <row r="17" spans="2:25">
      <c r="B17" s="35">
        <v>9</v>
      </c>
      <c r="C17" s="81">
        <f t="shared" si="0"/>
        <v>94143.272403478302</v>
      </c>
      <c r="D17" s="81"/>
      <c r="E17" s="45">
        <v>2011</v>
      </c>
      <c r="F17" s="8">
        <v>43673</v>
      </c>
      <c r="G17" s="45" t="s">
        <v>3</v>
      </c>
      <c r="H17" s="82">
        <v>127.18</v>
      </c>
      <c r="I17" s="82"/>
      <c r="J17" s="45">
        <v>92</v>
      </c>
      <c r="K17" s="85">
        <f t="shared" si="4"/>
        <v>2824.2981721043489</v>
      </c>
      <c r="L17" s="86"/>
      <c r="M17" s="6">
        <f>IF(J17="","",(K17/J17)/LOOKUP(RIGHT($D$2,3),定数!$A$6:$A$13,定数!$B$6:$B$13))</f>
        <v>0.3069889317504727</v>
      </c>
      <c r="N17" s="45">
        <v>2011</v>
      </c>
      <c r="O17" s="8">
        <v>43678</v>
      </c>
      <c r="P17" s="82">
        <v>128.12</v>
      </c>
      <c r="Q17" s="82"/>
      <c r="R17" s="83">
        <f>IF(P17="","",T17*M17*LOOKUP(RIGHT($D$2,3),定数!$A$6:$A$13,定数!$B$6:$B$13))</f>
        <v>-2885.6959584544361</v>
      </c>
      <c r="S17" s="83"/>
      <c r="T17" s="84">
        <f t="shared" si="5"/>
        <v>-93.999999999999773</v>
      </c>
      <c r="U17" s="84"/>
      <c r="V17" s="22">
        <f t="shared" si="1"/>
        <v>0</v>
      </c>
      <c r="W17">
        <f t="shared" si="2"/>
        <v>1</v>
      </c>
      <c r="X17" s="41">
        <f t="shared" si="6"/>
        <v>100000</v>
      </c>
      <c r="Y17" s="42">
        <f t="shared" si="7"/>
        <v>5.8567275965216936E-2</v>
      </c>
    </row>
    <row r="18" spans="2:25">
      <c r="B18" s="35">
        <v>10</v>
      </c>
      <c r="C18" s="81">
        <f t="shared" si="0"/>
        <v>91257.576445023864</v>
      </c>
      <c r="D18" s="81"/>
      <c r="E18" s="45">
        <v>2011</v>
      </c>
      <c r="F18" s="8">
        <v>43717</v>
      </c>
      <c r="G18" s="45" t="s">
        <v>3</v>
      </c>
      <c r="H18" s="82">
        <v>122.35</v>
      </c>
      <c r="I18" s="82"/>
      <c r="J18" s="45">
        <v>196</v>
      </c>
      <c r="K18" s="85">
        <f t="shared" si="4"/>
        <v>2737.7272933507156</v>
      </c>
      <c r="L18" s="86"/>
      <c r="M18" s="6">
        <f>IF(J18="","",(K18/J18)/LOOKUP(RIGHT($D$2,3),定数!$A$6:$A$13,定数!$B$6:$B$13))</f>
        <v>0.13967996394646509</v>
      </c>
      <c r="N18" s="45">
        <v>2011</v>
      </c>
      <c r="O18" s="8">
        <v>43727</v>
      </c>
      <c r="P18" s="82">
        <v>120.4</v>
      </c>
      <c r="Q18" s="82"/>
      <c r="R18" s="83">
        <f>IF(P18="","",T18*M18*LOOKUP(RIGHT($D$2,3),定数!$A$6:$A$13,定数!$B$6:$B$13))</f>
        <v>2723.7592969560533</v>
      </c>
      <c r="S18" s="83"/>
      <c r="T18" s="84">
        <f t="shared" si="5"/>
        <v>194.99999999999886</v>
      </c>
      <c r="U18" s="84"/>
      <c r="V18" s="22">
        <f t="shared" si="1"/>
        <v>1</v>
      </c>
      <c r="W18">
        <f t="shared" si="2"/>
        <v>0</v>
      </c>
      <c r="X18" s="41">
        <f t="shared" si="6"/>
        <v>100000</v>
      </c>
      <c r="Y18" s="42">
        <f t="shared" si="7"/>
        <v>8.7424235549761309E-2</v>
      </c>
    </row>
    <row r="19" spans="2:25">
      <c r="B19" s="35">
        <v>11</v>
      </c>
      <c r="C19" s="81">
        <f t="shared" si="0"/>
        <v>93981.335741979914</v>
      </c>
      <c r="D19" s="81"/>
      <c r="E19" s="45">
        <v>2011</v>
      </c>
      <c r="F19" s="8">
        <v>43765</v>
      </c>
      <c r="G19" s="45" t="s">
        <v>4</v>
      </c>
      <c r="H19" s="82">
        <v>122.51</v>
      </c>
      <c r="I19" s="82"/>
      <c r="J19" s="45">
        <v>136</v>
      </c>
      <c r="K19" s="85">
        <f t="shared" si="4"/>
        <v>2819.4400722593973</v>
      </c>
      <c r="L19" s="86"/>
      <c r="M19" s="6">
        <f>IF(J19="","",(K19/J19)/LOOKUP(RIGHT($D$2,3),定数!$A$6:$A$13,定数!$B$6:$B$13))</f>
        <v>0.20731177001907333</v>
      </c>
      <c r="N19" s="45">
        <v>2011</v>
      </c>
      <c r="O19" s="8">
        <v>43769</v>
      </c>
      <c r="P19" s="82">
        <v>124.23</v>
      </c>
      <c r="Q19" s="82"/>
      <c r="R19" s="83">
        <f>IF(P19="","",T19*M19*LOOKUP(RIGHT($D$2,3),定数!$A$6:$A$13,定数!$B$6:$B$13))</f>
        <v>3565.7624443280588</v>
      </c>
      <c r="S19" s="83"/>
      <c r="T19" s="84">
        <f t="shared" si="5"/>
        <v>171.99999999999989</v>
      </c>
      <c r="U19" s="84"/>
      <c r="V19" s="22">
        <f t="shared" si="1"/>
        <v>2</v>
      </c>
      <c r="W19">
        <f t="shared" si="2"/>
        <v>0</v>
      </c>
      <c r="X19" s="41">
        <f t="shared" si="6"/>
        <v>100000</v>
      </c>
      <c r="Y19" s="42">
        <f t="shared" si="7"/>
        <v>6.01866425802009E-2</v>
      </c>
    </row>
    <row r="20" spans="2:25">
      <c r="B20" s="35">
        <v>12</v>
      </c>
      <c r="C20" s="81">
        <f t="shared" si="0"/>
        <v>97547.09818630798</v>
      </c>
      <c r="D20" s="81"/>
      <c r="E20" s="45">
        <v>2012</v>
      </c>
      <c r="F20" s="8">
        <v>43499</v>
      </c>
      <c r="G20" s="45" t="s">
        <v>4</v>
      </c>
      <c r="H20" s="82">
        <v>121.21</v>
      </c>
      <c r="I20" s="82"/>
      <c r="J20" s="45">
        <v>93</v>
      </c>
      <c r="K20" s="85">
        <f t="shared" si="4"/>
        <v>2926.4129455892394</v>
      </c>
      <c r="L20" s="86"/>
      <c r="M20" s="6">
        <f>IF(J20="","",(K20/J20)/LOOKUP(RIGHT($D$2,3),定数!$A$6:$A$13,定数!$B$6:$B$13))</f>
        <v>0.31466805866550962</v>
      </c>
      <c r="N20" s="45">
        <v>2012</v>
      </c>
      <c r="O20" s="8">
        <v>43506</v>
      </c>
      <c r="P20" s="82">
        <v>123.07</v>
      </c>
      <c r="Q20" s="82"/>
      <c r="R20" s="83">
        <f>IF(P20="","",T20*M20*LOOKUP(RIGHT($D$2,3),定数!$A$6:$A$13,定数!$B$6:$B$13))</f>
        <v>5852.8258911784778</v>
      </c>
      <c r="S20" s="83"/>
      <c r="T20" s="84">
        <f t="shared" si="5"/>
        <v>185.99999999999994</v>
      </c>
      <c r="U20" s="84"/>
      <c r="V20" s="22">
        <f t="shared" si="1"/>
        <v>3</v>
      </c>
      <c r="W20">
        <f t="shared" si="2"/>
        <v>0</v>
      </c>
      <c r="X20" s="41">
        <f t="shared" si="6"/>
        <v>100000</v>
      </c>
      <c r="Y20" s="42">
        <f t="shared" si="7"/>
        <v>2.4529018136920211E-2</v>
      </c>
    </row>
    <row r="21" spans="2:25">
      <c r="B21" s="35">
        <v>13</v>
      </c>
      <c r="C21" s="81">
        <f t="shared" si="0"/>
        <v>103399.92407748646</v>
      </c>
      <c r="D21" s="81"/>
      <c r="E21" s="45">
        <v>2012</v>
      </c>
      <c r="F21" s="8">
        <v>29</v>
      </c>
      <c r="G21" s="45" t="s">
        <v>4</v>
      </c>
      <c r="H21" s="82">
        <v>122.96</v>
      </c>
      <c r="I21" s="82"/>
      <c r="J21" s="45">
        <v>125</v>
      </c>
      <c r="K21" s="85">
        <f t="shared" si="4"/>
        <v>3101.9977223245937</v>
      </c>
      <c r="L21" s="86"/>
      <c r="M21" s="6">
        <f>IF(J21="","",(K21/J21)/LOOKUP(RIGHT($D$2,3),定数!$A$6:$A$13,定数!$B$6:$B$13))</f>
        <v>0.24815981778596752</v>
      </c>
      <c r="N21" s="45">
        <v>2012</v>
      </c>
      <c r="O21" s="8">
        <v>43513</v>
      </c>
      <c r="P21" s="82">
        <v>125.46</v>
      </c>
      <c r="Q21" s="82"/>
      <c r="R21" s="83">
        <f>IF(P21="","",T21*M21*LOOKUP(RIGHT($D$2,3),定数!$A$6:$A$13,定数!$B$6:$B$13))</f>
        <v>6203.9954446491874</v>
      </c>
      <c r="S21" s="83"/>
      <c r="T21" s="84">
        <f t="shared" si="5"/>
        <v>250</v>
      </c>
      <c r="U21" s="84"/>
      <c r="V21" s="22">
        <f t="shared" si="1"/>
        <v>4</v>
      </c>
      <c r="W21">
        <f t="shared" si="2"/>
        <v>0</v>
      </c>
      <c r="X21" s="41">
        <f t="shared" si="6"/>
        <v>103399.92407748646</v>
      </c>
      <c r="Y21" s="42">
        <f t="shared" si="7"/>
        <v>0</v>
      </c>
    </row>
    <row r="22" spans="2:25">
      <c r="B22" s="35">
        <v>14</v>
      </c>
      <c r="C22" s="81">
        <f t="shared" si="0"/>
        <v>109603.91952213565</v>
      </c>
      <c r="D22" s="81"/>
      <c r="E22" s="45">
        <v>2012</v>
      </c>
      <c r="F22" s="8">
        <v>43537</v>
      </c>
      <c r="G22" s="45" t="s">
        <v>4</v>
      </c>
      <c r="H22" s="82">
        <v>130.04</v>
      </c>
      <c r="I22" s="82"/>
      <c r="J22" s="45">
        <v>212</v>
      </c>
      <c r="K22" s="85">
        <f t="shared" si="4"/>
        <v>3288.1175856640693</v>
      </c>
      <c r="L22" s="86"/>
      <c r="M22" s="6">
        <f>IF(J22="","",(K22/J22)/LOOKUP(RIGHT($D$2,3),定数!$A$6:$A$13,定数!$B$6:$B$13))</f>
        <v>0.15509988611622968</v>
      </c>
      <c r="N22" s="45">
        <v>2012</v>
      </c>
      <c r="O22" s="8">
        <v>43565</v>
      </c>
      <c r="P22" s="82">
        <v>128.25</v>
      </c>
      <c r="Q22" s="82"/>
      <c r="R22" s="83">
        <f>IF(P22="","",T22*M22*LOOKUP(RIGHT($D$2,3),定数!$A$6:$A$13,定数!$B$6:$B$13))</f>
        <v>-2776.2879614804992</v>
      </c>
      <c r="S22" s="83"/>
      <c r="T22" s="84">
        <f t="shared" si="5"/>
        <v>-178.9999999999992</v>
      </c>
      <c r="U22" s="84"/>
      <c r="V22" s="22">
        <f t="shared" si="1"/>
        <v>0</v>
      </c>
      <c r="W22">
        <f t="shared" si="2"/>
        <v>1</v>
      </c>
      <c r="X22" s="41">
        <f t="shared" si="6"/>
        <v>109603.91952213565</v>
      </c>
      <c r="Y22" s="42">
        <f t="shared" si="7"/>
        <v>0</v>
      </c>
    </row>
    <row r="23" spans="2:25">
      <c r="B23" s="35">
        <v>15</v>
      </c>
      <c r="C23" s="81">
        <f t="shared" si="0"/>
        <v>106827.63156065515</v>
      </c>
      <c r="D23" s="81"/>
      <c r="E23" s="45">
        <v>2012</v>
      </c>
      <c r="F23" s="8">
        <v>43666</v>
      </c>
      <c r="G23" s="45" t="s">
        <v>3</v>
      </c>
      <c r="H23" s="82">
        <v>122.48</v>
      </c>
      <c r="I23" s="82"/>
      <c r="J23" s="45">
        <v>129</v>
      </c>
      <c r="K23" s="85">
        <f t="shared" si="4"/>
        <v>3204.8289468196544</v>
      </c>
      <c r="L23" s="86"/>
      <c r="M23" s="6">
        <f>IF(J23="","",(K23/J23)/LOOKUP(RIGHT($D$2,3),定数!$A$6:$A$13,定数!$B$6:$B$13))</f>
        <v>0.24843635246663989</v>
      </c>
      <c r="N23" s="45">
        <v>2012</v>
      </c>
      <c r="O23" s="8">
        <v>43691</v>
      </c>
      <c r="P23" s="82">
        <v>123.8</v>
      </c>
      <c r="Q23" s="82"/>
      <c r="R23" s="83">
        <f>IF(P23="","",T23*M23*LOOKUP(RIGHT($D$2,3),定数!$A$6:$A$13,定数!$B$6:$B$13))</f>
        <v>-3279.3598525596294</v>
      </c>
      <c r="S23" s="83"/>
      <c r="T23" s="84">
        <f t="shared" si="5"/>
        <v>-131.99999999999932</v>
      </c>
      <c r="U23" s="84"/>
      <c r="V23" t="str">
        <f t="shared" ref="V23:W74" si="8">IF(S23&lt;&gt;"",IF(S23&lt;0,1+V22,0),"")</f>
        <v/>
      </c>
      <c r="W23">
        <f t="shared" si="2"/>
        <v>2</v>
      </c>
      <c r="X23" s="41">
        <f t="shared" si="6"/>
        <v>109603.91952213565</v>
      </c>
      <c r="Y23" s="42">
        <f t="shared" si="7"/>
        <v>2.5330188679245191E-2</v>
      </c>
    </row>
    <row r="24" spans="2:25">
      <c r="B24" s="35">
        <v>16</v>
      </c>
      <c r="C24" s="81">
        <f t="shared" si="0"/>
        <v>103548.27170809552</v>
      </c>
      <c r="D24" s="81"/>
      <c r="E24" s="45">
        <v>2012</v>
      </c>
      <c r="F24" s="8">
        <v>43722</v>
      </c>
      <c r="G24" s="45" t="s">
        <v>4</v>
      </c>
      <c r="H24" s="82">
        <v>127.25</v>
      </c>
      <c r="I24" s="82"/>
      <c r="J24" s="45">
        <v>217</v>
      </c>
      <c r="K24" s="85">
        <f t="shared" si="4"/>
        <v>3106.4481512428656</v>
      </c>
      <c r="L24" s="86"/>
      <c r="M24" s="6">
        <f>IF(J24="","",(K24/J24)/LOOKUP(RIGHT($D$2,3),定数!$A$6:$A$13,定数!$B$6:$B$13))</f>
        <v>0.14315429268400304</v>
      </c>
      <c r="N24" s="45">
        <v>2012</v>
      </c>
      <c r="O24" s="8">
        <v>43747</v>
      </c>
      <c r="P24" s="82">
        <v>125.06</v>
      </c>
      <c r="Q24" s="82"/>
      <c r="R24" s="83">
        <f>IF(P24="","",T24*M24*LOOKUP(RIGHT($D$2,3),定数!$A$6:$A$13,定数!$B$6:$B$13))</f>
        <v>-3135.0790097796635</v>
      </c>
      <c r="S24" s="83"/>
      <c r="T24" s="84">
        <f t="shared" si="5"/>
        <v>-218.99999999999977</v>
      </c>
      <c r="U24" s="84"/>
      <c r="V24" t="str">
        <f t="shared" si="8"/>
        <v/>
      </c>
      <c r="W24">
        <f t="shared" si="2"/>
        <v>3</v>
      </c>
      <c r="X24" s="41">
        <f t="shared" si="6"/>
        <v>109603.91952213565</v>
      </c>
      <c r="Y24" s="42">
        <f t="shared" si="7"/>
        <v>5.5250285212812389E-2</v>
      </c>
    </row>
    <row r="25" spans="2:25">
      <c r="B25" s="35">
        <v>17</v>
      </c>
      <c r="C25" s="81">
        <f t="shared" si="0"/>
        <v>100413.19269831586</v>
      </c>
      <c r="D25" s="81"/>
      <c r="E25" s="45">
        <v>2012</v>
      </c>
      <c r="F25" s="8">
        <v>43798</v>
      </c>
      <c r="G25" s="45" t="s">
        <v>4</v>
      </c>
      <c r="H25" s="82">
        <v>131.86000000000001</v>
      </c>
      <c r="I25" s="82"/>
      <c r="J25" s="45">
        <v>60</v>
      </c>
      <c r="K25" s="85">
        <f t="shared" si="4"/>
        <v>3012.3957809494759</v>
      </c>
      <c r="L25" s="86"/>
      <c r="M25" s="6">
        <f>IF(J25="","",(K25/J25)/LOOKUP(RIGHT($D$2,3),定数!$A$6:$A$13,定数!$B$6:$B$13))</f>
        <v>0.50206596349157939</v>
      </c>
      <c r="N25" s="45">
        <v>2012</v>
      </c>
      <c r="O25" s="8">
        <v>43810</v>
      </c>
      <c r="P25" s="82">
        <v>133.05000000000001</v>
      </c>
      <c r="Q25" s="82"/>
      <c r="R25" s="83">
        <f>IF(P25="","",T25*M25*LOOKUP(RIGHT($D$2,3),定数!$A$6:$A$13,定数!$B$6:$B$13))</f>
        <v>5974.5849655497832</v>
      </c>
      <c r="S25" s="83"/>
      <c r="T25" s="84">
        <f t="shared" si="5"/>
        <v>118.99999999999977</v>
      </c>
      <c r="U25" s="84"/>
      <c r="V25" t="str">
        <f t="shared" si="8"/>
        <v/>
      </c>
      <c r="W25">
        <f t="shared" si="2"/>
        <v>0</v>
      </c>
      <c r="X25" s="41">
        <f t="shared" si="6"/>
        <v>109603.91952213565</v>
      </c>
      <c r="Y25" s="42">
        <f t="shared" si="7"/>
        <v>8.3853997775723887E-2</v>
      </c>
    </row>
    <row r="26" spans="2:25">
      <c r="B26" s="35">
        <v>18</v>
      </c>
      <c r="C26" s="81">
        <f t="shared" si="0"/>
        <v>106387.77766386565</v>
      </c>
      <c r="D26" s="81"/>
      <c r="E26" s="45">
        <v>2012</v>
      </c>
      <c r="F26" s="8">
        <v>43804</v>
      </c>
      <c r="G26" s="45" t="s">
        <v>4</v>
      </c>
      <c r="H26" s="82">
        <v>132.75</v>
      </c>
      <c r="I26" s="82"/>
      <c r="J26" s="45">
        <v>106</v>
      </c>
      <c r="K26" s="85">
        <f t="shared" si="4"/>
        <v>3191.6333299159696</v>
      </c>
      <c r="L26" s="86"/>
      <c r="M26" s="6">
        <f>IF(J26="","",(K26/J26)/LOOKUP(RIGHT($D$2,3),定数!$A$6:$A$13,定数!$B$6:$B$13))</f>
        <v>0.30109748395433678</v>
      </c>
      <c r="N26" s="45">
        <v>2012</v>
      </c>
      <c r="O26" s="8">
        <v>43812</v>
      </c>
      <c r="P26" s="82">
        <v>134.87</v>
      </c>
      <c r="Q26" s="82"/>
      <c r="R26" s="83">
        <f>IF(P26="","",T26*M26*LOOKUP(RIGHT($D$2,3),定数!$A$6:$A$13,定数!$B$6:$B$13))</f>
        <v>6383.2666598319538</v>
      </c>
      <c r="S26" s="83"/>
      <c r="T26" s="84">
        <f t="shared" si="5"/>
        <v>212.00000000000045</v>
      </c>
      <c r="U26" s="84"/>
      <c r="V26" t="str">
        <f t="shared" si="8"/>
        <v/>
      </c>
      <c r="W26">
        <f t="shared" si="2"/>
        <v>0</v>
      </c>
      <c r="X26" s="41">
        <f t="shared" si="6"/>
        <v>109603.91952213565</v>
      </c>
      <c r="Y26" s="42">
        <f t="shared" si="7"/>
        <v>2.9343310643379583E-2</v>
      </c>
    </row>
    <row r="27" spans="2:25">
      <c r="B27" s="35">
        <v>19</v>
      </c>
      <c r="C27" s="81">
        <f t="shared" si="0"/>
        <v>112771.0443236976</v>
      </c>
      <c r="D27" s="81"/>
      <c r="E27" s="45">
        <v>2013</v>
      </c>
      <c r="F27" s="8">
        <v>43782</v>
      </c>
      <c r="G27" s="45" t="s">
        <v>4</v>
      </c>
      <c r="H27" s="82">
        <v>159.41999999999999</v>
      </c>
      <c r="I27" s="82"/>
      <c r="J27" s="45">
        <v>143</v>
      </c>
      <c r="K27" s="85">
        <f t="shared" si="4"/>
        <v>3383.1313297109277</v>
      </c>
      <c r="L27" s="86"/>
      <c r="M27" s="6">
        <f>IF(J27="","",(K27/J27)/LOOKUP(RIGHT($D$2,3),定数!$A$6:$A$13,定数!$B$6:$B$13))</f>
        <v>0.23658261046929563</v>
      </c>
      <c r="N27" s="45">
        <v>2013</v>
      </c>
      <c r="O27" s="8">
        <v>43790</v>
      </c>
      <c r="P27" s="82">
        <v>162.28</v>
      </c>
      <c r="Q27" s="82"/>
      <c r="R27" s="83">
        <f>IF(P27="","",T27*M27*LOOKUP(RIGHT($D$2,3),定数!$A$6:$A$13,定数!$B$6:$B$13))</f>
        <v>6766.2626594218882</v>
      </c>
      <c r="S27" s="83"/>
      <c r="T27" s="84">
        <f t="shared" si="5"/>
        <v>286.00000000000136</v>
      </c>
      <c r="U27" s="84"/>
      <c r="V27" t="str">
        <f t="shared" si="8"/>
        <v/>
      </c>
      <c r="W27">
        <f t="shared" si="2"/>
        <v>0</v>
      </c>
      <c r="X27" s="41">
        <f t="shared" si="6"/>
        <v>112771.0443236976</v>
      </c>
      <c r="Y27" s="42">
        <f t="shared" si="7"/>
        <v>0</v>
      </c>
    </row>
    <row r="28" spans="2:25">
      <c r="B28" s="35">
        <v>20</v>
      </c>
      <c r="C28" s="81">
        <f t="shared" si="0"/>
        <v>119537.30698311949</v>
      </c>
      <c r="D28" s="81"/>
      <c r="E28" s="45">
        <v>2013</v>
      </c>
      <c r="F28" s="8">
        <v>43805</v>
      </c>
      <c r="G28" s="45" t="s">
        <v>4</v>
      </c>
      <c r="H28" s="82">
        <v>168.25</v>
      </c>
      <c r="I28" s="82"/>
      <c r="J28" s="45">
        <v>221</v>
      </c>
      <c r="K28" s="85">
        <f t="shared" si="4"/>
        <v>3586.1192094935845</v>
      </c>
      <c r="L28" s="86"/>
      <c r="M28" s="6">
        <f>IF(J28="","",(K28/J28)/LOOKUP(RIGHT($D$2,3),定数!$A$6:$A$13,定数!$B$6:$B$13))</f>
        <v>0.16226783753364635</v>
      </c>
      <c r="N28" s="45">
        <v>2013</v>
      </c>
      <c r="O28" s="8">
        <v>43826</v>
      </c>
      <c r="P28" s="82">
        <v>172.67</v>
      </c>
      <c r="Q28" s="82"/>
      <c r="R28" s="83">
        <f>IF(P28="","",T28*M28*LOOKUP(RIGHT($D$2,3),定数!$A$6:$A$13,定数!$B$6:$B$13))</f>
        <v>7172.2384189871473</v>
      </c>
      <c r="S28" s="83"/>
      <c r="T28" s="84">
        <f t="shared" si="5"/>
        <v>441.99999999999875</v>
      </c>
      <c r="U28" s="84"/>
      <c r="V28" t="str">
        <f t="shared" si="8"/>
        <v/>
      </c>
      <c r="W28">
        <f t="shared" si="2"/>
        <v>0</v>
      </c>
      <c r="X28" s="41">
        <f t="shared" si="6"/>
        <v>119537.30698311949</v>
      </c>
      <c r="Y28" s="42">
        <f t="shared" si="7"/>
        <v>0</v>
      </c>
    </row>
    <row r="29" spans="2:25">
      <c r="B29" s="35">
        <v>21</v>
      </c>
      <c r="C29" s="81">
        <f t="shared" si="0"/>
        <v>126709.54540210664</v>
      </c>
      <c r="D29" s="81"/>
      <c r="E29" s="46">
        <v>2014</v>
      </c>
      <c r="F29" s="8">
        <v>43494</v>
      </c>
      <c r="G29" s="46" t="s">
        <v>3</v>
      </c>
      <c r="H29" s="82">
        <v>168.67</v>
      </c>
      <c r="I29" s="82"/>
      <c r="J29" s="46">
        <v>277</v>
      </c>
      <c r="K29" s="85">
        <f t="shared" si="4"/>
        <v>3801.2863620631992</v>
      </c>
      <c r="L29" s="86"/>
      <c r="M29" s="6">
        <f>IF(J29="","",(K29/J29)/LOOKUP(RIGHT($D$2,3),定数!$A$6:$A$13,定数!$B$6:$B$13))</f>
        <v>0.13723055458711911</v>
      </c>
      <c r="N29" s="46">
        <v>2014</v>
      </c>
      <c r="O29" s="8">
        <v>43514</v>
      </c>
      <c r="P29" s="82">
        <v>171.46</v>
      </c>
      <c r="Q29" s="82"/>
      <c r="R29" s="83">
        <f>IF(P29="","",T29*M29*LOOKUP(RIGHT($D$2,3),定数!$A$6:$A$13,定数!$B$6:$B$13))</f>
        <v>-3828.7324729806514</v>
      </c>
      <c r="S29" s="83"/>
      <c r="T29" s="84">
        <f t="shared" si="5"/>
        <v>-279.00000000000205</v>
      </c>
      <c r="U29" s="84"/>
      <c r="V29" t="str">
        <f t="shared" si="8"/>
        <v/>
      </c>
      <c r="W29">
        <f t="shared" si="2"/>
        <v>1</v>
      </c>
      <c r="X29" s="41">
        <f t="shared" si="6"/>
        <v>126709.54540210664</v>
      </c>
      <c r="Y29" s="42">
        <f t="shared" si="7"/>
        <v>0</v>
      </c>
    </row>
    <row r="30" spans="2:25">
      <c r="B30" s="35">
        <v>22</v>
      </c>
      <c r="C30" s="81">
        <f t="shared" si="0"/>
        <v>122880.81292912598</v>
      </c>
      <c r="D30" s="81"/>
      <c r="E30" s="46">
        <v>2014</v>
      </c>
      <c r="F30" s="8">
        <v>43583</v>
      </c>
      <c r="G30" s="46" t="s">
        <v>4</v>
      </c>
      <c r="H30" s="82">
        <v>172.58</v>
      </c>
      <c r="I30" s="82"/>
      <c r="J30" s="46">
        <v>131</v>
      </c>
      <c r="K30" s="85">
        <f t="shared" si="4"/>
        <v>3686.4243878737793</v>
      </c>
      <c r="L30" s="86"/>
      <c r="M30" s="6">
        <f>IF(J30="","",(K30/J30)/LOOKUP(RIGHT($D$2,3),定数!$A$6:$A$13,定数!$B$6:$B$13))</f>
        <v>0.28140644182242591</v>
      </c>
      <c r="N30" s="46">
        <v>2014</v>
      </c>
      <c r="O30" s="8">
        <v>43594</v>
      </c>
      <c r="P30" s="82">
        <v>171.24</v>
      </c>
      <c r="Q30" s="82"/>
      <c r="R30" s="83">
        <f>IF(P30="","",T30*M30*LOOKUP(RIGHT($D$2,3),定数!$A$6:$A$13,定数!$B$6:$B$13))</f>
        <v>-3770.8463204205168</v>
      </c>
      <c r="S30" s="83"/>
      <c r="T30" s="84">
        <f t="shared" si="5"/>
        <v>-134.00000000000034</v>
      </c>
      <c r="U30" s="84"/>
      <c r="V30" t="str">
        <f t="shared" si="8"/>
        <v/>
      </c>
      <c r="W30">
        <f t="shared" si="2"/>
        <v>2</v>
      </c>
      <c r="X30" s="41">
        <f t="shared" si="6"/>
        <v>126709.54540210664</v>
      </c>
      <c r="Y30" s="42">
        <f t="shared" si="7"/>
        <v>3.0216606498195242E-2</v>
      </c>
    </row>
    <row r="31" spans="2:25">
      <c r="B31" s="35">
        <v>23</v>
      </c>
      <c r="C31" s="81">
        <f t="shared" si="0"/>
        <v>119109.96660870546</v>
      </c>
      <c r="D31" s="81"/>
      <c r="E31" s="46">
        <v>2014</v>
      </c>
      <c r="F31" s="8">
        <v>43706</v>
      </c>
      <c r="G31" s="46" t="s">
        <v>4</v>
      </c>
      <c r="H31" s="82">
        <v>172.81</v>
      </c>
      <c r="I31" s="82"/>
      <c r="J31" s="46">
        <v>86</v>
      </c>
      <c r="K31" s="85">
        <f t="shared" si="4"/>
        <v>3573.2989982611639</v>
      </c>
      <c r="L31" s="86"/>
      <c r="M31" s="6">
        <f>IF(J31="","",(K31/J31)/LOOKUP(RIGHT($D$2,3),定数!$A$6:$A$13,定数!$B$6:$B$13))</f>
        <v>0.41549988351874001</v>
      </c>
      <c r="N31" s="46">
        <v>2014</v>
      </c>
      <c r="O31" s="8">
        <v>43712</v>
      </c>
      <c r="P31" s="82">
        <v>171.93</v>
      </c>
      <c r="Q31" s="82"/>
      <c r="R31" s="83">
        <f>IF(P31="","",T31*M31*LOOKUP(RIGHT($D$2,3),定数!$A$6:$A$13,定数!$B$6:$B$13))</f>
        <v>-3656.3989749648931</v>
      </c>
      <c r="S31" s="83"/>
      <c r="T31" s="84">
        <f t="shared" si="5"/>
        <v>-87.999999999999545</v>
      </c>
      <c r="U31" s="84"/>
      <c r="V31" t="str">
        <f t="shared" si="8"/>
        <v/>
      </c>
      <c r="W31">
        <f t="shared" si="2"/>
        <v>3</v>
      </c>
      <c r="X31" s="41">
        <f t="shared" si="6"/>
        <v>126709.54540210664</v>
      </c>
      <c r="Y31" s="42">
        <f t="shared" si="7"/>
        <v>5.9976371703365228E-2</v>
      </c>
    </row>
    <row r="32" spans="2:25">
      <c r="B32" s="35">
        <v>24</v>
      </c>
      <c r="C32" s="81">
        <f t="shared" si="0"/>
        <v>115453.56763374057</v>
      </c>
      <c r="D32" s="81"/>
      <c r="E32" s="46">
        <v>2015</v>
      </c>
      <c r="F32" s="8">
        <v>43513</v>
      </c>
      <c r="G32" s="46" t="s">
        <v>4</v>
      </c>
      <c r="H32" s="82">
        <v>183.39</v>
      </c>
      <c r="I32" s="82"/>
      <c r="J32" s="46">
        <v>180</v>
      </c>
      <c r="K32" s="85">
        <f t="shared" si="4"/>
        <v>3463.607029012217</v>
      </c>
      <c r="L32" s="86"/>
      <c r="M32" s="6">
        <f>IF(J32="","",(K32/J32)/LOOKUP(RIGHT($D$2,3),定数!$A$6:$A$13,定数!$B$6:$B$13))</f>
        <v>0.19242261272290093</v>
      </c>
      <c r="N32" s="46">
        <v>2015</v>
      </c>
      <c r="O32" s="8">
        <v>43530</v>
      </c>
      <c r="P32" s="82">
        <v>181.57</v>
      </c>
      <c r="Q32" s="82"/>
      <c r="R32" s="83">
        <f>IF(P32="","",T32*M32*LOOKUP(RIGHT($D$2,3),定数!$A$6:$A$13,定数!$B$6:$B$13))</f>
        <v>-3502.0915515567835</v>
      </c>
      <c r="S32" s="83"/>
      <c r="T32" s="84">
        <f t="shared" si="5"/>
        <v>-181.99999999999932</v>
      </c>
      <c r="U32" s="84"/>
      <c r="V32" t="str">
        <f t="shared" si="8"/>
        <v/>
      </c>
      <c r="W32">
        <f t="shared" si="2"/>
        <v>4</v>
      </c>
      <c r="X32" s="41">
        <f t="shared" si="6"/>
        <v>126709.54540210664</v>
      </c>
      <c r="Y32" s="42">
        <f t="shared" si="7"/>
        <v>8.8832910990610525E-2</v>
      </c>
    </row>
    <row r="33" spans="2:25">
      <c r="B33" s="35">
        <v>25</v>
      </c>
      <c r="C33" s="81">
        <f t="shared" si="0"/>
        <v>111951.47608218378</v>
      </c>
      <c r="D33" s="81"/>
      <c r="E33" s="46">
        <v>2015</v>
      </c>
      <c r="F33" s="8">
        <v>43556</v>
      </c>
      <c r="G33" s="46" t="s">
        <v>3</v>
      </c>
      <c r="H33" s="82">
        <v>176.77</v>
      </c>
      <c r="I33" s="82"/>
      <c r="J33" s="46">
        <v>165</v>
      </c>
      <c r="K33" s="85">
        <f t="shared" si="4"/>
        <v>3358.5442824655133</v>
      </c>
      <c r="L33" s="86"/>
      <c r="M33" s="6">
        <f>IF(J33="","",(K33/J33)/LOOKUP(RIGHT($D$2,3),定数!$A$6:$A$13,定数!$B$6:$B$13))</f>
        <v>0.20354813833124322</v>
      </c>
      <c r="N33" s="46">
        <v>2015</v>
      </c>
      <c r="O33" s="8">
        <v>43562</v>
      </c>
      <c r="P33" s="82">
        <v>178.44</v>
      </c>
      <c r="Q33" s="82"/>
      <c r="R33" s="83">
        <f>IF(P33="","",T33*M33*LOOKUP(RIGHT($D$2,3),定数!$A$6:$A$13,定数!$B$6:$B$13))</f>
        <v>-3399.2539101317361</v>
      </c>
      <c r="S33" s="83"/>
      <c r="T33" s="84">
        <f t="shared" si="5"/>
        <v>-166.99999999999875</v>
      </c>
      <c r="U33" s="84"/>
      <c r="V33" t="str">
        <f t="shared" si="8"/>
        <v/>
      </c>
      <c r="W33">
        <f t="shared" si="2"/>
        <v>5</v>
      </c>
      <c r="X33" s="41">
        <f t="shared" si="6"/>
        <v>126709.54540210664</v>
      </c>
      <c r="Y33" s="42">
        <f t="shared" si="7"/>
        <v>0.11647164602389526</v>
      </c>
    </row>
    <row r="34" spans="2:25">
      <c r="B34" s="35">
        <v>26</v>
      </c>
      <c r="C34" s="81">
        <f t="shared" si="0"/>
        <v>108552.22217205205</v>
      </c>
      <c r="D34" s="81"/>
      <c r="E34" s="46">
        <v>2015</v>
      </c>
      <c r="F34" s="8">
        <v>43627</v>
      </c>
      <c r="G34" s="46" t="s">
        <v>4</v>
      </c>
      <c r="H34" s="82">
        <v>191.95</v>
      </c>
      <c r="I34" s="82"/>
      <c r="J34" s="46">
        <v>163</v>
      </c>
      <c r="K34" s="85">
        <f t="shared" si="4"/>
        <v>3256.5666651615611</v>
      </c>
      <c r="L34" s="86"/>
      <c r="M34" s="6">
        <f>IF(J34="","",(K34/J34)/LOOKUP(RIGHT($D$2,3),定数!$A$6:$A$13,定数!$B$6:$B$13))</f>
        <v>0.19978936596083197</v>
      </c>
      <c r="N34" s="46">
        <v>2015</v>
      </c>
      <c r="O34" s="8">
        <v>43633</v>
      </c>
      <c r="P34" s="82">
        <v>195.21</v>
      </c>
      <c r="Q34" s="82"/>
      <c r="R34" s="83">
        <f>IF(P34="","",T34*M34*LOOKUP(RIGHT($D$2,3),定数!$A$6:$A$13,定数!$B$6:$B$13))</f>
        <v>6513.1333303231613</v>
      </c>
      <c r="S34" s="83"/>
      <c r="T34" s="84">
        <f t="shared" si="5"/>
        <v>326.00000000000193</v>
      </c>
      <c r="U34" s="84"/>
      <c r="V34" t="str">
        <f t="shared" si="8"/>
        <v/>
      </c>
      <c r="W34">
        <f t="shared" si="2"/>
        <v>0</v>
      </c>
      <c r="X34" s="41">
        <f t="shared" si="6"/>
        <v>126709.54540210664</v>
      </c>
      <c r="Y34" s="42">
        <f t="shared" si="7"/>
        <v>0.1432987796809877</v>
      </c>
    </row>
    <row r="35" spans="2:25">
      <c r="B35" s="35">
        <v>27</v>
      </c>
      <c r="C35" s="81">
        <f t="shared" si="0"/>
        <v>115065.35550237521</v>
      </c>
      <c r="D35" s="81"/>
      <c r="E35" s="46">
        <v>2015</v>
      </c>
      <c r="F35" s="8">
        <v>43760</v>
      </c>
      <c r="G35" s="46" t="s">
        <v>4</v>
      </c>
      <c r="H35" s="82">
        <v>185.9</v>
      </c>
      <c r="I35" s="82"/>
      <c r="J35" s="46">
        <v>139</v>
      </c>
      <c r="K35" s="85">
        <f t="shared" si="4"/>
        <v>3451.9606650712562</v>
      </c>
      <c r="L35" s="86"/>
      <c r="M35" s="6">
        <f>IF(J35="","",(K35/J35)/LOOKUP(RIGHT($D$2,3),定数!$A$6:$A$13,定数!$B$6:$B$13))</f>
        <v>0.24834249389001845</v>
      </c>
      <c r="N35" s="46">
        <v>2015</v>
      </c>
      <c r="O35" s="8">
        <v>43765</v>
      </c>
      <c r="P35" s="82">
        <v>184.48</v>
      </c>
      <c r="Q35" s="82"/>
      <c r="R35" s="83">
        <f>IF(P35="","",T35*M35*LOOKUP(RIGHT($D$2,3),定数!$A$6:$A$13,定数!$B$6:$B$13))</f>
        <v>-3526.4634132383017</v>
      </c>
      <c r="S35" s="83"/>
      <c r="T35" s="84">
        <f t="shared" si="5"/>
        <v>-142.00000000000159</v>
      </c>
      <c r="U35" s="84"/>
      <c r="V35" t="str">
        <f t="shared" si="8"/>
        <v/>
      </c>
      <c r="W35">
        <f t="shared" si="2"/>
        <v>1</v>
      </c>
      <c r="X35" s="41">
        <f t="shared" si="6"/>
        <v>126709.54540210664</v>
      </c>
      <c r="Y35" s="42">
        <f t="shared" si="7"/>
        <v>9.1896706461846667E-2</v>
      </c>
    </row>
    <row r="36" spans="2:25">
      <c r="B36" s="35">
        <v>28</v>
      </c>
      <c r="C36" s="81">
        <f t="shared" si="0"/>
        <v>111538.89208913691</v>
      </c>
      <c r="D36" s="81"/>
      <c r="E36" s="46">
        <v>2017</v>
      </c>
      <c r="F36" s="8">
        <v>43611</v>
      </c>
      <c r="G36" s="46" t="s">
        <v>3</v>
      </c>
      <c r="H36" s="82">
        <v>142.12</v>
      </c>
      <c r="I36" s="82"/>
      <c r="J36" s="46">
        <v>262</v>
      </c>
      <c r="K36" s="85">
        <f t="shared" si="4"/>
        <v>3346.1667626741068</v>
      </c>
      <c r="L36" s="86"/>
      <c r="M36" s="6">
        <f>IF(J36="","",(K36/J36)/LOOKUP(RIGHT($D$2,3),定数!$A$6:$A$13,定数!$B$6:$B$13))</f>
        <v>0.12771628865168347</v>
      </c>
      <c r="N36" s="46">
        <v>2017</v>
      </c>
      <c r="O36" s="8">
        <v>43644</v>
      </c>
      <c r="P36" s="82">
        <v>144.76</v>
      </c>
      <c r="Q36" s="82"/>
      <c r="R36" s="83">
        <f>IF(P36="","",T36*M36*LOOKUP(RIGHT($D$2,3),定数!$A$6:$A$13,定数!$B$6:$B$13))</f>
        <v>-3371.7100204044264</v>
      </c>
      <c r="S36" s="83"/>
      <c r="T36" s="84">
        <f t="shared" si="5"/>
        <v>-263.99999999999864</v>
      </c>
      <c r="U36" s="84"/>
      <c r="V36" t="str">
        <f t="shared" si="8"/>
        <v/>
      </c>
      <c r="W36">
        <f t="shared" si="2"/>
        <v>2</v>
      </c>
      <c r="X36" s="41">
        <f t="shared" si="6"/>
        <v>126709.54540210664</v>
      </c>
      <c r="Y36" s="42">
        <f t="shared" si="7"/>
        <v>0.11972778581776455</v>
      </c>
    </row>
    <row r="37" spans="2:25">
      <c r="B37" s="35">
        <v>29</v>
      </c>
      <c r="C37" s="81">
        <f t="shared" si="0"/>
        <v>108167.18206873248</v>
      </c>
      <c r="D37" s="81"/>
      <c r="E37" s="46">
        <v>2017</v>
      </c>
      <c r="F37" s="8">
        <v>43625</v>
      </c>
      <c r="G37" s="46" t="s">
        <v>3</v>
      </c>
      <c r="H37" s="82">
        <v>139.52000000000001</v>
      </c>
      <c r="I37" s="82"/>
      <c r="J37" s="46">
        <v>300</v>
      </c>
      <c r="K37" s="85">
        <f t="shared" si="4"/>
        <v>3245.0154620619742</v>
      </c>
      <c r="L37" s="86"/>
      <c r="M37" s="6">
        <f>IF(J37="","",(K37/J37)/LOOKUP(RIGHT($D$2,3),定数!$A$6:$A$13,定数!$B$6:$B$13))</f>
        <v>0.10816718206873248</v>
      </c>
      <c r="N37" s="46">
        <v>2017</v>
      </c>
      <c r="O37" s="8">
        <v>43636</v>
      </c>
      <c r="P37" s="82">
        <v>142.55000000000001</v>
      </c>
      <c r="Q37" s="82"/>
      <c r="R37" s="83">
        <f>IF(P37="","",T37*M37*LOOKUP(RIGHT($D$2,3),定数!$A$6:$A$13,定数!$B$6:$B$13))</f>
        <v>-3277.4656166825957</v>
      </c>
      <c r="S37" s="83"/>
      <c r="T37" s="84">
        <f t="shared" si="5"/>
        <v>-303.00000000000011</v>
      </c>
      <c r="U37" s="84"/>
      <c r="V37" t="str">
        <f t="shared" si="8"/>
        <v/>
      </c>
      <c r="W37">
        <f t="shared" si="2"/>
        <v>3</v>
      </c>
      <c r="X37" s="41">
        <f t="shared" si="6"/>
        <v>126709.54540210664</v>
      </c>
      <c r="Y37" s="42">
        <f t="shared" si="7"/>
        <v>0.14633754129991439</v>
      </c>
    </row>
    <row r="38" spans="2:25">
      <c r="B38" s="35">
        <v>30</v>
      </c>
      <c r="C38" s="81">
        <f t="shared" si="0"/>
        <v>104889.71645204988</v>
      </c>
      <c r="D38" s="81"/>
      <c r="E38" s="46">
        <v>2017</v>
      </c>
      <c r="F38" s="8">
        <v>43786</v>
      </c>
      <c r="G38" s="46" t="s">
        <v>3</v>
      </c>
      <c r="H38" s="82">
        <v>147.91999999999999</v>
      </c>
      <c r="I38" s="82"/>
      <c r="J38" s="46">
        <v>137</v>
      </c>
      <c r="K38" s="85">
        <f t="shared" si="4"/>
        <v>3146.6914935614964</v>
      </c>
      <c r="L38" s="86"/>
      <c r="M38" s="6">
        <f>IF(J38="","",(K38/J38)/LOOKUP(RIGHT($D$2,3),定数!$A$6:$A$13,定数!$B$6:$B$13))</f>
        <v>0.22968551047894134</v>
      </c>
      <c r="N38" s="46">
        <v>2017</v>
      </c>
      <c r="O38" s="8">
        <v>43790</v>
      </c>
      <c r="P38" s="82">
        <v>149.32</v>
      </c>
      <c r="Q38" s="82"/>
      <c r="R38" s="83">
        <f>IF(P38="","",T38*M38*LOOKUP(RIGHT($D$2,3),定数!$A$6:$A$13,定数!$B$6:$B$13))</f>
        <v>-3215.5971467051918</v>
      </c>
      <c r="S38" s="83"/>
      <c r="T38" s="84">
        <f t="shared" si="5"/>
        <v>-140.00000000000057</v>
      </c>
      <c r="U38" s="84"/>
      <c r="V38" t="str">
        <f t="shared" si="8"/>
        <v/>
      </c>
      <c r="W38">
        <f t="shared" si="2"/>
        <v>4</v>
      </c>
      <c r="X38" s="41">
        <f t="shared" si="6"/>
        <v>126709.54540210664</v>
      </c>
      <c r="Y38" s="42">
        <f t="shared" si="7"/>
        <v>0.17220351379852705</v>
      </c>
    </row>
    <row r="39" spans="2:25">
      <c r="B39" s="35">
        <v>31</v>
      </c>
      <c r="C39" s="81">
        <f t="shared" si="0"/>
        <v>101674.11930534469</v>
      </c>
      <c r="D39" s="81"/>
      <c r="E39" s="46">
        <v>2017</v>
      </c>
      <c r="F39" s="8">
        <v>43806</v>
      </c>
      <c r="G39" s="46" t="s">
        <v>4</v>
      </c>
      <c r="H39" s="82">
        <v>152.47</v>
      </c>
      <c r="I39" s="82"/>
      <c r="J39" s="46">
        <v>213</v>
      </c>
      <c r="K39" s="85">
        <f t="shared" si="4"/>
        <v>3050.2235791603407</v>
      </c>
      <c r="L39" s="86"/>
      <c r="M39" s="6">
        <f>IF(J39="","",(K39/J39)/LOOKUP(RIGHT($D$2,3),定数!$A$6:$A$13,定数!$B$6:$B$13))</f>
        <v>0.14320298493710518</v>
      </c>
      <c r="N39" s="46">
        <v>2017</v>
      </c>
      <c r="O39" s="8">
        <v>43814</v>
      </c>
      <c r="P39" s="82">
        <v>150.13</v>
      </c>
      <c r="Q39" s="82"/>
      <c r="R39" s="83">
        <f>IF(P39="","",T39*M39*LOOKUP(RIGHT($D$2,3),定数!$A$6:$A$13,定数!$B$6:$B$13))</f>
        <v>-3350.9498475282662</v>
      </c>
      <c r="S39" s="83"/>
      <c r="T39" s="84">
        <f t="shared" si="5"/>
        <v>-234.00000000000034</v>
      </c>
      <c r="U39" s="84"/>
      <c r="V39" t="str">
        <f t="shared" si="8"/>
        <v/>
      </c>
      <c r="W39">
        <f t="shared" si="2"/>
        <v>5</v>
      </c>
      <c r="X39" s="41">
        <f t="shared" si="6"/>
        <v>126709.54540210664</v>
      </c>
      <c r="Y39" s="42">
        <f t="shared" si="7"/>
        <v>0.19758121629521463</v>
      </c>
    </row>
    <row r="40" spans="2:25">
      <c r="B40" s="35">
        <v>32</v>
      </c>
      <c r="C40" s="81">
        <f t="shared" si="0"/>
        <v>98323.169457816432</v>
      </c>
      <c r="D40" s="81"/>
      <c r="E40" s="46">
        <v>2018</v>
      </c>
      <c r="F40" s="8">
        <v>43469</v>
      </c>
      <c r="G40" s="46" t="s">
        <v>4</v>
      </c>
      <c r="H40" s="82">
        <v>152.96</v>
      </c>
      <c r="I40" s="82"/>
      <c r="J40" s="46">
        <v>99</v>
      </c>
      <c r="K40" s="85">
        <f t="shared" si="4"/>
        <v>2949.695083734493</v>
      </c>
      <c r="L40" s="86"/>
      <c r="M40" s="6">
        <f>IF(J40="","",(K40/J40)/LOOKUP(RIGHT($D$2,3),定数!$A$6:$A$13,定数!$B$6:$B$13))</f>
        <v>0.29794899835701949</v>
      </c>
      <c r="N40" s="46">
        <v>2018</v>
      </c>
      <c r="O40" s="8">
        <v>43475</v>
      </c>
      <c r="P40" s="82">
        <v>151.96</v>
      </c>
      <c r="Q40" s="82"/>
      <c r="R40" s="83">
        <f>IF(P40="","",T40*M40*LOOKUP(RIGHT($D$2,3),定数!$A$6:$A$13,定数!$B$6:$B$13))</f>
        <v>-2979.4899835701949</v>
      </c>
      <c r="S40" s="83"/>
      <c r="T40" s="84">
        <f t="shared" si="5"/>
        <v>-100</v>
      </c>
      <c r="U40" s="84"/>
      <c r="V40" t="str">
        <f t="shared" si="8"/>
        <v/>
      </c>
      <c r="W40">
        <f t="shared" si="2"/>
        <v>6</v>
      </c>
      <c r="X40" s="41">
        <f t="shared" si="6"/>
        <v>126709.54540210664</v>
      </c>
      <c r="Y40" s="42">
        <f t="shared" si="7"/>
        <v>0.22402713113844275</v>
      </c>
    </row>
    <row r="41" spans="2:25">
      <c r="B41" s="35">
        <v>33</v>
      </c>
      <c r="C41" s="81">
        <f t="shared" si="0"/>
        <v>95343.679474246237</v>
      </c>
      <c r="D41" s="81"/>
      <c r="E41" s="46">
        <v>2018</v>
      </c>
      <c r="F41" s="8">
        <v>43552</v>
      </c>
      <c r="G41" s="46" t="s">
        <v>4</v>
      </c>
      <c r="H41" s="82">
        <v>150.58000000000001</v>
      </c>
      <c r="I41" s="82"/>
      <c r="J41" s="46">
        <v>164</v>
      </c>
      <c r="K41" s="85">
        <f t="shared" si="4"/>
        <v>2860.3103842273872</v>
      </c>
      <c r="L41" s="86"/>
      <c r="M41" s="6">
        <f>IF(J41="","",(K41/J41)/LOOKUP(RIGHT($D$2,3),定数!$A$6:$A$13,定数!$B$6:$B$13))</f>
        <v>0.17440916976996262</v>
      </c>
      <c r="N41" s="46">
        <v>2018</v>
      </c>
      <c r="O41" s="8">
        <v>43557</v>
      </c>
      <c r="P41" s="82">
        <v>148.94</v>
      </c>
      <c r="Q41" s="82"/>
      <c r="R41" s="83">
        <f>IF(P41="","",T41*M41*LOOKUP(RIGHT($D$2,3),定数!$A$6:$A$13,定数!$B$6:$B$13))</f>
        <v>-2860.3103842274127</v>
      </c>
      <c r="S41" s="83"/>
      <c r="T41" s="84">
        <f t="shared" si="5"/>
        <v>-164.00000000000148</v>
      </c>
      <c r="U41" s="84"/>
      <c r="V41" t="str">
        <f t="shared" si="8"/>
        <v/>
      </c>
      <c r="W41">
        <f t="shared" si="2"/>
        <v>7</v>
      </c>
      <c r="X41" s="41">
        <f t="shared" si="6"/>
        <v>126709.54540210664</v>
      </c>
      <c r="Y41" s="42">
        <f t="shared" si="7"/>
        <v>0.24754146049788384</v>
      </c>
    </row>
    <row r="42" spans="2:25">
      <c r="B42" s="35">
        <v>34</v>
      </c>
      <c r="C42" s="81">
        <f t="shared" si="0"/>
        <v>92483.369090018823</v>
      </c>
      <c r="D42" s="81"/>
      <c r="E42" s="46">
        <v>2019</v>
      </c>
      <c r="F42" s="8">
        <v>43497</v>
      </c>
      <c r="G42" s="46" t="s">
        <v>4</v>
      </c>
      <c r="H42" s="82">
        <v>143.5</v>
      </c>
      <c r="I42" s="82"/>
      <c r="J42" s="46">
        <v>141</v>
      </c>
      <c r="K42" s="85">
        <f t="shared" si="4"/>
        <v>2774.5010727005647</v>
      </c>
      <c r="L42" s="86"/>
      <c r="M42" s="6">
        <f>IF(J42="","",(K42/J42)/LOOKUP(RIGHT($D$2,3),定数!$A$6:$A$13,定数!$B$6:$B$13))</f>
        <v>0.1967731257234443</v>
      </c>
      <c r="N42" s="46">
        <v>2019</v>
      </c>
      <c r="O42" s="8">
        <v>43501</v>
      </c>
      <c r="P42" s="82">
        <v>142.07</v>
      </c>
      <c r="Q42" s="82"/>
      <c r="R42" s="83">
        <f>IF(P42="","",T42*M42*LOOKUP(RIGHT($D$2,3),定数!$A$6:$A$13,定数!$B$6:$B$13))</f>
        <v>-2813.8556978452671</v>
      </c>
      <c r="S42" s="83"/>
      <c r="T42" s="84">
        <f t="shared" si="5"/>
        <v>-143.00000000000068</v>
      </c>
      <c r="U42" s="84"/>
      <c r="V42" t="str">
        <f t="shared" si="8"/>
        <v/>
      </c>
      <c r="W42">
        <f t="shared" si="2"/>
        <v>8</v>
      </c>
      <c r="X42" s="41">
        <f t="shared" si="6"/>
        <v>126709.54540210664</v>
      </c>
      <c r="Y42" s="42">
        <f t="shared" si="7"/>
        <v>0.27011521668294758</v>
      </c>
    </row>
    <row r="43" spans="2:25">
      <c r="B43" s="35">
        <v>35</v>
      </c>
      <c r="C43" s="81">
        <f t="shared" si="0"/>
        <v>89669.513392173554</v>
      </c>
      <c r="D43" s="81"/>
      <c r="E43" s="35"/>
      <c r="F43" s="8"/>
      <c r="G43" s="35"/>
      <c r="H43" s="82"/>
      <c r="I43" s="82"/>
      <c r="J43" s="35"/>
      <c r="K43" s="85" t="str">
        <f t="shared" ref="K29:K74" si="9">IF(J43="","",C43*0.03)</f>
        <v/>
      </c>
      <c r="L43" s="86"/>
      <c r="M43" s="6" t="str">
        <f>IF(J43="","",(K43/J43)/LOOKUP(RIGHT($D$2,3),定数!$A$6:$A$13,定数!$B$6:$B$13))</f>
        <v/>
      </c>
      <c r="N43" s="35"/>
      <c r="O43" s="8"/>
      <c r="P43" s="82"/>
      <c r="Q43" s="82"/>
      <c r="R43" s="83" t="str">
        <f>IF(P43="","",T43*M43*LOOKUP(RIGHT($D$2,3),定数!$A$6:$A$13,定数!$B$6:$B$13))</f>
        <v/>
      </c>
      <c r="S43" s="83"/>
      <c r="T43" s="84" t="str">
        <f t="shared" si="5"/>
        <v/>
      </c>
      <c r="U43" s="84"/>
      <c r="V43" t="str">
        <f t="shared" si="8"/>
        <v/>
      </c>
      <c r="W43" t="str">
        <f t="shared" si="2"/>
        <v/>
      </c>
      <c r="X43" s="41">
        <f t="shared" si="6"/>
        <v>126709.54540210664</v>
      </c>
      <c r="Y43" s="42">
        <f t="shared" si="7"/>
        <v>0.2923223494519559</v>
      </c>
    </row>
    <row r="44" spans="2:25">
      <c r="B44" s="35">
        <v>36</v>
      </c>
      <c r="C44" s="81" t="str">
        <f t="shared" si="0"/>
        <v/>
      </c>
      <c r="D44" s="81"/>
      <c r="E44" s="35"/>
      <c r="F44" s="8"/>
      <c r="G44" s="35"/>
      <c r="H44" s="82"/>
      <c r="I44" s="82"/>
      <c r="J44" s="35"/>
      <c r="K44" s="85" t="str">
        <f t="shared" si="9"/>
        <v/>
      </c>
      <c r="L44" s="86"/>
      <c r="M44" s="6" t="str">
        <f>IF(J44="","",(K44/J44)/LOOKUP(RIGHT($D$2,3),定数!$A$6:$A$13,定数!$B$6:$B$13))</f>
        <v/>
      </c>
      <c r="N44" s="35"/>
      <c r="O44" s="8"/>
      <c r="P44" s="82"/>
      <c r="Q44" s="82"/>
      <c r="R44" s="83" t="str">
        <f>IF(P44="","",T44*M44*LOOKUP(RIGHT($D$2,3),定数!$A$6:$A$13,定数!$B$6:$B$13))</f>
        <v/>
      </c>
      <c r="S44" s="83"/>
      <c r="T44" s="84" t="str">
        <f t="shared" si="5"/>
        <v/>
      </c>
      <c r="U44" s="84"/>
      <c r="V44" t="str">
        <f t="shared" si="8"/>
        <v/>
      </c>
      <c r="W44" t="str">
        <f t="shared" si="2"/>
        <v/>
      </c>
      <c r="X44" s="41" t="str">
        <f t="shared" si="6"/>
        <v/>
      </c>
      <c r="Y44" s="42" t="str">
        <f t="shared" si="7"/>
        <v/>
      </c>
    </row>
    <row r="45" spans="2:25">
      <c r="B45" s="35">
        <v>37</v>
      </c>
      <c r="C45" s="81" t="str">
        <f t="shared" si="0"/>
        <v/>
      </c>
      <c r="D45" s="81"/>
      <c r="E45" s="35"/>
      <c r="F45" s="8"/>
      <c r="G45" s="35"/>
      <c r="H45" s="82"/>
      <c r="I45" s="82"/>
      <c r="J45" s="35"/>
      <c r="K45" s="85" t="str">
        <f t="shared" si="9"/>
        <v/>
      </c>
      <c r="L45" s="86"/>
      <c r="M45" s="6" t="str">
        <f>IF(J45="","",(K45/J45)/LOOKUP(RIGHT($D$2,3),定数!$A$6:$A$13,定数!$B$6:$B$13))</f>
        <v/>
      </c>
      <c r="N45" s="35"/>
      <c r="O45" s="8"/>
      <c r="P45" s="82"/>
      <c r="Q45" s="82"/>
      <c r="R45" s="83" t="str">
        <f>IF(P45="","",T45*M45*LOOKUP(RIGHT($D$2,3),定数!$A$6:$A$13,定数!$B$6:$B$13))</f>
        <v/>
      </c>
      <c r="S45" s="83"/>
      <c r="T45" s="84" t="str">
        <f t="shared" si="5"/>
        <v/>
      </c>
      <c r="U45" s="84"/>
      <c r="V45" t="str">
        <f t="shared" si="8"/>
        <v/>
      </c>
      <c r="W45" t="str">
        <f t="shared" si="2"/>
        <v/>
      </c>
      <c r="X45" s="41" t="str">
        <f t="shared" si="6"/>
        <v/>
      </c>
      <c r="Y45" s="42" t="str">
        <f t="shared" si="7"/>
        <v/>
      </c>
    </row>
    <row r="46" spans="2:25">
      <c r="B46" s="35">
        <v>38</v>
      </c>
      <c r="C46" s="81" t="str">
        <f t="shared" si="0"/>
        <v/>
      </c>
      <c r="D46" s="81"/>
      <c r="E46" s="35"/>
      <c r="F46" s="8"/>
      <c r="G46" s="35"/>
      <c r="H46" s="82"/>
      <c r="I46" s="82"/>
      <c r="J46" s="35"/>
      <c r="K46" s="85" t="str">
        <f t="shared" si="9"/>
        <v/>
      </c>
      <c r="L46" s="86"/>
      <c r="M46" s="6" t="str">
        <f>IF(J46="","",(K46/J46)/LOOKUP(RIGHT($D$2,3),定数!$A$6:$A$13,定数!$B$6:$B$13))</f>
        <v/>
      </c>
      <c r="N46" s="35"/>
      <c r="O46" s="8"/>
      <c r="P46" s="82"/>
      <c r="Q46" s="82"/>
      <c r="R46" s="83" t="str">
        <f>IF(P46="","",T46*M46*LOOKUP(RIGHT($D$2,3),定数!$A$6:$A$13,定数!$B$6:$B$13))</f>
        <v/>
      </c>
      <c r="S46" s="83"/>
      <c r="T46" s="84" t="str">
        <f t="shared" si="5"/>
        <v/>
      </c>
      <c r="U46" s="84"/>
      <c r="V46" t="str">
        <f t="shared" si="8"/>
        <v/>
      </c>
      <c r="W46" t="str">
        <f t="shared" si="2"/>
        <v/>
      </c>
      <c r="X46" s="41" t="str">
        <f t="shared" si="6"/>
        <v/>
      </c>
      <c r="Y46" s="42" t="str">
        <f t="shared" si="7"/>
        <v/>
      </c>
    </row>
    <row r="47" spans="2:25">
      <c r="B47" s="35">
        <v>39</v>
      </c>
      <c r="C47" s="81" t="str">
        <f t="shared" si="0"/>
        <v/>
      </c>
      <c r="D47" s="81"/>
      <c r="E47" s="35"/>
      <c r="F47" s="8"/>
      <c r="G47" s="35"/>
      <c r="H47" s="82"/>
      <c r="I47" s="82"/>
      <c r="J47" s="35"/>
      <c r="K47" s="85" t="str">
        <f t="shared" si="9"/>
        <v/>
      </c>
      <c r="L47" s="86"/>
      <c r="M47" s="6" t="str">
        <f>IF(J47="","",(K47/J47)/LOOKUP(RIGHT($D$2,3),定数!$A$6:$A$13,定数!$B$6:$B$13))</f>
        <v/>
      </c>
      <c r="N47" s="35"/>
      <c r="O47" s="8"/>
      <c r="P47" s="82"/>
      <c r="Q47" s="82"/>
      <c r="R47" s="83" t="str">
        <f>IF(P47="","",T47*M47*LOOKUP(RIGHT($D$2,3),定数!$A$6:$A$13,定数!$B$6:$B$13))</f>
        <v/>
      </c>
      <c r="S47" s="83"/>
      <c r="T47" s="84" t="str">
        <f t="shared" si="5"/>
        <v/>
      </c>
      <c r="U47" s="84"/>
      <c r="V47" t="str">
        <f t="shared" si="8"/>
        <v/>
      </c>
      <c r="W47" t="str">
        <f t="shared" si="2"/>
        <v/>
      </c>
      <c r="X47" s="41" t="str">
        <f t="shared" si="6"/>
        <v/>
      </c>
      <c r="Y47" s="42" t="str">
        <f t="shared" si="7"/>
        <v/>
      </c>
    </row>
    <row r="48" spans="2:25">
      <c r="B48" s="35">
        <v>40</v>
      </c>
      <c r="C48" s="81" t="str">
        <f t="shared" si="0"/>
        <v/>
      </c>
      <c r="D48" s="81"/>
      <c r="E48" s="35"/>
      <c r="F48" s="8"/>
      <c r="G48" s="35"/>
      <c r="H48" s="82"/>
      <c r="I48" s="82"/>
      <c r="J48" s="35"/>
      <c r="K48" s="85" t="str">
        <f t="shared" si="9"/>
        <v/>
      </c>
      <c r="L48" s="86"/>
      <c r="M48" s="6" t="str">
        <f>IF(J48="","",(K48/J48)/LOOKUP(RIGHT($D$2,3),定数!$A$6:$A$13,定数!$B$6:$B$13))</f>
        <v/>
      </c>
      <c r="N48" s="35"/>
      <c r="O48" s="8"/>
      <c r="P48" s="82"/>
      <c r="Q48" s="82"/>
      <c r="R48" s="83" t="str">
        <f>IF(P48="","",T48*M48*LOOKUP(RIGHT($D$2,3),定数!$A$6:$A$13,定数!$B$6:$B$13))</f>
        <v/>
      </c>
      <c r="S48" s="83"/>
      <c r="T48" s="84" t="str">
        <f t="shared" si="5"/>
        <v/>
      </c>
      <c r="U48" s="84"/>
      <c r="V48" t="str">
        <f t="shared" si="8"/>
        <v/>
      </c>
      <c r="W48" t="str">
        <f t="shared" si="2"/>
        <v/>
      </c>
      <c r="X48" s="41" t="str">
        <f t="shared" si="6"/>
        <v/>
      </c>
      <c r="Y48" s="42" t="str">
        <f t="shared" si="7"/>
        <v/>
      </c>
    </row>
    <row r="49" spans="2:25">
      <c r="B49" s="35">
        <v>41</v>
      </c>
      <c r="C49" s="81" t="str">
        <f t="shared" si="0"/>
        <v/>
      </c>
      <c r="D49" s="81"/>
      <c r="E49" s="35"/>
      <c r="F49" s="8"/>
      <c r="G49" s="35"/>
      <c r="H49" s="82"/>
      <c r="I49" s="82"/>
      <c r="J49" s="35"/>
      <c r="K49" s="85" t="str">
        <f t="shared" si="9"/>
        <v/>
      </c>
      <c r="L49" s="86"/>
      <c r="M49" s="6" t="str">
        <f>IF(J49="","",(K49/J49)/LOOKUP(RIGHT($D$2,3),定数!$A$6:$A$13,定数!$B$6:$B$13))</f>
        <v/>
      </c>
      <c r="N49" s="35"/>
      <c r="O49" s="8"/>
      <c r="P49" s="82"/>
      <c r="Q49" s="82"/>
      <c r="R49" s="83" t="str">
        <f>IF(P49="","",T49*M49*LOOKUP(RIGHT($D$2,3),定数!$A$6:$A$13,定数!$B$6:$B$13))</f>
        <v/>
      </c>
      <c r="S49" s="83"/>
      <c r="T49" s="84" t="str">
        <f t="shared" si="5"/>
        <v/>
      </c>
      <c r="U49" s="84"/>
      <c r="V49" t="str">
        <f t="shared" si="8"/>
        <v/>
      </c>
      <c r="W49" t="str">
        <f t="shared" si="2"/>
        <v/>
      </c>
      <c r="X49" s="41" t="str">
        <f t="shared" si="6"/>
        <v/>
      </c>
      <c r="Y49" s="42" t="str">
        <f t="shared" si="7"/>
        <v/>
      </c>
    </row>
    <row r="50" spans="2:25">
      <c r="B50" s="35">
        <v>42</v>
      </c>
      <c r="C50" s="81" t="str">
        <f t="shared" si="0"/>
        <v/>
      </c>
      <c r="D50" s="81"/>
      <c r="E50" s="35"/>
      <c r="F50" s="8"/>
      <c r="G50" s="35"/>
      <c r="H50" s="82"/>
      <c r="I50" s="82"/>
      <c r="J50" s="35"/>
      <c r="K50" s="85" t="str">
        <f t="shared" si="9"/>
        <v/>
      </c>
      <c r="L50" s="86"/>
      <c r="M50" s="6" t="str">
        <f>IF(J50="","",(K50/J50)/LOOKUP(RIGHT($D$2,3),定数!$A$6:$A$13,定数!$B$6:$B$13))</f>
        <v/>
      </c>
      <c r="N50" s="35"/>
      <c r="O50" s="8"/>
      <c r="P50" s="82"/>
      <c r="Q50" s="82"/>
      <c r="R50" s="83" t="str">
        <f>IF(P50="","",T50*M50*LOOKUP(RIGHT($D$2,3),定数!$A$6:$A$13,定数!$B$6:$B$13))</f>
        <v/>
      </c>
      <c r="S50" s="83"/>
      <c r="T50" s="84" t="str">
        <f t="shared" si="5"/>
        <v/>
      </c>
      <c r="U50" s="84"/>
      <c r="V50" t="str">
        <f t="shared" si="8"/>
        <v/>
      </c>
      <c r="W50" t="str">
        <f t="shared" si="2"/>
        <v/>
      </c>
      <c r="X50" s="41" t="str">
        <f t="shared" si="6"/>
        <v/>
      </c>
      <c r="Y50" s="42" t="str">
        <f t="shared" si="7"/>
        <v/>
      </c>
    </row>
    <row r="51" spans="2:25">
      <c r="B51" s="35">
        <v>43</v>
      </c>
      <c r="C51" s="81" t="str">
        <f t="shared" si="0"/>
        <v/>
      </c>
      <c r="D51" s="81"/>
      <c r="E51" s="35"/>
      <c r="F51" s="8"/>
      <c r="G51" s="35"/>
      <c r="H51" s="82"/>
      <c r="I51" s="82"/>
      <c r="J51" s="35"/>
      <c r="K51" s="85" t="str">
        <f t="shared" si="9"/>
        <v/>
      </c>
      <c r="L51" s="86"/>
      <c r="M51" s="6" t="str">
        <f>IF(J51="","",(K51/J51)/LOOKUP(RIGHT($D$2,3),定数!$A$6:$A$13,定数!$B$6:$B$13))</f>
        <v/>
      </c>
      <c r="N51" s="35"/>
      <c r="O51" s="8"/>
      <c r="P51" s="82"/>
      <c r="Q51" s="82"/>
      <c r="R51" s="83" t="str">
        <f>IF(P51="","",T51*M51*LOOKUP(RIGHT($D$2,3),定数!$A$6:$A$13,定数!$B$6:$B$13))</f>
        <v/>
      </c>
      <c r="S51" s="83"/>
      <c r="T51" s="84" t="str">
        <f t="shared" si="5"/>
        <v/>
      </c>
      <c r="U51" s="84"/>
      <c r="V51" t="str">
        <f t="shared" si="8"/>
        <v/>
      </c>
      <c r="W51" t="str">
        <f t="shared" si="2"/>
        <v/>
      </c>
      <c r="X51" s="41" t="str">
        <f t="shared" si="6"/>
        <v/>
      </c>
      <c r="Y51" s="42" t="str">
        <f t="shared" si="7"/>
        <v/>
      </c>
    </row>
    <row r="52" spans="2:25">
      <c r="B52" s="35">
        <v>44</v>
      </c>
      <c r="C52" s="81" t="str">
        <f t="shared" si="0"/>
        <v/>
      </c>
      <c r="D52" s="81"/>
      <c r="E52" s="35"/>
      <c r="F52" s="8"/>
      <c r="G52" s="35"/>
      <c r="H52" s="82"/>
      <c r="I52" s="82"/>
      <c r="J52" s="35"/>
      <c r="K52" s="85" t="str">
        <f t="shared" si="9"/>
        <v/>
      </c>
      <c r="L52" s="86"/>
      <c r="M52" s="6" t="str">
        <f>IF(J52="","",(K52/J52)/LOOKUP(RIGHT($D$2,3),定数!$A$6:$A$13,定数!$B$6:$B$13))</f>
        <v/>
      </c>
      <c r="N52" s="35"/>
      <c r="O52" s="8"/>
      <c r="P52" s="82"/>
      <c r="Q52" s="82"/>
      <c r="R52" s="83" t="str">
        <f>IF(P52="","",T52*M52*LOOKUP(RIGHT($D$2,3),定数!$A$6:$A$13,定数!$B$6:$B$13))</f>
        <v/>
      </c>
      <c r="S52" s="83"/>
      <c r="T52" s="84" t="str">
        <f t="shared" si="5"/>
        <v/>
      </c>
      <c r="U52" s="84"/>
      <c r="V52" t="str">
        <f t="shared" si="8"/>
        <v/>
      </c>
      <c r="W52" t="str">
        <f t="shared" si="2"/>
        <v/>
      </c>
      <c r="X52" s="41" t="str">
        <f t="shared" si="6"/>
        <v/>
      </c>
      <c r="Y52" s="42" t="str">
        <f t="shared" si="7"/>
        <v/>
      </c>
    </row>
    <row r="53" spans="2:25">
      <c r="B53" s="35">
        <v>45</v>
      </c>
      <c r="C53" s="81" t="str">
        <f t="shared" si="0"/>
        <v/>
      </c>
      <c r="D53" s="81"/>
      <c r="E53" s="35"/>
      <c r="F53" s="8"/>
      <c r="G53" s="35"/>
      <c r="H53" s="82"/>
      <c r="I53" s="82"/>
      <c r="J53" s="35"/>
      <c r="K53" s="85" t="str">
        <f t="shared" si="9"/>
        <v/>
      </c>
      <c r="L53" s="86"/>
      <c r="M53" s="6" t="str">
        <f>IF(J53="","",(K53/J53)/LOOKUP(RIGHT($D$2,3),定数!$A$6:$A$13,定数!$B$6:$B$13))</f>
        <v/>
      </c>
      <c r="N53" s="35"/>
      <c r="O53" s="8"/>
      <c r="P53" s="82"/>
      <c r="Q53" s="82"/>
      <c r="R53" s="83" t="str">
        <f>IF(P53="","",T53*M53*LOOKUP(RIGHT($D$2,3),定数!$A$6:$A$13,定数!$B$6:$B$13))</f>
        <v/>
      </c>
      <c r="S53" s="83"/>
      <c r="T53" s="84" t="str">
        <f t="shared" si="5"/>
        <v/>
      </c>
      <c r="U53" s="84"/>
      <c r="V53" t="str">
        <f t="shared" si="8"/>
        <v/>
      </c>
      <c r="W53" t="str">
        <f t="shared" si="2"/>
        <v/>
      </c>
      <c r="X53" s="41" t="str">
        <f t="shared" si="6"/>
        <v/>
      </c>
      <c r="Y53" s="42" t="str">
        <f t="shared" si="7"/>
        <v/>
      </c>
    </row>
    <row r="54" spans="2:25">
      <c r="B54" s="35">
        <v>46</v>
      </c>
      <c r="C54" s="81" t="str">
        <f t="shared" si="0"/>
        <v/>
      </c>
      <c r="D54" s="81"/>
      <c r="E54" s="35"/>
      <c r="F54" s="8"/>
      <c r="G54" s="35"/>
      <c r="H54" s="82"/>
      <c r="I54" s="82"/>
      <c r="J54" s="35"/>
      <c r="K54" s="85" t="str">
        <f t="shared" si="9"/>
        <v/>
      </c>
      <c r="L54" s="86"/>
      <c r="M54" s="6" t="str">
        <f>IF(J54="","",(K54/J54)/LOOKUP(RIGHT($D$2,3),定数!$A$6:$A$13,定数!$B$6:$B$13))</f>
        <v/>
      </c>
      <c r="N54" s="35"/>
      <c r="O54" s="8"/>
      <c r="P54" s="82"/>
      <c r="Q54" s="82"/>
      <c r="R54" s="83" t="str">
        <f>IF(P54="","",T54*M54*LOOKUP(RIGHT($D$2,3),定数!$A$6:$A$13,定数!$B$6:$B$13))</f>
        <v/>
      </c>
      <c r="S54" s="83"/>
      <c r="T54" s="84" t="str">
        <f t="shared" si="5"/>
        <v/>
      </c>
      <c r="U54" s="84"/>
      <c r="V54" t="str">
        <f t="shared" si="8"/>
        <v/>
      </c>
      <c r="W54" t="str">
        <f t="shared" si="2"/>
        <v/>
      </c>
      <c r="X54" s="41" t="str">
        <f t="shared" si="6"/>
        <v/>
      </c>
      <c r="Y54" s="42" t="str">
        <f t="shared" si="7"/>
        <v/>
      </c>
    </row>
    <row r="55" spans="2:25">
      <c r="B55" s="35">
        <v>47</v>
      </c>
      <c r="C55" s="81" t="str">
        <f t="shared" si="0"/>
        <v/>
      </c>
      <c r="D55" s="81"/>
      <c r="E55" s="35"/>
      <c r="F55" s="8"/>
      <c r="G55" s="35"/>
      <c r="H55" s="82"/>
      <c r="I55" s="82"/>
      <c r="J55" s="35"/>
      <c r="K55" s="85" t="str">
        <f t="shared" si="9"/>
        <v/>
      </c>
      <c r="L55" s="86"/>
      <c r="M55" s="6" t="str">
        <f>IF(J55="","",(K55/J55)/LOOKUP(RIGHT($D$2,3),定数!$A$6:$A$13,定数!$B$6:$B$13))</f>
        <v/>
      </c>
      <c r="N55" s="35"/>
      <c r="O55" s="8"/>
      <c r="P55" s="82"/>
      <c r="Q55" s="82"/>
      <c r="R55" s="83" t="str">
        <f>IF(P55="","",T55*M55*LOOKUP(RIGHT($D$2,3),定数!$A$6:$A$13,定数!$B$6:$B$13))</f>
        <v/>
      </c>
      <c r="S55" s="83"/>
      <c r="T55" s="84" t="str">
        <f t="shared" si="5"/>
        <v/>
      </c>
      <c r="U55" s="84"/>
      <c r="V55" t="str">
        <f t="shared" si="8"/>
        <v/>
      </c>
      <c r="W55" t="str">
        <f t="shared" si="2"/>
        <v/>
      </c>
      <c r="X55" s="41" t="str">
        <f t="shared" si="6"/>
        <v/>
      </c>
      <c r="Y55" s="42" t="str">
        <f t="shared" si="7"/>
        <v/>
      </c>
    </row>
    <row r="56" spans="2:25">
      <c r="B56" s="35">
        <v>48</v>
      </c>
      <c r="C56" s="81" t="str">
        <f t="shared" si="0"/>
        <v/>
      </c>
      <c r="D56" s="81"/>
      <c r="E56" s="35"/>
      <c r="F56" s="8"/>
      <c r="G56" s="35"/>
      <c r="H56" s="82"/>
      <c r="I56" s="82"/>
      <c r="J56" s="35"/>
      <c r="K56" s="85" t="str">
        <f t="shared" si="9"/>
        <v/>
      </c>
      <c r="L56" s="86"/>
      <c r="M56" s="6" t="str">
        <f>IF(J56="","",(K56/J56)/LOOKUP(RIGHT($D$2,3),定数!$A$6:$A$13,定数!$B$6:$B$13))</f>
        <v/>
      </c>
      <c r="N56" s="35"/>
      <c r="O56" s="8"/>
      <c r="P56" s="82"/>
      <c r="Q56" s="82"/>
      <c r="R56" s="83" t="str">
        <f>IF(P56="","",T56*M56*LOOKUP(RIGHT($D$2,3),定数!$A$6:$A$13,定数!$B$6:$B$13))</f>
        <v/>
      </c>
      <c r="S56" s="83"/>
      <c r="T56" s="84" t="str">
        <f t="shared" si="5"/>
        <v/>
      </c>
      <c r="U56" s="84"/>
      <c r="V56" t="str">
        <f t="shared" si="8"/>
        <v/>
      </c>
      <c r="W56" t="str">
        <f t="shared" si="2"/>
        <v/>
      </c>
      <c r="X56" s="41" t="str">
        <f t="shared" si="6"/>
        <v/>
      </c>
      <c r="Y56" s="42" t="str">
        <f t="shared" si="7"/>
        <v/>
      </c>
    </row>
    <row r="57" spans="2:25">
      <c r="B57" s="35">
        <v>49</v>
      </c>
      <c r="C57" s="81" t="str">
        <f t="shared" si="0"/>
        <v/>
      </c>
      <c r="D57" s="81"/>
      <c r="E57" s="35"/>
      <c r="F57" s="8"/>
      <c r="G57" s="35"/>
      <c r="H57" s="82"/>
      <c r="I57" s="82"/>
      <c r="J57" s="35"/>
      <c r="K57" s="85" t="str">
        <f t="shared" si="9"/>
        <v/>
      </c>
      <c r="L57" s="86"/>
      <c r="M57" s="6" t="str">
        <f>IF(J57="","",(K57/J57)/LOOKUP(RIGHT($D$2,3),定数!$A$6:$A$13,定数!$B$6:$B$13))</f>
        <v/>
      </c>
      <c r="N57" s="35"/>
      <c r="O57" s="8"/>
      <c r="P57" s="82"/>
      <c r="Q57" s="82"/>
      <c r="R57" s="83" t="str">
        <f>IF(P57="","",T57*M57*LOOKUP(RIGHT($D$2,3),定数!$A$6:$A$13,定数!$B$6:$B$13))</f>
        <v/>
      </c>
      <c r="S57" s="83"/>
      <c r="T57" s="84" t="str">
        <f t="shared" si="5"/>
        <v/>
      </c>
      <c r="U57" s="84"/>
      <c r="V57" t="str">
        <f t="shared" si="8"/>
        <v/>
      </c>
      <c r="W57" t="str">
        <f t="shared" si="2"/>
        <v/>
      </c>
      <c r="X57" s="41" t="str">
        <f t="shared" si="6"/>
        <v/>
      </c>
      <c r="Y57" s="42" t="str">
        <f t="shared" si="7"/>
        <v/>
      </c>
    </row>
    <row r="58" spans="2:25">
      <c r="B58" s="35">
        <v>50</v>
      </c>
      <c r="C58" s="81" t="str">
        <f t="shared" si="0"/>
        <v/>
      </c>
      <c r="D58" s="81"/>
      <c r="E58" s="35"/>
      <c r="F58" s="8"/>
      <c r="G58" s="35"/>
      <c r="H58" s="82"/>
      <c r="I58" s="82"/>
      <c r="J58" s="35"/>
      <c r="K58" s="85" t="str">
        <f t="shared" si="9"/>
        <v/>
      </c>
      <c r="L58" s="86"/>
      <c r="M58" s="6" t="str">
        <f>IF(J58="","",(K58/J58)/LOOKUP(RIGHT($D$2,3),定数!$A$6:$A$13,定数!$B$6:$B$13))</f>
        <v/>
      </c>
      <c r="N58" s="35"/>
      <c r="O58" s="8"/>
      <c r="P58" s="82"/>
      <c r="Q58" s="82"/>
      <c r="R58" s="83" t="str">
        <f>IF(P58="","",T58*M58*LOOKUP(RIGHT($D$2,3),定数!$A$6:$A$13,定数!$B$6:$B$13))</f>
        <v/>
      </c>
      <c r="S58" s="83"/>
      <c r="T58" s="84" t="str">
        <f t="shared" si="5"/>
        <v/>
      </c>
      <c r="U58" s="84"/>
      <c r="V58" t="str">
        <f t="shared" si="8"/>
        <v/>
      </c>
      <c r="W58" t="str">
        <f t="shared" si="2"/>
        <v/>
      </c>
      <c r="X58" s="41" t="str">
        <f t="shared" si="6"/>
        <v/>
      </c>
      <c r="Y58" s="42" t="str">
        <f t="shared" si="7"/>
        <v/>
      </c>
    </row>
    <row r="59" spans="2:25">
      <c r="B59" s="35">
        <v>51</v>
      </c>
      <c r="C59" s="81" t="str">
        <f t="shared" si="0"/>
        <v/>
      </c>
      <c r="D59" s="81"/>
      <c r="E59" s="35"/>
      <c r="F59" s="8"/>
      <c r="G59" s="35"/>
      <c r="H59" s="82"/>
      <c r="I59" s="82"/>
      <c r="J59" s="35"/>
      <c r="K59" s="85" t="str">
        <f t="shared" si="9"/>
        <v/>
      </c>
      <c r="L59" s="86"/>
      <c r="M59" s="6" t="str">
        <f>IF(J59="","",(K59/J59)/LOOKUP(RIGHT($D$2,3),定数!$A$6:$A$13,定数!$B$6:$B$13))</f>
        <v/>
      </c>
      <c r="N59" s="35"/>
      <c r="O59" s="8"/>
      <c r="P59" s="82"/>
      <c r="Q59" s="82"/>
      <c r="R59" s="83" t="str">
        <f>IF(P59="","",T59*M59*LOOKUP(RIGHT($D$2,3),定数!$A$6:$A$13,定数!$B$6:$B$13))</f>
        <v/>
      </c>
      <c r="S59" s="83"/>
      <c r="T59" s="84" t="str">
        <f t="shared" si="5"/>
        <v/>
      </c>
      <c r="U59" s="84"/>
      <c r="V59" t="str">
        <f t="shared" si="8"/>
        <v/>
      </c>
      <c r="W59" t="str">
        <f t="shared" si="2"/>
        <v/>
      </c>
      <c r="X59" s="41" t="str">
        <f t="shared" si="6"/>
        <v/>
      </c>
      <c r="Y59" s="42" t="str">
        <f t="shared" si="7"/>
        <v/>
      </c>
    </row>
    <row r="60" spans="2:25">
      <c r="B60" s="35">
        <v>52</v>
      </c>
      <c r="C60" s="81" t="str">
        <f t="shared" si="0"/>
        <v/>
      </c>
      <c r="D60" s="81"/>
      <c r="E60" s="35"/>
      <c r="F60" s="8"/>
      <c r="G60" s="35"/>
      <c r="H60" s="82"/>
      <c r="I60" s="82"/>
      <c r="J60" s="35"/>
      <c r="K60" s="85" t="str">
        <f t="shared" si="9"/>
        <v/>
      </c>
      <c r="L60" s="86"/>
      <c r="M60" s="6" t="str">
        <f>IF(J60="","",(K60/J60)/LOOKUP(RIGHT($D$2,3),定数!$A$6:$A$13,定数!$B$6:$B$13))</f>
        <v/>
      </c>
      <c r="N60" s="35"/>
      <c r="O60" s="8"/>
      <c r="P60" s="82"/>
      <c r="Q60" s="82"/>
      <c r="R60" s="83" t="str">
        <f>IF(P60="","",T60*M60*LOOKUP(RIGHT($D$2,3),定数!$A$6:$A$13,定数!$B$6:$B$13))</f>
        <v/>
      </c>
      <c r="S60" s="83"/>
      <c r="T60" s="84" t="str">
        <f t="shared" si="5"/>
        <v/>
      </c>
      <c r="U60" s="84"/>
      <c r="V60" t="str">
        <f t="shared" si="8"/>
        <v/>
      </c>
      <c r="W60" t="str">
        <f t="shared" si="2"/>
        <v/>
      </c>
      <c r="X60" s="41" t="str">
        <f t="shared" si="6"/>
        <v/>
      </c>
      <c r="Y60" s="42" t="str">
        <f t="shared" si="7"/>
        <v/>
      </c>
    </row>
    <row r="61" spans="2:25">
      <c r="B61" s="35">
        <v>53</v>
      </c>
      <c r="C61" s="81" t="str">
        <f t="shared" si="0"/>
        <v/>
      </c>
      <c r="D61" s="81"/>
      <c r="E61" s="35"/>
      <c r="F61" s="8"/>
      <c r="G61" s="35"/>
      <c r="H61" s="82"/>
      <c r="I61" s="82"/>
      <c r="J61" s="35"/>
      <c r="K61" s="85" t="str">
        <f t="shared" si="9"/>
        <v/>
      </c>
      <c r="L61" s="86"/>
      <c r="M61" s="6" t="str">
        <f>IF(J61="","",(K61/J61)/LOOKUP(RIGHT($D$2,3),定数!$A$6:$A$13,定数!$B$6:$B$13))</f>
        <v/>
      </c>
      <c r="N61" s="35"/>
      <c r="O61" s="8"/>
      <c r="P61" s="82"/>
      <c r="Q61" s="82"/>
      <c r="R61" s="83" t="str">
        <f>IF(P61="","",T61*M61*LOOKUP(RIGHT($D$2,3),定数!$A$6:$A$13,定数!$B$6:$B$13))</f>
        <v/>
      </c>
      <c r="S61" s="83"/>
      <c r="T61" s="84" t="str">
        <f t="shared" si="5"/>
        <v/>
      </c>
      <c r="U61" s="84"/>
      <c r="V61" t="str">
        <f t="shared" si="8"/>
        <v/>
      </c>
      <c r="W61" t="str">
        <f t="shared" si="2"/>
        <v/>
      </c>
      <c r="X61" s="41" t="str">
        <f t="shared" si="6"/>
        <v/>
      </c>
      <c r="Y61" s="42" t="str">
        <f t="shared" si="7"/>
        <v/>
      </c>
    </row>
    <row r="62" spans="2:25">
      <c r="B62" s="35">
        <v>54</v>
      </c>
      <c r="C62" s="81" t="str">
        <f t="shared" si="0"/>
        <v/>
      </c>
      <c r="D62" s="81"/>
      <c r="E62" s="35"/>
      <c r="F62" s="8"/>
      <c r="G62" s="35"/>
      <c r="H62" s="82"/>
      <c r="I62" s="82"/>
      <c r="J62" s="35"/>
      <c r="K62" s="85" t="str">
        <f t="shared" si="9"/>
        <v/>
      </c>
      <c r="L62" s="86"/>
      <c r="M62" s="6" t="str">
        <f>IF(J62="","",(K62/J62)/LOOKUP(RIGHT($D$2,3),定数!$A$6:$A$13,定数!$B$6:$B$13))</f>
        <v/>
      </c>
      <c r="N62" s="35"/>
      <c r="O62" s="8"/>
      <c r="P62" s="82"/>
      <c r="Q62" s="82"/>
      <c r="R62" s="83" t="str">
        <f>IF(P62="","",T62*M62*LOOKUP(RIGHT($D$2,3),定数!$A$6:$A$13,定数!$B$6:$B$13))</f>
        <v/>
      </c>
      <c r="S62" s="83"/>
      <c r="T62" s="84" t="str">
        <f t="shared" si="5"/>
        <v/>
      </c>
      <c r="U62" s="84"/>
      <c r="V62" t="str">
        <f t="shared" si="8"/>
        <v/>
      </c>
      <c r="W62" t="str">
        <f t="shared" si="2"/>
        <v/>
      </c>
      <c r="X62" s="41" t="str">
        <f t="shared" si="6"/>
        <v/>
      </c>
      <c r="Y62" s="42" t="str">
        <f t="shared" si="7"/>
        <v/>
      </c>
    </row>
    <row r="63" spans="2:25">
      <c r="B63" s="35">
        <v>55</v>
      </c>
      <c r="C63" s="81" t="str">
        <f t="shared" si="0"/>
        <v/>
      </c>
      <c r="D63" s="81"/>
      <c r="E63" s="35"/>
      <c r="F63" s="8"/>
      <c r="G63" s="35"/>
      <c r="H63" s="82"/>
      <c r="I63" s="82"/>
      <c r="J63" s="35"/>
      <c r="K63" s="85" t="str">
        <f t="shared" si="9"/>
        <v/>
      </c>
      <c r="L63" s="86"/>
      <c r="M63" s="6" t="str">
        <f>IF(J63="","",(K63/J63)/LOOKUP(RIGHT($D$2,3),定数!$A$6:$A$13,定数!$B$6:$B$13))</f>
        <v/>
      </c>
      <c r="N63" s="35"/>
      <c r="O63" s="8"/>
      <c r="P63" s="82"/>
      <c r="Q63" s="82"/>
      <c r="R63" s="83" t="str">
        <f>IF(P63="","",T63*M63*LOOKUP(RIGHT($D$2,3),定数!$A$6:$A$13,定数!$B$6:$B$13))</f>
        <v/>
      </c>
      <c r="S63" s="83"/>
      <c r="T63" s="84" t="str">
        <f t="shared" si="5"/>
        <v/>
      </c>
      <c r="U63" s="84"/>
      <c r="V63" t="str">
        <f t="shared" si="8"/>
        <v/>
      </c>
      <c r="W63" t="str">
        <f t="shared" si="2"/>
        <v/>
      </c>
      <c r="X63" s="41" t="str">
        <f t="shared" si="6"/>
        <v/>
      </c>
      <c r="Y63" s="42" t="str">
        <f t="shared" si="7"/>
        <v/>
      </c>
    </row>
    <row r="64" spans="2:25">
      <c r="B64" s="35">
        <v>56</v>
      </c>
      <c r="C64" s="81" t="str">
        <f t="shared" si="0"/>
        <v/>
      </c>
      <c r="D64" s="81"/>
      <c r="E64" s="35"/>
      <c r="F64" s="8"/>
      <c r="G64" s="35"/>
      <c r="H64" s="82"/>
      <c r="I64" s="82"/>
      <c r="J64" s="35"/>
      <c r="K64" s="85" t="str">
        <f t="shared" si="9"/>
        <v/>
      </c>
      <c r="L64" s="86"/>
      <c r="M64" s="6" t="str">
        <f>IF(J64="","",(K64/J64)/LOOKUP(RIGHT($D$2,3),定数!$A$6:$A$13,定数!$B$6:$B$13))</f>
        <v/>
      </c>
      <c r="N64" s="35"/>
      <c r="O64" s="8"/>
      <c r="P64" s="82"/>
      <c r="Q64" s="82"/>
      <c r="R64" s="83" t="str">
        <f>IF(P64="","",T64*M64*LOOKUP(RIGHT($D$2,3),定数!$A$6:$A$13,定数!$B$6:$B$13))</f>
        <v/>
      </c>
      <c r="S64" s="83"/>
      <c r="T64" s="84" t="str">
        <f t="shared" si="5"/>
        <v/>
      </c>
      <c r="U64" s="84"/>
      <c r="V64" t="str">
        <f t="shared" si="8"/>
        <v/>
      </c>
      <c r="W64" t="str">
        <f t="shared" si="2"/>
        <v/>
      </c>
      <c r="X64" s="41" t="str">
        <f t="shared" si="6"/>
        <v/>
      </c>
      <c r="Y64" s="42" t="str">
        <f t="shared" si="7"/>
        <v/>
      </c>
    </row>
    <row r="65" spans="2:25">
      <c r="B65" s="35">
        <v>57</v>
      </c>
      <c r="C65" s="81" t="str">
        <f t="shared" si="0"/>
        <v/>
      </c>
      <c r="D65" s="81"/>
      <c r="E65" s="35"/>
      <c r="F65" s="8"/>
      <c r="G65" s="35"/>
      <c r="H65" s="82"/>
      <c r="I65" s="82"/>
      <c r="J65" s="35"/>
      <c r="K65" s="85" t="str">
        <f t="shared" si="9"/>
        <v/>
      </c>
      <c r="L65" s="86"/>
      <c r="M65" s="6" t="str">
        <f>IF(J65="","",(K65/J65)/LOOKUP(RIGHT($D$2,3),定数!$A$6:$A$13,定数!$B$6:$B$13))</f>
        <v/>
      </c>
      <c r="N65" s="35"/>
      <c r="O65" s="8"/>
      <c r="P65" s="82"/>
      <c r="Q65" s="82"/>
      <c r="R65" s="83" t="str">
        <f>IF(P65="","",T65*M65*LOOKUP(RIGHT($D$2,3),定数!$A$6:$A$13,定数!$B$6:$B$13))</f>
        <v/>
      </c>
      <c r="S65" s="83"/>
      <c r="T65" s="84" t="str">
        <f t="shared" si="5"/>
        <v/>
      </c>
      <c r="U65" s="84"/>
      <c r="V65" t="str">
        <f t="shared" si="8"/>
        <v/>
      </c>
      <c r="W65" t="str">
        <f t="shared" si="2"/>
        <v/>
      </c>
      <c r="X65" s="41" t="str">
        <f t="shared" si="6"/>
        <v/>
      </c>
      <c r="Y65" s="42" t="str">
        <f t="shared" si="7"/>
        <v/>
      </c>
    </row>
    <row r="66" spans="2:25">
      <c r="B66" s="35">
        <v>58</v>
      </c>
      <c r="C66" s="81" t="str">
        <f t="shared" si="0"/>
        <v/>
      </c>
      <c r="D66" s="81"/>
      <c r="E66" s="35"/>
      <c r="F66" s="8"/>
      <c r="G66" s="35"/>
      <c r="H66" s="82"/>
      <c r="I66" s="82"/>
      <c r="J66" s="35"/>
      <c r="K66" s="85" t="str">
        <f t="shared" si="9"/>
        <v/>
      </c>
      <c r="L66" s="86"/>
      <c r="M66" s="6" t="str">
        <f>IF(J66="","",(K66/J66)/LOOKUP(RIGHT($D$2,3),定数!$A$6:$A$13,定数!$B$6:$B$13))</f>
        <v/>
      </c>
      <c r="N66" s="35"/>
      <c r="O66" s="8"/>
      <c r="P66" s="82"/>
      <c r="Q66" s="82"/>
      <c r="R66" s="83" t="str">
        <f>IF(P66="","",T66*M66*LOOKUP(RIGHT($D$2,3),定数!$A$6:$A$13,定数!$B$6:$B$13))</f>
        <v/>
      </c>
      <c r="S66" s="83"/>
      <c r="T66" s="84" t="str">
        <f t="shared" si="5"/>
        <v/>
      </c>
      <c r="U66" s="84"/>
      <c r="V66" t="str">
        <f t="shared" si="8"/>
        <v/>
      </c>
      <c r="W66" t="str">
        <f t="shared" si="2"/>
        <v/>
      </c>
      <c r="X66" s="41" t="str">
        <f t="shared" si="6"/>
        <v/>
      </c>
      <c r="Y66" s="42" t="str">
        <f t="shared" si="7"/>
        <v/>
      </c>
    </row>
    <row r="67" spans="2:25">
      <c r="B67" s="35">
        <v>59</v>
      </c>
      <c r="C67" s="81" t="str">
        <f t="shared" si="0"/>
        <v/>
      </c>
      <c r="D67" s="81"/>
      <c r="E67" s="35"/>
      <c r="F67" s="8"/>
      <c r="G67" s="35"/>
      <c r="H67" s="82"/>
      <c r="I67" s="82"/>
      <c r="J67" s="35"/>
      <c r="K67" s="85" t="str">
        <f t="shared" si="9"/>
        <v/>
      </c>
      <c r="L67" s="86"/>
      <c r="M67" s="6" t="str">
        <f>IF(J67="","",(K67/J67)/LOOKUP(RIGHT($D$2,3),定数!$A$6:$A$13,定数!$B$6:$B$13))</f>
        <v/>
      </c>
      <c r="N67" s="35"/>
      <c r="O67" s="8"/>
      <c r="P67" s="82"/>
      <c r="Q67" s="82"/>
      <c r="R67" s="83" t="str">
        <f>IF(P67="","",T67*M67*LOOKUP(RIGHT($D$2,3),定数!$A$6:$A$13,定数!$B$6:$B$13))</f>
        <v/>
      </c>
      <c r="S67" s="83"/>
      <c r="T67" s="84" t="str">
        <f t="shared" si="5"/>
        <v/>
      </c>
      <c r="U67" s="84"/>
      <c r="V67" t="str">
        <f t="shared" si="8"/>
        <v/>
      </c>
      <c r="W67" t="str">
        <f t="shared" si="2"/>
        <v/>
      </c>
      <c r="X67" s="41" t="str">
        <f t="shared" si="6"/>
        <v/>
      </c>
      <c r="Y67" s="42" t="str">
        <f t="shared" si="7"/>
        <v/>
      </c>
    </row>
    <row r="68" spans="2:25">
      <c r="B68" s="35">
        <v>60</v>
      </c>
      <c r="C68" s="81" t="str">
        <f t="shared" si="0"/>
        <v/>
      </c>
      <c r="D68" s="81"/>
      <c r="E68" s="35"/>
      <c r="F68" s="8"/>
      <c r="G68" s="35"/>
      <c r="H68" s="82"/>
      <c r="I68" s="82"/>
      <c r="J68" s="35"/>
      <c r="K68" s="85" t="str">
        <f t="shared" si="9"/>
        <v/>
      </c>
      <c r="L68" s="86"/>
      <c r="M68" s="6" t="str">
        <f>IF(J68="","",(K68/J68)/LOOKUP(RIGHT($D$2,3),定数!$A$6:$A$13,定数!$B$6:$B$13))</f>
        <v/>
      </c>
      <c r="N68" s="35"/>
      <c r="O68" s="8"/>
      <c r="P68" s="82"/>
      <c r="Q68" s="82"/>
      <c r="R68" s="83" t="str">
        <f>IF(P68="","",T68*M68*LOOKUP(RIGHT($D$2,3),定数!$A$6:$A$13,定数!$B$6:$B$13))</f>
        <v/>
      </c>
      <c r="S68" s="83"/>
      <c r="T68" s="84" t="str">
        <f t="shared" si="5"/>
        <v/>
      </c>
      <c r="U68" s="84"/>
      <c r="V68" t="str">
        <f t="shared" si="8"/>
        <v/>
      </c>
      <c r="W68" t="str">
        <f t="shared" si="2"/>
        <v/>
      </c>
      <c r="X68" s="41" t="str">
        <f t="shared" si="6"/>
        <v/>
      </c>
      <c r="Y68" s="42" t="str">
        <f t="shared" si="7"/>
        <v/>
      </c>
    </row>
    <row r="69" spans="2:25">
      <c r="B69" s="35">
        <v>61</v>
      </c>
      <c r="C69" s="81" t="str">
        <f t="shared" si="0"/>
        <v/>
      </c>
      <c r="D69" s="81"/>
      <c r="E69" s="35"/>
      <c r="F69" s="8"/>
      <c r="G69" s="35"/>
      <c r="H69" s="82"/>
      <c r="I69" s="82"/>
      <c r="J69" s="35"/>
      <c r="K69" s="85" t="str">
        <f t="shared" si="9"/>
        <v/>
      </c>
      <c r="L69" s="86"/>
      <c r="M69" s="6" t="str">
        <f>IF(J69="","",(K69/J69)/LOOKUP(RIGHT($D$2,3),定数!$A$6:$A$13,定数!$B$6:$B$13))</f>
        <v/>
      </c>
      <c r="N69" s="35"/>
      <c r="O69" s="8"/>
      <c r="P69" s="82"/>
      <c r="Q69" s="82"/>
      <c r="R69" s="83" t="str">
        <f>IF(P69="","",T69*M69*LOOKUP(RIGHT($D$2,3),定数!$A$6:$A$13,定数!$B$6:$B$13))</f>
        <v/>
      </c>
      <c r="S69" s="83"/>
      <c r="T69" s="84" t="str">
        <f t="shared" si="5"/>
        <v/>
      </c>
      <c r="U69" s="84"/>
      <c r="V69" t="str">
        <f t="shared" si="8"/>
        <v/>
      </c>
      <c r="W69" t="str">
        <f t="shared" si="2"/>
        <v/>
      </c>
      <c r="X69" s="41" t="str">
        <f t="shared" si="6"/>
        <v/>
      </c>
      <c r="Y69" s="42" t="str">
        <f t="shared" si="7"/>
        <v/>
      </c>
    </row>
    <row r="70" spans="2:25">
      <c r="B70" s="35">
        <v>62</v>
      </c>
      <c r="C70" s="81" t="str">
        <f t="shared" si="0"/>
        <v/>
      </c>
      <c r="D70" s="81"/>
      <c r="E70" s="35"/>
      <c r="F70" s="8"/>
      <c r="G70" s="35"/>
      <c r="H70" s="82"/>
      <c r="I70" s="82"/>
      <c r="J70" s="35"/>
      <c r="K70" s="85" t="str">
        <f t="shared" si="9"/>
        <v/>
      </c>
      <c r="L70" s="86"/>
      <c r="M70" s="6" t="str">
        <f>IF(J70="","",(K70/J70)/LOOKUP(RIGHT($D$2,3),定数!$A$6:$A$13,定数!$B$6:$B$13))</f>
        <v/>
      </c>
      <c r="N70" s="35"/>
      <c r="O70" s="8"/>
      <c r="P70" s="82"/>
      <c r="Q70" s="82"/>
      <c r="R70" s="83" t="str">
        <f>IF(P70="","",T70*M70*LOOKUP(RIGHT($D$2,3),定数!$A$6:$A$13,定数!$B$6:$B$13))</f>
        <v/>
      </c>
      <c r="S70" s="83"/>
      <c r="T70" s="84" t="str">
        <f t="shared" si="5"/>
        <v/>
      </c>
      <c r="U70" s="84"/>
      <c r="V70" t="str">
        <f t="shared" si="8"/>
        <v/>
      </c>
      <c r="W70" t="str">
        <f t="shared" si="2"/>
        <v/>
      </c>
      <c r="X70" s="41" t="str">
        <f t="shared" si="6"/>
        <v/>
      </c>
      <c r="Y70" s="42" t="str">
        <f t="shared" si="7"/>
        <v/>
      </c>
    </row>
    <row r="71" spans="2:25">
      <c r="B71" s="35">
        <v>63</v>
      </c>
      <c r="C71" s="81" t="str">
        <f t="shared" si="0"/>
        <v/>
      </c>
      <c r="D71" s="81"/>
      <c r="E71" s="35"/>
      <c r="F71" s="8"/>
      <c r="G71" s="35"/>
      <c r="H71" s="82"/>
      <c r="I71" s="82"/>
      <c r="J71" s="35"/>
      <c r="K71" s="85" t="str">
        <f t="shared" si="9"/>
        <v/>
      </c>
      <c r="L71" s="86"/>
      <c r="M71" s="6" t="str">
        <f>IF(J71="","",(K71/J71)/LOOKUP(RIGHT($D$2,3),定数!$A$6:$A$13,定数!$B$6:$B$13))</f>
        <v/>
      </c>
      <c r="N71" s="35"/>
      <c r="O71" s="8"/>
      <c r="P71" s="82"/>
      <c r="Q71" s="82"/>
      <c r="R71" s="83" t="str">
        <f>IF(P71="","",T71*M71*LOOKUP(RIGHT($D$2,3),定数!$A$6:$A$13,定数!$B$6:$B$13))</f>
        <v/>
      </c>
      <c r="S71" s="83"/>
      <c r="T71" s="84" t="str">
        <f t="shared" si="5"/>
        <v/>
      </c>
      <c r="U71" s="84"/>
      <c r="V71" t="str">
        <f t="shared" si="8"/>
        <v/>
      </c>
      <c r="W71" t="str">
        <f t="shared" si="2"/>
        <v/>
      </c>
      <c r="X71" s="41" t="str">
        <f t="shared" si="6"/>
        <v/>
      </c>
      <c r="Y71" s="42" t="str">
        <f t="shared" si="7"/>
        <v/>
      </c>
    </row>
    <row r="72" spans="2:25">
      <c r="B72" s="35">
        <v>64</v>
      </c>
      <c r="C72" s="81" t="str">
        <f t="shared" si="0"/>
        <v/>
      </c>
      <c r="D72" s="81"/>
      <c r="E72" s="35"/>
      <c r="F72" s="8"/>
      <c r="G72" s="35"/>
      <c r="H72" s="82"/>
      <c r="I72" s="82"/>
      <c r="J72" s="35"/>
      <c r="K72" s="85" t="str">
        <f t="shared" si="9"/>
        <v/>
      </c>
      <c r="L72" s="86"/>
      <c r="M72" s="6" t="str">
        <f>IF(J72="","",(K72/J72)/LOOKUP(RIGHT($D$2,3),定数!$A$6:$A$13,定数!$B$6:$B$13))</f>
        <v/>
      </c>
      <c r="N72" s="35"/>
      <c r="O72" s="8"/>
      <c r="P72" s="82"/>
      <c r="Q72" s="82"/>
      <c r="R72" s="83" t="str">
        <f>IF(P72="","",T72*M72*LOOKUP(RIGHT($D$2,3),定数!$A$6:$A$13,定数!$B$6:$B$13))</f>
        <v/>
      </c>
      <c r="S72" s="83"/>
      <c r="T72" s="84" t="str">
        <f t="shared" si="5"/>
        <v/>
      </c>
      <c r="U72" s="84"/>
      <c r="V72" t="str">
        <f t="shared" si="8"/>
        <v/>
      </c>
      <c r="W72" t="str">
        <f t="shared" si="2"/>
        <v/>
      </c>
      <c r="X72" s="41" t="str">
        <f t="shared" si="6"/>
        <v/>
      </c>
      <c r="Y72" s="42" t="str">
        <f t="shared" si="7"/>
        <v/>
      </c>
    </row>
    <row r="73" spans="2:25">
      <c r="B73" s="35">
        <v>65</v>
      </c>
      <c r="C73" s="81" t="str">
        <f t="shared" si="0"/>
        <v/>
      </c>
      <c r="D73" s="81"/>
      <c r="E73" s="35"/>
      <c r="F73" s="8"/>
      <c r="G73" s="35"/>
      <c r="H73" s="82"/>
      <c r="I73" s="82"/>
      <c r="J73" s="35"/>
      <c r="K73" s="85" t="str">
        <f t="shared" si="9"/>
        <v/>
      </c>
      <c r="L73" s="86"/>
      <c r="M73" s="6" t="str">
        <f>IF(J73="","",(K73/J73)/LOOKUP(RIGHT($D$2,3),定数!$A$6:$A$13,定数!$B$6:$B$13))</f>
        <v/>
      </c>
      <c r="N73" s="35"/>
      <c r="O73" s="8"/>
      <c r="P73" s="82"/>
      <c r="Q73" s="82"/>
      <c r="R73" s="83" t="str">
        <f>IF(P73="","",T73*M73*LOOKUP(RIGHT($D$2,3),定数!$A$6:$A$13,定数!$B$6:$B$13))</f>
        <v/>
      </c>
      <c r="S73" s="83"/>
      <c r="T73" s="84" t="str">
        <f t="shared" si="5"/>
        <v/>
      </c>
      <c r="U73" s="84"/>
      <c r="V73" t="str">
        <f t="shared" si="8"/>
        <v/>
      </c>
      <c r="W73" t="str">
        <f t="shared" si="2"/>
        <v/>
      </c>
      <c r="X73" s="41" t="str">
        <f t="shared" si="6"/>
        <v/>
      </c>
      <c r="Y73" s="42" t="str">
        <f t="shared" si="7"/>
        <v/>
      </c>
    </row>
    <row r="74" spans="2:25">
      <c r="B74" s="35">
        <v>66</v>
      </c>
      <c r="C74" s="81" t="str">
        <f t="shared" ref="C74:C108" si="10">IF(R73="","",C73+R73)</f>
        <v/>
      </c>
      <c r="D74" s="81"/>
      <c r="E74" s="35"/>
      <c r="F74" s="8"/>
      <c r="G74" s="35"/>
      <c r="H74" s="82"/>
      <c r="I74" s="82"/>
      <c r="J74" s="35"/>
      <c r="K74" s="85" t="str">
        <f t="shared" si="9"/>
        <v/>
      </c>
      <c r="L74" s="86"/>
      <c r="M74" s="6" t="str">
        <f>IF(J74="","",(K74/J74)/LOOKUP(RIGHT($D$2,3),定数!$A$6:$A$13,定数!$B$6:$B$13))</f>
        <v/>
      </c>
      <c r="N74" s="35"/>
      <c r="O74" s="8"/>
      <c r="P74" s="82"/>
      <c r="Q74" s="82"/>
      <c r="R74" s="83" t="str">
        <f>IF(P74="","",T74*M74*LOOKUP(RIGHT($D$2,3),定数!$A$6:$A$13,定数!$B$6:$B$13))</f>
        <v/>
      </c>
      <c r="S74" s="83"/>
      <c r="T74" s="84" t="str">
        <f t="shared" si="5"/>
        <v/>
      </c>
      <c r="U74" s="84"/>
      <c r="V74" t="str">
        <f t="shared" si="8"/>
        <v/>
      </c>
      <c r="W74" t="str">
        <f t="shared" si="8"/>
        <v/>
      </c>
      <c r="X74" s="41" t="str">
        <f t="shared" si="6"/>
        <v/>
      </c>
      <c r="Y74" s="42" t="str">
        <f t="shared" si="7"/>
        <v/>
      </c>
    </row>
    <row r="75" spans="2:25">
      <c r="B75" s="35">
        <v>67</v>
      </c>
      <c r="C75" s="81" t="str">
        <f t="shared" si="10"/>
        <v/>
      </c>
      <c r="D75" s="81"/>
      <c r="E75" s="35"/>
      <c r="F75" s="8"/>
      <c r="G75" s="35"/>
      <c r="H75" s="82"/>
      <c r="I75" s="82"/>
      <c r="J75" s="35"/>
      <c r="K75" s="85" t="str">
        <f t="shared" ref="K75:K108" si="11">IF(J75="","",C75*0.03)</f>
        <v/>
      </c>
      <c r="L75" s="86"/>
      <c r="M75" s="6" t="str">
        <f>IF(J75="","",(K75/J75)/LOOKUP(RIGHT($D$2,3),定数!$A$6:$A$13,定数!$B$6:$B$13))</f>
        <v/>
      </c>
      <c r="N75" s="35"/>
      <c r="O75" s="8"/>
      <c r="P75" s="82"/>
      <c r="Q75" s="82"/>
      <c r="R75" s="83" t="str">
        <f>IF(P75="","",T75*M75*LOOKUP(RIGHT($D$2,3),定数!$A$6:$A$13,定数!$B$6:$B$13))</f>
        <v/>
      </c>
      <c r="S75" s="83"/>
      <c r="T75" s="84" t="str">
        <f t="shared" si="5"/>
        <v/>
      </c>
      <c r="U75" s="84"/>
      <c r="V75" t="str">
        <f t="shared" ref="V75:W90" si="12">IF(S75&lt;&gt;"",IF(S75&lt;0,1+V74,0),"")</f>
        <v/>
      </c>
      <c r="W75" t="str">
        <f t="shared" si="12"/>
        <v/>
      </c>
      <c r="X75" s="41" t="str">
        <f t="shared" si="6"/>
        <v/>
      </c>
      <c r="Y75" s="42" t="str">
        <f t="shared" si="7"/>
        <v/>
      </c>
    </row>
    <row r="76" spans="2:25">
      <c r="B76" s="35">
        <v>68</v>
      </c>
      <c r="C76" s="81" t="str">
        <f t="shared" si="10"/>
        <v/>
      </c>
      <c r="D76" s="81"/>
      <c r="E76" s="35"/>
      <c r="F76" s="8"/>
      <c r="G76" s="35"/>
      <c r="H76" s="82"/>
      <c r="I76" s="82"/>
      <c r="J76" s="35"/>
      <c r="K76" s="85" t="str">
        <f t="shared" si="11"/>
        <v/>
      </c>
      <c r="L76" s="86"/>
      <c r="M76" s="6" t="str">
        <f>IF(J76="","",(K76/J76)/LOOKUP(RIGHT($D$2,3),定数!$A$6:$A$13,定数!$B$6:$B$13))</f>
        <v/>
      </c>
      <c r="N76" s="35"/>
      <c r="O76" s="8"/>
      <c r="P76" s="82"/>
      <c r="Q76" s="82"/>
      <c r="R76" s="83" t="str">
        <f>IF(P76="","",T76*M76*LOOKUP(RIGHT($D$2,3),定数!$A$6:$A$13,定数!$B$6:$B$13))</f>
        <v/>
      </c>
      <c r="S76" s="83"/>
      <c r="T76" s="84" t="str">
        <f t="shared" ref="T76:T108" si="13">IF(P76="","",IF(G76="買",(P76-H76),(H76-P76))*IF(RIGHT($D$2,3)="JPY",100,10000))</f>
        <v/>
      </c>
      <c r="U76" s="84"/>
      <c r="V76" t="str">
        <f t="shared" si="12"/>
        <v/>
      </c>
      <c r="W76" t="str">
        <f t="shared" si="12"/>
        <v/>
      </c>
      <c r="X76" s="41" t="str">
        <f t="shared" ref="X76:X108" si="14">IF(C76&lt;&gt;"",MAX(X75,C76),"")</f>
        <v/>
      </c>
      <c r="Y76" s="42" t="str">
        <f t="shared" ref="Y76:Y108" si="15">IF(X76&lt;&gt;"",1-(C76/X76),"")</f>
        <v/>
      </c>
    </row>
    <row r="77" spans="2:25">
      <c r="B77" s="35">
        <v>69</v>
      </c>
      <c r="C77" s="81" t="str">
        <f t="shared" si="10"/>
        <v/>
      </c>
      <c r="D77" s="81"/>
      <c r="E77" s="35"/>
      <c r="F77" s="8"/>
      <c r="G77" s="35"/>
      <c r="H77" s="82"/>
      <c r="I77" s="82"/>
      <c r="J77" s="35"/>
      <c r="K77" s="85" t="str">
        <f t="shared" si="11"/>
        <v/>
      </c>
      <c r="L77" s="86"/>
      <c r="M77" s="6" t="str">
        <f>IF(J77="","",(K77/J77)/LOOKUP(RIGHT($D$2,3),定数!$A$6:$A$13,定数!$B$6:$B$13))</f>
        <v/>
      </c>
      <c r="N77" s="35"/>
      <c r="O77" s="8"/>
      <c r="P77" s="82"/>
      <c r="Q77" s="82"/>
      <c r="R77" s="83" t="str">
        <f>IF(P77="","",T77*M77*LOOKUP(RIGHT($D$2,3),定数!$A$6:$A$13,定数!$B$6:$B$13))</f>
        <v/>
      </c>
      <c r="S77" s="83"/>
      <c r="T77" s="84" t="str">
        <f t="shared" si="13"/>
        <v/>
      </c>
      <c r="U77" s="84"/>
      <c r="V77" t="str">
        <f t="shared" si="12"/>
        <v/>
      </c>
      <c r="W77" t="str">
        <f t="shared" si="12"/>
        <v/>
      </c>
      <c r="X77" s="41" t="str">
        <f t="shared" si="14"/>
        <v/>
      </c>
      <c r="Y77" s="42" t="str">
        <f t="shared" si="15"/>
        <v/>
      </c>
    </row>
    <row r="78" spans="2:25">
      <c r="B78" s="35">
        <v>70</v>
      </c>
      <c r="C78" s="81" t="str">
        <f t="shared" si="10"/>
        <v/>
      </c>
      <c r="D78" s="81"/>
      <c r="E78" s="35"/>
      <c r="F78" s="8"/>
      <c r="G78" s="35"/>
      <c r="H78" s="82"/>
      <c r="I78" s="82"/>
      <c r="J78" s="35"/>
      <c r="K78" s="85" t="str">
        <f t="shared" si="11"/>
        <v/>
      </c>
      <c r="L78" s="86"/>
      <c r="M78" s="6" t="str">
        <f>IF(J78="","",(K78/J78)/LOOKUP(RIGHT($D$2,3),定数!$A$6:$A$13,定数!$B$6:$B$13))</f>
        <v/>
      </c>
      <c r="N78" s="35"/>
      <c r="O78" s="8"/>
      <c r="P78" s="82"/>
      <c r="Q78" s="82"/>
      <c r="R78" s="83" t="str">
        <f>IF(P78="","",T78*M78*LOOKUP(RIGHT($D$2,3),定数!$A$6:$A$13,定数!$B$6:$B$13))</f>
        <v/>
      </c>
      <c r="S78" s="83"/>
      <c r="T78" s="84" t="str">
        <f t="shared" si="13"/>
        <v/>
      </c>
      <c r="U78" s="84"/>
      <c r="V78" t="str">
        <f t="shared" si="12"/>
        <v/>
      </c>
      <c r="W78" t="str">
        <f t="shared" si="12"/>
        <v/>
      </c>
      <c r="X78" s="41" t="str">
        <f t="shared" si="14"/>
        <v/>
      </c>
      <c r="Y78" s="42" t="str">
        <f t="shared" si="15"/>
        <v/>
      </c>
    </row>
    <row r="79" spans="2:25">
      <c r="B79" s="35">
        <v>71</v>
      </c>
      <c r="C79" s="81" t="str">
        <f t="shared" si="10"/>
        <v/>
      </c>
      <c r="D79" s="81"/>
      <c r="E79" s="35"/>
      <c r="F79" s="8"/>
      <c r="G79" s="35"/>
      <c r="H79" s="82"/>
      <c r="I79" s="82"/>
      <c r="J79" s="35"/>
      <c r="K79" s="85" t="str">
        <f t="shared" si="11"/>
        <v/>
      </c>
      <c r="L79" s="86"/>
      <c r="M79" s="6" t="str">
        <f>IF(J79="","",(K79/J79)/LOOKUP(RIGHT($D$2,3),定数!$A$6:$A$13,定数!$B$6:$B$13))</f>
        <v/>
      </c>
      <c r="N79" s="35"/>
      <c r="O79" s="8"/>
      <c r="P79" s="82"/>
      <c r="Q79" s="82"/>
      <c r="R79" s="83" t="str">
        <f>IF(P79="","",T79*M79*LOOKUP(RIGHT($D$2,3),定数!$A$6:$A$13,定数!$B$6:$B$13))</f>
        <v/>
      </c>
      <c r="S79" s="83"/>
      <c r="T79" s="84" t="str">
        <f t="shared" si="13"/>
        <v/>
      </c>
      <c r="U79" s="84"/>
      <c r="V79" t="str">
        <f t="shared" si="12"/>
        <v/>
      </c>
      <c r="W79" t="str">
        <f t="shared" si="12"/>
        <v/>
      </c>
      <c r="X79" s="41" t="str">
        <f t="shared" si="14"/>
        <v/>
      </c>
      <c r="Y79" s="42" t="str">
        <f t="shared" si="15"/>
        <v/>
      </c>
    </row>
    <row r="80" spans="2:25">
      <c r="B80" s="35">
        <v>72</v>
      </c>
      <c r="C80" s="81" t="str">
        <f t="shared" si="10"/>
        <v/>
      </c>
      <c r="D80" s="81"/>
      <c r="E80" s="35"/>
      <c r="F80" s="8"/>
      <c r="G80" s="35"/>
      <c r="H80" s="82"/>
      <c r="I80" s="82"/>
      <c r="J80" s="35"/>
      <c r="K80" s="85" t="str">
        <f t="shared" si="11"/>
        <v/>
      </c>
      <c r="L80" s="86"/>
      <c r="M80" s="6" t="str">
        <f>IF(J80="","",(K80/J80)/LOOKUP(RIGHT($D$2,3),定数!$A$6:$A$13,定数!$B$6:$B$13))</f>
        <v/>
      </c>
      <c r="N80" s="35"/>
      <c r="O80" s="8"/>
      <c r="P80" s="82"/>
      <c r="Q80" s="82"/>
      <c r="R80" s="83" t="str">
        <f>IF(P80="","",T80*M80*LOOKUP(RIGHT($D$2,3),定数!$A$6:$A$13,定数!$B$6:$B$13))</f>
        <v/>
      </c>
      <c r="S80" s="83"/>
      <c r="T80" s="84" t="str">
        <f t="shared" si="13"/>
        <v/>
      </c>
      <c r="U80" s="84"/>
      <c r="V80" t="str">
        <f t="shared" si="12"/>
        <v/>
      </c>
      <c r="W80" t="str">
        <f t="shared" si="12"/>
        <v/>
      </c>
      <c r="X80" s="41" t="str">
        <f t="shared" si="14"/>
        <v/>
      </c>
      <c r="Y80" s="42" t="str">
        <f t="shared" si="15"/>
        <v/>
      </c>
    </row>
    <row r="81" spans="2:25">
      <c r="B81" s="35">
        <v>73</v>
      </c>
      <c r="C81" s="81" t="str">
        <f t="shared" si="10"/>
        <v/>
      </c>
      <c r="D81" s="81"/>
      <c r="E81" s="35"/>
      <c r="F81" s="8"/>
      <c r="G81" s="35"/>
      <c r="H81" s="82"/>
      <c r="I81" s="82"/>
      <c r="J81" s="35"/>
      <c r="K81" s="85" t="str">
        <f t="shared" si="11"/>
        <v/>
      </c>
      <c r="L81" s="86"/>
      <c r="M81" s="6" t="str">
        <f>IF(J81="","",(K81/J81)/LOOKUP(RIGHT($D$2,3),定数!$A$6:$A$13,定数!$B$6:$B$13))</f>
        <v/>
      </c>
      <c r="N81" s="35"/>
      <c r="O81" s="8"/>
      <c r="P81" s="82"/>
      <c r="Q81" s="82"/>
      <c r="R81" s="83" t="str">
        <f>IF(P81="","",T81*M81*LOOKUP(RIGHT($D$2,3),定数!$A$6:$A$13,定数!$B$6:$B$13))</f>
        <v/>
      </c>
      <c r="S81" s="83"/>
      <c r="T81" s="84" t="str">
        <f t="shared" si="13"/>
        <v/>
      </c>
      <c r="U81" s="84"/>
      <c r="V81" t="str">
        <f t="shared" si="12"/>
        <v/>
      </c>
      <c r="W81" t="str">
        <f t="shared" si="12"/>
        <v/>
      </c>
      <c r="X81" s="41" t="str">
        <f t="shared" si="14"/>
        <v/>
      </c>
      <c r="Y81" s="42" t="str">
        <f t="shared" si="15"/>
        <v/>
      </c>
    </row>
    <row r="82" spans="2:25">
      <c r="B82" s="35">
        <v>74</v>
      </c>
      <c r="C82" s="81" t="str">
        <f t="shared" si="10"/>
        <v/>
      </c>
      <c r="D82" s="81"/>
      <c r="E82" s="35"/>
      <c r="F82" s="8"/>
      <c r="G82" s="35"/>
      <c r="H82" s="82"/>
      <c r="I82" s="82"/>
      <c r="J82" s="35"/>
      <c r="K82" s="85" t="str">
        <f t="shared" si="11"/>
        <v/>
      </c>
      <c r="L82" s="86"/>
      <c r="M82" s="6" t="str">
        <f>IF(J82="","",(K82/J82)/LOOKUP(RIGHT($D$2,3),定数!$A$6:$A$13,定数!$B$6:$B$13))</f>
        <v/>
      </c>
      <c r="N82" s="35"/>
      <c r="O82" s="8"/>
      <c r="P82" s="82"/>
      <c r="Q82" s="82"/>
      <c r="R82" s="83" t="str">
        <f>IF(P82="","",T82*M82*LOOKUP(RIGHT($D$2,3),定数!$A$6:$A$13,定数!$B$6:$B$13))</f>
        <v/>
      </c>
      <c r="S82" s="83"/>
      <c r="T82" s="84" t="str">
        <f t="shared" si="13"/>
        <v/>
      </c>
      <c r="U82" s="84"/>
      <c r="V82" t="str">
        <f t="shared" si="12"/>
        <v/>
      </c>
      <c r="W82" t="str">
        <f t="shared" si="12"/>
        <v/>
      </c>
      <c r="X82" s="41" t="str">
        <f t="shared" si="14"/>
        <v/>
      </c>
      <c r="Y82" s="42" t="str">
        <f t="shared" si="15"/>
        <v/>
      </c>
    </row>
    <row r="83" spans="2:25">
      <c r="B83" s="35">
        <v>75</v>
      </c>
      <c r="C83" s="81" t="str">
        <f t="shared" si="10"/>
        <v/>
      </c>
      <c r="D83" s="81"/>
      <c r="E83" s="35"/>
      <c r="F83" s="8"/>
      <c r="G83" s="35"/>
      <c r="H83" s="82"/>
      <c r="I83" s="82"/>
      <c r="J83" s="35"/>
      <c r="K83" s="85" t="str">
        <f t="shared" si="11"/>
        <v/>
      </c>
      <c r="L83" s="86"/>
      <c r="M83" s="6" t="str">
        <f>IF(J83="","",(K83/J83)/LOOKUP(RIGHT($D$2,3),定数!$A$6:$A$13,定数!$B$6:$B$13))</f>
        <v/>
      </c>
      <c r="N83" s="35"/>
      <c r="O83" s="8"/>
      <c r="P83" s="82"/>
      <c r="Q83" s="82"/>
      <c r="R83" s="83" t="str">
        <f>IF(P83="","",T83*M83*LOOKUP(RIGHT($D$2,3),定数!$A$6:$A$13,定数!$B$6:$B$13))</f>
        <v/>
      </c>
      <c r="S83" s="83"/>
      <c r="T83" s="84" t="str">
        <f t="shared" si="13"/>
        <v/>
      </c>
      <c r="U83" s="84"/>
      <c r="V83" t="str">
        <f t="shared" si="12"/>
        <v/>
      </c>
      <c r="W83" t="str">
        <f t="shared" si="12"/>
        <v/>
      </c>
      <c r="X83" s="41" t="str">
        <f t="shared" si="14"/>
        <v/>
      </c>
      <c r="Y83" s="42" t="str">
        <f t="shared" si="15"/>
        <v/>
      </c>
    </row>
    <row r="84" spans="2:25">
      <c r="B84" s="35">
        <v>76</v>
      </c>
      <c r="C84" s="81" t="str">
        <f t="shared" si="10"/>
        <v/>
      </c>
      <c r="D84" s="81"/>
      <c r="E84" s="35"/>
      <c r="F84" s="8"/>
      <c r="G84" s="35"/>
      <c r="H84" s="82"/>
      <c r="I84" s="82"/>
      <c r="J84" s="35"/>
      <c r="K84" s="85" t="str">
        <f t="shared" si="11"/>
        <v/>
      </c>
      <c r="L84" s="86"/>
      <c r="M84" s="6" t="str">
        <f>IF(J84="","",(K84/J84)/LOOKUP(RIGHT($D$2,3),定数!$A$6:$A$13,定数!$B$6:$B$13))</f>
        <v/>
      </c>
      <c r="N84" s="35"/>
      <c r="O84" s="8"/>
      <c r="P84" s="82"/>
      <c r="Q84" s="82"/>
      <c r="R84" s="83" t="str">
        <f>IF(P84="","",T84*M84*LOOKUP(RIGHT($D$2,3),定数!$A$6:$A$13,定数!$B$6:$B$13))</f>
        <v/>
      </c>
      <c r="S84" s="83"/>
      <c r="T84" s="84" t="str">
        <f t="shared" si="13"/>
        <v/>
      </c>
      <c r="U84" s="84"/>
      <c r="V84" t="str">
        <f t="shared" si="12"/>
        <v/>
      </c>
      <c r="W84" t="str">
        <f t="shared" si="12"/>
        <v/>
      </c>
      <c r="X84" s="41" t="str">
        <f t="shared" si="14"/>
        <v/>
      </c>
      <c r="Y84" s="42" t="str">
        <f t="shared" si="15"/>
        <v/>
      </c>
    </row>
    <row r="85" spans="2:25">
      <c r="B85" s="35">
        <v>77</v>
      </c>
      <c r="C85" s="81" t="str">
        <f t="shared" si="10"/>
        <v/>
      </c>
      <c r="D85" s="81"/>
      <c r="E85" s="35"/>
      <c r="F85" s="8"/>
      <c r="G85" s="35"/>
      <c r="H85" s="82"/>
      <c r="I85" s="82"/>
      <c r="J85" s="35"/>
      <c r="K85" s="85" t="str">
        <f t="shared" si="11"/>
        <v/>
      </c>
      <c r="L85" s="86"/>
      <c r="M85" s="6" t="str">
        <f>IF(J85="","",(K85/J85)/LOOKUP(RIGHT($D$2,3),定数!$A$6:$A$13,定数!$B$6:$B$13))</f>
        <v/>
      </c>
      <c r="N85" s="35"/>
      <c r="O85" s="8"/>
      <c r="P85" s="82"/>
      <c r="Q85" s="82"/>
      <c r="R85" s="83" t="str">
        <f>IF(P85="","",T85*M85*LOOKUP(RIGHT($D$2,3),定数!$A$6:$A$13,定数!$B$6:$B$13))</f>
        <v/>
      </c>
      <c r="S85" s="83"/>
      <c r="T85" s="84" t="str">
        <f t="shared" si="13"/>
        <v/>
      </c>
      <c r="U85" s="84"/>
      <c r="V85" t="str">
        <f t="shared" si="12"/>
        <v/>
      </c>
      <c r="W85" t="str">
        <f t="shared" si="12"/>
        <v/>
      </c>
      <c r="X85" s="41" t="str">
        <f t="shared" si="14"/>
        <v/>
      </c>
      <c r="Y85" s="42" t="str">
        <f t="shared" si="15"/>
        <v/>
      </c>
    </row>
    <row r="86" spans="2:25">
      <c r="B86" s="35">
        <v>78</v>
      </c>
      <c r="C86" s="81" t="str">
        <f t="shared" si="10"/>
        <v/>
      </c>
      <c r="D86" s="81"/>
      <c r="E86" s="35"/>
      <c r="F86" s="8"/>
      <c r="G86" s="35"/>
      <c r="H86" s="82"/>
      <c r="I86" s="82"/>
      <c r="J86" s="35"/>
      <c r="K86" s="85" t="str">
        <f t="shared" si="11"/>
        <v/>
      </c>
      <c r="L86" s="86"/>
      <c r="M86" s="6" t="str">
        <f>IF(J86="","",(K86/J86)/LOOKUP(RIGHT($D$2,3),定数!$A$6:$A$13,定数!$B$6:$B$13))</f>
        <v/>
      </c>
      <c r="N86" s="35"/>
      <c r="O86" s="8"/>
      <c r="P86" s="82"/>
      <c r="Q86" s="82"/>
      <c r="R86" s="83" t="str">
        <f>IF(P86="","",T86*M86*LOOKUP(RIGHT($D$2,3),定数!$A$6:$A$13,定数!$B$6:$B$13))</f>
        <v/>
      </c>
      <c r="S86" s="83"/>
      <c r="T86" s="84" t="str">
        <f t="shared" si="13"/>
        <v/>
      </c>
      <c r="U86" s="84"/>
      <c r="V86" t="str">
        <f t="shared" si="12"/>
        <v/>
      </c>
      <c r="W86" t="str">
        <f t="shared" si="12"/>
        <v/>
      </c>
      <c r="X86" s="41" t="str">
        <f t="shared" si="14"/>
        <v/>
      </c>
      <c r="Y86" s="42" t="str">
        <f t="shared" si="15"/>
        <v/>
      </c>
    </row>
    <row r="87" spans="2:25">
      <c r="B87" s="35">
        <v>79</v>
      </c>
      <c r="C87" s="81" t="str">
        <f t="shared" si="10"/>
        <v/>
      </c>
      <c r="D87" s="81"/>
      <c r="E87" s="35"/>
      <c r="F87" s="8"/>
      <c r="G87" s="35"/>
      <c r="H87" s="82"/>
      <c r="I87" s="82"/>
      <c r="J87" s="35"/>
      <c r="K87" s="85" t="str">
        <f t="shared" si="11"/>
        <v/>
      </c>
      <c r="L87" s="86"/>
      <c r="M87" s="6" t="str">
        <f>IF(J87="","",(K87/J87)/LOOKUP(RIGHT($D$2,3),定数!$A$6:$A$13,定数!$B$6:$B$13))</f>
        <v/>
      </c>
      <c r="N87" s="35"/>
      <c r="O87" s="8"/>
      <c r="P87" s="82"/>
      <c r="Q87" s="82"/>
      <c r="R87" s="83" t="str">
        <f>IF(P87="","",T87*M87*LOOKUP(RIGHT($D$2,3),定数!$A$6:$A$13,定数!$B$6:$B$13))</f>
        <v/>
      </c>
      <c r="S87" s="83"/>
      <c r="T87" s="84" t="str">
        <f t="shared" si="13"/>
        <v/>
      </c>
      <c r="U87" s="84"/>
      <c r="V87" t="str">
        <f t="shared" si="12"/>
        <v/>
      </c>
      <c r="W87" t="str">
        <f t="shared" si="12"/>
        <v/>
      </c>
      <c r="X87" s="41" t="str">
        <f t="shared" si="14"/>
        <v/>
      </c>
      <c r="Y87" s="42" t="str">
        <f t="shared" si="15"/>
        <v/>
      </c>
    </row>
    <row r="88" spans="2:25">
      <c r="B88" s="35">
        <v>80</v>
      </c>
      <c r="C88" s="81" t="str">
        <f t="shared" si="10"/>
        <v/>
      </c>
      <c r="D88" s="81"/>
      <c r="E88" s="35"/>
      <c r="F88" s="8"/>
      <c r="G88" s="35"/>
      <c r="H88" s="82"/>
      <c r="I88" s="82"/>
      <c r="J88" s="35"/>
      <c r="K88" s="85" t="str">
        <f t="shared" si="11"/>
        <v/>
      </c>
      <c r="L88" s="86"/>
      <c r="M88" s="6" t="str">
        <f>IF(J88="","",(K88/J88)/LOOKUP(RIGHT($D$2,3),定数!$A$6:$A$13,定数!$B$6:$B$13))</f>
        <v/>
      </c>
      <c r="N88" s="35"/>
      <c r="O88" s="8"/>
      <c r="P88" s="82"/>
      <c r="Q88" s="82"/>
      <c r="R88" s="83" t="str">
        <f>IF(P88="","",T88*M88*LOOKUP(RIGHT($D$2,3),定数!$A$6:$A$13,定数!$B$6:$B$13))</f>
        <v/>
      </c>
      <c r="S88" s="83"/>
      <c r="T88" s="84" t="str">
        <f t="shared" si="13"/>
        <v/>
      </c>
      <c r="U88" s="84"/>
      <c r="V88" t="str">
        <f t="shared" si="12"/>
        <v/>
      </c>
      <c r="W88" t="str">
        <f t="shared" si="12"/>
        <v/>
      </c>
      <c r="X88" s="41" t="str">
        <f t="shared" si="14"/>
        <v/>
      </c>
      <c r="Y88" s="42" t="str">
        <f t="shared" si="15"/>
        <v/>
      </c>
    </row>
    <row r="89" spans="2:25">
      <c r="B89" s="35">
        <v>81</v>
      </c>
      <c r="C89" s="81" t="str">
        <f t="shared" si="10"/>
        <v/>
      </c>
      <c r="D89" s="81"/>
      <c r="E89" s="35"/>
      <c r="F89" s="8"/>
      <c r="G89" s="35"/>
      <c r="H89" s="82"/>
      <c r="I89" s="82"/>
      <c r="J89" s="35"/>
      <c r="K89" s="85" t="str">
        <f t="shared" si="11"/>
        <v/>
      </c>
      <c r="L89" s="86"/>
      <c r="M89" s="6" t="str">
        <f>IF(J89="","",(K89/J89)/LOOKUP(RIGHT($D$2,3),定数!$A$6:$A$13,定数!$B$6:$B$13))</f>
        <v/>
      </c>
      <c r="N89" s="35"/>
      <c r="O89" s="8"/>
      <c r="P89" s="82"/>
      <c r="Q89" s="82"/>
      <c r="R89" s="83" t="str">
        <f>IF(P89="","",T89*M89*LOOKUP(RIGHT($D$2,3),定数!$A$6:$A$13,定数!$B$6:$B$13))</f>
        <v/>
      </c>
      <c r="S89" s="83"/>
      <c r="T89" s="84" t="str">
        <f t="shared" si="13"/>
        <v/>
      </c>
      <c r="U89" s="84"/>
      <c r="V89" t="str">
        <f t="shared" si="12"/>
        <v/>
      </c>
      <c r="W89" t="str">
        <f t="shared" si="12"/>
        <v/>
      </c>
      <c r="X89" s="41" t="str">
        <f t="shared" si="14"/>
        <v/>
      </c>
      <c r="Y89" s="42" t="str">
        <f t="shared" si="15"/>
        <v/>
      </c>
    </row>
    <row r="90" spans="2:25">
      <c r="B90" s="35">
        <v>82</v>
      </c>
      <c r="C90" s="81" t="str">
        <f t="shared" si="10"/>
        <v/>
      </c>
      <c r="D90" s="81"/>
      <c r="E90" s="35"/>
      <c r="F90" s="8"/>
      <c r="G90" s="35"/>
      <c r="H90" s="82"/>
      <c r="I90" s="82"/>
      <c r="J90" s="35"/>
      <c r="K90" s="85" t="str">
        <f t="shared" si="11"/>
        <v/>
      </c>
      <c r="L90" s="86"/>
      <c r="M90" s="6" t="str">
        <f>IF(J90="","",(K90/J90)/LOOKUP(RIGHT($D$2,3),定数!$A$6:$A$13,定数!$B$6:$B$13))</f>
        <v/>
      </c>
      <c r="N90" s="35"/>
      <c r="O90" s="8"/>
      <c r="P90" s="82"/>
      <c r="Q90" s="82"/>
      <c r="R90" s="83" t="str">
        <f>IF(P90="","",T90*M90*LOOKUP(RIGHT($D$2,3),定数!$A$6:$A$13,定数!$B$6:$B$13))</f>
        <v/>
      </c>
      <c r="S90" s="83"/>
      <c r="T90" s="84" t="str">
        <f t="shared" si="13"/>
        <v/>
      </c>
      <c r="U90" s="84"/>
      <c r="V90" t="str">
        <f t="shared" si="12"/>
        <v/>
      </c>
      <c r="W90" t="str">
        <f t="shared" si="12"/>
        <v/>
      </c>
      <c r="X90" s="41" t="str">
        <f t="shared" si="14"/>
        <v/>
      </c>
      <c r="Y90" s="42" t="str">
        <f t="shared" si="15"/>
        <v/>
      </c>
    </row>
    <row r="91" spans="2:25">
      <c r="B91" s="35">
        <v>83</v>
      </c>
      <c r="C91" s="81" t="str">
        <f t="shared" si="10"/>
        <v/>
      </c>
      <c r="D91" s="81"/>
      <c r="E91" s="35"/>
      <c r="F91" s="8"/>
      <c r="G91" s="35"/>
      <c r="H91" s="82"/>
      <c r="I91" s="82"/>
      <c r="J91" s="35"/>
      <c r="K91" s="85" t="str">
        <f t="shared" si="11"/>
        <v/>
      </c>
      <c r="L91" s="86"/>
      <c r="M91" s="6" t="str">
        <f>IF(J91="","",(K91/J91)/LOOKUP(RIGHT($D$2,3),定数!$A$6:$A$13,定数!$B$6:$B$13))</f>
        <v/>
      </c>
      <c r="N91" s="35"/>
      <c r="O91" s="8"/>
      <c r="P91" s="82"/>
      <c r="Q91" s="82"/>
      <c r="R91" s="83" t="str">
        <f>IF(P91="","",T91*M91*LOOKUP(RIGHT($D$2,3),定数!$A$6:$A$13,定数!$B$6:$B$13))</f>
        <v/>
      </c>
      <c r="S91" s="83"/>
      <c r="T91" s="84" t="str">
        <f t="shared" si="13"/>
        <v/>
      </c>
      <c r="U91" s="84"/>
      <c r="V91" t="str">
        <f t="shared" ref="V91:W106" si="16">IF(S91&lt;&gt;"",IF(S91&lt;0,1+V90,0),"")</f>
        <v/>
      </c>
      <c r="W91" t="str">
        <f t="shared" si="16"/>
        <v/>
      </c>
      <c r="X91" s="41" t="str">
        <f t="shared" si="14"/>
        <v/>
      </c>
      <c r="Y91" s="42" t="str">
        <f t="shared" si="15"/>
        <v/>
      </c>
    </row>
    <row r="92" spans="2:25">
      <c r="B92" s="35">
        <v>84</v>
      </c>
      <c r="C92" s="81" t="str">
        <f t="shared" si="10"/>
        <v/>
      </c>
      <c r="D92" s="81"/>
      <c r="E92" s="35"/>
      <c r="F92" s="8"/>
      <c r="G92" s="35"/>
      <c r="H92" s="82"/>
      <c r="I92" s="82"/>
      <c r="J92" s="35"/>
      <c r="K92" s="85" t="str">
        <f t="shared" si="11"/>
        <v/>
      </c>
      <c r="L92" s="86"/>
      <c r="M92" s="6" t="str">
        <f>IF(J92="","",(K92/J92)/LOOKUP(RIGHT($D$2,3),定数!$A$6:$A$13,定数!$B$6:$B$13))</f>
        <v/>
      </c>
      <c r="N92" s="35"/>
      <c r="O92" s="8"/>
      <c r="P92" s="82"/>
      <c r="Q92" s="82"/>
      <c r="R92" s="83" t="str">
        <f>IF(P92="","",T92*M92*LOOKUP(RIGHT($D$2,3),定数!$A$6:$A$13,定数!$B$6:$B$13))</f>
        <v/>
      </c>
      <c r="S92" s="83"/>
      <c r="T92" s="84" t="str">
        <f t="shared" si="13"/>
        <v/>
      </c>
      <c r="U92" s="84"/>
      <c r="V92" t="str">
        <f t="shared" si="16"/>
        <v/>
      </c>
      <c r="W92" t="str">
        <f t="shared" si="16"/>
        <v/>
      </c>
      <c r="X92" s="41" t="str">
        <f t="shared" si="14"/>
        <v/>
      </c>
      <c r="Y92" s="42" t="str">
        <f t="shared" si="15"/>
        <v/>
      </c>
    </row>
    <row r="93" spans="2:25">
      <c r="B93" s="35">
        <v>85</v>
      </c>
      <c r="C93" s="81" t="str">
        <f t="shared" si="10"/>
        <v/>
      </c>
      <c r="D93" s="81"/>
      <c r="E93" s="35"/>
      <c r="F93" s="8"/>
      <c r="G93" s="35"/>
      <c r="H93" s="82"/>
      <c r="I93" s="82"/>
      <c r="J93" s="35"/>
      <c r="K93" s="85" t="str">
        <f t="shared" si="11"/>
        <v/>
      </c>
      <c r="L93" s="86"/>
      <c r="M93" s="6" t="str">
        <f>IF(J93="","",(K93/J93)/LOOKUP(RIGHT($D$2,3),定数!$A$6:$A$13,定数!$B$6:$B$13))</f>
        <v/>
      </c>
      <c r="N93" s="35"/>
      <c r="O93" s="8"/>
      <c r="P93" s="82"/>
      <c r="Q93" s="82"/>
      <c r="R93" s="83" t="str">
        <f>IF(P93="","",T93*M93*LOOKUP(RIGHT($D$2,3),定数!$A$6:$A$13,定数!$B$6:$B$13))</f>
        <v/>
      </c>
      <c r="S93" s="83"/>
      <c r="T93" s="84" t="str">
        <f t="shared" si="13"/>
        <v/>
      </c>
      <c r="U93" s="84"/>
      <c r="V93" t="str">
        <f t="shared" si="16"/>
        <v/>
      </c>
      <c r="W93" t="str">
        <f t="shared" si="16"/>
        <v/>
      </c>
      <c r="X93" s="41" t="str">
        <f t="shared" si="14"/>
        <v/>
      </c>
      <c r="Y93" s="42" t="str">
        <f t="shared" si="15"/>
        <v/>
      </c>
    </row>
    <row r="94" spans="2:25">
      <c r="B94" s="35">
        <v>86</v>
      </c>
      <c r="C94" s="81" t="str">
        <f t="shared" si="10"/>
        <v/>
      </c>
      <c r="D94" s="81"/>
      <c r="E94" s="35"/>
      <c r="F94" s="8"/>
      <c r="G94" s="35"/>
      <c r="H94" s="82"/>
      <c r="I94" s="82"/>
      <c r="J94" s="35"/>
      <c r="K94" s="85" t="str">
        <f t="shared" si="11"/>
        <v/>
      </c>
      <c r="L94" s="86"/>
      <c r="M94" s="6" t="str">
        <f>IF(J94="","",(K94/J94)/LOOKUP(RIGHT($D$2,3),定数!$A$6:$A$13,定数!$B$6:$B$13))</f>
        <v/>
      </c>
      <c r="N94" s="35"/>
      <c r="O94" s="8"/>
      <c r="P94" s="82"/>
      <c r="Q94" s="82"/>
      <c r="R94" s="83" t="str">
        <f>IF(P94="","",T94*M94*LOOKUP(RIGHT($D$2,3),定数!$A$6:$A$13,定数!$B$6:$B$13))</f>
        <v/>
      </c>
      <c r="S94" s="83"/>
      <c r="T94" s="84" t="str">
        <f t="shared" si="13"/>
        <v/>
      </c>
      <c r="U94" s="84"/>
      <c r="V94" t="str">
        <f t="shared" si="16"/>
        <v/>
      </c>
      <c r="W94" t="str">
        <f t="shared" si="16"/>
        <v/>
      </c>
      <c r="X94" s="41" t="str">
        <f t="shared" si="14"/>
        <v/>
      </c>
      <c r="Y94" s="42" t="str">
        <f t="shared" si="15"/>
        <v/>
      </c>
    </row>
    <row r="95" spans="2:25">
      <c r="B95" s="35">
        <v>87</v>
      </c>
      <c r="C95" s="81" t="str">
        <f t="shared" si="10"/>
        <v/>
      </c>
      <c r="D95" s="81"/>
      <c r="E95" s="35"/>
      <c r="F95" s="8"/>
      <c r="G95" s="35"/>
      <c r="H95" s="82"/>
      <c r="I95" s="82"/>
      <c r="J95" s="35"/>
      <c r="K95" s="85" t="str">
        <f t="shared" si="11"/>
        <v/>
      </c>
      <c r="L95" s="86"/>
      <c r="M95" s="6" t="str">
        <f>IF(J95="","",(K95/J95)/LOOKUP(RIGHT($D$2,3),定数!$A$6:$A$13,定数!$B$6:$B$13))</f>
        <v/>
      </c>
      <c r="N95" s="35"/>
      <c r="O95" s="8"/>
      <c r="P95" s="82"/>
      <c r="Q95" s="82"/>
      <c r="R95" s="83" t="str">
        <f>IF(P95="","",T95*M95*LOOKUP(RIGHT($D$2,3),定数!$A$6:$A$13,定数!$B$6:$B$13))</f>
        <v/>
      </c>
      <c r="S95" s="83"/>
      <c r="T95" s="84" t="str">
        <f t="shared" si="13"/>
        <v/>
      </c>
      <c r="U95" s="84"/>
      <c r="V95" t="str">
        <f t="shared" si="16"/>
        <v/>
      </c>
      <c r="W95" t="str">
        <f t="shared" si="16"/>
        <v/>
      </c>
      <c r="X95" s="41" t="str">
        <f t="shared" si="14"/>
        <v/>
      </c>
      <c r="Y95" s="42" t="str">
        <f t="shared" si="15"/>
        <v/>
      </c>
    </row>
    <row r="96" spans="2:25">
      <c r="B96" s="35">
        <v>88</v>
      </c>
      <c r="C96" s="81" t="str">
        <f t="shared" si="10"/>
        <v/>
      </c>
      <c r="D96" s="81"/>
      <c r="E96" s="35"/>
      <c r="F96" s="8"/>
      <c r="G96" s="35"/>
      <c r="H96" s="82"/>
      <c r="I96" s="82"/>
      <c r="J96" s="35"/>
      <c r="K96" s="85" t="str">
        <f t="shared" si="11"/>
        <v/>
      </c>
      <c r="L96" s="86"/>
      <c r="M96" s="6" t="str">
        <f>IF(J96="","",(K96/J96)/LOOKUP(RIGHT($D$2,3),定数!$A$6:$A$13,定数!$B$6:$B$13))</f>
        <v/>
      </c>
      <c r="N96" s="35"/>
      <c r="O96" s="8"/>
      <c r="P96" s="82"/>
      <c r="Q96" s="82"/>
      <c r="R96" s="83" t="str">
        <f>IF(P96="","",T96*M96*LOOKUP(RIGHT($D$2,3),定数!$A$6:$A$13,定数!$B$6:$B$13))</f>
        <v/>
      </c>
      <c r="S96" s="83"/>
      <c r="T96" s="84" t="str">
        <f t="shared" si="13"/>
        <v/>
      </c>
      <c r="U96" s="84"/>
      <c r="V96" t="str">
        <f t="shared" si="16"/>
        <v/>
      </c>
      <c r="W96" t="str">
        <f t="shared" si="16"/>
        <v/>
      </c>
      <c r="X96" s="41" t="str">
        <f t="shared" si="14"/>
        <v/>
      </c>
      <c r="Y96" s="42" t="str">
        <f t="shared" si="15"/>
        <v/>
      </c>
    </row>
    <row r="97" spans="2:25">
      <c r="B97" s="35">
        <v>89</v>
      </c>
      <c r="C97" s="81" t="str">
        <f t="shared" si="10"/>
        <v/>
      </c>
      <c r="D97" s="81"/>
      <c r="E97" s="35"/>
      <c r="F97" s="8"/>
      <c r="G97" s="35"/>
      <c r="H97" s="82"/>
      <c r="I97" s="82"/>
      <c r="J97" s="35"/>
      <c r="K97" s="85" t="str">
        <f t="shared" si="11"/>
        <v/>
      </c>
      <c r="L97" s="86"/>
      <c r="M97" s="6" t="str">
        <f>IF(J97="","",(K97/J97)/LOOKUP(RIGHT($D$2,3),定数!$A$6:$A$13,定数!$B$6:$B$13))</f>
        <v/>
      </c>
      <c r="N97" s="35"/>
      <c r="O97" s="8"/>
      <c r="P97" s="82"/>
      <c r="Q97" s="82"/>
      <c r="R97" s="83" t="str">
        <f>IF(P97="","",T97*M97*LOOKUP(RIGHT($D$2,3),定数!$A$6:$A$13,定数!$B$6:$B$13))</f>
        <v/>
      </c>
      <c r="S97" s="83"/>
      <c r="T97" s="84" t="str">
        <f t="shared" si="13"/>
        <v/>
      </c>
      <c r="U97" s="84"/>
      <c r="V97" t="str">
        <f t="shared" si="16"/>
        <v/>
      </c>
      <c r="W97" t="str">
        <f t="shared" si="16"/>
        <v/>
      </c>
      <c r="X97" s="41" t="str">
        <f t="shared" si="14"/>
        <v/>
      </c>
      <c r="Y97" s="42" t="str">
        <f t="shared" si="15"/>
        <v/>
      </c>
    </row>
    <row r="98" spans="2:25">
      <c r="B98" s="35">
        <v>90</v>
      </c>
      <c r="C98" s="81" t="str">
        <f t="shared" si="10"/>
        <v/>
      </c>
      <c r="D98" s="81"/>
      <c r="E98" s="35"/>
      <c r="F98" s="8"/>
      <c r="G98" s="35"/>
      <c r="H98" s="82"/>
      <c r="I98" s="82"/>
      <c r="J98" s="35"/>
      <c r="K98" s="85" t="str">
        <f t="shared" si="11"/>
        <v/>
      </c>
      <c r="L98" s="86"/>
      <c r="M98" s="6" t="str">
        <f>IF(J98="","",(K98/J98)/LOOKUP(RIGHT($D$2,3),定数!$A$6:$A$13,定数!$B$6:$B$13))</f>
        <v/>
      </c>
      <c r="N98" s="35"/>
      <c r="O98" s="8"/>
      <c r="P98" s="82"/>
      <c r="Q98" s="82"/>
      <c r="R98" s="83" t="str">
        <f>IF(P98="","",T98*M98*LOOKUP(RIGHT($D$2,3),定数!$A$6:$A$13,定数!$B$6:$B$13))</f>
        <v/>
      </c>
      <c r="S98" s="83"/>
      <c r="T98" s="84" t="str">
        <f t="shared" si="13"/>
        <v/>
      </c>
      <c r="U98" s="84"/>
      <c r="V98" t="str">
        <f t="shared" si="16"/>
        <v/>
      </c>
      <c r="W98" t="str">
        <f t="shared" si="16"/>
        <v/>
      </c>
      <c r="X98" s="41" t="str">
        <f t="shared" si="14"/>
        <v/>
      </c>
      <c r="Y98" s="42" t="str">
        <f t="shared" si="15"/>
        <v/>
      </c>
    </row>
    <row r="99" spans="2:25">
      <c r="B99" s="35">
        <v>91</v>
      </c>
      <c r="C99" s="81" t="str">
        <f t="shared" si="10"/>
        <v/>
      </c>
      <c r="D99" s="81"/>
      <c r="E99" s="35"/>
      <c r="F99" s="8"/>
      <c r="G99" s="35"/>
      <c r="H99" s="82"/>
      <c r="I99" s="82"/>
      <c r="J99" s="35"/>
      <c r="K99" s="85" t="str">
        <f t="shared" si="11"/>
        <v/>
      </c>
      <c r="L99" s="86"/>
      <c r="M99" s="6" t="str">
        <f>IF(J99="","",(K99/J99)/LOOKUP(RIGHT($D$2,3),定数!$A$6:$A$13,定数!$B$6:$B$13))</f>
        <v/>
      </c>
      <c r="N99" s="35"/>
      <c r="O99" s="8"/>
      <c r="P99" s="82"/>
      <c r="Q99" s="82"/>
      <c r="R99" s="83" t="str">
        <f>IF(P99="","",T99*M99*LOOKUP(RIGHT($D$2,3),定数!$A$6:$A$13,定数!$B$6:$B$13))</f>
        <v/>
      </c>
      <c r="S99" s="83"/>
      <c r="T99" s="84" t="str">
        <f t="shared" si="13"/>
        <v/>
      </c>
      <c r="U99" s="84"/>
      <c r="V99" t="str">
        <f t="shared" si="16"/>
        <v/>
      </c>
      <c r="W99" t="str">
        <f t="shared" si="16"/>
        <v/>
      </c>
      <c r="X99" s="41" t="str">
        <f t="shared" si="14"/>
        <v/>
      </c>
      <c r="Y99" s="42" t="str">
        <f t="shared" si="15"/>
        <v/>
      </c>
    </row>
    <row r="100" spans="2:25">
      <c r="B100" s="35">
        <v>92</v>
      </c>
      <c r="C100" s="81" t="str">
        <f t="shared" si="10"/>
        <v/>
      </c>
      <c r="D100" s="81"/>
      <c r="E100" s="35"/>
      <c r="F100" s="8"/>
      <c r="G100" s="35"/>
      <c r="H100" s="82"/>
      <c r="I100" s="82"/>
      <c r="J100" s="35"/>
      <c r="K100" s="85" t="str">
        <f t="shared" si="11"/>
        <v/>
      </c>
      <c r="L100" s="86"/>
      <c r="M100" s="6" t="str">
        <f>IF(J100="","",(K100/J100)/LOOKUP(RIGHT($D$2,3),定数!$A$6:$A$13,定数!$B$6:$B$13))</f>
        <v/>
      </c>
      <c r="N100" s="35"/>
      <c r="O100" s="8"/>
      <c r="P100" s="82"/>
      <c r="Q100" s="82"/>
      <c r="R100" s="83" t="str">
        <f>IF(P100="","",T100*M100*LOOKUP(RIGHT($D$2,3),定数!$A$6:$A$13,定数!$B$6:$B$13))</f>
        <v/>
      </c>
      <c r="S100" s="83"/>
      <c r="T100" s="84" t="str">
        <f t="shared" si="13"/>
        <v/>
      </c>
      <c r="U100" s="84"/>
      <c r="V100" t="str">
        <f t="shared" si="16"/>
        <v/>
      </c>
      <c r="W100" t="str">
        <f t="shared" si="16"/>
        <v/>
      </c>
      <c r="X100" s="41" t="str">
        <f t="shared" si="14"/>
        <v/>
      </c>
      <c r="Y100" s="42" t="str">
        <f t="shared" si="15"/>
        <v/>
      </c>
    </row>
    <row r="101" spans="2:25">
      <c r="B101" s="35">
        <v>93</v>
      </c>
      <c r="C101" s="81" t="str">
        <f t="shared" si="10"/>
        <v/>
      </c>
      <c r="D101" s="81"/>
      <c r="E101" s="35"/>
      <c r="F101" s="8"/>
      <c r="G101" s="35"/>
      <c r="H101" s="82"/>
      <c r="I101" s="82"/>
      <c r="J101" s="35"/>
      <c r="K101" s="85" t="str">
        <f t="shared" si="11"/>
        <v/>
      </c>
      <c r="L101" s="86"/>
      <c r="M101" s="6" t="str">
        <f>IF(J101="","",(K101/J101)/LOOKUP(RIGHT($D$2,3),定数!$A$6:$A$13,定数!$B$6:$B$13))</f>
        <v/>
      </c>
      <c r="N101" s="35"/>
      <c r="O101" s="8"/>
      <c r="P101" s="82"/>
      <c r="Q101" s="82"/>
      <c r="R101" s="83" t="str">
        <f>IF(P101="","",T101*M101*LOOKUP(RIGHT($D$2,3),定数!$A$6:$A$13,定数!$B$6:$B$13))</f>
        <v/>
      </c>
      <c r="S101" s="83"/>
      <c r="T101" s="84" t="str">
        <f t="shared" si="13"/>
        <v/>
      </c>
      <c r="U101" s="84"/>
      <c r="V101" t="str">
        <f t="shared" si="16"/>
        <v/>
      </c>
      <c r="W101" t="str">
        <f t="shared" si="16"/>
        <v/>
      </c>
      <c r="X101" s="41" t="str">
        <f t="shared" si="14"/>
        <v/>
      </c>
      <c r="Y101" s="42" t="str">
        <f t="shared" si="15"/>
        <v/>
      </c>
    </row>
    <row r="102" spans="2:25">
      <c r="B102" s="35">
        <v>94</v>
      </c>
      <c r="C102" s="81" t="str">
        <f t="shared" si="10"/>
        <v/>
      </c>
      <c r="D102" s="81"/>
      <c r="E102" s="35"/>
      <c r="F102" s="8"/>
      <c r="G102" s="35"/>
      <c r="H102" s="82"/>
      <c r="I102" s="82"/>
      <c r="J102" s="35"/>
      <c r="K102" s="85" t="str">
        <f t="shared" si="11"/>
        <v/>
      </c>
      <c r="L102" s="86"/>
      <c r="M102" s="6" t="str">
        <f>IF(J102="","",(K102/J102)/LOOKUP(RIGHT($D$2,3),定数!$A$6:$A$13,定数!$B$6:$B$13))</f>
        <v/>
      </c>
      <c r="N102" s="35"/>
      <c r="O102" s="8"/>
      <c r="P102" s="82"/>
      <c r="Q102" s="82"/>
      <c r="R102" s="83" t="str">
        <f>IF(P102="","",T102*M102*LOOKUP(RIGHT($D$2,3),定数!$A$6:$A$13,定数!$B$6:$B$13))</f>
        <v/>
      </c>
      <c r="S102" s="83"/>
      <c r="T102" s="84" t="str">
        <f t="shared" si="13"/>
        <v/>
      </c>
      <c r="U102" s="84"/>
      <c r="V102" t="str">
        <f t="shared" si="16"/>
        <v/>
      </c>
      <c r="W102" t="str">
        <f t="shared" si="16"/>
        <v/>
      </c>
      <c r="X102" s="41" t="str">
        <f t="shared" si="14"/>
        <v/>
      </c>
      <c r="Y102" s="42" t="str">
        <f t="shared" si="15"/>
        <v/>
      </c>
    </row>
    <row r="103" spans="2:25">
      <c r="B103" s="35">
        <v>95</v>
      </c>
      <c r="C103" s="81" t="str">
        <f t="shared" si="10"/>
        <v/>
      </c>
      <c r="D103" s="81"/>
      <c r="E103" s="35"/>
      <c r="F103" s="8"/>
      <c r="G103" s="35"/>
      <c r="H103" s="82"/>
      <c r="I103" s="82"/>
      <c r="J103" s="35"/>
      <c r="K103" s="85" t="str">
        <f t="shared" si="11"/>
        <v/>
      </c>
      <c r="L103" s="86"/>
      <c r="M103" s="6" t="str">
        <f>IF(J103="","",(K103/J103)/LOOKUP(RIGHT($D$2,3),定数!$A$6:$A$13,定数!$B$6:$B$13))</f>
        <v/>
      </c>
      <c r="N103" s="35"/>
      <c r="O103" s="8"/>
      <c r="P103" s="82"/>
      <c r="Q103" s="82"/>
      <c r="R103" s="83" t="str">
        <f>IF(P103="","",T103*M103*LOOKUP(RIGHT($D$2,3),定数!$A$6:$A$13,定数!$B$6:$B$13))</f>
        <v/>
      </c>
      <c r="S103" s="83"/>
      <c r="T103" s="84" t="str">
        <f t="shared" si="13"/>
        <v/>
      </c>
      <c r="U103" s="84"/>
      <c r="V103" t="str">
        <f t="shared" si="16"/>
        <v/>
      </c>
      <c r="W103" t="str">
        <f t="shared" si="16"/>
        <v/>
      </c>
      <c r="X103" s="41" t="str">
        <f t="shared" si="14"/>
        <v/>
      </c>
      <c r="Y103" s="42" t="str">
        <f t="shared" si="15"/>
        <v/>
      </c>
    </row>
    <row r="104" spans="2:25">
      <c r="B104" s="35">
        <v>96</v>
      </c>
      <c r="C104" s="81" t="str">
        <f t="shared" si="10"/>
        <v/>
      </c>
      <c r="D104" s="81"/>
      <c r="E104" s="35"/>
      <c r="F104" s="8"/>
      <c r="G104" s="35"/>
      <c r="H104" s="82"/>
      <c r="I104" s="82"/>
      <c r="J104" s="35"/>
      <c r="K104" s="85" t="str">
        <f t="shared" si="11"/>
        <v/>
      </c>
      <c r="L104" s="86"/>
      <c r="M104" s="6" t="str">
        <f>IF(J104="","",(K104/J104)/LOOKUP(RIGHT($D$2,3),定数!$A$6:$A$13,定数!$B$6:$B$13))</f>
        <v/>
      </c>
      <c r="N104" s="35"/>
      <c r="O104" s="8"/>
      <c r="P104" s="82"/>
      <c r="Q104" s="82"/>
      <c r="R104" s="83" t="str">
        <f>IF(P104="","",T104*M104*LOOKUP(RIGHT($D$2,3),定数!$A$6:$A$13,定数!$B$6:$B$13))</f>
        <v/>
      </c>
      <c r="S104" s="83"/>
      <c r="T104" s="84" t="str">
        <f t="shared" si="13"/>
        <v/>
      </c>
      <c r="U104" s="84"/>
      <c r="V104" t="str">
        <f t="shared" si="16"/>
        <v/>
      </c>
      <c r="W104" t="str">
        <f t="shared" si="16"/>
        <v/>
      </c>
      <c r="X104" s="41" t="str">
        <f t="shared" si="14"/>
        <v/>
      </c>
      <c r="Y104" s="42" t="str">
        <f t="shared" si="15"/>
        <v/>
      </c>
    </row>
    <row r="105" spans="2:25">
      <c r="B105" s="35">
        <v>97</v>
      </c>
      <c r="C105" s="81" t="str">
        <f t="shared" si="10"/>
        <v/>
      </c>
      <c r="D105" s="81"/>
      <c r="E105" s="35"/>
      <c r="F105" s="8"/>
      <c r="G105" s="35"/>
      <c r="H105" s="82"/>
      <c r="I105" s="82"/>
      <c r="J105" s="35"/>
      <c r="K105" s="85" t="str">
        <f t="shared" si="11"/>
        <v/>
      </c>
      <c r="L105" s="86"/>
      <c r="M105" s="6" t="str">
        <f>IF(J105="","",(K105/J105)/LOOKUP(RIGHT($D$2,3),定数!$A$6:$A$13,定数!$B$6:$B$13))</f>
        <v/>
      </c>
      <c r="N105" s="35"/>
      <c r="O105" s="8"/>
      <c r="P105" s="82"/>
      <c r="Q105" s="82"/>
      <c r="R105" s="83" t="str">
        <f>IF(P105="","",T105*M105*LOOKUP(RIGHT($D$2,3),定数!$A$6:$A$13,定数!$B$6:$B$13))</f>
        <v/>
      </c>
      <c r="S105" s="83"/>
      <c r="T105" s="84" t="str">
        <f t="shared" si="13"/>
        <v/>
      </c>
      <c r="U105" s="84"/>
      <c r="V105" t="str">
        <f t="shared" si="16"/>
        <v/>
      </c>
      <c r="W105" t="str">
        <f t="shared" si="16"/>
        <v/>
      </c>
      <c r="X105" s="41" t="str">
        <f t="shared" si="14"/>
        <v/>
      </c>
      <c r="Y105" s="42" t="str">
        <f t="shared" si="15"/>
        <v/>
      </c>
    </row>
    <row r="106" spans="2:25">
      <c r="B106" s="35">
        <v>98</v>
      </c>
      <c r="C106" s="81" t="str">
        <f t="shared" si="10"/>
        <v/>
      </c>
      <c r="D106" s="81"/>
      <c r="E106" s="35"/>
      <c r="F106" s="8"/>
      <c r="G106" s="35"/>
      <c r="H106" s="82"/>
      <c r="I106" s="82"/>
      <c r="J106" s="35"/>
      <c r="K106" s="85" t="str">
        <f t="shared" si="11"/>
        <v/>
      </c>
      <c r="L106" s="86"/>
      <c r="M106" s="6" t="str">
        <f>IF(J106="","",(K106/J106)/LOOKUP(RIGHT($D$2,3),定数!$A$6:$A$13,定数!$B$6:$B$13))</f>
        <v/>
      </c>
      <c r="N106" s="35"/>
      <c r="O106" s="8"/>
      <c r="P106" s="82"/>
      <c r="Q106" s="82"/>
      <c r="R106" s="83" t="str">
        <f>IF(P106="","",T106*M106*LOOKUP(RIGHT($D$2,3),定数!$A$6:$A$13,定数!$B$6:$B$13))</f>
        <v/>
      </c>
      <c r="S106" s="83"/>
      <c r="T106" s="84" t="str">
        <f t="shared" si="13"/>
        <v/>
      </c>
      <c r="U106" s="84"/>
      <c r="V106" t="str">
        <f t="shared" si="16"/>
        <v/>
      </c>
      <c r="W106" t="str">
        <f t="shared" si="16"/>
        <v/>
      </c>
      <c r="X106" s="41" t="str">
        <f t="shared" si="14"/>
        <v/>
      </c>
      <c r="Y106" s="42" t="str">
        <f t="shared" si="15"/>
        <v/>
      </c>
    </row>
    <row r="107" spans="2:25">
      <c r="B107" s="35">
        <v>99</v>
      </c>
      <c r="C107" s="81" t="str">
        <f t="shared" si="10"/>
        <v/>
      </c>
      <c r="D107" s="81"/>
      <c r="E107" s="35"/>
      <c r="F107" s="8"/>
      <c r="G107" s="35"/>
      <c r="H107" s="82"/>
      <c r="I107" s="82"/>
      <c r="J107" s="35"/>
      <c r="K107" s="85" t="str">
        <f t="shared" si="11"/>
        <v/>
      </c>
      <c r="L107" s="86"/>
      <c r="M107" s="6" t="str">
        <f>IF(J107="","",(K107/J107)/LOOKUP(RIGHT($D$2,3),定数!$A$6:$A$13,定数!$B$6:$B$13))</f>
        <v/>
      </c>
      <c r="N107" s="35"/>
      <c r="O107" s="8"/>
      <c r="P107" s="82"/>
      <c r="Q107" s="82"/>
      <c r="R107" s="83" t="str">
        <f>IF(P107="","",T107*M107*LOOKUP(RIGHT($D$2,3),定数!$A$6:$A$13,定数!$B$6:$B$13))</f>
        <v/>
      </c>
      <c r="S107" s="83"/>
      <c r="T107" s="84" t="str">
        <f t="shared" si="13"/>
        <v/>
      </c>
      <c r="U107" s="84"/>
      <c r="V107" t="str">
        <f>IF(S107&lt;&gt;"",IF(S107&lt;0,1+V106,0),"")</f>
        <v/>
      </c>
      <c r="W107" t="str">
        <f>IF(T107&lt;&gt;"",IF(T107&lt;0,1+W106,0),"")</f>
        <v/>
      </c>
      <c r="X107" s="41" t="str">
        <f t="shared" si="14"/>
        <v/>
      </c>
      <c r="Y107" s="42" t="str">
        <f t="shared" si="15"/>
        <v/>
      </c>
    </row>
    <row r="108" spans="2:25">
      <c r="B108" s="35">
        <v>100</v>
      </c>
      <c r="C108" s="81" t="str">
        <f t="shared" si="10"/>
        <v/>
      </c>
      <c r="D108" s="81"/>
      <c r="E108" s="35"/>
      <c r="F108" s="8"/>
      <c r="G108" s="35"/>
      <c r="H108" s="82"/>
      <c r="I108" s="82"/>
      <c r="J108" s="35"/>
      <c r="K108" s="85" t="str">
        <f t="shared" si="11"/>
        <v/>
      </c>
      <c r="L108" s="86"/>
      <c r="M108" s="6" t="str">
        <f>IF(J108="","",(K108/J108)/LOOKUP(RIGHT($D$2,3),定数!$A$6:$A$13,定数!$B$6:$B$13))</f>
        <v/>
      </c>
      <c r="N108" s="35"/>
      <c r="O108" s="8"/>
      <c r="P108" s="82"/>
      <c r="Q108" s="82"/>
      <c r="R108" s="83" t="str">
        <f>IF(P108="","",T108*M108*LOOKUP(RIGHT($D$2,3),定数!$A$6:$A$13,定数!$B$6:$B$13))</f>
        <v/>
      </c>
      <c r="S108" s="83"/>
      <c r="T108" s="84" t="str">
        <f t="shared" si="13"/>
        <v/>
      </c>
      <c r="U108" s="84"/>
      <c r="V108" t="str">
        <f>IF(S108&lt;&gt;"",IF(S108&lt;0,1+V107,0),"")</f>
        <v/>
      </c>
      <c r="W108" t="str">
        <f>IF(T108&lt;&gt;"",IF(T108&lt;0,1+W107,0),"")</f>
        <v/>
      </c>
      <c r="X108" s="41" t="str">
        <f t="shared" si="14"/>
        <v/>
      </c>
      <c r="Y108" s="42" t="str">
        <f t="shared" si="15"/>
        <v/>
      </c>
    </row>
    <row r="109" spans="2:25">
      <c r="B109" s="1"/>
      <c r="C109" s="1"/>
      <c r="D109" s="1"/>
      <c r="E109" s="1"/>
      <c r="F109" s="1"/>
      <c r="G109" s="1"/>
      <c r="H109" s="1"/>
      <c r="I109" s="1"/>
      <c r="J109" s="1"/>
      <c r="K109" s="1"/>
      <c r="L109" s="1"/>
      <c r="M109" s="1"/>
      <c r="N109" s="1"/>
      <c r="O109" s="1"/>
      <c r="P109" s="1"/>
      <c r="Q109" s="1"/>
      <c r="R109" s="1"/>
    </row>
  </sheetData>
  <mergeCells count="635">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 ref="J5:K5"/>
    <mergeCell ref="L5:M5"/>
    <mergeCell ref="P5:Q5"/>
    <mergeCell ref="F2:G2"/>
    <mergeCell ref="H2:I2"/>
    <mergeCell ref="R7:U7"/>
    <mergeCell ref="H8:I8"/>
    <mergeCell ref="K8:L8"/>
    <mergeCell ref="P8:Q8"/>
    <mergeCell ref="R8:S8"/>
    <mergeCell ref="T8:U8"/>
    <mergeCell ref="B7:B8"/>
    <mergeCell ref="C7:D8"/>
    <mergeCell ref="E7:I7"/>
    <mergeCell ref="J7:L7"/>
    <mergeCell ref="M7:M8"/>
    <mergeCell ref="N7:Q7"/>
    <mergeCell ref="C10:D10"/>
    <mergeCell ref="H10:I10"/>
    <mergeCell ref="K10:L10"/>
    <mergeCell ref="P10:Q10"/>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C14:D14"/>
    <mergeCell ref="H14:I14"/>
    <mergeCell ref="K14:L14"/>
    <mergeCell ref="P14:Q14"/>
    <mergeCell ref="R14:S14"/>
    <mergeCell ref="T14:U14"/>
    <mergeCell ref="C13:D13"/>
    <mergeCell ref="H13:I13"/>
    <mergeCell ref="K13:L13"/>
    <mergeCell ref="P13:Q13"/>
    <mergeCell ref="R13:S13"/>
    <mergeCell ref="T13:U13"/>
    <mergeCell ref="C16:D16"/>
    <mergeCell ref="H16:I16"/>
    <mergeCell ref="K16:L16"/>
    <mergeCell ref="P16:Q16"/>
    <mergeCell ref="R16:S16"/>
    <mergeCell ref="T16:U16"/>
    <mergeCell ref="C15:D15"/>
    <mergeCell ref="H15:I15"/>
    <mergeCell ref="K15:L15"/>
    <mergeCell ref="P15:Q15"/>
    <mergeCell ref="R15:S15"/>
    <mergeCell ref="T15:U15"/>
    <mergeCell ref="C18:D18"/>
    <mergeCell ref="H18:I18"/>
    <mergeCell ref="K18:L18"/>
    <mergeCell ref="P18:Q18"/>
    <mergeCell ref="R18:S18"/>
    <mergeCell ref="T18:U18"/>
    <mergeCell ref="C17:D17"/>
    <mergeCell ref="H17:I17"/>
    <mergeCell ref="K17:L17"/>
    <mergeCell ref="P17:Q17"/>
    <mergeCell ref="R17:S17"/>
    <mergeCell ref="T17:U17"/>
    <mergeCell ref="C20:D20"/>
    <mergeCell ref="H20:I20"/>
    <mergeCell ref="K20:L20"/>
    <mergeCell ref="P20:Q20"/>
    <mergeCell ref="R20:S20"/>
    <mergeCell ref="T20:U20"/>
    <mergeCell ref="C19:D19"/>
    <mergeCell ref="H19:I19"/>
    <mergeCell ref="K19:L19"/>
    <mergeCell ref="P19:Q19"/>
    <mergeCell ref="R19:S19"/>
    <mergeCell ref="T19:U19"/>
    <mergeCell ref="C22:D22"/>
    <mergeCell ref="H22:I22"/>
    <mergeCell ref="K22:L22"/>
    <mergeCell ref="P22:Q22"/>
    <mergeCell ref="R22:S22"/>
    <mergeCell ref="T22:U22"/>
    <mergeCell ref="C21:D21"/>
    <mergeCell ref="H21:I21"/>
    <mergeCell ref="K21:L21"/>
    <mergeCell ref="P21:Q21"/>
    <mergeCell ref="R21:S21"/>
    <mergeCell ref="T21:U21"/>
    <mergeCell ref="C24:D24"/>
    <mergeCell ref="H24:I24"/>
    <mergeCell ref="K24:L24"/>
    <mergeCell ref="P24:Q24"/>
    <mergeCell ref="R24:S24"/>
    <mergeCell ref="T24:U24"/>
    <mergeCell ref="C23:D23"/>
    <mergeCell ref="H23:I23"/>
    <mergeCell ref="K23:L23"/>
    <mergeCell ref="P23:Q23"/>
    <mergeCell ref="R23:S23"/>
    <mergeCell ref="T23:U23"/>
    <mergeCell ref="C26:D26"/>
    <mergeCell ref="H26:I26"/>
    <mergeCell ref="K26:L26"/>
    <mergeCell ref="P26:Q26"/>
    <mergeCell ref="R26:S26"/>
    <mergeCell ref="T26:U26"/>
    <mergeCell ref="C25:D25"/>
    <mergeCell ref="H25:I25"/>
    <mergeCell ref="K25:L25"/>
    <mergeCell ref="P25:Q25"/>
    <mergeCell ref="R25:S25"/>
    <mergeCell ref="T25:U25"/>
    <mergeCell ref="C28:D28"/>
    <mergeCell ref="H28:I28"/>
    <mergeCell ref="K28:L28"/>
    <mergeCell ref="P28:Q28"/>
    <mergeCell ref="R28:S28"/>
    <mergeCell ref="T28:U28"/>
    <mergeCell ref="C27:D27"/>
    <mergeCell ref="H27:I27"/>
    <mergeCell ref="K27:L27"/>
    <mergeCell ref="P27:Q27"/>
    <mergeCell ref="R27:S27"/>
    <mergeCell ref="T27:U27"/>
    <mergeCell ref="C30:D30"/>
    <mergeCell ref="H30:I30"/>
    <mergeCell ref="K30:L30"/>
    <mergeCell ref="P30:Q30"/>
    <mergeCell ref="R30:S30"/>
    <mergeCell ref="T30:U30"/>
    <mergeCell ref="C29:D29"/>
    <mergeCell ref="H29:I29"/>
    <mergeCell ref="K29:L29"/>
    <mergeCell ref="P29:Q29"/>
    <mergeCell ref="R29:S29"/>
    <mergeCell ref="T29:U29"/>
    <mergeCell ref="C32:D32"/>
    <mergeCell ref="H32:I32"/>
    <mergeCell ref="K32:L32"/>
    <mergeCell ref="P32:Q32"/>
    <mergeCell ref="R32:S32"/>
    <mergeCell ref="T32:U32"/>
    <mergeCell ref="C31:D31"/>
    <mergeCell ref="H31:I31"/>
    <mergeCell ref="K31:L31"/>
    <mergeCell ref="P31:Q31"/>
    <mergeCell ref="R31:S31"/>
    <mergeCell ref="T31:U31"/>
    <mergeCell ref="C34:D34"/>
    <mergeCell ref="H34:I34"/>
    <mergeCell ref="K34:L34"/>
    <mergeCell ref="P34:Q34"/>
    <mergeCell ref="R34:S34"/>
    <mergeCell ref="T34:U34"/>
    <mergeCell ref="C33:D33"/>
    <mergeCell ref="H33:I33"/>
    <mergeCell ref="K33:L33"/>
    <mergeCell ref="P33:Q33"/>
    <mergeCell ref="R33:S33"/>
    <mergeCell ref="T33:U33"/>
    <mergeCell ref="C36:D36"/>
    <mergeCell ref="H36:I36"/>
    <mergeCell ref="K36:L36"/>
    <mergeCell ref="P36:Q36"/>
    <mergeCell ref="R36:S36"/>
    <mergeCell ref="T36:U36"/>
    <mergeCell ref="C35:D35"/>
    <mergeCell ref="H35:I35"/>
    <mergeCell ref="K35:L35"/>
    <mergeCell ref="P35:Q35"/>
    <mergeCell ref="R35:S35"/>
    <mergeCell ref="T35:U35"/>
    <mergeCell ref="C38:D38"/>
    <mergeCell ref="H38:I38"/>
    <mergeCell ref="K38:L38"/>
    <mergeCell ref="P38:Q38"/>
    <mergeCell ref="R38:S38"/>
    <mergeCell ref="T38:U38"/>
    <mergeCell ref="C37:D37"/>
    <mergeCell ref="H37:I37"/>
    <mergeCell ref="K37:L37"/>
    <mergeCell ref="P37:Q37"/>
    <mergeCell ref="R37:S37"/>
    <mergeCell ref="T37:U37"/>
    <mergeCell ref="C40:D40"/>
    <mergeCell ref="H40:I40"/>
    <mergeCell ref="K40:L40"/>
    <mergeCell ref="P40:Q40"/>
    <mergeCell ref="R40:S40"/>
    <mergeCell ref="T40:U40"/>
    <mergeCell ref="C39:D39"/>
    <mergeCell ref="H39:I39"/>
    <mergeCell ref="K39:L39"/>
    <mergeCell ref="P39:Q39"/>
    <mergeCell ref="R39:S39"/>
    <mergeCell ref="T39:U39"/>
    <mergeCell ref="C42:D42"/>
    <mergeCell ref="H42:I42"/>
    <mergeCell ref="K42:L42"/>
    <mergeCell ref="P42:Q42"/>
    <mergeCell ref="R42:S42"/>
    <mergeCell ref="T42:U42"/>
    <mergeCell ref="C41:D41"/>
    <mergeCell ref="H41:I41"/>
    <mergeCell ref="K41:L41"/>
    <mergeCell ref="P41:Q41"/>
    <mergeCell ref="R41:S41"/>
    <mergeCell ref="T41:U41"/>
    <mergeCell ref="C44:D44"/>
    <mergeCell ref="H44:I44"/>
    <mergeCell ref="K44:L44"/>
    <mergeCell ref="P44:Q44"/>
    <mergeCell ref="R44:S44"/>
    <mergeCell ref="T44:U44"/>
    <mergeCell ref="C43:D43"/>
    <mergeCell ref="H43:I43"/>
    <mergeCell ref="K43:L43"/>
    <mergeCell ref="P43:Q43"/>
    <mergeCell ref="R43:S43"/>
    <mergeCell ref="T43:U43"/>
    <mergeCell ref="C46:D46"/>
    <mergeCell ref="H46:I46"/>
    <mergeCell ref="K46:L46"/>
    <mergeCell ref="P46:Q46"/>
    <mergeCell ref="R46:S46"/>
    <mergeCell ref="T46:U46"/>
    <mergeCell ref="C45:D45"/>
    <mergeCell ref="H45:I45"/>
    <mergeCell ref="K45:L45"/>
    <mergeCell ref="P45:Q45"/>
    <mergeCell ref="R45:S45"/>
    <mergeCell ref="T45:U45"/>
    <mergeCell ref="C48:D48"/>
    <mergeCell ref="H48:I48"/>
    <mergeCell ref="K48:L48"/>
    <mergeCell ref="P48:Q48"/>
    <mergeCell ref="R48:S48"/>
    <mergeCell ref="T48:U48"/>
    <mergeCell ref="C47:D47"/>
    <mergeCell ref="H47:I47"/>
    <mergeCell ref="K47:L47"/>
    <mergeCell ref="P47:Q47"/>
    <mergeCell ref="R47:S47"/>
    <mergeCell ref="T47:U47"/>
    <mergeCell ref="C50:D50"/>
    <mergeCell ref="H50:I50"/>
    <mergeCell ref="K50:L50"/>
    <mergeCell ref="P50:Q50"/>
    <mergeCell ref="R50:S50"/>
    <mergeCell ref="T50:U50"/>
    <mergeCell ref="C49:D49"/>
    <mergeCell ref="H49:I49"/>
    <mergeCell ref="K49:L49"/>
    <mergeCell ref="P49:Q49"/>
    <mergeCell ref="R49:S49"/>
    <mergeCell ref="T49:U49"/>
    <mergeCell ref="C52:D52"/>
    <mergeCell ref="H52:I52"/>
    <mergeCell ref="K52:L52"/>
    <mergeCell ref="P52:Q52"/>
    <mergeCell ref="R52:S52"/>
    <mergeCell ref="T52:U52"/>
    <mergeCell ref="C51:D51"/>
    <mergeCell ref="H51:I51"/>
    <mergeCell ref="K51:L51"/>
    <mergeCell ref="P51:Q51"/>
    <mergeCell ref="R51:S51"/>
    <mergeCell ref="T51:U51"/>
    <mergeCell ref="C54:D54"/>
    <mergeCell ref="H54:I54"/>
    <mergeCell ref="K54:L54"/>
    <mergeCell ref="P54:Q54"/>
    <mergeCell ref="R54:S54"/>
    <mergeCell ref="T54:U54"/>
    <mergeCell ref="C53:D53"/>
    <mergeCell ref="H53:I53"/>
    <mergeCell ref="K53:L53"/>
    <mergeCell ref="P53:Q53"/>
    <mergeCell ref="R53:S53"/>
    <mergeCell ref="T53:U53"/>
    <mergeCell ref="C56:D56"/>
    <mergeCell ref="H56:I56"/>
    <mergeCell ref="K56:L56"/>
    <mergeCell ref="P56:Q56"/>
    <mergeCell ref="R56:S56"/>
    <mergeCell ref="T56:U56"/>
    <mergeCell ref="C55:D55"/>
    <mergeCell ref="H55:I55"/>
    <mergeCell ref="K55:L55"/>
    <mergeCell ref="P55:Q55"/>
    <mergeCell ref="R55:S55"/>
    <mergeCell ref="T55:U55"/>
    <mergeCell ref="C58:D58"/>
    <mergeCell ref="H58:I58"/>
    <mergeCell ref="K58:L58"/>
    <mergeCell ref="P58:Q58"/>
    <mergeCell ref="R58:S58"/>
    <mergeCell ref="T58:U58"/>
    <mergeCell ref="C57:D57"/>
    <mergeCell ref="H57:I57"/>
    <mergeCell ref="K57:L57"/>
    <mergeCell ref="P57:Q57"/>
    <mergeCell ref="R57:S57"/>
    <mergeCell ref="T57:U57"/>
    <mergeCell ref="C60:D60"/>
    <mergeCell ref="H60:I60"/>
    <mergeCell ref="K60:L60"/>
    <mergeCell ref="P60:Q60"/>
    <mergeCell ref="R60:S60"/>
    <mergeCell ref="T60:U60"/>
    <mergeCell ref="C59:D59"/>
    <mergeCell ref="H59:I59"/>
    <mergeCell ref="K59:L59"/>
    <mergeCell ref="P59:Q59"/>
    <mergeCell ref="R59:S59"/>
    <mergeCell ref="T59:U59"/>
    <mergeCell ref="C62:D62"/>
    <mergeCell ref="H62:I62"/>
    <mergeCell ref="K62:L62"/>
    <mergeCell ref="P62:Q62"/>
    <mergeCell ref="R62:S62"/>
    <mergeCell ref="T62:U62"/>
    <mergeCell ref="C61:D61"/>
    <mergeCell ref="H61:I61"/>
    <mergeCell ref="K61:L61"/>
    <mergeCell ref="P61:Q61"/>
    <mergeCell ref="R61:S61"/>
    <mergeCell ref="T61:U61"/>
    <mergeCell ref="C64:D64"/>
    <mergeCell ref="H64:I64"/>
    <mergeCell ref="K64:L64"/>
    <mergeCell ref="P64:Q64"/>
    <mergeCell ref="R64:S64"/>
    <mergeCell ref="T64:U64"/>
    <mergeCell ref="C63:D63"/>
    <mergeCell ref="H63:I63"/>
    <mergeCell ref="K63:L63"/>
    <mergeCell ref="P63:Q63"/>
    <mergeCell ref="R63:S63"/>
    <mergeCell ref="T63:U63"/>
    <mergeCell ref="C66:D66"/>
    <mergeCell ref="H66:I66"/>
    <mergeCell ref="K66:L66"/>
    <mergeCell ref="P66:Q66"/>
    <mergeCell ref="R66:S66"/>
    <mergeCell ref="T66:U66"/>
    <mergeCell ref="C65:D65"/>
    <mergeCell ref="H65:I65"/>
    <mergeCell ref="K65:L65"/>
    <mergeCell ref="P65:Q65"/>
    <mergeCell ref="R65:S65"/>
    <mergeCell ref="T65:U65"/>
    <mergeCell ref="C68:D68"/>
    <mergeCell ref="H68:I68"/>
    <mergeCell ref="K68:L68"/>
    <mergeCell ref="P68:Q68"/>
    <mergeCell ref="R68:S68"/>
    <mergeCell ref="T68:U68"/>
    <mergeCell ref="C67:D67"/>
    <mergeCell ref="H67:I67"/>
    <mergeCell ref="K67:L67"/>
    <mergeCell ref="P67:Q67"/>
    <mergeCell ref="R67:S67"/>
    <mergeCell ref="T67:U67"/>
    <mergeCell ref="C70:D70"/>
    <mergeCell ref="H70:I70"/>
    <mergeCell ref="K70:L70"/>
    <mergeCell ref="P70:Q70"/>
    <mergeCell ref="R70:S70"/>
    <mergeCell ref="T70:U70"/>
    <mergeCell ref="C69:D69"/>
    <mergeCell ref="H69:I69"/>
    <mergeCell ref="K69:L69"/>
    <mergeCell ref="P69:Q69"/>
    <mergeCell ref="R69:S69"/>
    <mergeCell ref="T69:U69"/>
    <mergeCell ref="C72:D72"/>
    <mergeCell ref="H72:I72"/>
    <mergeCell ref="K72:L72"/>
    <mergeCell ref="P72:Q72"/>
    <mergeCell ref="R72:S72"/>
    <mergeCell ref="T72:U72"/>
    <mergeCell ref="C71:D71"/>
    <mergeCell ref="H71:I71"/>
    <mergeCell ref="K71:L71"/>
    <mergeCell ref="P71:Q71"/>
    <mergeCell ref="R71:S71"/>
    <mergeCell ref="T71:U71"/>
    <mergeCell ref="C74:D74"/>
    <mergeCell ref="H74:I74"/>
    <mergeCell ref="K74:L74"/>
    <mergeCell ref="P74:Q74"/>
    <mergeCell ref="R74:S74"/>
    <mergeCell ref="T74:U74"/>
    <mergeCell ref="C73:D73"/>
    <mergeCell ref="H73:I73"/>
    <mergeCell ref="K73:L73"/>
    <mergeCell ref="P73:Q73"/>
    <mergeCell ref="R73:S73"/>
    <mergeCell ref="T73:U73"/>
    <mergeCell ref="C76:D76"/>
    <mergeCell ref="H76:I76"/>
    <mergeCell ref="K76:L76"/>
    <mergeCell ref="P76:Q76"/>
    <mergeCell ref="R76:S76"/>
    <mergeCell ref="T76:U76"/>
    <mergeCell ref="C75:D75"/>
    <mergeCell ref="H75:I75"/>
    <mergeCell ref="K75:L75"/>
    <mergeCell ref="P75:Q75"/>
    <mergeCell ref="R75:S75"/>
    <mergeCell ref="T75:U75"/>
    <mergeCell ref="C78:D78"/>
    <mergeCell ref="H78:I78"/>
    <mergeCell ref="K78:L78"/>
    <mergeCell ref="P78:Q78"/>
    <mergeCell ref="R78:S78"/>
    <mergeCell ref="T78:U78"/>
    <mergeCell ref="C77:D77"/>
    <mergeCell ref="H77:I77"/>
    <mergeCell ref="K77:L77"/>
    <mergeCell ref="P77:Q77"/>
    <mergeCell ref="R77:S77"/>
    <mergeCell ref="T77:U77"/>
    <mergeCell ref="C80:D80"/>
    <mergeCell ref="H80:I80"/>
    <mergeCell ref="K80:L80"/>
    <mergeCell ref="P80:Q80"/>
    <mergeCell ref="R80:S80"/>
    <mergeCell ref="T80:U80"/>
    <mergeCell ref="C79:D79"/>
    <mergeCell ref="H79:I79"/>
    <mergeCell ref="K79:L79"/>
    <mergeCell ref="P79:Q79"/>
    <mergeCell ref="R79:S79"/>
    <mergeCell ref="T79:U79"/>
    <mergeCell ref="C82:D82"/>
    <mergeCell ref="H82:I82"/>
    <mergeCell ref="K82:L82"/>
    <mergeCell ref="P82:Q82"/>
    <mergeCell ref="R82:S82"/>
    <mergeCell ref="T82:U82"/>
    <mergeCell ref="C81:D81"/>
    <mergeCell ref="H81:I81"/>
    <mergeCell ref="K81:L81"/>
    <mergeCell ref="P81:Q81"/>
    <mergeCell ref="R81:S81"/>
    <mergeCell ref="T81:U81"/>
    <mergeCell ref="C84:D84"/>
    <mergeCell ref="H84:I84"/>
    <mergeCell ref="K84:L84"/>
    <mergeCell ref="P84:Q84"/>
    <mergeCell ref="R84:S84"/>
    <mergeCell ref="T84:U84"/>
    <mergeCell ref="C83:D83"/>
    <mergeCell ref="H83:I83"/>
    <mergeCell ref="K83:L83"/>
    <mergeCell ref="P83:Q83"/>
    <mergeCell ref="R83:S83"/>
    <mergeCell ref="T83:U83"/>
    <mergeCell ref="C86:D86"/>
    <mergeCell ref="H86:I86"/>
    <mergeCell ref="K86:L86"/>
    <mergeCell ref="P86:Q86"/>
    <mergeCell ref="R86:S86"/>
    <mergeCell ref="T86:U86"/>
    <mergeCell ref="C85:D85"/>
    <mergeCell ref="H85:I85"/>
    <mergeCell ref="K85:L85"/>
    <mergeCell ref="P85:Q85"/>
    <mergeCell ref="R85:S85"/>
    <mergeCell ref="T85:U85"/>
    <mergeCell ref="C88:D88"/>
    <mergeCell ref="H88:I88"/>
    <mergeCell ref="K88:L88"/>
    <mergeCell ref="P88:Q88"/>
    <mergeCell ref="R88:S88"/>
    <mergeCell ref="T88:U88"/>
    <mergeCell ref="C87:D87"/>
    <mergeCell ref="H87:I87"/>
    <mergeCell ref="K87:L87"/>
    <mergeCell ref="P87:Q87"/>
    <mergeCell ref="R87:S87"/>
    <mergeCell ref="T87:U87"/>
    <mergeCell ref="C90:D90"/>
    <mergeCell ref="H90:I90"/>
    <mergeCell ref="K90:L90"/>
    <mergeCell ref="P90:Q90"/>
    <mergeCell ref="R90:S90"/>
    <mergeCell ref="T90:U90"/>
    <mergeCell ref="C89:D89"/>
    <mergeCell ref="H89:I89"/>
    <mergeCell ref="K89:L89"/>
    <mergeCell ref="P89:Q89"/>
    <mergeCell ref="R89:S89"/>
    <mergeCell ref="T89:U89"/>
    <mergeCell ref="C92:D92"/>
    <mergeCell ref="H92:I92"/>
    <mergeCell ref="K92:L92"/>
    <mergeCell ref="P92:Q92"/>
    <mergeCell ref="R92:S92"/>
    <mergeCell ref="T92:U92"/>
    <mergeCell ref="C91:D91"/>
    <mergeCell ref="H91:I91"/>
    <mergeCell ref="K91:L91"/>
    <mergeCell ref="P91:Q91"/>
    <mergeCell ref="R91:S91"/>
    <mergeCell ref="T91:U91"/>
    <mergeCell ref="C94:D94"/>
    <mergeCell ref="H94:I94"/>
    <mergeCell ref="K94:L94"/>
    <mergeCell ref="P94:Q94"/>
    <mergeCell ref="R94:S94"/>
    <mergeCell ref="T94:U94"/>
    <mergeCell ref="C93:D93"/>
    <mergeCell ref="H93:I93"/>
    <mergeCell ref="K93:L93"/>
    <mergeCell ref="P93:Q93"/>
    <mergeCell ref="R93:S93"/>
    <mergeCell ref="T93:U93"/>
    <mergeCell ref="C96:D96"/>
    <mergeCell ref="H96:I96"/>
    <mergeCell ref="K96:L96"/>
    <mergeCell ref="P96:Q96"/>
    <mergeCell ref="R96:S96"/>
    <mergeCell ref="T96:U96"/>
    <mergeCell ref="C95:D95"/>
    <mergeCell ref="H95:I95"/>
    <mergeCell ref="K95:L95"/>
    <mergeCell ref="P95:Q95"/>
    <mergeCell ref="R95:S95"/>
    <mergeCell ref="T95:U95"/>
    <mergeCell ref="C98:D98"/>
    <mergeCell ref="H98:I98"/>
    <mergeCell ref="K98:L98"/>
    <mergeCell ref="P98:Q98"/>
    <mergeCell ref="R98:S98"/>
    <mergeCell ref="T98:U98"/>
    <mergeCell ref="C97:D97"/>
    <mergeCell ref="H97:I97"/>
    <mergeCell ref="K97:L97"/>
    <mergeCell ref="P97:Q97"/>
    <mergeCell ref="R97:S97"/>
    <mergeCell ref="T97:U97"/>
    <mergeCell ref="C100:D100"/>
    <mergeCell ref="H100:I100"/>
    <mergeCell ref="K100:L100"/>
    <mergeCell ref="P100:Q100"/>
    <mergeCell ref="R100:S100"/>
    <mergeCell ref="T100:U100"/>
    <mergeCell ref="C99:D99"/>
    <mergeCell ref="H99:I99"/>
    <mergeCell ref="K99:L99"/>
    <mergeCell ref="P99:Q99"/>
    <mergeCell ref="R99:S99"/>
    <mergeCell ref="T99:U99"/>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8:D108"/>
    <mergeCell ref="H108:I108"/>
    <mergeCell ref="K108:L108"/>
    <mergeCell ref="P108:Q108"/>
    <mergeCell ref="R108:S108"/>
    <mergeCell ref="T108:U108"/>
    <mergeCell ref="C107:D107"/>
    <mergeCell ref="H107:I107"/>
    <mergeCell ref="K107:L107"/>
    <mergeCell ref="P107:Q107"/>
    <mergeCell ref="R107:S107"/>
    <mergeCell ref="T107:U107"/>
  </mergeCells>
  <phoneticPr fontId="2"/>
  <conditionalFormatting sqref="G46">
    <cfRule type="cellIs" dxfId="167" priority="87" stopIfTrue="1" operator="equal">
      <formula>"買"</formula>
    </cfRule>
    <cfRule type="cellIs" dxfId="166" priority="88" stopIfTrue="1" operator="equal">
      <formula>"売"</formula>
    </cfRule>
  </conditionalFormatting>
  <conditionalFormatting sqref="G9:G11 G14:G45 G47:G108">
    <cfRule type="cellIs" dxfId="165" priority="89" stopIfTrue="1" operator="equal">
      <formula>"買"</formula>
    </cfRule>
    <cfRule type="cellIs" dxfId="164" priority="90" stopIfTrue="1" operator="equal">
      <formula>"売"</formula>
    </cfRule>
  </conditionalFormatting>
  <conditionalFormatting sqref="G12">
    <cfRule type="cellIs" dxfId="163" priority="85" stopIfTrue="1" operator="equal">
      <formula>"買"</formula>
    </cfRule>
    <cfRule type="cellIs" dxfId="162" priority="86" stopIfTrue="1" operator="equal">
      <formula>"売"</formula>
    </cfRule>
  </conditionalFormatting>
  <conditionalFormatting sqref="G13">
    <cfRule type="cellIs" dxfId="161" priority="83" stopIfTrue="1" operator="equal">
      <formula>"買"</formula>
    </cfRule>
    <cfRule type="cellIs" dxfId="160" priority="84" stopIfTrue="1" operator="equal">
      <formula>"売"</formula>
    </cfRule>
  </conditionalFormatting>
  <conditionalFormatting sqref="G9">
    <cfRule type="cellIs" dxfId="159" priority="81" stopIfTrue="1" operator="equal">
      <formula>"買"</formula>
    </cfRule>
    <cfRule type="cellIs" dxfId="158" priority="82" stopIfTrue="1" operator="equal">
      <formula>"売"</formula>
    </cfRule>
  </conditionalFormatting>
  <conditionalFormatting sqref="G10">
    <cfRule type="cellIs" dxfId="157" priority="79" stopIfTrue="1" operator="equal">
      <formula>"買"</formula>
    </cfRule>
    <cfRule type="cellIs" dxfId="156" priority="80" stopIfTrue="1" operator="equal">
      <formula>"売"</formula>
    </cfRule>
  </conditionalFormatting>
  <conditionalFormatting sqref="G11">
    <cfRule type="cellIs" dxfId="155" priority="77" stopIfTrue="1" operator="equal">
      <formula>"買"</formula>
    </cfRule>
    <cfRule type="cellIs" dxfId="154" priority="78" stopIfTrue="1" operator="equal">
      <formula>"売"</formula>
    </cfRule>
  </conditionalFormatting>
  <conditionalFormatting sqref="G9">
    <cfRule type="cellIs" dxfId="153" priority="75" stopIfTrue="1" operator="equal">
      <formula>"買"</formula>
    </cfRule>
    <cfRule type="cellIs" dxfId="152" priority="76" stopIfTrue="1" operator="equal">
      <formula>"売"</formula>
    </cfRule>
  </conditionalFormatting>
  <conditionalFormatting sqref="G10">
    <cfRule type="cellIs" dxfId="151" priority="73" stopIfTrue="1" operator="equal">
      <formula>"買"</formula>
    </cfRule>
    <cfRule type="cellIs" dxfId="150" priority="74" stopIfTrue="1" operator="equal">
      <formula>"売"</formula>
    </cfRule>
  </conditionalFormatting>
  <conditionalFormatting sqref="G11">
    <cfRule type="cellIs" dxfId="149" priority="71" stopIfTrue="1" operator="equal">
      <formula>"買"</formula>
    </cfRule>
    <cfRule type="cellIs" dxfId="148" priority="72" stopIfTrue="1" operator="equal">
      <formula>"売"</formula>
    </cfRule>
  </conditionalFormatting>
  <conditionalFormatting sqref="G12">
    <cfRule type="cellIs" dxfId="147" priority="69" stopIfTrue="1" operator="equal">
      <formula>"買"</formula>
    </cfRule>
    <cfRule type="cellIs" dxfId="146" priority="70" stopIfTrue="1" operator="equal">
      <formula>"売"</formula>
    </cfRule>
  </conditionalFormatting>
  <conditionalFormatting sqref="G13">
    <cfRule type="cellIs" dxfId="145" priority="67" stopIfTrue="1" operator="equal">
      <formula>"買"</formula>
    </cfRule>
    <cfRule type="cellIs" dxfId="144" priority="68" stopIfTrue="1" operator="equal">
      <formula>"売"</formula>
    </cfRule>
  </conditionalFormatting>
  <conditionalFormatting sqref="G14">
    <cfRule type="cellIs" dxfId="143" priority="65" stopIfTrue="1" operator="equal">
      <formula>"買"</formula>
    </cfRule>
    <cfRule type="cellIs" dxfId="142" priority="66" stopIfTrue="1" operator="equal">
      <formula>"売"</formula>
    </cfRule>
  </conditionalFormatting>
  <conditionalFormatting sqref="G15">
    <cfRule type="cellIs" dxfId="141" priority="63" stopIfTrue="1" operator="equal">
      <formula>"買"</formula>
    </cfRule>
    <cfRule type="cellIs" dxfId="140" priority="64" stopIfTrue="1" operator="equal">
      <formula>"売"</formula>
    </cfRule>
  </conditionalFormatting>
  <conditionalFormatting sqref="G16">
    <cfRule type="cellIs" dxfId="139" priority="61" stopIfTrue="1" operator="equal">
      <formula>"買"</formula>
    </cfRule>
    <cfRule type="cellIs" dxfId="138" priority="62" stopIfTrue="1" operator="equal">
      <formula>"売"</formula>
    </cfRule>
  </conditionalFormatting>
  <conditionalFormatting sqref="G17">
    <cfRule type="cellIs" dxfId="137" priority="59" stopIfTrue="1" operator="equal">
      <formula>"買"</formula>
    </cfRule>
    <cfRule type="cellIs" dxfId="136" priority="60" stopIfTrue="1" operator="equal">
      <formula>"売"</formula>
    </cfRule>
  </conditionalFormatting>
  <conditionalFormatting sqref="G18">
    <cfRule type="cellIs" dxfId="135" priority="57" stopIfTrue="1" operator="equal">
      <formula>"買"</formula>
    </cfRule>
    <cfRule type="cellIs" dxfId="134" priority="58" stopIfTrue="1" operator="equal">
      <formula>"売"</formula>
    </cfRule>
  </conditionalFormatting>
  <conditionalFormatting sqref="G19">
    <cfRule type="cellIs" dxfId="133" priority="55" stopIfTrue="1" operator="equal">
      <formula>"買"</formula>
    </cfRule>
    <cfRule type="cellIs" dxfId="132" priority="56" stopIfTrue="1" operator="equal">
      <formula>"売"</formula>
    </cfRule>
  </conditionalFormatting>
  <conditionalFormatting sqref="G20">
    <cfRule type="cellIs" dxfId="131" priority="53" stopIfTrue="1" operator="equal">
      <formula>"買"</formula>
    </cfRule>
    <cfRule type="cellIs" dxfId="130" priority="54" stopIfTrue="1" operator="equal">
      <formula>"売"</formula>
    </cfRule>
  </conditionalFormatting>
  <conditionalFormatting sqref="G21">
    <cfRule type="cellIs" dxfId="129" priority="51" stopIfTrue="1" operator="equal">
      <formula>"買"</formula>
    </cfRule>
    <cfRule type="cellIs" dxfId="128" priority="52" stopIfTrue="1" operator="equal">
      <formula>"売"</formula>
    </cfRule>
  </conditionalFormatting>
  <conditionalFormatting sqref="G22">
    <cfRule type="cellIs" dxfId="127" priority="49" stopIfTrue="1" operator="equal">
      <formula>"買"</formula>
    </cfRule>
    <cfRule type="cellIs" dxfId="126" priority="50" stopIfTrue="1" operator="equal">
      <formula>"売"</formula>
    </cfRule>
  </conditionalFormatting>
  <conditionalFormatting sqref="G23">
    <cfRule type="cellIs" dxfId="125" priority="47" stopIfTrue="1" operator="equal">
      <formula>"買"</formula>
    </cfRule>
    <cfRule type="cellIs" dxfId="124" priority="48" stopIfTrue="1" operator="equal">
      <formula>"売"</formula>
    </cfRule>
  </conditionalFormatting>
  <conditionalFormatting sqref="G24">
    <cfRule type="cellIs" dxfId="123" priority="45" stopIfTrue="1" operator="equal">
      <formula>"買"</formula>
    </cfRule>
    <cfRule type="cellIs" dxfId="122" priority="46" stopIfTrue="1" operator="equal">
      <formula>"売"</formula>
    </cfRule>
  </conditionalFormatting>
  <conditionalFormatting sqref="G25">
    <cfRule type="cellIs" dxfId="121" priority="43" stopIfTrue="1" operator="equal">
      <formula>"買"</formula>
    </cfRule>
    <cfRule type="cellIs" dxfId="120" priority="44" stopIfTrue="1" operator="equal">
      <formula>"売"</formula>
    </cfRule>
  </conditionalFormatting>
  <conditionalFormatting sqref="G26">
    <cfRule type="cellIs" dxfId="119" priority="41" stopIfTrue="1" operator="equal">
      <formula>"買"</formula>
    </cfRule>
    <cfRule type="cellIs" dxfId="118" priority="42" stopIfTrue="1" operator="equal">
      <formula>"売"</formula>
    </cfRule>
  </conditionalFormatting>
  <conditionalFormatting sqref="G27">
    <cfRule type="cellIs" dxfId="117" priority="39" stopIfTrue="1" operator="equal">
      <formula>"買"</formula>
    </cfRule>
    <cfRule type="cellIs" dxfId="116" priority="40" stopIfTrue="1" operator="equal">
      <formula>"売"</formula>
    </cfRule>
  </conditionalFormatting>
  <conditionalFormatting sqref="G28">
    <cfRule type="cellIs" dxfId="115" priority="37" stopIfTrue="1" operator="equal">
      <formula>"買"</formula>
    </cfRule>
    <cfRule type="cellIs" dxfId="114" priority="38" stopIfTrue="1" operator="equal">
      <formula>"売"</formula>
    </cfRule>
  </conditionalFormatting>
  <conditionalFormatting sqref="G29">
    <cfRule type="cellIs" dxfId="103" priority="35" stopIfTrue="1" operator="equal">
      <formula>"買"</formula>
    </cfRule>
    <cfRule type="cellIs" dxfId="102" priority="36" stopIfTrue="1" operator="equal">
      <formula>"売"</formula>
    </cfRule>
  </conditionalFormatting>
  <conditionalFormatting sqref="G30">
    <cfRule type="cellIs" dxfId="99" priority="33" stopIfTrue="1" operator="equal">
      <formula>"買"</formula>
    </cfRule>
    <cfRule type="cellIs" dxfId="98" priority="34" stopIfTrue="1" operator="equal">
      <formula>"売"</formula>
    </cfRule>
  </conditionalFormatting>
  <conditionalFormatting sqref="G31">
    <cfRule type="cellIs" dxfId="95" priority="31" stopIfTrue="1" operator="equal">
      <formula>"買"</formula>
    </cfRule>
    <cfRule type="cellIs" dxfId="94" priority="32" stopIfTrue="1" operator="equal">
      <formula>"売"</formula>
    </cfRule>
  </conditionalFormatting>
  <conditionalFormatting sqref="G32">
    <cfRule type="cellIs" dxfId="91" priority="29" stopIfTrue="1" operator="equal">
      <formula>"買"</formula>
    </cfRule>
    <cfRule type="cellIs" dxfId="90" priority="30" stopIfTrue="1" operator="equal">
      <formula>"売"</formula>
    </cfRule>
  </conditionalFormatting>
  <conditionalFormatting sqref="G32">
    <cfRule type="cellIs" dxfId="87" priority="27" stopIfTrue="1" operator="equal">
      <formula>"買"</formula>
    </cfRule>
    <cfRule type="cellIs" dxfId="86" priority="28" stopIfTrue="1" operator="equal">
      <formula>"売"</formula>
    </cfRule>
  </conditionalFormatting>
  <conditionalFormatting sqref="G33">
    <cfRule type="cellIs" dxfId="83" priority="25" stopIfTrue="1" operator="equal">
      <formula>"買"</formula>
    </cfRule>
    <cfRule type="cellIs" dxfId="82" priority="26" stopIfTrue="1" operator="equal">
      <formula>"売"</formula>
    </cfRule>
  </conditionalFormatting>
  <conditionalFormatting sqref="G34">
    <cfRule type="cellIs" dxfId="79" priority="23" stopIfTrue="1" operator="equal">
      <formula>"買"</formula>
    </cfRule>
    <cfRule type="cellIs" dxfId="78" priority="24" stopIfTrue="1" operator="equal">
      <formula>"売"</formula>
    </cfRule>
  </conditionalFormatting>
  <conditionalFormatting sqref="G35">
    <cfRule type="cellIs" dxfId="71" priority="21" stopIfTrue="1" operator="equal">
      <formula>"買"</formula>
    </cfRule>
    <cfRule type="cellIs" dxfId="70" priority="22" stopIfTrue="1" operator="equal">
      <formula>"売"</formula>
    </cfRule>
  </conditionalFormatting>
  <conditionalFormatting sqref="G36">
    <cfRule type="cellIs" dxfId="63" priority="19" stopIfTrue="1" operator="equal">
      <formula>"買"</formula>
    </cfRule>
    <cfRule type="cellIs" dxfId="62" priority="20" stopIfTrue="1" operator="equal">
      <formula>"売"</formula>
    </cfRule>
  </conditionalFormatting>
  <conditionalFormatting sqref="G36">
    <cfRule type="cellIs" dxfId="59" priority="17" stopIfTrue="1" operator="equal">
      <formula>"買"</formula>
    </cfRule>
    <cfRule type="cellIs" dxfId="58" priority="18" stopIfTrue="1" operator="equal">
      <formula>"売"</formula>
    </cfRule>
  </conditionalFormatting>
  <conditionalFormatting sqref="G36">
    <cfRule type="cellIs" dxfId="55" priority="15" stopIfTrue="1" operator="equal">
      <formula>"買"</formula>
    </cfRule>
    <cfRule type="cellIs" dxfId="54" priority="16" stopIfTrue="1" operator="equal">
      <formula>"売"</formula>
    </cfRule>
  </conditionalFormatting>
  <conditionalFormatting sqref="G37">
    <cfRule type="cellIs" dxfId="47" priority="13" stopIfTrue="1" operator="equal">
      <formula>"買"</formula>
    </cfRule>
    <cfRule type="cellIs" dxfId="46" priority="14" stopIfTrue="1" operator="equal">
      <formula>"売"</formula>
    </cfRule>
  </conditionalFormatting>
  <conditionalFormatting sqref="G38">
    <cfRule type="cellIs" dxfId="39" priority="11" stopIfTrue="1" operator="equal">
      <formula>"買"</formula>
    </cfRule>
    <cfRule type="cellIs" dxfId="38" priority="12" stopIfTrue="1" operator="equal">
      <formula>"売"</formula>
    </cfRule>
  </conditionalFormatting>
  <conditionalFormatting sqref="G38">
    <cfRule type="cellIs" dxfId="35" priority="9" stopIfTrue="1" operator="equal">
      <formula>"買"</formula>
    </cfRule>
    <cfRule type="cellIs" dxfId="34" priority="10" stopIfTrue="1" operator="equal">
      <formula>"売"</formula>
    </cfRule>
  </conditionalFormatting>
  <conditionalFormatting sqref="G39">
    <cfRule type="cellIs" dxfId="27" priority="7" stopIfTrue="1" operator="equal">
      <formula>"買"</formula>
    </cfRule>
    <cfRule type="cellIs" dxfId="26" priority="8" stopIfTrue="1" operator="equal">
      <formula>"売"</formula>
    </cfRule>
  </conditionalFormatting>
  <conditionalFormatting sqref="G40">
    <cfRule type="cellIs" dxfId="19" priority="5" stopIfTrue="1" operator="equal">
      <formula>"買"</formula>
    </cfRule>
    <cfRule type="cellIs" dxfId="18" priority="6" stopIfTrue="1" operator="equal">
      <formula>"売"</formula>
    </cfRule>
  </conditionalFormatting>
  <conditionalFormatting sqref="G41">
    <cfRule type="cellIs" dxfId="11" priority="3" stopIfTrue="1" operator="equal">
      <formula>"買"</formula>
    </cfRule>
    <cfRule type="cellIs" dxfId="10" priority="4" stopIfTrue="1" operator="equal">
      <formula>"売"</formula>
    </cfRule>
  </conditionalFormatting>
  <conditionalFormatting sqref="G42">
    <cfRule type="cellIs" dxfId="3" priority="1" stopIfTrue="1" operator="equal">
      <formula>"買"</formula>
    </cfRule>
    <cfRule type="cellIs" dxfId="2" priority="2"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topLeftCell="A301" workbookViewId="0">
      <selection activeCell="G326" sqref="G326"/>
    </sheetView>
  </sheetViews>
  <sheetFormatPr defaultRowHeight="14.25"/>
  <cols>
    <col min="1" max="1" width="7.375" style="34" customWidth="1"/>
    <col min="2" max="2" width="8.125" customWidth="1"/>
  </cols>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J29"/>
  <sheetViews>
    <sheetView topLeftCell="A12" zoomScale="145" zoomScaleNormal="145" zoomScaleSheetLayoutView="100" workbookViewId="0">
      <selection activeCell="A30" sqref="A30"/>
    </sheetView>
  </sheetViews>
  <sheetFormatPr defaultRowHeight="13.5"/>
  <sheetData>
    <row r="1" spans="1:10">
      <c r="A1" t="s">
        <v>0</v>
      </c>
    </row>
    <row r="2" spans="1:10">
      <c r="A2" s="89" t="s">
        <v>78</v>
      </c>
      <c r="B2" s="90"/>
      <c r="C2" s="90"/>
      <c r="D2" s="90"/>
      <c r="E2" s="90"/>
      <c r="F2" s="90"/>
      <c r="G2" s="90"/>
      <c r="H2" s="90"/>
      <c r="I2" s="90"/>
      <c r="J2" s="90"/>
    </row>
    <row r="3" spans="1:10">
      <c r="A3" s="90"/>
      <c r="B3" s="90"/>
      <c r="C3" s="90"/>
      <c r="D3" s="90"/>
      <c r="E3" s="90"/>
      <c r="F3" s="90"/>
      <c r="G3" s="90"/>
      <c r="H3" s="90"/>
      <c r="I3" s="90"/>
      <c r="J3" s="90"/>
    </row>
    <row r="4" spans="1:10">
      <c r="A4" s="90"/>
      <c r="B4" s="90"/>
      <c r="C4" s="90"/>
      <c r="D4" s="90"/>
      <c r="E4" s="90"/>
      <c r="F4" s="90"/>
      <c r="G4" s="90"/>
      <c r="H4" s="90"/>
      <c r="I4" s="90"/>
      <c r="J4" s="90"/>
    </row>
    <row r="5" spans="1:10">
      <c r="A5" s="90"/>
      <c r="B5" s="90"/>
      <c r="C5" s="90"/>
      <c r="D5" s="90"/>
      <c r="E5" s="90"/>
      <c r="F5" s="90"/>
      <c r="G5" s="90"/>
      <c r="H5" s="90"/>
      <c r="I5" s="90"/>
      <c r="J5" s="90"/>
    </row>
    <row r="6" spans="1:10">
      <c r="A6" s="90"/>
      <c r="B6" s="90"/>
      <c r="C6" s="90"/>
      <c r="D6" s="90"/>
      <c r="E6" s="90"/>
      <c r="F6" s="90"/>
      <c r="G6" s="90"/>
      <c r="H6" s="90"/>
      <c r="I6" s="90"/>
      <c r="J6" s="90"/>
    </row>
    <row r="7" spans="1:10">
      <c r="A7" s="90"/>
      <c r="B7" s="90"/>
      <c r="C7" s="90"/>
      <c r="D7" s="90"/>
      <c r="E7" s="90"/>
      <c r="F7" s="90"/>
      <c r="G7" s="90"/>
      <c r="H7" s="90"/>
      <c r="I7" s="90"/>
      <c r="J7" s="90"/>
    </row>
    <row r="8" spans="1:10">
      <c r="A8" s="90"/>
      <c r="B8" s="90"/>
      <c r="C8" s="90"/>
      <c r="D8" s="90"/>
      <c r="E8" s="90"/>
      <c r="F8" s="90"/>
      <c r="G8" s="90"/>
      <c r="H8" s="90"/>
      <c r="I8" s="90"/>
      <c r="J8" s="90"/>
    </row>
    <row r="9" spans="1:10">
      <c r="A9" s="90"/>
      <c r="B9" s="90"/>
      <c r="C9" s="90"/>
      <c r="D9" s="90"/>
      <c r="E9" s="90"/>
      <c r="F9" s="90"/>
      <c r="G9" s="90"/>
      <c r="H9" s="90"/>
      <c r="I9" s="90"/>
      <c r="J9" s="90"/>
    </row>
    <row r="11" spans="1:10">
      <c r="A11" t="s">
        <v>1</v>
      </c>
    </row>
    <row r="12" spans="1:10">
      <c r="A12" s="91" t="s">
        <v>77</v>
      </c>
      <c r="B12" s="92"/>
      <c r="C12" s="92"/>
      <c r="D12" s="92"/>
      <c r="E12" s="92"/>
      <c r="F12" s="92"/>
      <c r="G12" s="92"/>
      <c r="H12" s="92"/>
      <c r="I12" s="92"/>
      <c r="J12" s="92"/>
    </row>
    <row r="13" spans="1:10">
      <c r="A13" s="92"/>
      <c r="B13" s="92"/>
      <c r="C13" s="92"/>
      <c r="D13" s="92"/>
      <c r="E13" s="92"/>
      <c r="F13" s="92"/>
      <c r="G13" s="92"/>
      <c r="H13" s="92"/>
      <c r="I13" s="92"/>
      <c r="J13" s="92"/>
    </row>
    <row r="14" spans="1:10">
      <c r="A14" s="92"/>
      <c r="B14" s="92"/>
      <c r="C14" s="92"/>
      <c r="D14" s="92"/>
      <c r="E14" s="92"/>
      <c r="F14" s="92"/>
      <c r="G14" s="92"/>
      <c r="H14" s="92"/>
      <c r="I14" s="92"/>
      <c r="J14" s="92"/>
    </row>
    <row r="15" spans="1:10">
      <c r="A15" s="92"/>
      <c r="B15" s="92"/>
      <c r="C15" s="92"/>
      <c r="D15" s="92"/>
      <c r="E15" s="92"/>
      <c r="F15" s="92"/>
      <c r="G15" s="92"/>
      <c r="H15" s="92"/>
      <c r="I15" s="92"/>
      <c r="J15" s="92"/>
    </row>
    <row r="16" spans="1:10">
      <c r="A16" s="92"/>
      <c r="B16" s="92"/>
      <c r="C16" s="92"/>
      <c r="D16" s="92"/>
      <c r="E16" s="92"/>
      <c r="F16" s="92"/>
      <c r="G16" s="92"/>
      <c r="H16" s="92"/>
      <c r="I16" s="92"/>
      <c r="J16" s="92"/>
    </row>
    <row r="17" spans="1:10">
      <c r="A17" s="92"/>
      <c r="B17" s="92"/>
      <c r="C17" s="92"/>
      <c r="D17" s="92"/>
      <c r="E17" s="92"/>
      <c r="F17" s="92"/>
      <c r="G17" s="92"/>
      <c r="H17" s="92"/>
      <c r="I17" s="92"/>
      <c r="J17" s="92"/>
    </row>
    <row r="18" spans="1:10">
      <c r="A18" s="92"/>
      <c r="B18" s="92"/>
      <c r="C18" s="92"/>
      <c r="D18" s="92"/>
      <c r="E18" s="92"/>
      <c r="F18" s="92"/>
      <c r="G18" s="92"/>
      <c r="H18" s="92"/>
      <c r="I18" s="92"/>
      <c r="J18" s="92"/>
    </row>
    <row r="19" spans="1:10">
      <c r="A19" s="92"/>
      <c r="B19" s="92"/>
      <c r="C19" s="92"/>
      <c r="D19" s="92"/>
      <c r="E19" s="92"/>
      <c r="F19" s="92"/>
      <c r="G19" s="92"/>
      <c r="H19" s="92"/>
      <c r="I19" s="92"/>
      <c r="J19" s="92"/>
    </row>
    <row r="21" spans="1:10">
      <c r="A21" t="s">
        <v>2</v>
      </c>
    </row>
    <row r="22" spans="1:10">
      <c r="A22" s="91" t="s">
        <v>79</v>
      </c>
      <c r="B22" s="91"/>
      <c r="C22" s="91"/>
      <c r="D22" s="91"/>
      <c r="E22" s="91"/>
      <c r="F22" s="91"/>
      <c r="G22" s="91"/>
      <c r="H22" s="91"/>
      <c r="I22" s="91"/>
      <c r="J22" s="91"/>
    </row>
    <row r="23" spans="1:10">
      <c r="A23" s="91"/>
      <c r="B23" s="91"/>
      <c r="C23" s="91"/>
      <c r="D23" s="91"/>
      <c r="E23" s="91"/>
      <c r="F23" s="91"/>
      <c r="G23" s="91"/>
      <c r="H23" s="91"/>
      <c r="I23" s="91"/>
      <c r="J23" s="91"/>
    </row>
    <row r="24" spans="1:10">
      <c r="A24" s="91"/>
      <c r="B24" s="91"/>
      <c r="C24" s="91"/>
      <c r="D24" s="91"/>
      <c r="E24" s="91"/>
      <c r="F24" s="91"/>
      <c r="G24" s="91"/>
      <c r="H24" s="91"/>
      <c r="I24" s="91"/>
      <c r="J24" s="91"/>
    </row>
    <row r="25" spans="1:10">
      <c r="A25" s="91"/>
      <c r="B25" s="91"/>
      <c r="C25" s="91"/>
      <c r="D25" s="91"/>
      <c r="E25" s="91"/>
      <c r="F25" s="91"/>
      <c r="G25" s="91"/>
      <c r="H25" s="91"/>
      <c r="I25" s="91"/>
      <c r="J25" s="91"/>
    </row>
    <row r="26" spans="1:10">
      <c r="A26" s="91"/>
      <c r="B26" s="91"/>
      <c r="C26" s="91"/>
      <c r="D26" s="91"/>
      <c r="E26" s="91"/>
      <c r="F26" s="91"/>
      <c r="G26" s="91"/>
      <c r="H26" s="91"/>
      <c r="I26" s="91"/>
      <c r="J26" s="91"/>
    </row>
    <row r="27" spans="1:10">
      <c r="A27" s="91"/>
      <c r="B27" s="91"/>
      <c r="C27" s="91"/>
      <c r="D27" s="91"/>
      <c r="E27" s="91"/>
      <c r="F27" s="91"/>
      <c r="G27" s="91"/>
      <c r="H27" s="91"/>
      <c r="I27" s="91"/>
      <c r="J27" s="91"/>
    </row>
    <row r="28" spans="1:10">
      <c r="A28" s="91"/>
      <c r="B28" s="91"/>
      <c r="C28" s="91"/>
      <c r="D28" s="91"/>
      <c r="E28" s="91"/>
      <c r="F28" s="91"/>
      <c r="G28" s="91"/>
      <c r="H28" s="91"/>
      <c r="I28" s="91"/>
      <c r="J28" s="91"/>
    </row>
    <row r="29" spans="1:10">
      <c r="A29" s="91"/>
      <c r="B29" s="91"/>
      <c r="C29" s="91"/>
      <c r="D29" s="91"/>
      <c r="E29" s="91"/>
      <c r="F29" s="91"/>
      <c r="G29" s="91"/>
      <c r="H29" s="91"/>
      <c r="I29" s="91"/>
      <c r="J29" s="91"/>
    </row>
  </sheetData>
  <mergeCells count="3">
    <mergeCell ref="A2:J9"/>
    <mergeCell ref="A12:J19"/>
    <mergeCell ref="A22:J29"/>
  </mergeCells>
  <phoneticPr fontId="2"/>
  <pageMargins left="0.75" right="0.75" top="1" bottom="1" header="0.51111111111111107" footer="0.51111111111111107"/>
  <pageSetup paperSize="9" firstPageNumber="4294963191" orientation="portrait"/>
  <headerFooter alignWithMargins="0"/>
</worksheet>
</file>

<file path=xl/worksheets/sheet7.xml><?xml version="1.0" encoding="utf-8"?>
<worksheet xmlns="http://schemas.openxmlformats.org/spreadsheetml/2006/main" xmlns:r="http://schemas.openxmlformats.org/officeDocument/2006/relationships">
  <dimension ref="B2:I12"/>
  <sheetViews>
    <sheetView zoomScaleSheetLayoutView="100" workbookViewId="0">
      <selection activeCell="D12" sqref="D12"/>
    </sheetView>
  </sheetViews>
  <sheetFormatPr defaultColWidth="8.875" defaultRowHeight="17.25"/>
  <cols>
    <col min="1" max="1" width="3.125" style="26" customWidth="1"/>
    <col min="2" max="2" width="13.25" style="23" customWidth="1"/>
    <col min="3" max="3" width="15.75" style="25" customWidth="1"/>
    <col min="4" max="4" width="13" style="25" customWidth="1"/>
    <col min="5" max="5" width="15.875" style="31" customWidth="1"/>
    <col min="6" max="6" width="15.875" style="25" customWidth="1"/>
    <col min="7" max="7" width="15.875" style="31" customWidth="1"/>
    <col min="8" max="8" width="15.875" style="25" customWidth="1"/>
    <col min="9" max="9" width="15.875" style="31" customWidth="1"/>
    <col min="10" max="16384" width="8.875" style="26"/>
  </cols>
  <sheetData>
    <row r="2" spans="2:9">
      <c r="B2" s="24" t="s">
        <v>39</v>
      </c>
      <c r="C2" s="26"/>
    </row>
    <row r="4" spans="2:9">
      <c r="B4" s="29" t="s">
        <v>42</v>
      </c>
      <c r="C4" s="29" t="s">
        <v>40</v>
      </c>
      <c r="D4" s="29" t="s">
        <v>43</v>
      </c>
      <c r="E4" s="30" t="s">
        <v>41</v>
      </c>
      <c r="F4" s="29" t="s">
        <v>44</v>
      </c>
      <c r="G4" s="30" t="s">
        <v>41</v>
      </c>
      <c r="H4" s="29" t="s">
        <v>45</v>
      </c>
      <c r="I4" s="30" t="s">
        <v>41</v>
      </c>
    </row>
    <row r="5" spans="2:9">
      <c r="B5" s="27" t="s">
        <v>69</v>
      </c>
      <c r="C5" s="28" t="s">
        <v>70</v>
      </c>
      <c r="D5" s="28">
        <v>5</v>
      </c>
      <c r="E5" s="32">
        <v>43625</v>
      </c>
      <c r="F5" s="28"/>
      <c r="G5" s="32"/>
      <c r="H5" s="28"/>
      <c r="I5" s="32"/>
    </row>
    <row r="6" spans="2:9">
      <c r="B6" s="27" t="s">
        <v>69</v>
      </c>
      <c r="C6" s="28" t="s">
        <v>71</v>
      </c>
      <c r="D6" s="28">
        <v>7</v>
      </c>
      <c r="E6" s="32">
        <v>43625</v>
      </c>
      <c r="F6" s="28"/>
      <c r="G6" s="33"/>
      <c r="H6" s="28"/>
      <c r="I6" s="33"/>
    </row>
    <row r="7" spans="2:9">
      <c r="B7" s="27" t="s">
        <v>69</v>
      </c>
      <c r="C7" s="28" t="s">
        <v>72</v>
      </c>
      <c r="D7" s="28">
        <v>18</v>
      </c>
      <c r="E7" s="32">
        <v>43624</v>
      </c>
      <c r="F7" s="28"/>
      <c r="G7" s="33"/>
      <c r="H7" s="28"/>
      <c r="I7" s="33"/>
    </row>
    <row r="8" spans="2:9">
      <c r="B8" s="27" t="s">
        <v>69</v>
      </c>
      <c r="C8" s="28" t="s">
        <v>73</v>
      </c>
      <c r="D8" s="28">
        <v>7</v>
      </c>
      <c r="E8" s="32">
        <v>43626</v>
      </c>
      <c r="F8" s="28"/>
      <c r="G8" s="33"/>
      <c r="H8" s="28"/>
      <c r="I8" s="33"/>
    </row>
    <row r="9" spans="2:9">
      <c r="B9" s="27" t="s">
        <v>69</v>
      </c>
      <c r="C9" s="28" t="s">
        <v>74</v>
      </c>
      <c r="D9" s="28">
        <v>4</v>
      </c>
      <c r="E9" s="32">
        <v>43627</v>
      </c>
      <c r="F9" s="28"/>
      <c r="G9" s="33"/>
      <c r="H9" s="28"/>
      <c r="I9" s="33"/>
    </row>
    <row r="10" spans="2:9">
      <c r="B10" s="27" t="s">
        <v>69</v>
      </c>
      <c r="C10" s="28" t="s">
        <v>75</v>
      </c>
      <c r="D10" s="28">
        <v>16</v>
      </c>
      <c r="E10" s="32">
        <v>43627</v>
      </c>
      <c r="F10" s="28"/>
      <c r="G10" s="33"/>
      <c r="H10" s="28"/>
      <c r="I10" s="33"/>
    </row>
    <row r="11" spans="2:9">
      <c r="B11" s="27" t="s">
        <v>69</v>
      </c>
      <c r="C11" s="28" t="s">
        <v>76</v>
      </c>
      <c r="D11" s="28">
        <v>34</v>
      </c>
      <c r="E11" s="32">
        <v>43629</v>
      </c>
      <c r="F11" s="28"/>
      <c r="G11" s="33"/>
      <c r="H11" s="28"/>
      <c r="I11" s="33"/>
    </row>
    <row r="12" spans="2:9">
      <c r="B12" s="27" t="s">
        <v>69</v>
      </c>
      <c r="C12" s="28"/>
      <c r="D12" s="28"/>
      <c r="E12" s="33"/>
      <c r="F12" s="28"/>
      <c r="G12" s="33"/>
      <c r="H12" s="28"/>
      <c r="I12" s="33"/>
    </row>
  </sheetData>
  <phoneticPr fontId="2"/>
  <pageMargins left="0.75" right="0.75" top="1" bottom="1" header="0.51111111111111107" footer="0.51111111111111107"/>
  <pageSetup paperSize="9" firstPageNumber="4294963191" orientation="portrait"/>
  <headerFooter alignWithMargins="0"/>
</worksheet>
</file>

<file path=xl/worksheets/sheet8.xml><?xml version="1.0" encoding="utf-8"?>
<worksheet xmlns="http://schemas.openxmlformats.org/spreadsheetml/2006/main" xmlns:r="http://schemas.openxmlformats.org/officeDocument/2006/relationships">
  <dimension ref="B2:V109"/>
  <sheetViews>
    <sheetView zoomScale="115" zoomScaleNormal="115" workbookViewId="0">
      <pane ySplit="8" topLeftCell="A9" activePane="bottomLeft" state="frozen"/>
      <selection pane="bottomLeft" activeCell="C7" sqref="C7:D8"/>
    </sheetView>
  </sheetViews>
  <sheetFormatPr defaultRowHeight="13.5"/>
  <cols>
    <col min="1" max="1" width="2.875" customWidth="1"/>
    <col min="2" max="18" width="6.625" customWidth="1"/>
    <col min="22" max="22" width="10.875" style="22" bestFit="1" customWidth="1"/>
  </cols>
  <sheetData>
    <row r="2" spans="2:21">
      <c r="B2" s="47" t="s">
        <v>5</v>
      </c>
      <c r="C2" s="47"/>
      <c r="D2" s="51"/>
      <c r="E2" s="51"/>
      <c r="F2" s="47" t="s">
        <v>6</v>
      </c>
      <c r="G2" s="47"/>
      <c r="H2" s="51" t="s">
        <v>36</v>
      </c>
      <c r="I2" s="51"/>
      <c r="J2" s="47" t="s">
        <v>7</v>
      </c>
      <c r="K2" s="47"/>
      <c r="L2" s="50">
        <f>C9</f>
        <v>1000000</v>
      </c>
      <c r="M2" s="51"/>
      <c r="N2" s="47" t="s">
        <v>8</v>
      </c>
      <c r="O2" s="47"/>
      <c r="P2" s="50" t="e">
        <f>C108+R108</f>
        <v>#VALUE!</v>
      </c>
      <c r="Q2" s="51"/>
      <c r="R2" s="1"/>
      <c r="S2" s="1"/>
      <c r="T2" s="1"/>
    </row>
    <row r="3" spans="2:21" ht="57" customHeight="1">
      <c r="B3" s="47" t="s">
        <v>9</v>
      </c>
      <c r="C3" s="47"/>
      <c r="D3" s="52" t="s">
        <v>38</v>
      </c>
      <c r="E3" s="52"/>
      <c r="F3" s="52"/>
      <c r="G3" s="52"/>
      <c r="H3" s="52"/>
      <c r="I3" s="52"/>
      <c r="J3" s="47" t="s">
        <v>10</v>
      </c>
      <c r="K3" s="47"/>
      <c r="L3" s="52" t="s">
        <v>35</v>
      </c>
      <c r="M3" s="53"/>
      <c r="N3" s="53"/>
      <c r="O3" s="53"/>
      <c r="P3" s="53"/>
      <c r="Q3" s="53"/>
      <c r="R3" s="1"/>
      <c r="S3" s="1"/>
    </row>
    <row r="4" spans="2:21">
      <c r="B4" s="47" t="s">
        <v>11</v>
      </c>
      <c r="C4" s="47"/>
      <c r="D4" s="54">
        <f>SUM($R$9:$S$993)</f>
        <v>153684.21052631587</v>
      </c>
      <c r="E4" s="54"/>
      <c r="F4" s="47" t="s">
        <v>12</v>
      </c>
      <c r="G4" s="47"/>
      <c r="H4" s="55">
        <f>SUM($T$9:$U$108)</f>
        <v>292.00000000000017</v>
      </c>
      <c r="I4" s="51"/>
      <c r="J4" s="56" t="s">
        <v>13</v>
      </c>
      <c r="K4" s="56"/>
      <c r="L4" s="50">
        <f>MAX($C$9:$D$990)-C9</f>
        <v>153684.21052631596</v>
      </c>
      <c r="M4" s="50"/>
      <c r="N4" s="56" t="s">
        <v>14</v>
      </c>
      <c r="O4" s="56"/>
      <c r="P4" s="54">
        <f>MIN($C$9:$D$990)-C9</f>
        <v>0</v>
      </c>
      <c r="Q4" s="54"/>
      <c r="R4" s="1"/>
      <c r="S4" s="1"/>
      <c r="T4" s="1"/>
    </row>
    <row r="5" spans="2:21">
      <c r="B5" s="21" t="s">
        <v>15</v>
      </c>
      <c r="C5" s="2">
        <f>COUNTIF($R$9:$R$990,"&gt;0")</f>
        <v>1</v>
      </c>
      <c r="D5" s="20" t="s">
        <v>16</v>
      </c>
      <c r="E5" s="15">
        <f>COUNTIF($R$9:$R$990,"&lt;0")</f>
        <v>0</v>
      </c>
      <c r="F5" s="20" t="s">
        <v>17</v>
      </c>
      <c r="G5" s="2">
        <f>COUNTIF($R$9:$R$990,"=0")</f>
        <v>0</v>
      </c>
      <c r="H5" s="20" t="s">
        <v>18</v>
      </c>
      <c r="I5" s="3">
        <f>C5/SUM(C5,E5,G5)</f>
        <v>1</v>
      </c>
      <c r="J5" s="58" t="s">
        <v>19</v>
      </c>
      <c r="K5" s="47"/>
      <c r="L5" s="59"/>
      <c r="M5" s="60"/>
      <c r="N5" s="17" t="s">
        <v>20</v>
      </c>
      <c r="O5" s="9"/>
      <c r="P5" s="59"/>
      <c r="Q5" s="60"/>
      <c r="R5" s="1"/>
      <c r="S5" s="1"/>
      <c r="T5" s="1"/>
    </row>
    <row r="6" spans="2:21">
      <c r="B6" s="11"/>
      <c r="C6" s="13"/>
      <c r="D6" s="14"/>
      <c r="E6" s="10"/>
      <c r="F6" s="11"/>
      <c r="G6" s="10"/>
      <c r="H6" s="11"/>
      <c r="I6" s="16"/>
      <c r="J6" s="11"/>
      <c r="K6" s="11"/>
      <c r="L6" s="10"/>
      <c r="M6" s="10"/>
      <c r="N6" s="12"/>
      <c r="O6" s="12"/>
      <c r="P6" s="10"/>
      <c r="Q6" s="7"/>
      <c r="R6" s="1"/>
      <c r="S6" s="1"/>
      <c r="T6" s="1"/>
    </row>
    <row r="7" spans="2:21">
      <c r="B7" s="61" t="s">
        <v>21</v>
      </c>
      <c r="C7" s="63" t="s">
        <v>22</v>
      </c>
      <c r="D7" s="64"/>
      <c r="E7" s="67" t="s">
        <v>23</v>
      </c>
      <c r="F7" s="68"/>
      <c r="G7" s="68"/>
      <c r="H7" s="68"/>
      <c r="I7" s="69"/>
      <c r="J7" s="70" t="s">
        <v>24</v>
      </c>
      <c r="K7" s="71"/>
      <c r="L7" s="72"/>
      <c r="M7" s="73" t="s">
        <v>25</v>
      </c>
      <c r="N7" s="74" t="s">
        <v>26</v>
      </c>
      <c r="O7" s="75"/>
      <c r="P7" s="75"/>
      <c r="Q7" s="76"/>
      <c r="R7" s="77" t="s">
        <v>27</v>
      </c>
      <c r="S7" s="77"/>
      <c r="T7" s="77"/>
      <c r="U7" s="77"/>
    </row>
    <row r="8" spans="2:21">
      <c r="B8" s="62"/>
      <c r="C8" s="65"/>
      <c r="D8" s="66"/>
      <c r="E8" s="18" t="s">
        <v>28</v>
      </c>
      <c r="F8" s="18" t="s">
        <v>29</v>
      </c>
      <c r="G8" s="18" t="s">
        <v>30</v>
      </c>
      <c r="H8" s="78" t="s">
        <v>31</v>
      </c>
      <c r="I8" s="69"/>
      <c r="J8" s="4" t="s">
        <v>32</v>
      </c>
      <c r="K8" s="79" t="s">
        <v>33</v>
      </c>
      <c r="L8" s="72"/>
      <c r="M8" s="73"/>
      <c r="N8" s="5" t="s">
        <v>28</v>
      </c>
      <c r="O8" s="5" t="s">
        <v>29</v>
      </c>
      <c r="P8" s="80" t="s">
        <v>31</v>
      </c>
      <c r="Q8" s="76"/>
      <c r="R8" s="77" t="s">
        <v>34</v>
      </c>
      <c r="S8" s="77"/>
      <c r="T8" s="77" t="s">
        <v>32</v>
      </c>
      <c r="U8" s="77"/>
    </row>
    <row r="9" spans="2:21">
      <c r="B9" s="19">
        <v>1</v>
      </c>
      <c r="C9" s="81">
        <v>1000000</v>
      </c>
      <c r="D9" s="81"/>
      <c r="E9" s="19">
        <v>2001</v>
      </c>
      <c r="F9" s="8">
        <v>42111</v>
      </c>
      <c r="G9" s="19" t="s">
        <v>4</v>
      </c>
      <c r="H9" s="82">
        <v>105.33</v>
      </c>
      <c r="I9" s="82"/>
      <c r="J9" s="19">
        <v>57</v>
      </c>
      <c r="K9" s="81">
        <f t="shared" ref="K9:K72" si="0">IF(F9="","",C9*0.03)</f>
        <v>30000</v>
      </c>
      <c r="L9" s="81"/>
      <c r="M9" s="6">
        <f>IF(J9="","",(K9/J9)/1000)</f>
        <v>0.52631578947368418</v>
      </c>
      <c r="N9" s="19">
        <v>2001</v>
      </c>
      <c r="O9" s="8">
        <v>42111</v>
      </c>
      <c r="P9" s="82">
        <v>108.25</v>
      </c>
      <c r="Q9" s="82"/>
      <c r="R9" s="83">
        <f>IF(O9="","",(IF(G9="売",H9-P9,P9-H9))*M9*100000)</f>
        <v>153684.21052631587</v>
      </c>
      <c r="S9" s="83"/>
      <c r="T9" s="84">
        <f>IF(O9="","",IF(R9&lt;0,J9*(-1),IF(G9="買",(P9-H9)*100,(H9-P9)*100)))</f>
        <v>292.00000000000017</v>
      </c>
      <c r="U9" s="84"/>
    </row>
    <row r="10" spans="2:21">
      <c r="B10" s="19">
        <v>2</v>
      </c>
      <c r="C10" s="81">
        <f t="shared" ref="C10:C73" si="1">IF(R9="","",C9+R9)</f>
        <v>1153684.210526316</v>
      </c>
      <c r="D10" s="81"/>
      <c r="E10" s="19"/>
      <c r="F10" s="8"/>
      <c r="G10" s="19" t="s">
        <v>4</v>
      </c>
      <c r="H10" s="82"/>
      <c r="I10" s="82"/>
      <c r="J10" s="19"/>
      <c r="K10" s="81" t="str">
        <f t="shared" si="0"/>
        <v/>
      </c>
      <c r="L10" s="81"/>
      <c r="M10" s="6" t="str">
        <f t="shared" ref="M10:M73" si="2">IF(J10="","",(K10/J10)/1000)</f>
        <v/>
      </c>
      <c r="N10" s="19"/>
      <c r="O10" s="8"/>
      <c r="P10" s="82"/>
      <c r="Q10" s="82"/>
      <c r="R10" s="83" t="str">
        <f t="shared" ref="R10:R73" si="3">IF(O10="","",(IF(G10="売",H10-P10,P10-H10))*M10*100000)</f>
        <v/>
      </c>
      <c r="S10" s="83"/>
      <c r="T10" s="84" t="str">
        <f t="shared" ref="T10:T73" si="4">IF(O10="","",IF(R10&lt;0,J10*(-1),IF(G10="買",(P10-H10)*100,(H10-P10)*100)))</f>
        <v/>
      </c>
      <c r="U10" s="84"/>
    </row>
    <row r="11" spans="2:21">
      <c r="B11" s="19">
        <v>3</v>
      </c>
      <c r="C11" s="81" t="str">
        <f t="shared" si="1"/>
        <v/>
      </c>
      <c r="D11" s="81"/>
      <c r="E11" s="19"/>
      <c r="F11" s="8"/>
      <c r="G11" s="19" t="s">
        <v>4</v>
      </c>
      <c r="H11" s="82"/>
      <c r="I11" s="82"/>
      <c r="J11" s="19"/>
      <c r="K11" s="81" t="str">
        <f t="shared" si="0"/>
        <v/>
      </c>
      <c r="L11" s="81"/>
      <c r="M11" s="6" t="str">
        <f t="shared" si="2"/>
        <v/>
      </c>
      <c r="N11" s="19"/>
      <c r="O11" s="8"/>
      <c r="P11" s="82"/>
      <c r="Q11" s="82"/>
      <c r="R11" s="83" t="str">
        <f t="shared" si="3"/>
        <v/>
      </c>
      <c r="S11" s="83"/>
      <c r="T11" s="84" t="str">
        <f t="shared" si="4"/>
        <v/>
      </c>
      <c r="U11" s="84"/>
    </row>
    <row r="12" spans="2:21">
      <c r="B12" s="19">
        <v>4</v>
      </c>
      <c r="C12" s="81" t="str">
        <f t="shared" si="1"/>
        <v/>
      </c>
      <c r="D12" s="81"/>
      <c r="E12" s="19"/>
      <c r="F12" s="8"/>
      <c r="G12" s="19" t="s">
        <v>3</v>
      </c>
      <c r="H12" s="82"/>
      <c r="I12" s="82"/>
      <c r="J12" s="19"/>
      <c r="K12" s="81" t="str">
        <f t="shared" si="0"/>
        <v/>
      </c>
      <c r="L12" s="81"/>
      <c r="M12" s="6" t="str">
        <f t="shared" si="2"/>
        <v/>
      </c>
      <c r="N12" s="19"/>
      <c r="O12" s="8"/>
      <c r="P12" s="82"/>
      <c r="Q12" s="82"/>
      <c r="R12" s="83" t="str">
        <f t="shared" si="3"/>
        <v/>
      </c>
      <c r="S12" s="83"/>
      <c r="T12" s="84" t="str">
        <f t="shared" si="4"/>
        <v/>
      </c>
      <c r="U12" s="84"/>
    </row>
    <row r="13" spans="2:21">
      <c r="B13" s="19">
        <v>5</v>
      </c>
      <c r="C13" s="81" t="str">
        <f t="shared" si="1"/>
        <v/>
      </c>
      <c r="D13" s="81"/>
      <c r="E13" s="19"/>
      <c r="F13" s="8"/>
      <c r="G13" s="19" t="s">
        <v>3</v>
      </c>
      <c r="H13" s="82"/>
      <c r="I13" s="82"/>
      <c r="J13" s="19"/>
      <c r="K13" s="81" t="str">
        <f t="shared" si="0"/>
        <v/>
      </c>
      <c r="L13" s="81"/>
      <c r="M13" s="6" t="str">
        <f t="shared" si="2"/>
        <v/>
      </c>
      <c r="N13" s="19"/>
      <c r="O13" s="8"/>
      <c r="P13" s="82"/>
      <c r="Q13" s="82"/>
      <c r="R13" s="83" t="str">
        <f t="shared" si="3"/>
        <v/>
      </c>
      <c r="S13" s="83"/>
      <c r="T13" s="84" t="str">
        <f t="shared" si="4"/>
        <v/>
      </c>
      <c r="U13" s="84"/>
    </row>
    <row r="14" spans="2:21">
      <c r="B14" s="19">
        <v>6</v>
      </c>
      <c r="C14" s="81" t="str">
        <f t="shared" si="1"/>
        <v/>
      </c>
      <c r="D14" s="81"/>
      <c r="E14" s="19"/>
      <c r="F14" s="8"/>
      <c r="G14" s="19" t="s">
        <v>4</v>
      </c>
      <c r="H14" s="82"/>
      <c r="I14" s="82"/>
      <c r="J14" s="19"/>
      <c r="K14" s="81" t="str">
        <f t="shared" si="0"/>
        <v/>
      </c>
      <c r="L14" s="81"/>
      <c r="M14" s="6" t="str">
        <f t="shared" si="2"/>
        <v/>
      </c>
      <c r="N14" s="19"/>
      <c r="O14" s="8"/>
      <c r="P14" s="82"/>
      <c r="Q14" s="82"/>
      <c r="R14" s="83" t="str">
        <f t="shared" si="3"/>
        <v/>
      </c>
      <c r="S14" s="83"/>
      <c r="T14" s="84" t="str">
        <f t="shared" si="4"/>
        <v/>
      </c>
      <c r="U14" s="84"/>
    </row>
    <row r="15" spans="2:21">
      <c r="B15" s="19">
        <v>7</v>
      </c>
      <c r="C15" s="81" t="str">
        <f t="shared" si="1"/>
        <v/>
      </c>
      <c r="D15" s="81"/>
      <c r="E15" s="19"/>
      <c r="F15" s="8"/>
      <c r="G15" s="19" t="s">
        <v>4</v>
      </c>
      <c r="H15" s="82"/>
      <c r="I15" s="82"/>
      <c r="J15" s="19"/>
      <c r="K15" s="81" t="str">
        <f t="shared" si="0"/>
        <v/>
      </c>
      <c r="L15" s="81"/>
      <c r="M15" s="6" t="str">
        <f t="shared" si="2"/>
        <v/>
      </c>
      <c r="N15" s="19"/>
      <c r="O15" s="8"/>
      <c r="P15" s="82"/>
      <c r="Q15" s="82"/>
      <c r="R15" s="83" t="str">
        <f t="shared" si="3"/>
        <v/>
      </c>
      <c r="S15" s="83"/>
      <c r="T15" s="84" t="str">
        <f t="shared" si="4"/>
        <v/>
      </c>
      <c r="U15" s="84"/>
    </row>
    <row r="16" spans="2:21">
      <c r="B16" s="19">
        <v>8</v>
      </c>
      <c r="C16" s="81" t="str">
        <f t="shared" si="1"/>
        <v/>
      </c>
      <c r="D16" s="81"/>
      <c r="E16" s="19"/>
      <c r="F16" s="8"/>
      <c r="G16" s="19" t="s">
        <v>4</v>
      </c>
      <c r="H16" s="82"/>
      <c r="I16" s="82"/>
      <c r="J16" s="19"/>
      <c r="K16" s="81" t="str">
        <f t="shared" si="0"/>
        <v/>
      </c>
      <c r="L16" s="81"/>
      <c r="M16" s="6" t="str">
        <f t="shared" si="2"/>
        <v/>
      </c>
      <c r="N16" s="19"/>
      <c r="O16" s="8"/>
      <c r="P16" s="82"/>
      <c r="Q16" s="82"/>
      <c r="R16" s="83" t="str">
        <f t="shared" si="3"/>
        <v/>
      </c>
      <c r="S16" s="83"/>
      <c r="T16" s="84" t="str">
        <f t="shared" si="4"/>
        <v/>
      </c>
      <c r="U16" s="84"/>
    </row>
    <row r="17" spans="2:21">
      <c r="B17" s="19">
        <v>9</v>
      </c>
      <c r="C17" s="81" t="str">
        <f t="shared" si="1"/>
        <v/>
      </c>
      <c r="D17" s="81"/>
      <c r="E17" s="19"/>
      <c r="F17" s="8"/>
      <c r="G17" s="19" t="s">
        <v>4</v>
      </c>
      <c r="H17" s="82"/>
      <c r="I17" s="82"/>
      <c r="J17" s="19"/>
      <c r="K17" s="81" t="str">
        <f t="shared" si="0"/>
        <v/>
      </c>
      <c r="L17" s="81"/>
      <c r="M17" s="6" t="str">
        <f t="shared" si="2"/>
        <v/>
      </c>
      <c r="N17" s="19"/>
      <c r="O17" s="8"/>
      <c r="P17" s="82"/>
      <c r="Q17" s="82"/>
      <c r="R17" s="83" t="str">
        <f t="shared" si="3"/>
        <v/>
      </c>
      <c r="S17" s="83"/>
      <c r="T17" s="84" t="str">
        <f t="shared" si="4"/>
        <v/>
      </c>
      <c r="U17" s="84"/>
    </row>
    <row r="18" spans="2:21">
      <c r="B18" s="19">
        <v>10</v>
      </c>
      <c r="C18" s="81" t="str">
        <f t="shared" si="1"/>
        <v/>
      </c>
      <c r="D18" s="81"/>
      <c r="E18" s="19"/>
      <c r="F18" s="8"/>
      <c r="G18" s="19" t="s">
        <v>4</v>
      </c>
      <c r="H18" s="82"/>
      <c r="I18" s="82"/>
      <c r="J18" s="19"/>
      <c r="K18" s="81" t="str">
        <f t="shared" si="0"/>
        <v/>
      </c>
      <c r="L18" s="81"/>
      <c r="M18" s="6" t="str">
        <f t="shared" si="2"/>
        <v/>
      </c>
      <c r="N18" s="19"/>
      <c r="O18" s="8"/>
      <c r="P18" s="82"/>
      <c r="Q18" s="82"/>
      <c r="R18" s="83" t="str">
        <f t="shared" si="3"/>
        <v/>
      </c>
      <c r="S18" s="83"/>
      <c r="T18" s="84" t="str">
        <f t="shared" si="4"/>
        <v/>
      </c>
      <c r="U18" s="84"/>
    </row>
    <row r="19" spans="2:21">
      <c r="B19" s="19">
        <v>11</v>
      </c>
      <c r="C19" s="81" t="str">
        <f t="shared" si="1"/>
        <v/>
      </c>
      <c r="D19" s="81"/>
      <c r="E19" s="19"/>
      <c r="F19" s="8"/>
      <c r="G19" s="19" t="s">
        <v>4</v>
      </c>
      <c r="H19" s="82"/>
      <c r="I19" s="82"/>
      <c r="J19" s="19"/>
      <c r="K19" s="81" t="str">
        <f t="shared" si="0"/>
        <v/>
      </c>
      <c r="L19" s="81"/>
      <c r="M19" s="6" t="str">
        <f t="shared" si="2"/>
        <v/>
      </c>
      <c r="N19" s="19"/>
      <c r="O19" s="8"/>
      <c r="P19" s="82"/>
      <c r="Q19" s="82"/>
      <c r="R19" s="83" t="str">
        <f t="shared" si="3"/>
        <v/>
      </c>
      <c r="S19" s="83"/>
      <c r="T19" s="84" t="str">
        <f t="shared" si="4"/>
        <v/>
      </c>
      <c r="U19" s="84"/>
    </row>
    <row r="20" spans="2:21">
      <c r="B20" s="19">
        <v>12</v>
      </c>
      <c r="C20" s="81" t="str">
        <f t="shared" si="1"/>
        <v/>
      </c>
      <c r="D20" s="81"/>
      <c r="E20" s="19"/>
      <c r="F20" s="8"/>
      <c r="G20" s="19" t="s">
        <v>4</v>
      </c>
      <c r="H20" s="82"/>
      <c r="I20" s="82"/>
      <c r="J20" s="19"/>
      <c r="K20" s="81" t="str">
        <f t="shared" si="0"/>
        <v/>
      </c>
      <c r="L20" s="81"/>
      <c r="M20" s="6" t="str">
        <f t="shared" si="2"/>
        <v/>
      </c>
      <c r="N20" s="19"/>
      <c r="O20" s="8"/>
      <c r="P20" s="82"/>
      <c r="Q20" s="82"/>
      <c r="R20" s="83" t="str">
        <f t="shared" si="3"/>
        <v/>
      </c>
      <c r="S20" s="83"/>
      <c r="T20" s="84" t="str">
        <f t="shared" si="4"/>
        <v/>
      </c>
      <c r="U20" s="84"/>
    </row>
    <row r="21" spans="2:21">
      <c r="B21" s="19">
        <v>13</v>
      </c>
      <c r="C21" s="81" t="str">
        <f t="shared" si="1"/>
        <v/>
      </c>
      <c r="D21" s="81"/>
      <c r="E21" s="19"/>
      <c r="F21" s="8"/>
      <c r="G21" s="19" t="s">
        <v>4</v>
      </c>
      <c r="H21" s="82"/>
      <c r="I21" s="82"/>
      <c r="J21" s="19"/>
      <c r="K21" s="81" t="str">
        <f t="shared" si="0"/>
        <v/>
      </c>
      <c r="L21" s="81"/>
      <c r="M21" s="6" t="str">
        <f t="shared" si="2"/>
        <v/>
      </c>
      <c r="N21" s="19"/>
      <c r="O21" s="8"/>
      <c r="P21" s="82"/>
      <c r="Q21" s="82"/>
      <c r="R21" s="83" t="str">
        <f t="shared" si="3"/>
        <v/>
      </c>
      <c r="S21" s="83"/>
      <c r="T21" s="84" t="str">
        <f t="shared" si="4"/>
        <v/>
      </c>
      <c r="U21" s="84"/>
    </row>
    <row r="22" spans="2:21">
      <c r="B22" s="19">
        <v>14</v>
      </c>
      <c r="C22" s="81" t="str">
        <f t="shared" si="1"/>
        <v/>
      </c>
      <c r="D22" s="81"/>
      <c r="E22" s="19"/>
      <c r="F22" s="8"/>
      <c r="G22" s="19" t="s">
        <v>3</v>
      </c>
      <c r="H22" s="82"/>
      <c r="I22" s="82"/>
      <c r="J22" s="19"/>
      <c r="K22" s="81" t="str">
        <f t="shared" si="0"/>
        <v/>
      </c>
      <c r="L22" s="81"/>
      <c r="M22" s="6" t="str">
        <f t="shared" si="2"/>
        <v/>
      </c>
      <c r="N22" s="19"/>
      <c r="O22" s="8"/>
      <c r="P22" s="82"/>
      <c r="Q22" s="82"/>
      <c r="R22" s="83" t="str">
        <f t="shared" si="3"/>
        <v/>
      </c>
      <c r="S22" s="83"/>
      <c r="T22" s="84" t="str">
        <f t="shared" si="4"/>
        <v/>
      </c>
      <c r="U22" s="84"/>
    </row>
    <row r="23" spans="2:21">
      <c r="B23" s="19">
        <v>15</v>
      </c>
      <c r="C23" s="81" t="str">
        <f t="shared" si="1"/>
        <v/>
      </c>
      <c r="D23" s="81"/>
      <c r="E23" s="19"/>
      <c r="F23" s="8"/>
      <c r="G23" s="19" t="s">
        <v>4</v>
      </c>
      <c r="H23" s="82"/>
      <c r="I23" s="82"/>
      <c r="J23" s="19"/>
      <c r="K23" s="81" t="str">
        <f t="shared" si="0"/>
        <v/>
      </c>
      <c r="L23" s="81"/>
      <c r="M23" s="6" t="str">
        <f t="shared" si="2"/>
        <v/>
      </c>
      <c r="N23" s="19"/>
      <c r="O23" s="8"/>
      <c r="P23" s="82"/>
      <c r="Q23" s="82"/>
      <c r="R23" s="83" t="str">
        <f t="shared" si="3"/>
        <v/>
      </c>
      <c r="S23" s="83"/>
      <c r="T23" s="84" t="str">
        <f t="shared" si="4"/>
        <v/>
      </c>
      <c r="U23" s="84"/>
    </row>
    <row r="24" spans="2:21">
      <c r="B24" s="19">
        <v>16</v>
      </c>
      <c r="C24" s="81" t="str">
        <f t="shared" si="1"/>
        <v/>
      </c>
      <c r="D24" s="81"/>
      <c r="E24" s="19"/>
      <c r="F24" s="8"/>
      <c r="G24" s="19" t="s">
        <v>4</v>
      </c>
      <c r="H24" s="82"/>
      <c r="I24" s="82"/>
      <c r="J24" s="19"/>
      <c r="K24" s="81" t="str">
        <f t="shared" si="0"/>
        <v/>
      </c>
      <c r="L24" s="81"/>
      <c r="M24" s="6" t="str">
        <f t="shared" si="2"/>
        <v/>
      </c>
      <c r="N24" s="19"/>
      <c r="O24" s="8"/>
      <c r="P24" s="82"/>
      <c r="Q24" s="82"/>
      <c r="R24" s="83" t="str">
        <f t="shared" si="3"/>
        <v/>
      </c>
      <c r="S24" s="83"/>
      <c r="T24" s="84" t="str">
        <f t="shared" si="4"/>
        <v/>
      </c>
      <c r="U24" s="84"/>
    </row>
    <row r="25" spans="2:21">
      <c r="B25" s="19">
        <v>17</v>
      </c>
      <c r="C25" s="81" t="str">
        <f t="shared" si="1"/>
        <v/>
      </c>
      <c r="D25" s="81"/>
      <c r="E25" s="19"/>
      <c r="F25" s="8"/>
      <c r="G25" s="19" t="s">
        <v>4</v>
      </c>
      <c r="H25" s="82"/>
      <c r="I25" s="82"/>
      <c r="J25" s="19"/>
      <c r="K25" s="81" t="str">
        <f t="shared" si="0"/>
        <v/>
      </c>
      <c r="L25" s="81"/>
      <c r="M25" s="6" t="str">
        <f t="shared" si="2"/>
        <v/>
      </c>
      <c r="N25" s="19"/>
      <c r="O25" s="8"/>
      <c r="P25" s="82"/>
      <c r="Q25" s="82"/>
      <c r="R25" s="83" t="str">
        <f t="shared" si="3"/>
        <v/>
      </c>
      <c r="S25" s="83"/>
      <c r="T25" s="84" t="str">
        <f t="shared" si="4"/>
        <v/>
      </c>
      <c r="U25" s="84"/>
    </row>
    <row r="26" spans="2:21">
      <c r="B26" s="19">
        <v>18</v>
      </c>
      <c r="C26" s="81" t="str">
        <f t="shared" si="1"/>
        <v/>
      </c>
      <c r="D26" s="81"/>
      <c r="E26" s="19"/>
      <c r="F26" s="8"/>
      <c r="G26" s="19" t="s">
        <v>4</v>
      </c>
      <c r="H26" s="82"/>
      <c r="I26" s="82"/>
      <c r="J26" s="19"/>
      <c r="K26" s="81" t="str">
        <f t="shared" si="0"/>
        <v/>
      </c>
      <c r="L26" s="81"/>
      <c r="M26" s="6" t="str">
        <f t="shared" si="2"/>
        <v/>
      </c>
      <c r="N26" s="19"/>
      <c r="O26" s="8"/>
      <c r="P26" s="82"/>
      <c r="Q26" s="82"/>
      <c r="R26" s="83" t="str">
        <f t="shared" si="3"/>
        <v/>
      </c>
      <c r="S26" s="83"/>
      <c r="T26" s="84" t="str">
        <f t="shared" si="4"/>
        <v/>
      </c>
      <c r="U26" s="84"/>
    </row>
    <row r="27" spans="2:21">
      <c r="B27" s="19">
        <v>19</v>
      </c>
      <c r="C27" s="81" t="str">
        <f t="shared" si="1"/>
        <v/>
      </c>
      <c r="D27" s="81"/>
      <c r="E27" s="19"/>
      <c r="F27" s="8"/>
      <c r="G27" s="19" t="s">
        <v>3</v>
      </c>
      <c r="H27" s="82"/>
      <c r="I27" s="82"/>
      <c r="J27" s="19"/>
      <c r="K27" s="81" t="str">
        <f t="shared" si="0"/>
        <v/>
      </c>
      <c r="L27" s="81"/>
      <c r="M27" s="6" t="str">
        <f t="shared" si="2"/>
        <v/>
      </c>
      <c r="N27" s="19"/>
      <c r="O27" s="8"/>
      <c r="P27" s="82"/>
      <c r="Q27" s="82"/>
      <c r="R27" s="83" t="str">
        <f t="shared" si="3"/>
        <v/>
      </c>
      <c r="S27" s="83"/>
      <c r="T27" s="84" t="str">
        <f t="shared" si="4"/>
        <v/>
      </c>
      <c r="U27" s="84"/>
    </row>
    <row r="28" spans="2:21">
      <c r="B28" s="19">
        <v>20</v>
      </c>
      <c r="C28" s="81" t="str">
        <f t="shared" si="1"/>
        <v/>
      </c>
      <c r="D28" s="81"/>
      <c r="E28" s="19"/>
      <c r="F28" s="8"/>
      <c r="G28" s="19" t="s">
        <v>4</v>
      </c>
      <c r="H28" s="82"/>
      <c r="I28" s="82"/>
      <c r="J28" s="19"/>
      <c r="K28" s="81" t="str">
        <f t="shared" si="0"/>
        <v/>
      </c>
      <c r="L28" s="81"/>
      <c r="M28" s="6" t="str">
        <f t="shared" si="2"/>
        <v/>
      </c>
      <c r="N28" s="19"/>
      <c r="O28" s="8"/>
      <c r="P28" s="82"/>
      <c r="Q28" s="82"/>
      <c r="R28" s="83" t="str">
        <f t="shared" si="3"/>
        <v/>
      </c>
      <c r="S28" s="83"/>
      <c r="T28" s="84" t="str">
        <f t="shared" si="4"/>
        <v/>
      </c>
      <c r="U28" s="84"/>
    </row>
    <row r="29" spans="2:21">
      <c r="B29" s="19">
        <v>21</v>
      </c>
      <c r="C29" s="81" t="str">
        <f t="shared" si="1"/>
        <v/>
      </c>
      <c r="D29" s="81"/>
      <c r="E29" s="19"/>
      <c r="F29" s="8"/>
      <c r="G29" s="19" t="s">
        <v>3</v>
      </c>
      <c r="H29" s="82"/>
      <c r="I29" s="82"/>
      <c r="J29" s="19"/>
      <c r="K29" s="81" t="str">
        <f t="shared" si="0"/>
        <v/>
      </c>
      <c r="L29" s="81"/>
      <c r="M29" s="6" t="str">
        <f t="shared" si="2"/>
        <v/>
      </c>
      <c r="N29" s="19"/>
      <c r="O29" s="8"/>
      <c r="P29" s="82"/>
      <c r="Q29" s="82"/>
      <c r="R29" s="83" t="str">
        <f t="shared" si="3"/>
        <v/>
      </c>
      <c r="S29" s="83"/>
      <c r="T29" s="84" t="str">
        <f t="shared" si="4"/>
        <v/>
      </c>
      <c r="U29" s="84"/>
    </row>
    <row r="30" spans="2:21">
      <c r="B30" s="19">
        <v>22</v>
      </c>
      <c r="C30" s="81" t="str">
        <f t="shared" si="1"/>
        <v/>
      </c>
      <c r="D30" s="81"/>
      <c r="E30" s="19"/>
      <c r="F30" s="8"/>
      <c r="G30" s="19" t="s">
        <v>3</v>
      </c>
      <c r="H30" s="82"/>
      <c r="I30" s="82"/>
      <c r="J30" s="19"/>
      <c r="K30" s="81" t="str">
        <f t="shared" si="0"/>
        <v/>
      </c>
      <c r="L30" s="81"/>
      <c r="M30" s="6" t="str">
        <f t="shared" si="2"/>
        <v/>
      </c>
      <c r="N30" s="19"/>
      <c r="O30" s="8"/>
      <c r="P30" s="82"/>
      <c r="Q30" s="82"/>
      <c r="R30" s="83" t="str">
        <f t="shared" si="3"/>
        <v/>
      </c>
      <c r="S30" s="83"/>
      <c r="T30" s="84" t="str">
        <f t="shared" si="4"/>
        <v/>
      </c>
      <c r="U30" s="84"/>
    </row>
    <row r="31" spans="2:21">
      <c r="B31" s="19">
        <v>23</v>
      </c>
      <c r="C31" s="81" t="str">
        <f t="shared" si="1"/>
        <v/>
      </c>
      <c r="D31" s="81"/>
      <c r="E31" s="19"/>
      <c r="F31" s="8"/>
      <c r="G31" s="19" t="s">
        <v>3</v>
      </c>
      <c r="H31" s="82"/>
      <c r="I31" s="82"/>
      <c r="J31" s="19"/>
      <c r="K31" s="81" t="str">
        <f t="shared" si="0"/>
        <v/>
      </c>
      <c r="L31" s="81"/>
      <c r="M31" s="6" t="str">
        <f t="shared" si="2"/>
        <v/>
      </c>
      <c r="N31" s="19"/>
      <c r="O31" s="8"/>
      <c r="P31" s="82"/>
      <c r="Q31" s="82"/>
      <c r="R31" s="83" t="str">
        <f t="shared" si="3"/>
        <v/>
      </c>
      <c r="S31" s="83"/>
      <c r="T31" s="84" t="str">
        <f t="shared" si="4"/>
        <v/>
      </c>
      <c r="U31" s="84"/>
    </row>
    <row r="32" spans="2:21">
      <c r="B32" s="19">
        <v>24</v>
      </c>
      <c r="C32" s="81" t="str">
        <f t="shared" si="1"/>
        <v/>
      </c>
      <c r="D32" s="81"/>
      <c r="E32" s="19"/>
      <c r="F32" s="8"/>
      <c r="G32" s="19" t="s">
        <v>3</v>
      </c>
      <c r="H32" s="82"/>
      <c r="I32" s="82"/>
      <c r="J32" s="19"/>
      <c r="K32" s="81" t="str">
        <f t="shared" si="0"/>
        <v/>
      </c>
      <c r="L32" s="81"/>
      <c r="M32" s="6" t="str">
        <f t="shared" si="2"/>
        <v/>
      </c>
      <c r="N32" s="19"/>
      <c r="O32" s="8"/>
      <c r="P32" s="82"/>
      <c r="Q32" s="82"/>
      <c r="R32" s="83" t="str">
        <f t="shared" si="3"/>
        <v/>
      </c>
      <c r="S32" s="83"/>
      <c r="T32" s="84" t="str">
        <f t="shared" si="4"/>
        <v/>
      </c>
      <c r="U32" s="84"/>
    </row>
    <row r="33" spans="2:21">
      <c r="B33" s="19">
        <v>25</v>
      </c>
      <c r="C33" s="81" t="str">
        <f t="shared" si="1"/>
        <v/>
      </c>
      <c r="D33" s="81"/>
      <c r="E33" s="19"/>
      <c r="F33" s="8"/>
      <c r="G33" s="19" t="s">
        <v>4</v>
      </c>
      <c r="H33" s="82"/>
      <c r="I33" s="82"/>
      <c r="J33" s="19"/>
      <c r="K33" s="81" t="str">
        <f t="shared" si="0"/>
        <v/>
      </c>
      <c r="L33" s="81"/>
      <c r="M33" s="6" t="str">
        <f t="shared" si="2"/>
        <v/>
      </c>
      <c r="N33" s="19"/>
      <c r="O33" s="8"/>
      <c r="P33" s="82"/>
      <c r="Q33" s="82"/>
      <c r="R33" s="83" t="str">
        <f t="shared" si="3"/>
        <v/>
      </c>
      <c r="S33" s="83"/>
      <c r="T33" s="84" t="str">
        <f t="shared" si="4"/>
        <v/>
      </c>
      <c r="U33" s="84"/>
    </row>
    <row r="34" spans="2:21">
      <c r="B34" s="19">
        <v>26</v>
      </c>
      <c r="C34" s="81" t="str">
        <f t="shared" si="1"/>
        <v/>
      </c>
      <c r="D34" s="81"/>
      <c r="E34" s="19"/>
      <c r="F34" s="8"/>
      <c r="G34" s="19" t="s">
        <v>3</v>
      </c>
      <c r="H34" s="82"/>
      <c r="I34" s="82"/>
      <c r="J34" s="19"/>
      <c r="K34" s="81" t="str">
        <f t="shared" si="0"/>
        <v/>
      </c>
      <c r="L34" s="81"/>
      <c r="M34" s="6" t="str">
        <f t="shared" si="2"/>
        <v/>
      </c>
      <c r="N34" s="19"/>
      <c r="O34" s="8"/>
      <c r="P34" s="82"/>
      <c r="Q34" s="82"/>
      <c r="R34" s="83" t="str">
        <f t="shared" si="3"/>
        <v/>
      </c>
      <c r="S34" s="83"/>
      <c r="T34" s="84" t="str">
        <f t="shared" si="4"/>
        <v/>
      </c>
      <c r="U34" s="84"/>
    </row>
    <row r="35" spans="2:21">
      <c r="B35" s="19">
        <v>27</v>
      </c>
      <c r="C35" s="81" t="str">
        <f t="shared" si="1"/>
        <v/>
      </c>
      <c r="D35" s="81"/>
      <c r="E35" s="19"/>
      <c r="F35" s="8"/>
      <c r="G35" s="19" t="s">
        <v>3</v>
      </c>
      <c r="H35" s="82"/>
      <c r="I35" s="82"/>
      <c r="J35" s="19"/>
      <c r="K35" s="81" t="str">
        <f t="shared" si="0"/>
        <v/>
      </c>
      <c r="L35" s="81"/>
      <c r="M35" s="6" t="str">
        <f t="shared" si="2"/>
        <v/>
      </c>
      <c r="N35" s="19"/>
      <c r="O35" s="8"/>
      <c r="P35" s="82"/>
      <c r="Q35" s="82"/>
      <c r="R35" s="83" t="str">
        <f t="shared" si="3"/>
        <v/>
      </c>
      <c r="S35" s="83"/>
      <c r="T35" s="84" t="str">
        <f t="shared" si="4"/>
        <v/>
      </c>
      <c r="U35" s="84"/>
    </row>
    <row r="36" spans="2:21">
      <c r="B36" s="19">
        <v>28</v>
      </c>
      <c r="C36" s="81" t="str">
        <f t="shared" si="1"/>
        <v/>
      </c>
      <c r="D36" s="81"/>
      <c r="E36" s="19"/>
      <c r="F36" s="8"/>
      <c r="G36" s="19" t="s">
        <v>3</v>
      </c>
      <c r="H36" s="82"/>
      <c r="I36" s="82"/>
      <c r="J36" s="19"/>
      <c r="K36" s="81" t="str">
        <f t="shared" si="0"/>
        <v/>
      </c>
      <c r="L36" s="81"/>
      <c r="M36" s="6" t="str">
        <f t="shared" si="2"/>
        <v/>
      </c>
      <c r="N36" s="19"/>
      <c r="O36" s="8"/>
      <c r="P36" s="82"/>
      <c r="Q36" s="82"/>
      <c r="R36" s="83" t="str">
        <f t="shared" si="3"/>
        <v/>
      </c>
      <c r="S36" s="83"/>
      <c r="T36" s="84" t="str">
        <f t="shared" si="4"/>
        <v/>
      </c>
      <c r="U36" s="84"/>
    </row>
    <row r="37" spans="2:21">
      <c r="B37" s="19">
        <v>29</v>
      </c>
      <c r="C37" s="81" t="str">
        <f t="shared" si="1"/>
        <v/>
      </c>
      <c r="D37" s="81"/>
      <c r="E37" s="19"/>
      <c r="F37" s="8"/>
      <c r="G37" s="19" t="s">
        <v>3</v>
      </c>
      <c r="H37" s="82"/>
      <c r="I37" s="82"/>
      <c r="J37" s="19"/>
      <c r="K37" s="81" t="str">
        <f t="shared" si="0"/>
        <v/>
      </c>
      <c r="L37" s="81"/>
      <c r="M37" s="6" t="str">
        <f t="shared" si="2"/>
        <v/>
      </c>
      <c r="N37" s="19"/>
      <c r="O37" s="8"/>
      <c r="P37" s="82"/>
      <c r="Q37" s="82"/>
      <c r="R37" s="83" t="str">
        <f t="shared" si="3"/>
        <v/>
      </c>
      <c r="S37" s="83"/>
      <c r="T37" s="84" t="str">
        <f t="shared" si="4"/>
        <v/>
      </c>
      <c r="U37" s="84"/>
    </row>
    <row r="38" spans="2:21">
      <c r="B38" s="19">
        <v>30</v>
      </c>
      <c r="C38" s="81" t="str">
        <f t="shared" si="1"/>
        <v/>
      </c>
      <c r="D38" s="81"/>
      <c r="E38" s="19"/>
      <c r="F38" s="8"/>
      <c r="G38" s="19" t="s">
        <v>4</v>
      </c>
      <c r="H38" s="82"/>
      <c r="I38" s="82"/>
      <c r="J38" s="19"/>
      <c r="K38" s="81" t="str">
        <f t="shared" si="0"/>
        <v/>
      </c>
      <c r="L38" s="81"/>
      <c r="M38" s="6" t="str">
        <f t="shared" si="2"/>
        <v/>
      </c>
      <c r="N38" s="19"/>
      <c r="O38" s="8"/>
      <c r="P38" s="82"/>
      <c r="Q38" s="82"/>
      <c r="R38" s="83" t="str">
        <f t="shared" si="3"/>
        <v/>
      </c>
      <c r="S38" s="83"/>
      <c r="T38" s="84" t="str">
        <f t="shared" si="4"/>
        <v/>
      </c>
      <c r="U38" s="84"/>
    </row>
    <row r="39" spans="2:21">
      <c r="B39" s="19">
        <v>31</v>
      </c>
      <c r="C39" s="81" t="str">
        <f t="shared" si="1"/>
        <v/>
      </c>
      <c r="D39" s="81"/>
      <c r="E39" s="19"/>
      <c r="F39" s="8"/>
      <c r="G39" s="19" t="s">
        <v>4</v>
      </c>
      <c r="H39" s="82"/>
      <c r="I39" s="82"/>
      <c r="J39" s="19"/>
      <c r="K39" s="81" t="str">
        <f t="shared" si="0"/>
        <v/>
      </c>
      <c r="L39" s="81"/>
      <c r="M39" s="6" t="str">
        <f t="shared" si="2"/>
        <v/>
      </c>
      <c r="N39" s="19"/>
      <c r="O39" s="8"/>
      <c r="P39" s="82"/>
      <c r="Q39" s="82"/>
      <c r="R39" s="83" t="str">
        <f t="shared" si="3"/>
        <v/>
      </c>
      <c r="S39" s="83"/>
      <c r="T39" s="84" t="str">
        <f t="shared" si="4"/>
        <v/>
      </c>
      <c r="U39" s="84"/>
    </row>
    <row r="40" spans="2:21">
      <c r="B40" s="19">
        <v>32</v>
      </c>
      <c r="C40" s="81" t="str">
        <f t="shared" si="1"/>
        <v/>
      </c>
      <c r="D40" s="81"/>
      <c r="E40" s="19"/>
      <c r="F40" s="8"/>
      <c r="G40" s="19" t="s">
        <v>4</v>
      </c>
      <c r="H40" s="82"/>
      <c r="I40" s="82"/>
      <c r="J40" s="19"/>
      <c r="K40" s="81" t="str">
        <f t="shared" si="0"/>
        <v/>
      </c>
      <c r="L40" s="81"/>
      <c r="M40" s="6" t="str">
        <f t="shared" si="2"/>
        <v/>
      </c>
      <c r="N40" s="19"/>
      <c r="O40" s="8"/>
      <c r="P40" s="82"/>
      <c r="Q40" s="82"/>
      <c r="R40" s="83" t="str">
        <f t="shared" si="3"/>
        <v/>
      </c>
      <c r="S40" s="83"/>
      <c r="T40" s="84" t="str">
        <f t="shared" si="4"/>
        <v/>
      </c>
      <c r="U40" s="84"/>
    </row>
    <row r="41" spans="2:21">
      <c r="B41" s="19">
        <v>33</v>
      </c>
      <c r="C41" s="81" t="str">
        <f t="shared" si="1"/>
        <v/>
      </c>
      <c r="D41" s="81"/>
      <c r="E41" s="19"/>
      <c r="F41" s="8"/>
      <c r="G41" s="19" t="s">
        <v>3</v>
      </c>
      <c r="H41" s="82"/>
      <c r="I41" s="82"/>
      <c r="J41" s="19"/>
      <c r="K41" s="81" t="str">
        <f t="shared" si="0"/>
        <v/>
      </c>
      <c r="L41" s="81"/>
      <c r="M41" s="6" t="str">
        <f t="shared" si="2"/>
        <v/>
      </c>
      <c r="N41" s="19"/>
      <c r="O41" s="8"/>
      <c r="P41" s="82"/>
      <c r="Q41" s="82"/>
      <c r="R41" s="83" t="str">
        <f t="shared" si="3"/>
        <v/>
      </c>
      <c r="S41" s="83"/>
      <c r="T41" s="84" t="str">
        <f t="shared" si="4"/>
        <v/>
      </c>
      <c r="U41" s="84"/>
    </row>
    <row r="42" spans="2:21">
      <c r="B42" s="19">
        <v>34</v>
      </c>
      <c r="C42" s="81" t="str">
        <f t="shared" si="1"/>
        <v/>
      </c>
      <c r="D42" s="81"/>
      <c r="E42" s="19"/>
      <c r="F42" s="8"/>
      <c r="G42" s="19" t="s">
        <v>4</v>
      </c>
      <c r="H42" s="82"/>
      <c r="I42" s="82"/>
      <c r="J42" s="19"/>
      <c r="K42" s="81" t="str">
        <f t="shared" si="0"/>
        <v/>
      </c>
      <c r="L42" s="81"/>
      <c r="M42" s="6" t="str">
        <f t="shared" si="2"/>
        <v/>
      </c>
      <c r="N42" s="19"/>
      <c r="O42" s="8"/>
      <c r="P42" s="82"/>
      <c r="Q42" s="82"/>
      <c r="R42" s="83" t="str">
        <f t="shared" si="3"/>
        <v/>
      </c>
      <c r="S42" s="83"/>
      <c r="T42" s="84" t="str">
        <f t="shared" si="4"/>
        <v/>
      </c>
      <c r="U42" s="84"/>
    </row>
    <row r="43" spans="2:21">
      <c r="B43" s="19">
        <v>35</v>
      </c>
      <c r="C43" s="81" t="str">
        <f t="shared" si="1"/>
        <v/>
      </c>
      <c r="D43" s="81"/>
      <c r="E43" s="19"/>
      <c r="F43" s="8"/>
      <c r="G43" s="19" t="s">
        <v>3</v>
      </c>
      <c r="H43" s="82"/>
      <c r="I43" s="82"/>
      <c r="J43" s="19"/>
      <c r="K43" s="81" t="str">
        <f t="shared" si="0"/>
        <v/>
      </c>
      <c r="L43" s="81"/>
      <c r="M43" s="6" t="str">
        <f t="shared" si="2"/>
        <v/>
      </c>
      <c r="N43" s="19"/>
      <c r="O43" s="8"/>
      <c r="P43" s="82"/>
      <c r="Q43" s="82"/>
      <c r="R43" s="83" t="str">
        <f t="shared" si="3"/>
        <v/>
      </c>
      <c r="S43" s="83"/>
      <c r="T43" s="84" t="str">
        <f t="shared" si="4"/>
        <v/>
      </c>
      <c r="U43" s="84"/>
    </row>
    <row r="44" spans="2:21">
      <c r="B44" s="19">
        <v>36</v>
      </c>
      <c r="C44" s="81" t="str">
        <f t="shared" si="1"/>
        <v/>
      </c>
      <c r="D44" s="81"/>
      <c r="E44" s="19"/>
      <c r="F44" s="8"/>
      <c r="G44" s="19" t="s">
        <v>4</v>
      </c>
      <c r="H44" s="82"/>
      <c r="I44" s="82"/>
      <c r="J44" s="19"/>
      <c r="K44" s="81" t="str">
        <f t="shared" si="0"/>
        <v/>
      </c>
      <c r="L44" s="81"/>
      <c r="M44" s="6" t="str">
        <f t="shared" si="2"/>
        <v/>
      </c>
      <c r="N44" s="19"/>
      <c r="O44" s="8"/>
      <c r="P44" s="82"/>
      <c r="Q44" s="82"/>
      <c r="R44" s="83" t="str">
        <f t="shared" si="3"/>
        <v/>
      </c>
      <c r="S44" s="83"/>
      <c r="T44" s="84" t="str">
        <f t="shared" si="4"/>
        <v/>
      </c>
      <c r="U44" s="84"/>
    </row>
    <row r="45" spans="2:21">
      <c r="B45" s="19">
        <v>37</v>
      </c>
      <c r="C45" s="81" t="str">
        <f t="shared" si="1"/>
        <v/>
      </c>
      <c r="D45" s="81"/>
      <c r="E45" s="19"/>
      <c r="F45" s="8"/>
      <c r="G45" s="19" t="s">
        <v>3</v>
      </c>
      <c r="H45" s="82"/>
      <c r="I45" s="82"/>
      <c r="J45" s="19"/>
      <c r="K45" s="81" t="str">
        <f t="shared" si="0"/>
        <v/>
      </c>
      <c r="L45" s="81"/>
      <c r="M45" s="6" t="str">
        <f t="shared" si="2"/>
        <v/>
      </c>
      <c r="N45" s="19"/>
      <c r="O45" s="8"/>
      <c r="P45" s="82"/>
      <c r="Q45" s="82"/>
      <c r="R45" s="83" t="str">
        <f t="shared" si="3"/>
        <v/>
      </c>
      <c r="S45" s="83"/>
      <c r="T45" s="84" t="str">
        <f t="shared" si="4"/>
        <v/>
      </c>
      <c r="U45" s="84"/>
    </row>
    <row r="46" spans="2:21">
      <c r="B46" s="19">
        <v>38</v>
      </c>
      <c r="C46" s="81" t="str">
        <f t="shared" si="1"/>
        <v/>
      </c>
      <c r="D46" s="81"/>
      <c r="E46" s="19"/>
      <c r="F46" s="8"/>
      <c r="G46" s="19" t="s">
        <v>4</v>
      </c>
      <c r="H46" s="82"/>
      <c r="I46" s="82"/>
      <c r="J46" s="19"/>
      <c r="K46" s="81" t="str">
        <f t="shared" si="0"/>
        <v/>
      </c>
      <c r="L46" s="81"/>
      <c r="M46" s="6" t="str">
        <f t="shared" si="2"/>
        <v/>
      </c>
      <c r="N46" s="19"/>
      <c r="O46" s="8"/>
      <c r="P46" s="82"/>
      <c r="Q46" s="82"/>
      <c r="R46" s="83" t="str">
        <f t="shared" si="3"/>
        <v/>
      </c>
      <c r="S46" s="83"/>
      <c r="T46" s="84" t="str">
        <f t="shared" si="4"/>
        <v/>
      </c>
      <c r="U46" s="84"/>
    </row>
    <row r="47" spans="2:21">
      <c r="B47" s="19">
        <v>39</v>
      </c>
      <c r="C47" s="81" t="str">
        <f t="shared" si="1"/>
        <v/>
      </c>
      <c r="D47" s="81"/>
      <c r="E47" s="19"/>
      <c r="F47" s="8"/>
      <c r="G47" s="19" t="s">
        <v>4</v>
      </c>
      <c r="H47" s="82"/>
      <c r="I47" s="82"/>
      <c r="J47" s="19"/>
      <c r="K47" s="81" t="str">
        <f t="shared" si="0"/>
        <v/>
      </c>
      <c r="L47" s="81"/>
      <c r="M47" s="6" t="str">
        <f t="shared" si="2"/>
        <v/>
      </c>
      <c r="N47" s="19"/>
      <c r="O47" s="8"/>
      <c r="P47" s="82"/>
      <c r="Q47" s="82"/>
      <c r="R47" s="83" t="str">
        <f t="shared" si="3"/>
        <v/>
      </c>
      <c r="S47" s="83"/>
      <c r="T47" s="84" t="str">
        <f t="shared" si="4"/>
        <v/>
      </c>
      <c r="U47" s="84"/>
    </row>
    <row r="48" spans="2:21">
      <c r="B48" s="19">
        <v>40</v>
      </c>
      <c r="C48" s="81" t="str">
        <f t="shared" si="1"/>
        <v/>
      </c>
      <c r="D48" s="81"/>
      <c r="E48" s="19"/>
      <c r="F48" s="8"/>
      <c r="G48" s="19" t="s">
        <v>37</v>
      </c>
      <c r="H48" s="82"/>
      <c r="I48" s="82"/>
      <c r="J48" s="19"/>
      <c r="K48" s="81" t="str">
        <f t="shared" si="0"/>
        <v/>
      </c>
      <c r="L48" s="81"/>
      <c r="M48" s="6" t="str">
        <f t="shared" si="2"/>
        <v/>
      </c>
      <c r="N48" s="19"/>
      <c r="O48" s="8"/>
      <c r="P48" s="82"/>
      <c r="Q48" s="82"/>
      <c r="R48" s="83" t="str">
        <f t="shared" si="3"/>
        <v/>
      </c>
      <c r="S48" s="83"/>
      <c r="T48" s="84" t="str">
        <f t="shared" si="4"/>
        <v/>
      </c>
      <c r="U48" s="84"/>
    </row>
    <row r="49" spans="2:21">
      <c r="B49" s="19">
        <v>41</v>
      </c>
      <c r="C49" s="81" t="str">
        <f t="shared" si="1"/>
        <v/>
      </c>
      <c r="D49" s="81"/>
      <c r="E49" s="19"/>
      <c r="F49" s="8"/>
      <c r="G49" s="19" t="s">
        <v>4</v>
      </c>
      <c r="H49" s="82"/>
      <c r="I49" s="82"/>
      <c r="J49" s="19"/>
      <c r="K49" s="81" t="str">
        <f t="shared" si="0"/>
        <v/>
      </c>
      <c r="L49" s="81"/>
      <c r="M49" s="6" t="str">
        <f t="shared" si="2"/>
        <v/>
      </c>
      <c r="N49" s="19"/>
      <c r="O49" s="8"/>
      <c r="P49" s="82"/>
      <c r="Q49" s="82"/>
      <c r="R49" s="83" t="str">
        <f t="shared" si="3"/>
        <v/>
      </c>
      <c r="S49" s="83"/>
      <c r="T49" s="84" t="str">
        <f t="shared" si="4"/>
        <v/>
      </c>
      <c r="U49" s="84"/>
    </row>
    <row r="50" spans="2:21">
      <c r="B50" s="19">
        <v>42</v>
      </c>
      <c r="C50" s="81" t="str">
        <f t="shared" si="1"/>
        <v/>
      </c>
      <c r="D50" s="81"/>
      <c r="E50" s="19"/>
      <c r="F50" s="8"/>
      <c r="G50" s="19" t="s">
        <v>4</v>
      </c>
      <c r="H50" s="82"/>
      <c r="I50" s="82"/>
      <c r="J50" s="19"/>
      <c r="K50" s="81" t="str">
        <f t="shared" si="0"/>
        <v/>
      </c>
      <c r="L50" s="81"/>
      <c r="M50" s="6" t="str">
        <f t="shared" si="2"/>
        <v/>
      </c>
      <c r="N50" s="19"/>
      <c r="O50" s="8"/>
      <c r="P50" s="82"/>
      <c r="Q50" s="82"/>
      <c r="R50" s="83" t="str">
        <f t="shared" si="3"/>
        <v/>
      </c>
      <c r="S50" s="83"/>
      <c r="T50" s="84" t="str">
        <f t="shared" si="4"/>
        <v/>
      </c>
      <c r="U50" s="84"/>
    </row>
    <row r="51" spans="2:21">
      <c r="B51" s="19">
        <v>43</v>
      </c>
      <c r="C51" s="81" t="str">
        <f t="shared" si="1"/>
        <v/>
      </c>
      <c r="D51" s="81"/>
      <c r="E51" s="19"/>
      <c r="F51" s="8"/>
      <c r="G51" s="19" t="s">
        <v>3</v>
      </c>
      <c r="H51" s="82"/>
      <c r="I51" s="82"/>
      <c r="J51" s="19"/>
      <c r="K51" s="81" t="str">
        <f t="shared" si="0"/>
        <v/>
      </c>
      <c r="L51" s="81"/>
      <c r="M51" s="6" t="str">
        <f t="shared" si="2"/>
        <v/>
      </c>
      <c r="N51" s="19"/>
      <c r="O51" s="8"/>
      <c r="P51" s="82"/>
      <c r="Q51" s="82"/>
      <c r="R51" s="83" t="str">
        <f t="shared" si="3"/>
        <v/>
      </c>
      <c r="S51" s="83"/>
      <c r="T51" s="84" t="str">
        <f t="shared" si="4"/>
        <v/>
      </c>
      <c r="U51" s="84"/>
    </row>
    <row r="52" spans="2:21">
      <c r="B52" s="19">
        <v>44</v>
      </c>
      <c r="C52" s="81" t="str">
        <f t="shared" si="1"/>
        <v/>
      </c>
      <c r="D52" s="81"/>
      <c r="E52" s="19"/>
      <c r="F52" s="8"/>
      <c r="G52" s="19" t="s">
        <v>3</v>
      </c>
      <c r="H52" s="82"/>
      <c r="I52" s="82"/>
      <c r="J52" s="19"/>
      <c r="K52" s="81" t="str">
        <f t="shared" si="0"/>
        <v/>
      </c>
      <c r="L52" s="81"/>
      <c r="M52" s="6" t="str">
        <f t="shared" si="2"/>
        <v/>
      </c>
      <c r="N52" s="19"/>
      <c r="O52" s="8"/>
      <c r="P52" s="82"/>
      <c r="Q52" s="82"/>
      <c r="R52" s="83" t="str">
        <f t="shared" si="3"/>
        <v/>
      </c>
      <c r="S52" s="83"/>
      <c r="T52" s="84" t="str">
        <f t="shared" si="4"/>
        <v/>
      </c>
      <c r="U52" s="84"/>
    </row>
    <row r="53" spans="2:21">
      <c r="B53" s="19">
        <v>45</v>
      </c>
      <c r="C53" s="81" t="str">
        <f t="shared" si="1"/>
        <v/>
      </c>
      <c r="D53" s="81"/>
      <c r="E53" s="19"/>
      <c r="F53" s="8"/>
      <c r="G53" s="19" t="s">
        <v>4</v>
      </c>
      <c r="H53" s="82"/>
      <c r="I53" s="82"/>
      <c r="J53" s="19"/>
      <c r="K53" s="81" t="str">
        <f t="shared" si="0"/>
        <v/>
      </c>
      <c r="L53" s="81"/>
      <c r="M53" s="6" t="str">
        <f t="shared" si="2"/>
        <v/>
      </c>
      <c r="N53" s="19"/>
      <c r="O53" s="8"/>
      <c r="P53" s="82"/>
      <c r="Q53" s="82"/>
      <c r="R53" s="83" t="str">
        <f t="shared" si="3"/>
        <v/>
      </c>
      <c r="S53" s="83"/>
      <c r="T53" s="84" t="str">
        <f t="shared" si="4"/>
        <v/>
      </c>
      <c r="U53" s="84"/>
    </row>
    <row r="54" spans="2:21">
      <c r="B54" s="19">
        <v>46</v>
      </c>
      <c r="C54" s="81" t="str">
        <f t="shared" si="1"/>
        <v/>
      </c>
      <c r="D54" s="81"/>
      <c r="E54" s="19"/>
      <c r="F54" s="8"/>
      <c r="G54" s="19" t="s">
        <v>4</v>
      </c>
      <c r="H54" s="82"/>
      <c r="I54" s="82"/>
      <c r="J54" s="19"/>
      <c r="K54" s="81" t="str">
        <f t="shared" si="0"/>
        <v/>
      </c>
      <c r="L54" s="81"/>
      <c r="M54" s="6" t="str">
        <f t="shared" si="2"/>
        <v/>
      </c>
      <c r="N54" s="19"/>
      <c r="O54" s="8"/>
      <c r="P54" s="82"/>
      <c r="Q54" s="82"/>
      <c r="R54" s="83" t="str">
        <f t="shared" si="3"/>
        <v/>
      </c>
      <c r="S54" s="83"/>
      <c r="T54" s="84" t="str">
        <f t="shared" si="4"/>
        <v/>
      </c>
      <c r="U54" s="84"/>
    </row>
    <row r="55" spans="2:21">
      <c r="B55" s="19">
        <v>47</v>
      </c>
      <c r="C55" s="81" t="str">
        <f t="shared" si="1"/>
        <v/>
      </c>
      <c r="D55" s="81"/>
      <c r="E55" s="19"/>
      <c r="F55" s="8"/>
      <c r="G55" s="19" t="s">
        <v>3</v>
      </c>
      <c r="H55" s="82"/>
      <c r="I55" s="82"/>
      <c r="J55" s="19"/>
      <c r="K55" s="81" t="str">
        <f t="shared" si="0"/>
        <v/>
      </c>
      <c r="L55" s="81"/>
      <c r="M55" s="6" t="str">
        <f t="shared" si="2"/>
        <v/>
      </c>
      <c r="N55" s="19"/>
      <c r="O55" s="8"/>
      <c r="P55" s="82"/>
      <c r="Q55" s="82"/>
      <c r="R55" s="83" t="str">
        <f t="shared" si="3"/>
        <v/>
      </c>
      <c r="S55" s="83"/>
      <c r="T55" s="84" t="str">
        <f t="shared" si="4"/>
        <v/>
      </c>
      <c r="U55" s="84"/>
    </row>
    <row r="56" spans="2:21">
      <c r="B56" s="19">
        <v>48</v>
      </c>
      <c r="C56" s="81" t="str">
        <f t="shared" si="1"/>
        <v/>
      </c>
      <c r="D56" s="81"/>
      <c r="E56" s="19"/>
      <c r="F56" s="8"/>
      <c r="G56" s="19" t="s">
        <v>3</v>
      </c>
      <c r="H56" s="82"/>
      <c r="I56" s="82"/>
      <c r="J56" s="19"/>
      <c r="K56" s="81" t="str">
        <f t="shared" si="0"/>
        <v/>
      </c>
      <c r="L56" s="81"/>
      <c r="M56" s="6" t="str">
        <f t="shared" si="2"/>
        <v/>
      </c>
      <c r="N56" s="19"/>
      <c r="O56" s="8"/>
      <c r="P56" s="82"/>
      <c r="Q56" s="82"/>
      <c r="R56" s="83" t="str">
        <f t="shared" si="3"/>
        <v/>
      </c>
      <c r="S56" s="83"/>
      <c r="T56" s="84" t="str">
        <f t="shared" si="4"/>
        <v/>
      </c>
      <c r="U56" s="84"/>
    </row>
    <row r="57" spans="2:21">
      <c r="B57" s="19">
        <v>49</v>
      </c>
      <c r="C57" s="81" t="str">
        <f t="shared" si="1"/>
        <v/>
      </c>
      <c r="D57" s="81"/>
      <c r="E57" s="19"/>
      <c r="F57" s="8"/>
      <c r="G57" s="19" t="s">
        <v>3</v>
      </c>
      <c r="H57" s="82"/>
      <c r="I57" s="82"/>
      <c r="J57" s="19"/>
      <c r="K57" s="81" t="str">
        <f t="shared" si="0"/>
        <v/>
      </c>
      <c r="L57" s="81"/>
      <c r="M57" s="6" t="str">
        <f t="shared" si="2"/>
        <v/>
      </c>
      <c r="N57" s="19"/>
      <c r="O57" s="8"/>
      <c r="P57" s="82"/>
      <c r="Q57" s="82"/>
      <c r="R57" s="83" t="str">
        <f t="shared" si="3"/>
        <v/>
      </c>
      <c r="S57" s="83"/>
      <c r="T57" s="84" t="str">
        <f t="shared" si="4"/>
        <v/>
      </c>
      <c r="U57" s="84"/>
    </row>
    <row r="58" spans="2:21">
      <c r="B58" s="19">
        <v>50</v>
      </c>
      <c r="C58" s="81" t="str">
        <f t="shared" si="1"/>
        <v/>
      </c>
      <c r="D58" s="81"/>
      <c r="E58" s="19"/>
      <c r="F58" s="8"/>
      <c r="G58" s="19" t="s">
        <v>3</v>
      </c>
      <c r="H58" s="82"/>
      <c r="I58" s="82"/>
      <c r="J58" s="19"/>
      <c r="K58" s="81" t="str">
        <f t="shared" si="0"/>
        <v/>
      </c>
      <c r="L58" s="81"/>
      <c r="M58" s="6" t="str">
        <f t="shared" si="2"/>
        <v/>
      </c>
      <c r="N58" s="19"/>
      <c r="O58" s="8"/>
      <c r="P58" s="82"/>
      <c r="Q58" s="82"/>
      <c r="R58" s="83" t="str">
        <f t="shared" si="3"/>
        <v/>
      </c>
      <c r="S58" s="83"/>
      <c r="T58" s="84" t="str">
        <f t="shared" si="4"/>
        <v/>
      </c>
      <c r="U58" s="84"/>
    </row>
    <row r="59" spans="2:21">
      <c r="B59" s="19">
        <v>51</v>
      </c>
      <c r="C59" s="81" t="str">
        <f t="shared" si="1"/>
        <v/>
      </c>
      <c r="D59" s="81"/>
      <c r="E59" s="19"/>
      <c r="F59" s="8"/>
      <c r="G59" s="19" t="s">
        <v>3</v>
      </c>
      <c r="H59" s="82"/>
      <c r="I59" s="82"/>
      <c r="J59" s="19"/>
      <c r="K59" s="81" t="str">
        <f t="shared" si="0"/>
        <v/>
      </c>
      <c r="L59" s="81"/>
      <c r="M59" s="6" t="str">
        <f t="shared" si="2"/>
        <v/>
      </c>
      <c r="N59" s="19"/>
      <c r="O59" s="8"/>
      <c r="P59" s="82"/>
      <c r="Q59" s="82"/>
      <c r="R59" s="83" t="str">
        <f t="shared" si="3"/>
        <v/>
      </c>
      <c r="S59" s="83"/>
      <c r="T59" s="84" t="str">
        <f t="shared" si="4"/>
        <v/>
      </c>
      <c r="U59" s="84"/>
    </row>
    <row r="60" spans="2:21">
      <c r="B60" s="19">
        <v>52</v>
      </c>
      <c r="C60" s="81" t="str">
        <f t="shared" si="1"/>
        <v/>
      </c>
      <c r="D60" s="81"/>
      <c r="E60" s="19"/>
      <c r="F60" s="8"/>
      <c r="G60" s="19" t="s">
        <v>3</v>
      </c>
      <c r="H60" s="82"/>
      <c r="I60" s="82"/>
      <c r="J60" s="19"/>
      <c r="K60" s="81" t="str">
        <f t="shared" si="0"/>
        <v/>
      </c>
      <c r="L60" s="81"/>
      <c r="M60" s="6" t="str">
        <f t="shared" si="2"/>
        <v/>
      </c>
      <c r="N60" s="19"/>
      <c r="O60" s="8"/>
      <c r="P60" s="82"/>
      <c r="Q60" s="82"/>
      <c r="R60" s="83" t="str">
        <f t="shared" si="3"/>
        <v/>
      </c>
      <c r="S60" s="83"/>
      <c r="T60" s="84" t="str">
        <f t="shared" si="4"/>
        <v/>
      </c>
      <c r="U60" s="84"/>
    </row>
    <row r="61" spans="2:21">
      <c r="B61" s="19">
        <v>53</v>
      </c>
      <c r="C61" s="81" t="str">
        <f t="shared" si="1"/>
        <v/>
      </c>
      <c r="D61" s="81"/>
      <c r="E61" s="19"/>
      <c r="F61" s="8"/>
      <c r="G61" s="19" t="s">
        <v>3</v>
      </c>
      <c r="H61" s="82"/>
      <c r="I61" s="82"/>
      <c r="J61" s="19"/>
      <c r="K61" s="81" t="str">
        <f t="shared" si="0"/>
        <v/>
      </c>
      <c r="L61" s="81"/>
      <c r="M61" s="6" t="str">
        <f t="shared" si="2"/>
        <v/>
      </c>
      <c r="N61" s="19"/>
      <c r="O61" s="8"/>
      <c r="P61" s="82"/>
      <c r="Q61" s="82"/>
      <c r="R61" s="83" t="str">
        <f t="shared" si="3"/>
        <v/>
      </c>
      <c r="S61" s="83"/>
      <c r="T61" s="84" t="str">
        <f t="shared" si="4"/>
        <v/>
      </c>
      <c r="U61" s="84"/>
    </row>
    <row r="62" spans="2:21">
      <c r="B62" s="19">
        <v>54</v>
      </c>
      <c r="C62" s="81" t="str">
        <f t="shared" si="1"/>
        <v/>
      </c>
      <c r="D62" s="81"/>
      <c r="E62" s="19"/>
      <c r="F62" s="8"/>
      <c r="G62" s="19" t="s">
        <v>3</v>
      </c>
      <c r="H62" s="82"/>
      <c r="I62" s="82"/>
      <c r="J62" s="19"/>
      <c r="K62" s="81" t="str">
        <f t="shared" si="0"/>
        <v/>
      </c>
      <c r="L62" s="81"/>
      <c r="M62" s="6" t="str">
        <f t="shared" si="2"/>
        <v/>
      </c>
      <c r="N62" s="19"/>
      <c r="O62" s="8"/>
      <c r="P62" s="82"/>
      <c r="Q62" s="82"/>
      <c r="R62" s="83" t="str">
        <f t="shared" si="3"/>
        <v/>
      </c>
      <c r="S62" s="83"/>
      <c r="T62" s="84" t="str">
        <f t="shared" si="4"/>
        <v/>
      </c>
      <c r="U62" s="84"/>
    </row>
    <row r="63" spans="2:21">
      <c r="B63" s="19">
        <v>55</v>
      </c>
      <c r="C63" s="81" t="str">
        <f t="shared" si="1"/>
        <v/>
      </c>
      <c r="D63" s="81"/>
      <c r="E63" s="19"/>
      <c r="F63" s="8"/>
      <c r="G63" s="19" t="s">
        <v>4</v>
      </c>
      <c r="H63" s="82"/>
      <c r="I63" s="82"/>
      <c r="J63" s="19"/>
      <c r="K63" s="81" t="str">
        <f t="shared" si="0"/>
        <v/>
      </c>
      <c r="L63" s="81"/>
      <c r="M63" s="6" t="str">
        <f t="shared" si="2"/>
        <v/>
      </c>
      <c r="N63" s="19"/>
      <c r="O63" s="8"/>
      <c r="P63" s="82"/>
      <c r="Q63" s="82"/>
      <c r="R63" s="83" t="str">
        <f t="shared" si="3"/>
        <v/>
      </c>
      <c r="S63" s="83"/>
      <c r="T63" s="84" t="str">
        <f t="shared" si="4"/>
        <v/>
      </c>
      <c r="U63" s="84"/>
    </row>
    <row r="64" spans="2:21">
      <c r="B64" s="19">
        <v>56</v>
      </c>
      <c r="C64" s="81" t="str">
        <f t="shared" si="1"/>
        <v/>
      </c>
      <c r="D64" s="81"/>
      <c r="E64" s="19"/>
      <c r="F64" s="8"/>
      <c r="G64" s="19" t="s">
        <v>3</v>
      </c>
      <c r="H64" s="82"/>
      <c r="I64" s="82"/>
      <c r="J64" s="19"/>
      <c r="K64" s="81" t="str">
        <f t="shared" si="0"/>
        <v/>
      </c>
      <c r="L64" s="81"/>
      <c r="M64" s="6" t="str">
        <f t="shared" si="2"/>
        <v/>
      </c>
      <c r="N64" s="19"/>
      <c r="O64" s="8"/>
      <c r="P64" s="82"/>
      <c r="Q64" s="82"/>
      <c r="R64" s="83" t="str">
        <f t="shared" si="3"/>
        <v/>
      </c>
      <c r="S64" s="83"/>
      <c r="T64" s="84" t="str">
        <f t="shared" si="4"/>
        <v/>
      </c>
      <c r="U64" s="84"/>
    </row>
    <row r="65" spans="2:21">
      <c r="B65" s="19">
        <v>57</v>
      </c>
      <c r="C65" s="81" t="str">
        <f t="shared" si="1"/>
        <v/>
      </c>
      <c r="D65" s="81"/>
      <c r="E65" s="19"/>
      <c r="F65" s="8"/>
      <c r="G65" s="19" t="s">
        <v>3</v>
      </c>
      <c r="H65" s="82"/>
      <c r="I65" s="82"/>
      <c r="J65" s="19"/>
      <c r="K65" s="81" t="str">
        <f t="shared" si="0"/>
        <v/>
      </c>
      <c r="L65" s="81"/>
      <c r="M65" s="6" t="str">
        <f t="shared" si="2"/>
        <v/>
      </c>
      <c r="N65" s="19"/>
      <c r="O65" s="8"/>
      <c r="P65" s="82"/>
      <c r="Q65" s="82"/>
      <c r="R65" s="83" t="str">
        <f t="shared" si="3"/>
        <v/>
      </c>
      <c r="S65" s="83"/>
      <c r="T65" s="84" t="str">
        <f t="shared" si="4"/>
        <v/>
      </c>
      <c r="U65" s="84"/>
    </row>
    <row r="66" spans="2:21">
      <c r="B66" s="19">
        <v>58</v>
      </c>
      <c r="C66" s="81" t="str">
        <f t="shared" si="1"/>
        <v/>
      </c>
      <c r="D66" s="81"/>
      <c r="E66" s="19"/>
      <c r="F66" s="8"/>
      <c r="G66" s="19" t="s">
        <v>3</v>
      </c>
      <c r="H66" s="82"/>
      <c r="I66" s="82"/>
      <c r="J66" s="19"/>
      <c r="K66" s="81" t="str">
        <f t="shared" si="0"/>
        <v/>
      </c>
      <c r="L66" s="81"/>
      <c r="M66" s="6" t="str">
        <f t="shared" si="2"/>
        <v/>
      </c>
      <c r="N66" s="19"/>
      <c r="O66" s="8"/>
      <c r="P66" s="82"/>
      <c r="Q66" s="82"/>
      <c r="R66" s="83" t="str">
        <f t="shared" si="3"/>
        <v/>
      </c>
      <c r="S66" s="83"/>
      <c r="T66" s="84" t="str">
        <f t="shared" si="4"/>
        <v/>
      </c>
      <c r="U66" s="84"/>
    </row>
    <row r="67" spans="2:21">
      <c r="B67" s="19">
        <v>59</v>
      </c>
      <c r="C67" s="81" t="str">
        <f t="shared" si="1"/>
        <v/>
      </c>
      <c r="D67" s="81"/>
      <c r="E67" s="19"/>
      <c r="F67" s="8"/>
      <c r="G67" s="19" t="s">
        <v>3</v>
      </c>
      <c r="H67" s="82"/>
      <c r="I67" s="82"/>
      <c r="J67" s="19"/>
      <c r="K67" s="81" t="str">
        <f t="shared" si="0"/>
        <v/>
      </c>
      <c r="L67" s="81"/>
      <c r="M67" s="6" t="str">
        <f t="shared" si="2"/>
        <v/>
      </c>
      <c r="N67" s="19"/>
      <c r="O67" s="8"/>
      <c r="P67" s="82"/>
      <c r="Q67" s="82"/>
      <c r="R67" s="83" t="str">
        <f t="shared" si="3"/>
        <v/>
      </c>
      <c r="S67" s="83"/>
      <c r="T67" s="84" t="str">
        <f t="shared" si="4"/>
        <v/>
      </c>
      <c r="U67" s="84"/>
    </row>
    <row r="68" spans="2:21">
      <c r="B68" s="19">
        <v>60</v>
      </c>
      <c r="C68" s="81" t="str">
        <f t="shared" si="1"/>
        <v/>
      </c>
      <c r="D68" s="81"/>
      <c r="E68" s="19"/>
      <c r="F68" s="8"/>
      <c r="G68" s="19" t="s">
        <v>4</v>
      </c>
      <c r="H68" s="82"/>
      <c r="I68" s="82"/>
      <c r="J68" s="19"/>
      <c r="K68" s="81" t="str">
        <f t="shared" si="0"/>
        <v/>
      </c>
      <c r="L68" s="81"/>
      <c r="M68" s="6" t="str">
        <f t="shared" si="2"/>
        <v/>
      </c>
      <c r="N68" s="19"/>
      <c r="O68" s="8"/>
      <c r="P68" s="82"/>
      <c r="Q68" s="82"/>
      <c r="R68" s="83" t="str">
        <f t="shared" si="3"/>
        <v/>
      </c>
      <c r="S68" s="83"/>
      <c r="T68" s="84" t="str">
        <f t="shared" si="4"/>
        <v/>
      </c>
      <c r="U68" s="84"/>
    </row>
    <row r="69" spans="2:21">
      <c r="B69" s="19">
        <v>61</v>
      </c>
      <c r="C69" s="81" t="str">
        <f t="shared" si="1"/>
        <v/>
      </c>
      <c r="D69" s="81"/>
      <c r="E69" s="19"/>
      <c r="F69" s="8"/>
      <c r="G69" s="19" t="s">
        <v>4</v>
      </c>
      <c r="H69" s="82"/>
      <c r="I69" s="82"/>
      <c r="J69" s="19"/>
      <c r="K69" s="81" t="str">
        <f t="shared" si="0"/>
        <v/>
      </c>
      <c r="L69" s="81"/>
      <c r="M69" s="6" t="str">
        <f t="shared" si="2"/>
        <v/>
      </c>
      <c r="N69" s="19"/>
      <c r="O69" s="8"/>
      <c r="P69" s="82"/>
      <c r="Q69" s="82"/>
      <c r="R69" s="83" t="str">
        <f t="shared" si="3"/>
        <v/>
      </c>
      <c r="S69" s="83"/>
      <c r="T69" s="84" t="str">
        <f t="shared" si="4"/>
        <v/>
      </c>
      <c r="U69" s="84"/>
    </row>
    <row r="70" spans="2:21">
      <c r="B70" s="19">
        <v>62</v>
      </c>
      <c r="C70" s="81" t="str">
        <f t="shared" si="1"/>
        <v/>
      </c>
      <c r="D70" s="81"/>
      <c r="E70" s="19"/>
      <c r="F70" s="8"/>
      <c r="G70" s="19" t="s">
        <v>3</v>
      </c>
      <c r="H70" s="82"/>
      <c r="I70" s="82"/>
      <c r="J70" s="19"/>
      <c r="K70" s="81" t="str">
        <f t="shared" si="0"/>
        <v/>
      </c>
      <c r="L70" s="81"/>
      <c r="M70" s="6" t="str">
        <f t="shared" si="2"/>
        <v/>
      </c>
      <c r="N70" s="19"/>
      <c r="O70" s="8"/>
      <c r="P70" s="82"/>
      <c r="Q70" s="82"/>
      <c r="R70" s="83" t="str">
        <f t="shared" si="3"/>
        <v/>
      </c>
      <c r="S70" s="83"/>
      <c r="T70" s="84" t="str">
        <f t="shared" si="4"/>
        <v/>
      </c>
      <c r="U70" s="84"/>
    </row>
    <row r="71" spans="2:21">
      <c r="B71" s="19">
        <v>63</v>
      </c>
      <c r="C71" s="81" t="str">
        <f t="shared" si="1"/>
        <v/>
      </c>
      <c r="D71" s="81"/>
      <c r="E71" s="19"/>
      <c r="F71" s="8"/>
      <c r="G71" s="19" t="s">
        <v>4</v>
      </c>
      <c r="H71" s="82"/>
      <c r="I71" s="82"/>
      <c r="J71" s="19"/>
      <c r="K71" s="81" t="str">
        <f t="shared" si="0"/>
        <v/>
      </c>
      <c r="L71" s="81"/>
      <c r="M71" s="6" t="str">
        <f t="shared" si="2"/>
        <v/>
      </c>
      <c r="N71" s="19"/>
      <c r="O71" s="8"/>
      <c r="P71" s="82"/>
      <c r="Q71" s="82"/>
      <c r="R71" s="83" t="str">
        <f t="shared" si="3"/>
        <v/>
      </c>
      <c r="S71" s="83"/>
      <c r="T71" s="84" t="str">
        <f t="shared" si="4"/>
        <v/>
      </c>
      <c r="U71" s="84"/>
    </row>
    <row r="72" spans="2:21">
      <c r="B72" s="19">
        <v>64</v>
      </c>
      <c r="C72" s="81" t="str">
        <f t="shared" si="1"/>
        <v/>
      </c>
      <c r="D72" s="81"/>
      <c r="E72" s="19"/>
      <c r="F72" s="8"/>
      <c r="G72" s="19" t="s">
        <v>3</v>
      </c>
      <c r="H72" s="82"/>
      <c r="I72" s="82"/>
      <c r="J72" s="19"/>
      <c r="K72" s="81" t="str">
        <f t="shared" si="0"/>
        <v/>
      </c>
      <c r="L72" s="81"/>
      <c r="M72" s="6" t="str">
        <f t="shared" si="2"/>
        <v/>
      </c>
      <c r="N72" s="19"/>
      <c r="O72" s="8"/>
      <c r="P72" s="82"/>
      <c r="Q72" s="82"/>
      <c r="R72" s="83" t="str">
        <f t="shared" si="3"/>
        <v/>
      </c>
      <c r="S72" s="83"/>
      <c r="T72" s="84" t="str">
        <f t="shared" si="4"/>
        <v/>
      </c>
      <c r="U72" s="84"/>
    </row>
    <row r="73" spans="2:21">
      <c r="B73" s="19">
        <v>65</v>
      </c>
      <c r="C73" s="81" t="str">
        <f t="shared" si="1"/>
        <v/>
      </c>
      <c r="D73" s="81"/>
      <c r="E73" s="19"/>
      <c r="F73" s="8"/>
      <c r="G73" s="19" t="s">
        <v>4</v>
      </c>
      <c r="H73" s="82"/>
      <c r="I73" s="82"/>
      <c r="J73" s="19"/>
      <c r="K73" s="81" t="str">
        <f t="shared" ref="K73:K108" si="5">IF(F73="","",C73*0.03)</f>
        <v/>
      </c>
      <c r="L73" s="81"/>
      <c r="M73" s="6" t="str">
        <f t="shared" si="2"/>
        <v/>
      </c>
      <c r="N73" s="19"/>
      <c r="O73" s="8"/>
      <c r="P73" s="82"/>
      <c r="Q73" s="82"/>
      <c r="R73" s="83" t="str">
        <f t="shared" si="3"/>
        <v/>
      </c>
      <c r="S73" s="83"/>
      <c r="T73" s="84" t="str">
        <f t="shared" si="4"/>
        <v/>
      </c>
      <c r="U73" s="84"/>
    </row>
    <row r="74" spans="2:21">
      <c r="B74" s="19">
        <v>66</v>
      </c>
      <c r="C74" s="81" t="str">
        <f t="shared" ref="C74:C108" si="6">IF(R73="","",C73+R73)</f>
        <v/>
      </c>
      <c r="D74" s="81"/>
      <c r="E74" s="19"/>
      <c r="F74" s="8"/>
      <c r="G74" s="19" t="s">
        <v>4</v>
      </c>
      <c r="H74" s="82"/>
      <c r="I74" s="82"/>
      <c r="J74" s="19"/>
      <c r="K74" s="81" t="str">
        <f t="shared" si="5"/>
        <v/>
      </c>
      <c r="L74" s="81"/>
      <c r="M74" s="6" t="str">
        <f t="shared" ref="M74:M108" si="7">IF(J74="","",(K74/J74)/1000)</f>
        <v/>
      </c>
      <c r="N74" s="19"/>
      <c r="O74" s="8"/>
      <c r="P74" s="82"/>
      <c r="Q74" s="82"/>
      <c r="R74" s="83" t="str">
        <f t="shared" ref="R74:R108" si="8">IF(O74="","",(IF(G74="売",H74-P74,P74-H74))*M74*100000)</f>
        <v/>
      </c>
      <c r="S74" s="83"/>
      <c r="T74" s="84" t="str">
        <f t="shared" ref="T74:T108" si="9">IF(O74="","",IF(R74&lt;0,J74*(-1),IF(G74="買",(P74-H74)*100,(H74-P74)*100)))</f>
        <v/>
      </c>
      <c r="U74" s="84"/>
    </row>
    <row r="75" spans="2:21">
      <c r="B75" s="19">
        <v>67</v>
      </c>
      <c r="C75" s="81" t="str">
        <f t="shared" si="6"/>
        <v/>
      </c>
      <c r="D75" s="81"/>
      <c r="E75" s="19"/>
      <c r="F75" s="8"/>
      <c r="G75" s="19" t="s">
        <v>3</v>
      </c>
      <c r="H75" s="82"/>
      <c r="I75" s="82"/>
      <c r="J75" s="19"/>
      <c r="K75" s="81" t="str">
        <f t="shared" si="5"/>
        <v/>
      </c>
      <c r="L75" s="81"/>
      <c r="M75" s="6" t="str">
        <f t="shared" si="7"/>
        <v/>
      </c>
      <c r="N75" s="19"/>
      <c r="O75" s="8"/>
      <c r="P75" s="82"/>
      <c r="Q75" s="82"/>
      <c r="R75" s="83" t="str">
        <f t="shared" si="8"/>
        <v/>
      </c>
      <c r="S75" s="83"/>
      <c r="T75" s="84" t="str">
        <f t="shared" si="9"/>
        <v/>
      </c>
      <c r="U75" s="84"/>
    </row>
    <row r="76" spans="2:21">
      <c r="B76" s="19">
        <v>68</v>
      </c>
      <c r="C76" s="81" t="str">
        <f t="shared" si="6"/>
        <v/>
      </c>
      <c r="D76" s="81"/>
      <c r="E76" s="19"/>
      <c r="F76" s="8"/>
      <c r="G76" s="19" t="s">
        <v>3</v>
      </c>
      <c r="H76" s="82"/>
      <c r="I76" s="82"/>
      <c r="J76" s="19"/>
      <c r="K76" s="81" t="str">
        <f t="shared" si="5"/>
        <v/>
      </c>
      <c r="L76" s="81"/>
      <c r="M76" s="6" t="str">
        <f t="shared" si="7"/>
        <v/>
      </c>
      <c r="N76" s="19"/>
      <c r="O76" s="8"/>
      <c r="P76" s="82"/>
      <c r="Q76" s="82"/>
      <c r="R76" s="83" t="str">
        <f t="shared" si="8"/>
        <v/>
      </c>
      <c r="S76" s="83"/>
      <c r="T76" s="84" t="str">
        <f t="shared" si="9"/>
        <v/>
      </c>
      <c r="U76" s="84"/>
    </row>
    <row r="77" spans="2:21">
      <c r="B77" s="19">
        <v>69</v>
      </c>
      <c r="C77" s="81" t="str">
        <f t="shared" si="6"/>
        <v/>
      </c>
      <c r="D77" s="81"/>
      <c r="E77" s="19"/>
      <c r="F77" s="8"/>
      <c r="G77" s="19" t="s">
        <v>3</v>
      </c>
      <c r="H77" s="82"/>
      <c r="I77" s="82"/>
      <c r="J77" s="19"/>
      <c r="K77" s="81" t="str">
        <f t="shared" si="5"/>
        <v/>
      </c>
      <c r="L77" s="81"/>
      <c r="M77" s="6" t="str">
        <f t="shared" si="7"/>
        <v/>
      </c>
      <c r="N77" s="19"/>
      <c r="O77" s="8"/>
      <c r="P77" s="82"/>
      <c r="Q77" s="82"/>
      <c r="R77" s="83" t="str">
        <f t="shared" si="8"/>
        <v/>
      </c>
      <c r="S77" s="83"/>
      <c r="T77" s="84" t="str">
        <f t="shared" si="9"/>
        <v/>
      </c>
      <c r="U77" s="84"/>
    </row>
    <row r="78" spans="2:21">
      <c r="B78" s="19">
        <v>70</v>
      </c>
      <c r="C78" s="81" t="str">
        <f t="shared" si="6"/>
        <v/>
      </c>
      <c r="D78" s="81"/>
      <c r="E78" s="19"/>
      <c r="F78" s="8"/>
      <c r="G78" s="19" t="s">
        <v>4</v>
      </c>
      <c r="H78" s="82"/>
      <c r="I78" s="82"/>
      <c r="J78" s="19"/>
      <c r="K78" s="81" t="str">
        <f t="shared" si="5"/>
        <v/>
      </c>
      <c r="L78" s="81"/>
      <c r="M78" s="6" t="str">
        <f t="shared" si="7"/>
        <v/>
      </c>
      <c r="N78" s="19"/>
      <c r="O78" s="8"/>
      <c r="P78" s="82"/>
      <c r="Q78" s="82"/>
      <c r="R78" s="83" t="str">
        <f t="shared" si="8"/>
        <v/>
      </c>
      <c r="S78" s="83"/>
      <c r="T78" s="84" t="str">
        <f t="shared" si="9"/>
        <v/>
      </c>
      <c r="U78" s="84"/>
    </row>
    <row r="79" spans="2:21">
      <c r="B79" s="19">
        <v>71</v>
      </c>
      <c r="C79" s="81" t="str">
        <f t="shared" si="6"/>
        <v/>
      </c>
      <c r="D79" s="81"/>
      <c r="E79" s="19"/>
      <c r="F79" s="8"/>
      <c r="G79" s="19" t="s">
        <v>3</v>
      </c>
      <c r="H79" s="82"/>
      <c r="I79" s="82"/>
      <c r="J79" s="19"/>
      <c r="K79" s="81" t="str">
        <f t="shared" si="5"/>
        <v/>
      </c>
      <c r="L79" s="81"/>
      <c r="M79" s="6" t="str">
        <f t="shared" si="7"/>
        <v/>
      </c>
      <c r="N79" s="19"/>
      <c r="O79" s="8"/>
      <c r="P79" s="82"/>
      <c r="Q79" s="82"/>
      <c r="R79" s="83" t="str">
        <f t="shared" si="8"/>
        <v/>
      </c>
      <c r="S79" s="83"/>
      <c r="T79" s="84" t="str">
        <f t="shared" si="9"/>
        <v/>
      </c>
      <c r="U79" s="84"/>
    </row>
    <row r="80" spans="2:21">
      <c r="B80" s="19">
        <v>72</v>
      </c>
      <c r="C80" s="81" t="str">
        <f t="shared" si="6"/>
        <v/>
      </c>
      <c r="D80" s="81"/>
      <c r="E80" s="19"/>
      <c r="F80" s="8"/>
      <c r="G80" s="19" t="s">
        <v>4</v>
      </c>
      <c r="H80" s="82"/>
      <c r="I80" s="82"/>
      <c r="J80" s="19"/>
      <c r="K80" s="81" t="str">
        <f t="shared" si="5"/>
        <v/>
      </c>
      <c r="L80" s="81"/>
      <c r="M80" s="6" t="str">
        <f t="shared" si="7"/>
        <v/>
      </c>
      <c r="N80" s="19"/>
      <c r="O80" s="8"/>
      <c r="P80" s="82"/>
      <c r="Q80" s="82"/>
      <c r="R80" s="83" t="str">
        <f t="shared" si="8"/>
        <v/>
      </c>
      <c r="S80" s="83"/>
      <c r="T80" s="84" t="str">
        <f t="shared" si="9"/>
        <v/>
      </c>
      <c r="U80" s="84"/>
    </row>
    <row r="81" spans="2:21">
      <c r="B81" s="19">
        <v>73</v>
      </c>
      <c r="C81" s="81" t="str">
        <f t="shared" si="6"/>
        <v/>
      </c>
      <c r="D81" s="81"/>
      <c r="E81" s="19"/>
      <c r="F81" s="8"/>
      <c r="G81" s="19" t="s">
        <v>3</v>
      </c>
      <c r="H81" s="82"/>
      <c r="I81" s="82"/>
      <c r="J81" s="19"/>
      <c r="K81" s="81" t="str">
        <f t="shared" si="5"/>
        <v/>
      </c>
      <c r="L81" s="81"/>
      <c r="M81" s="6" t="str">
        <f t="shared" si="7"/>
        <v/>
      </c>
      <c r="N81" s="19"/>
      <c r="O81" s="8"/>
      <c r="P81" s="82"/>
      <c r="Q81" s="82"/>
      <c r="R81" s="83" t="str">
        <f t="shared" si="8"/>
        <v/>
      </c>
      <c r="S81" s="83"/>
      <c r="T81" s="84" t="str">
        <f t="shared" si="9"/>
        <v/>
      </c>
      <c r="U81" s="84"/>
    </row>
    <row r="82" spans="2:21">
      <c r="B82" s="19">
        <v>74</v>
      </c>
      <c r="C82" s="81" t="str">
        <f t="shared" si="6"/>
        <v/>
      </c>
      <c r="D82" s="81"/>
      <c r="E82" s="19"/>
      <c r="F82" s="8"/>
      <c r="G82" s="19" t="s">
        <v>3</v>
      </c>
      <c r="H82" s="82"/>
      <c r="I82" s="82"/>
      <c r="J82" s="19"/>
      <c r="K82" s="81" t="str">
        <f t="shared" si="5"/>
        <v/>
      </c>
      <c r="L82" s="81"/>
      <c r="M82" s="6" t="str">
        <f t="shared" si="7"/>
        <v/>
      </c>
      <c r="N82" s="19"/>
      <c r="O82" s="8"/>
      <c r="P82" s="82"/>
      <c r="Q82" s="82"/>
      <c r="R82" s="83" t="str">
        <f t="shared" si="8"/>
        <v/>
      </c>
      <c r="S82" s="83"/>
      <c r="T82" s="84" t="str">
        <f t="shared" si="9"/>
        <v/>
      </c>
      <c r="U82" s="84"/>
    </row>
    <row r="83" spans="2:21">
      <c r="B83" s="19">
        <v>75</v>
      </c>
      <c r="C83" s="81" t="str">
        <f t="shared" si="6"/>
        <v/>
      </c>
      <c r="D83" s="81"/>
      <c r="E83" s="19"/>
      <c r="F83" s="8"/>
      <c r="G83" s="19" t="s">
        <v>3</v>
      </c>
      <c r="H83" s="82"/>
      <c r="I83" s="82"/>
      <c r="J83" s="19"/>
      <c r="K83" s="81" t="str">
        <f t="shared" si="5"/>
        <v/>
      </c>
      <c r="L83" s="81"/>
      <c r="M83" s="6" t="str">
        <f t="shared" si="7"/>
        <v/>
      </c>
      <c r="N83" s="19"/>
      <c r="O83" s="8"/>
      <c r="P83" s="82"/>
      <c r="Q83" s="82"/>
      <c r="R83" s="83" t="str">
        <f t="shared" si="8"/>
        <v/>
      </c>
      <c r="S83" s="83"/>
      <c r="T83" s="84" t="str">
        <f t="shared" si="9"/>
        <v/>
      </c>
      <c r="U83" s="84"/>
    </row>
    <row r="84" spans="2:21">
      <c r="B84" s="19">
        <v>76</v>
      </c>
      <c r="C84" s="81" t="str">
        <f t="shared" si="6"/>
        <v/>
      </c>
      <c r="D84" s="81"/>
      <c r="E84" s="19"/>
      <c r="F84" s="8"/>
      <c r="G84" s="19" t="s">
        <v>3</v>
      </c>
      <c r="H84" s="82"/>
      <c r="I84" s="82"/>
      <c r="J84" s="19"/>
      <c r="K84" s="81" t="str">
        <f t="shared" si="5"/>
        <v/>
      </c>
      <c r="L84" s="81"/>
      <c r="M84" s="6" t="str">
        <f t="shared" si="7"/>
        <v/>
      </c>
      <c r="N84" s="19"/>
      <c r="O84" s="8"/>
      <c r="P84" s="82"/>
      <c r="Q84" s="82"/>
      <c r="R84" s="83" t="str">
        <f t="shared" si="8"/>
        <v/>
      </c>
      <c r="S84" s="83"/>
      <c r="T84" s="84" t="str">
        <f t="shared" si="9"/>
        <v/>
      </c>
      <c r="U84" s="84"/>
    </row>
    <row r="85" spans="2:21">
      <c r="B85" s="19">
        <v>77</v>
      </c>
      <c r="C85" s="81" t="str">
        <f t="shared" si="6"/>
        <v/>
      </c>
      <c r="D85" s="81"/>
      <c r="E85" s="19"/>
      <c r="F85" s="8"/>
      <c r="G85" s="19" t="s">
        <v>4</v>
      </c>
      <c r="H85" s="82"/>
      <c r="I85" s="82"/>
      <c r="J85" s="19"/>
      <c r="K85" s="81" t="str">
        <f t="shared" si="5"/>
        <v/>
      </c>
      <c r="L85" s="81"/>
      <c r="M85" s="6" t="str">
        <f t="shared" si="7"/>
        <v/>
      </c>
      <c r="N85" s="19"/>
      <c r="O85" s="8"/>
      <c r="P85" s="82"/>
      <c r="Q85" s="82"/>
      <c r="R85" s="83" t="str">
        <f t="shared" si="8"/>
        <v/>
      </c>
      <c r="S85" s="83"/>
      <c r="T85" s="84" t="str">
        <f t="shared" si="9"/>
        <v/>
      </c>
      <c r="U85" s="84"/>
    </row>
    <row r="86" spans="2:21">
      <c r="B86" s="19">
        <v>78</v>
      </c>
      <c r="C86" s="81" t="str">
        <f t="shared" si="6"/>
        <v/>
      </c>
      <c r="D86" s="81"/>
      <c r="E86" s="19"/>
      <c r="F86" s="8"/>
      <c r="G86" s="19" t="s">
        <v>3</v>
      </c>
      <c r="H86" s="82"/>
      <c r="I86" s="82"/>
      <c r="J86" s="19"/>
      <c r="K86" s="81" t="str">
        <f t="shared" si="5"/>
        <v/>
      </c>
      <c r="L86" s="81"/>
      <c r="M86" s="6" t="str">
        <f t="shared" si="7"/>
        <v/>
      </c>
      <c r="N86" s="19"/>
      <c r="O86" s="8"/>
      <c r="P86" s="82"/>
      <c r="Q86" s="82"/>
      <c r="R86" s="83" t="str">
        <f t="shared" si="8"/>
        <v/>
      </c>
      <c r="S86" s="83"/>
      <c r="T86" s="84" t="str">
        <f t="shared" si="9"/>
        <v/>
      </c>
      <c r="U86" s="84"/>
    </row>
    <row r="87" spans="2:21">
      <c r="B87" s="19">
        <v>79</v>
      </c>
      <c r="C87" s="81" t="str">
        <f t="shared" si="6"/>
        <v/>
      </c>
      <c r="D87" s="81"/>
      <c r="E87" s="19"/>
      <c r="F87" s="8"/>
      <c r="G87" s="19" t="s">
        <v>4</v>
      </c>
      <c r="H87" s="82"/>
      <c r="I87" s="82"/>
      <c r="J87" s="19"/>
      <c r="K87" s="81" t="str">
        <f t="shared" si="5"/>
        <v/>
      </c>
      <c r="L87" s="81"/>
      <c r="M87" s="6" t="str">
        <f t="shared" si="7"/>
        <v/>
      </c>
      <c r="N87" s="19"/>
      <c r="O87" s="8"/>
      <c r="P87" s="82"/>
      <c r="Q87" s="82"/>
      <c r="R87" s="83" t="str">
        <f t="shared" si="8"/>
        <v/>
      </c>
      <c r="S87" s="83"/>
      <c r="T87" s="84" t="str">
        <f t="shared" si="9"/>
        <v/>
      </c>
      <c r="U87" s="84"/>
    </row>
    <row r="88" spans="2:21">
      <c r="B88" s="19">
        <v>80</v>
      </c>
      <c r="C88" s="81" t="str">
        <f t="shared" si="6"/>
        <v/>
      </c>
      <c r="D88" s="81"/>
      <c r="E88" s="19"/>
      <c r="F88" s="8"/>
      <c r="G88" s="19" t="s">
        <v>4</v>
      </c>
      <c r="H88" s="82"/>
      <c r="I88" s="82"/>
      <c r="J88" s="19"/>
      <c r="K88" s="81" t="str">
        <f t="shared" si="5"/>
        <v/>
      </c>
      <c r="L88" s="81"/>
      <c r="M88" s="6" t="str">
        <f t="shared" si="7"/>
        <v/>
      </c>
      <c r="N88" s="19"/>
      <c r="O88" s="8"/>
      <c r="P88" s="82"/>
      <c r="Q88" s="82"/>
      <c r="R88" s="83" t="str">
        <f t="shared" si="8"/>
        <v/>
      </c>
      <c r="S88" s="83"/>
      <c r="T88" s="84" t="str">
        <f t="shared" si="9"/>
        <v/>
      </c>
      <c r="U88" s="84"/>
    </row>
    <row r="89" spans="2:21">
      <c r="B89" s="19">
        <v>81</v>
      </c>
      <c r="C89" s="81" t="str">
        <f t="shared" si="6"/>
        <v/>
      </c>
      <c r="D89" s="81"/>
      <c r="E89" s="19"/>
      <c r="F89" s="8"/>
      <c r="G89" s="19" t="s">
        <v>4</v>
      </c>
      <c r="H89" s="82"/>
      <c r="I89" s="82"/>
      <c r="J89" s="19"/>
      <c r="K89" s="81" t="str">
        <f t="shared" si="5"/>
        <v/>
      </c>
      <c r="L89" s="81"/>
      <c r="M89" s="6" t="str">
        <f t="shared" si="7"/>
        <v/>
      </c>
      <c r="N89" s="19"/>
      <c r="O89" s="8"/>
      <c r="P89" s="82"/>
      <c r="Q89" s="82"/>
      <c r="R89" s="83" t="str">
        <f t="shared" si="8"/>
        <v/>
      </c>
      <c r="S89" s="83"/>
      <c r="T89" s="84" t="str">
        <f t="shared" si="9"/>
        <v/>
      </c>
      <c r="U89" s="84"/>
    </row>
    <row r="90" spans="2:21">
      <c r="B90" s="19">
        <v>82</v>
      </c>
      <c r="C90" s="81" t="str">
        <f t="shared" si="6"/>
        <v/>
      </c>
      <c r="D90" s="81"/>
      <c r="E90" s="19"/>
      <c r="F90" s="8"/>
      <c r="G90" s="19" t="s">
        <v>4</v>
      </c>
      <c r="H90" s="82"/>
      <c r="I90" s="82"/>
      <c r="J90" s="19"/>
      <c r="K90" s="81" t="str">
        <f t="shared" si="5"/>
        <v/>
      </c>
      <c r="L90" s="81"/>
      <c r="M90" s="6" t="str">
        <f t="shared" si="7"/>
        <v/>
      </c>
      <c r="N90" s="19"/>
      <c r="O90" s="8"/>
      <c r="P90" s="82"/>
      <c r="Q90" s="82"/>
      <c r="R90" s="83" t="str">
        <f t="shared" si="8"/>
        <v/>
      </c>
      <c r="S90" s="83"/>
      <c r="T90" s="84" t="str">
        <f t="shared" si="9"/>
        <v/>
      </c>
      <c r="U90" s="84"/>
    </row>
    <row r="91" spans="2:21">
      <c r="B91" s="19">
        <v>83</v>
      </c>
      <c r="C91" s="81" t="str">
        <f t="shared" si="6"/>
        <v/>
      </c>
      <c r="D91" s="81"/>
      <c r="E91" s="19"/>
      <c r="F91" s="8"/>
      <c r="G91" s="19" t="s">
        <v>4</v>
      </c>
      <c r="H91" s="82"/>
      <c r="I91" s="82"/>
      <c r="J91" s="19"/>
      <c r="K91" s="81" t="str">
        <f t="shared" si="5"/>
        <v/>
      </c>
      <c r="L91" s="81"/>
      <c r="M91" s="6" t="str">
        <f t="shared" si="7"/>
        <v/>
      </c>
      <c r="N91" s="19"/>
      <c r="O91" s="8"/>
      <c r="P91" s="82"/>
      <c r="Q91" s="82"/>
      <c r="R91" s="83" t="str">
        <f t="shared" si="8"/>
        <v/>
      </c>
      <c r="S91" s="83"/>
      <c r="T91" s="84" t="str">
        <f t="shared" si="9"/>
        <v/>
      </c>
      <c r="U91" s="84"/>
    </row>
    <row r="92" spans="2:21">
      <c r="B92" s="19">
        <v>84</v>
      </c>
      <c r="C92" s="81" t="str">
        <f t="shared" si="6"/>
        <v/>
      </c>
      <c r="D92" s="81"/>
      <c r="E92" s="19"/>
      <c r="F92" s="8"/>
      <c r="G92" s="19" t="s">
        <v>3</v>
      </c>
      <c r="H92" s="82"/>
      <c r="I92" s="82"/>
      <c r="J92" s="19"/>
      <c r="K92" s="81" t="str">
        <f t="shared" si="5"/>
        <v/>
      </c>
      <c r="L92" s="81"/>
      <c r="M92" s="6" t="str">
        <f t="shared" si="7"/>
        <v/>
      </c>
      <c r="N92" s="19"/>
      <c r="O92" s="8"/>
      <c r="P92" s="82"/>
      <c r="Q92" s="82"/>
      <c r="R92" s="83" t="str">
        <f t="shared" si="8"/>
        <v/>
      </c>
      <c r="S92" s="83"/>
      <c r="T92" s="84" t="str">
        <f t="shared" si="9"/>
        <v/>
      </c>
      <c r="U92" s="84"/>
    </row>
    <row r="93" spans="2:21">
      <c r="B93" s="19">
        <v>85</v>
      </c>
      <c r="C93" s="81" t="str">
        <f t="shared" si="6"/>
        <v/>
      </c>
      <c r="D93" s="81"/>
      <c r="E93" s="19"/>
      <c r="F93" s="8"/>
      <c r="G93" s="19" t="s">
        <v>4</v>
      </c>
      <c r="H93" s="82"/>
      <c r="I93" s="82"/>
      <c r="J93" s="19"/>
      <c r="K93" s="81" t="str">
        <f t="shared" si="5"/>
        <v/>
      </c>
      <c r="L93" s="81"/>
      <c r="M93" s="6" t="str">
        <f t="shared" si="7"/>
        <v/>
      </c>
      <c r="N93" s="19"/>
      <c r="O93" s="8"/>
      <c r="P93" s="82"/>
      <c r="Q93" s="82"/>
      <c r="R93" s="83" t="str">
        <f t="shared" si="8"/>
        <v/>
      </c>
      <c r="S93" s="83"/>
      <c r="T93" s="84" t="str">
        <f t="shared" si="9"/>
        <v/>
      </c>
      <c r="U93" s="84"/>
    </row>
    <row r="94" spans="2:21">
      <c r="B94" s="19">
        <v>86</v>
      </c>
      <c r="C94" s="81" t="str">
        <f t="shared" si="6"/>
        <v/>
      </c>
      <c r="D94" s="81"/>
      <c r="E94" s="19"/>
      <c r="F94" s="8"/>
      <c r="G94" s="19" t="s">
        <v>3</v>
      </c>
      <c r="H94" s="82"/>
      <c r="I94" s="82"/>
      <c r="J94" s="19"/>
      <c r="K94" s="81" t="str">
        <f t="shared" si="5"/>
        <v/>
      </c>
      <c r="L94" s="81"/>
      <c r="M94" s="6" t="str">
        <f t="shared" si="7"/>
        <v/>
      </c>
      <c r="N94" s="19"/>
      <c r="O94" s="8"/>
      <c r="P94" s="82"/>
      <c r="Q94" s="82"/>
      <c r="R94" s="83" t="str">
        <f t="shared" si="8"/>
        <v/>
      </c>
      <c r="S94" s="83"/>
      <c r="T94" s="84" t="str">
        <f t="shared" si="9"/>
        <v/>
      </c>
      <c r="U94" s="84"/>
    </row>
    <row r="95" spans="2:21">
      <c r="B95" s="19">
        <v>87</v>
      </c>
      <c r="C95" s="81" t="str">
        <f t="shared" si="6"/>
        <v/>
      </c>
      <c r="D95" s="81"/>
      <c r="E95" s="19"/>
      <c r="F95" s="8"/>
      <c r="G95" s="19" t="s">
        <v>4</v>
      </c>
      <c r="H95" s="82"/>
      <c r="I95" s="82"/>
      <c r="J95" s="19"/>
      <c r="K95" s="81" t="str">
        <f t="shared" si="5"/>
        <v/>
      </c>
      <c r="L95" s="81"/>
      <c r="M95" s="6" t="str">
        <f t="shared" si="7"/>
        <v/>
      </c>
      <c r="N95" s="19"/>
      <c r="O95" s="8"/>
      <c r="P95" s="82"/>
      <c r="Q95" s="82"/>
      <c r="R95" s="83" t="str">
        <f t="shared" si="8"/>
        <v/>
      </c>
      <c r="S95" s="83"/>
      <c r="T95" s="84" t="str">
        <f t="shared" si="9"/>
        <v/>
      </c>
      <c r="U95" s="84"/>
    </row>
    <row r="96" spans="2:21">
      <c r="B96" s="19">
        <v>88</v>
      </c>
      <c r="C96" s="81" t="str">
        <f t="shared" si="6"/>
        <v/>
      </c>
      <c r="D96" s="81"/>
      <c r="E96" s="19"/>
      <c r="F96" s="8"/>
      <c r="G96" s="19" t="s">
        <v>3</v>
      </c>
      <c r="H96" s="82"/>
      <c r="I96" s="82"/>
      <c r="J96" s="19"/>
      <c r="K96" s="81" t="str">
        <f t="shared" si="5"/>
        <v/>
      </c>
      <c r="L96" s="81"/>
      <c r="M96" s="6" t="str">
        <f t="shared" si="7"/>
        <v/>
      </c>
      <c r="N96" s="19"/>
      <c r="O96" s="8"/>
      <c r="P96" s="82"/>
      <c r="Q96" s="82"/>
      <c r="R96" s="83" t="str">
        <f t="shared" si="8"/>
        <v/>
      </c>
      <c r="S96" s="83"/>
      <c r="T96" s="84" t="str">
        <f t="shared" si="9"/>
        <v/>
      </c>
      <c r="U96" s="84"/>
    </row>
    <row r="97" spans="2:21">
      <c r="B97" s="19">
        <v>89</v>
      </c>
      <c r="C97" s="81" t="str">
        <f t="shared" si="6"/>
        <v/>
      </c>
      <c r="D97" s="81"/>
      <c r="E97" s="19"/>
      <c r="F97" s="8"/>
      <c r="G97" s="19" t="s">
        <v>4</v>
      </c>
      <c r="H97" s="82"/>
      <c r="I97" s="82"/>
      <c r="J97" s="19"/>
      <c r="K97" s="81" t="str">
        <f t="shared" si="5"/>
        <v/>
      </c>
      <c r="L97" s="81"/>
      <c r="M97" s="6" t="str">
        <f t="shared" si="7"/>
        <v/>
      </c>
      <c r="N97" s="19"/>
      <c r="O97" s="8"/>
      <c r="P97" s="82"/>
      <c r="Q97" s="82"/>
      <c r="R97" s="83" t="str">
        <f t="shared" si="8"/>
        <v/>
      </c>
      <c r="S97" s="83"/>
      <c r="T97" s="84" t="str">
        <f t="shared" si="9"/>
        <v/>
      </c>
      <c r="U97" s="84"/>
    </row>
    <row r="98" spans="2:21">
      <c r="B98" s="19">
        <v>90</v>
      </c>
      <c r="C98" s="81" t="str">
        <f t="shared" si="6"/>
        <v/>
      </c>
      <c r="D98" s="81"/>
      <c r="E98" s="19"/>
      <c r="F98" s="8"/>
      <c r="G98" s="19" t="s">
        <v>3</v>
      </c>
      <c r="H98" s="82"/>
      <c r="I98" s="82"/>
      <c r="J98" s="19"/>
      <c r="K98" s="81" t="str">
        <f t="shared" si="5"/>
        <v/>
      </c>
      <c r="L98" s="81"/>
      <c r="M98" s="6" t="str">
        <f t="shared" si="7"/>
        <v/>
      </c>
      <c r="N98" s="19"/>
      <c r="O98" s="8"/>
      <c r="P98" s="82"/>
      <c r="Q98" s="82"/>
      <c r="R98" s="83" t="str">
        <f t="shared" si="8"/>
        <v/>
      </c>
      <c r="S98" s="83"/>
      <c r="T98" s="84" t="str">
        <f t="shared" si="9"/>
        <v/>
      </c>
      <c r="U98" s="84"/>
    </row>
    <row r="99" spans="2:21">
      <c r="B99" s="19">
        <v>91</v>
      </c>
      <c r="C99" s="81" t="str">
        <f t="shared" si="6"/>
        <v/>
      </c>
      <c r="D99" s="81"/>
      <c r="E99" s="19"/>
      <c r="F99" s="8"/>
      <c r="G99" s="19" t="s">
        <v>4</v>
      </c>
      <c r="H99" s="82"/>
      <c r="I99" s="82"/>
      <c r="J99" s="19"/>
      <c r="K99" s="81" t="str">
        <f t="shared" si="5"/>
        <v/>
      </c>
      <c r="L99" s="81"/>
      <c r="M99" s="6" t="str">
        <f t="shared" si="7"/>
        <v/>
      </c>
      <c r="N99" s="19"/>
      <c r="O99" s="8"/>
      <c r="P99" s="82"/>
      <c r="Q99" s="82"/>
      <c r="R99" s="83" t="str">
        <f t="shared" si="8"/>
        <v/>
      </c>
      <c r="S99" s="83"/>
      <c r="T99" s="84" t="str">
        <f t="shared" si="9"/>
        <v/>
      </c>
      <c r="U99" s="84"/>
    </row>
    <row r="100" spans="2:21">
      <c r="B100" s="19">
        <v>92</v>
      </c>
      <c r="C100" s="81" t="str">
        <f t="shared" si="6"/>
        <v/>
      </c>
      <c r="D100" s="81"/>
      <c r="E100" s="19"/>
      <c r="F100" s="8"/>
      <c r="G100" s="19" t="s">
        <v>4</v>
      </c>
      <c r="H100" s="82"/>
      <c r="I100" s="82"/>
      <c r="J100" s="19"/>
      <c r="K100" s="81" t="str">
        <f t="shared" si="5"/>
        <v/>
      </c>
      <c r="L100" s="81"/>
      <c r="M100" s="6" t="str">
        <f t="shared" si="7"/>
        <v/>
      </c>
      <c r="N100" s="19"/>
      <c r="O100" s="8"/>
      <c r="P100" s="82"/>
      <c r="Q100" s="82"/>
      <c r="R100" s="83" t="str">
        <f t="shared" si="8"/>
        <v/>
      </c>
      <c r="S100" s="83"/>
      <c r="T100" s="84" t="str">
        <f t="shared" si="9"/>
        <v/>
      </c>
      <c r="U100" s="84"/>
    </row>
    <row r="101" spans="2:21">
      <c r="B101" s="19">
        <v>93</v>
      </c>
      <c r="C101" s="81" t="str">
        <f t="shared" si="6"/>
        <v/>
      </c>
      <c r="D101" s="81"/>
      <c r="E101" s="19"/>
      <c r="F101" s="8"/>
      <c r="G101" s="19" t="s">
        <v>3</v>
      </c>
      <c r="H101" s="82"/>
      <c r="I101" s="82"/>
      <c r="J101" s="19"/>
      <c r="K101" s="81" t="str">
        <f t="shared" si="5"/>
        <v/>
      </c>
      <c r="L101" s="81"/>
      <c r="M101" s="6" t="str">
        <f t="shared" si="7"/>
        <v/>
      </c>
      <c r="N101" s="19"/>
      <c r="O101" s="8"/>
      <c r="P101" s="82"/>
      <c r="Q101" s="82"/>
      <c r="R101" s="83" t="str">
        <f t="shared" si="8"/>
        <v/>
      </c>
      <c r="S101" s="83"/>
      <c r="T101" s="84" t="str">
        <f t="shared" si="9"/>
        <v/>
      </c>
      <c r="U101" s="84"/>
    </row>
    <row r="102" spans="2:21">
      <c r="B102" s="19">
        <v>94</v>
      </c>
      <c r="C102" s="81" t="str">
        <f t="shared" si="6"/>
        <v/>
      </c>
      <c r="D102" s="81"/>
      <c r="E102" s="19"/>
      <c r="F102" s="8"/>
      <c r="G102" s="19" t="s">
        <v>3</v>
      </c>
      <c r="H102" s="82"/>
      <c r="I102" s="82"/>
      <c r="J102" s="19"/>
      <c r="K102" s="81" t="str">
        <f t="shared" si="5"/>
        <v/>
      </c>
      <c r="L102" s="81"/>
      <c r="M102" s="6" t="str">
        <f t="shared" si="7"/>
        <v/>
      </c>
      <c r="N102" s="19"/>
      <c r="O102" s="8"/>
      <c r="P102" s="82"/>
      <c r="Q102" s="82"/>
      <c r="R102" s="83" t="str">
        <f t="shared" si="8"/>
        <v/>
      </c>
      <c r="S102" s="83"/>
      <c r="T102" s="84" t="str">
        <f t="shared" si="9"/>
        <v/>
      </c>
      <c r="U102" s="84"/>
    </row>
    <row r="103" spans="2:21">
      <c r="B103" s="19">
        <v>95</v>
      </c>
      <c r="C103" s="81" t="str">
        <f t="shared" si="6"/>
        <v/>
      </c>
      <c r="D103" s="81"/>
      <c r="E103" s="19"/>
      <c r="F103" s="8"/>
      <c r="G103" s="19" t="s">
        <v>3</v>
      </c>
      <c r="H103" s="82"/>
      <c r="I103" s="82"/>
      <c r="J103" s="19"/>
      <c r="K103" s="81" t="str">
        <f t="shared" si="5"/>
        <v/>
      </c>
      <c r="L103" s="81"/>
      <c r="M103" s="6" t="str">
        <f t="shared" si="7"/>
        <v/>
      </c>
      <c r="N103" s="19"/>
      <c r="O103" s="8"/>
      <c r="P103" s="82"/>
      <c r="Q103" s="82"/>
      <c r="R103" s="83" t="str">
        <f t="shared" si="8"/>
        <v/>
      </c>
      <c r="S103" s="83"/>
      <c r="T103" s="84" t="str">
        <f t="shared" si="9"/>
        <v/>
      </c>
      <c r="U103" s="84"/>
    </row>
    <row r="104" spans="2:21">
      <c r="B104" s="19">
        <v>96</v>
      </c>
      <c r="C104" s="81" t="str">
        <f t="shared" si="6"/>
        <v/>
      </c>
      <c r="D104" s="81"/>
      <c r="E104" s="19"/>
      <c r="F104" s="8"/>
      <c r="G104" s="19" t="s">
        <v>4</v>
      </c>
      <c r="H104" s="82"/>
      <c r="I104" s="82"/>
      <c r="J104" s="19"/>
      <c r="K104" s="81" t="str">
        <f t="shared" si="5"/>
        <v/>
      </c>
      <c r="L104" s="81"/>
      <c r="M104" s="6" t="str">
        <f t="shared" si="7"/>
        <v/>
      </c>
      <c r="N104" s="19"/>
      <c r="O104" s="8"/>
      <c r="P104" s="82"/>
      <c r="Q104" s="82"/>
      <c r="R104" s="83" t="str">
        <f t="shared" si="8"/>
        <v/>
      </c>
      <c r="S104" s="83"/>
      <c r="T104" s="84" t="str">
        <f t="shared" si="9"/>
        <v/>
      </c>
      <c r="U104" s="84"/>
    </row>
    <row r="105" spans="2:21">
      <c r="B105" s="19">
        <v>97</v>
      </c>
      <c r="C105" s="81" t="str">
        <f t="shared" si="6"/>
        <v/>
      </c>
      <c r="D105" s="81"/>
      <c r="E105" s="19"/>
      <c r="F105" s="8"/>
      <c r="G105" s="19" t="s">
        <v>3</v>
      </c>
      <c r="H105" s="82"/>
      <c r="I105" s="82"/>
      <c r="J105" s="19"/>
      <c r="K105" s="81" t="str">
        <f t="shared" si="5"/>
        <v/>
      </c>
      <c r="L105" s="81"/>
      <c r="M105" s="6" t="str">
        <f t="shared" si="7"/>
        <v/>
      </c>
      <c r="N105" s="19"/>
      <c r="O105" s="8"/>
      <c r="P105" s="82"/>
      <c r="Q105" s="82"/>
      <c r="R105" s="83" t="str">
        <f t="shared" si="8"/>
        <v/>
      </c>
      <c r="S105" s="83"/>
      <c r="T105" s="84" t="str">
        <f t="shared" si="9"/>
        <v/>
      </c>
      <c r="U105" s="84"/>
    </row>
    <row r="106" spans="2:21">
      <c r="B106" s="19">
        <v>98</v>
      </c>
      <c r="C106" s="81" t="str">
        <f t="shared" si="6"/>
        <v/>
      </c>
      <c r="D106" s="81"/>
      <c r="E106" s="19"/>
      <c r="F106" s="8"/>
      <c r="G106" s="19" t="s">
        <v>4</v>
      </c>
      <c r="H106" s="82"/>
      <c r="I106" s="82"/>
      <c r="J106" s="19"/>
      <c r="K106" s="81" t="str">
        <f t="shared" si="5"/>
        <v/>
      </c>
      <c r="L106" s="81"/>
      <c r="M106" s="6" t="str">
        <f t="shared" si="7"/>
        <v/>
      </c>
      <c r="N106" s="19"/>
      <c r="O106" s="8"/>
      <c r="P106" s="82"/>
      <c r="Q106" s="82"/>
      <c r="R106" s="83" t="str">
        <f t="shared" si="8"/>
        <v/>
      </c>
      <c r="S106" s="83"/>
      <c r="T106" s="84" t="str">
        <f t="shared" si="9"/>
        <v/>
      </c>
      <c r="U106" s="84"/>
    </row>
    <row r="107" spans="2:21">
      <c r="B107" s="19">
        <v>99</v>
      </c>
      <c r="C107" s="81" t="str">
        <f t="shared" si="6"/>
        <v/>
      </c>
      <c r="D107" s="81"/>
      <c r="E107" s="19"/>
      <c r="F107" s="8"/>
      <c r="G107" s="19" t="s">
        <v>4</v>
      </c>
      <c r="H107" s="82"/>
      <c r="I107" s="82"/>
      <c r="J107" s="19"/>
      <c r="K107" s="81" t="str">
        <f t="shared" si="5"/>
        <v/>
      </c>
      <c r="L107" s="81"/>
      <c r="M107" s="6" t="str">
        <f t="shared" si="7"/>
        <v/>
      </c>
      <c r="N107" s="19"/>
      <c r="O107" s="8"/>
      <c r="P107" s="82"/>
      <c r="Q107" s="82"/>
      <c r="R107" s="83" t="str">
        <f t="shared" si="8"/>
        <v/>
      </c>
      <c r="S107" s="83"/>
      <c r="T107" s="84" t="str">
        <f t="shared" si="9"/>
        <v/>
      </c>
      <c r="U107" s="84"/>
    </row>
    <row r="108" spans="2:21">
      <c r="B108" s="19">
        <v>100</v>
      </c>
      <c r="C108" s="81" t="str">
        <f t="shared" si="6"/>
        <v/>
      </c>
      <c r="D108" s="81"/>
      <c r="E108" s="19"/>
      <c r="F108" s="8"/>
      <c r="G108" s="19" t="s">
        <v>3</v>
      </c>
      <c r="H108" s="82"/>
      <c r="I108" s="82"/>
      <c r="J108" s="19"/>
      <c r="K108" s="81" t="str">
        <f t="shared" si="5"/>
        <v/>
      </c>
      <c r="L108" s="81"/>
      <c r="M108" s="6" t="str">
        <f t="shared" si="7"/>
        <v/>
      </c>
      <c r="N108" s="19"/>
      <c r="O108" s="8"/>
      <c r="P108" s="82"/>
      <c r="Q108" s="82"/>
      <c r="R108" s="83" t="str">
        <f t="shared" si="8"/>
        <v/>
      </c>
      <c r="S108" s="83"/>
      <c r="T108" s="84" t="str">
        <f t="shared" si="9"/>
        <v/>
      </c>
      <c r="U108" s="84"/>
    </row>
    <row r="109" spans="2:21">
      <c r="B109" s="1"/>
      <c r="C109" s="1"/>
      <c r="D109" s="1"/>
      <c r="E109" s="1"/>
      <c r="F109" s="1"/>
      <c r="G109" s="1"/>
      <c r="H109" s="1"/>
      <c r="I109" s="1"/>
      <c r="J109" s="1"/>
      <c r="K109" s="1"/>
      <c r="L109" s="1"/>
      <c r="M109" s="1"/>
      <c r="N109" s="1"/>
      <c r="O109" s="1"/>
      <c r="P109" s="1"/>
      <c r="Q109" s="1"/>
      <c r="R109" s="1"/>
    </row>
  </sheetData>
  <mergeCells count="635">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 ref="J5:K5"/>
    <mergeCell ref="L5:M5"/>
    <mergeCell ref="P5:Q5"/>
    <mergeCell ref="F2:G2"/>
    <mergeCell ref="H2:I2"/>
    <mergeCell ref="R7:U7"/>
    <mergeCell ref="H8:I8"/>
    <mergeCell ref="K8:L8"/>
    <mergeCell ref="P8:Q8"/>
    <mergeCell ref="R8:S8"/>
    <mergeCell ref="T8:U8"/>
    <mergeCell ref="B7:B8"/>
    <mergeCell ref="C7:D8"/>
    <mergeCell ref="E7:I7"/>
    <mergeCell ref="J7:L7"/>
    <mergeCell ref="M7:M8"/>
    <mergeCell ref="N7:Q7"/>
    <mergeCell ref="C10:D10"/>
    <mergeCell ref="H10:I10"/>
    <mergeCell ref="K10:L10"/>
    <mergeCell ref="P10:Q10"/>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C14:D14"/>
    <mergeCell ref="H14:I14"/>
    <mergeCell ref="K14:L14"/>
    <mergeCell ref="P14:Q14"/>
    <mergeCell ref="R14:S14"/>
    <mergeCell ref="T14:U14"/>
    <mergeCell ref="C13:D13"/>
    <mergeCell ref="H13:I13"/>
    <mergeCell ref="K13:L13"/>
    <mergeCell ref="P13:Q13"/>
    <mergeCell ref="R13:S13"/>
    <mergeCell ref="T13:U13"/>
    <mergeCell ref="C16:D16"/>
    <mergeCell ref="H16:I16"/>
    <mergeCell ref="K16:L16"/>
    <mergeCell ref="P16:Q16"/>
    <mergeCell ref="R16:S16"/>
    <mergeCell ref="T16:U16"/>
    <mergeCell ref="C15:D15"/>
    <mergeCell ref="H15:I15"/>
    <mergeCell ref="K15:L15"/>
    <mergeCell ref="P15:Q15"/>
    <mergeCell ref="R15:S15"/>
    <mergeCell ref="T15:U15"/>
    <mergeCell ref="C18:D18"/>
    <mergeCell ref="H18:I18"/>
    <mergeCell ref="K18:L18"/>
    <mergeCell ref="P18:Q18"/>
    <mergeCell ref="R18:S18"/>
    <mergeCell ref="T18:U18"/>
    <mergeCell ref="C17:D17"/>
    <mergeCell ref="H17:I17"/>
    <mergeCell ref="K17:L17"/>
    <mergeCell ref="P17:Q17"/>
    <mergeCell ref="R17:S17"/>
    <mergeCell ref="T17:U17"/>
    <mergeCell ref="C20:D20"/>
    <mergeCell ref="H20:I20"/>
    <mergeCell ref="K20:L20"/>
    <mergeCell ref="P20:Q20"/>
    <mergeCell ref="R20:S20"/>
    <mergeCell ref="T20:U20"/>
    <mergeCell ref="C19:D19"/>
    <mergeCell ref="H19:I19"/>
    <mergeCell ref="K19:L19"/>
    <mergeCell ref="P19:Q19"/>
    <mergeCell ref="R19:S19"/>
    <mergeCell ref="T19:U19"/>
    <mergeCell ref="C22:D22"/>
    <mergeCell ref="H22:I22"/>
    <mergeCell ref="K22:L22"/>
    <mergeCell ref="P22:Q22"/>
    <mergeCell ref="R22:S22"/>
    <mergeCell ref="T22:U22"/>
    <mergeCell ref="C21:D21"/>
    <mergeCell ref="H21:I21"/>
    <mergeCell ref="K21:L21"/>
    <mergeCell ref="P21:Q21"/>
    <mergeCell ref="R21:S21"/>
    <mergeCell ref="T21:U21"/>
    <mergeCell ref="C24:D24"/>
    <mergeCell ref="H24:I24"/>
    <mergeCell ref="K24:L24"/>
    <mergeCell ref="P24:Q24"/>
    <mergeCell ref="R24:S24"/>
    <mergeCell ref="T24:U24"/>
    <mergeCell ref="C23:D23"/>
    <mergeCell ref="H23:I23"/>
    <mergeCell ref="K23:L23"/>
    <mergeCell ref="P23:Q23"/>
    <mergeCell ref="R23:S23"/>
    <mergeCell ref="T23:U23"/>
    <mergeCell ref="C26:D26"/>
    <mergeCell ref="H26:I26"/>
    <mergeCell ref="K26:L26"/>
    <mergeCell ref="P26:Q26"/>
    <mergeCell ref="R26:S26"/>
    <mergeCell ref="T26:U26"/>
    <mergeCell ref="C25:D25"/>
    <mergeCell ref="H25:I25"/>
    <mergeCell ref="K25:L25"/>
    <mergeCell ref="P25:Q25"/>
    <mergeCell ref="R25:S25"/>
    <mergeCell ref="T25:U25"/>
    <mergeCell ref="C28:D28"/>
    <mergeCell ref="H28:I28"/>
    <mergeCell ref="K28:L28"/>
    <mergeCell ref="P28:Q28"/>
    <mergeCell ref="R28:S28"/>
    <mergeCell ref="T28:U28"/>
    <mergeCell ref="C27:D27"/>
    <mergeCell ref="H27:I27"/>
    <mergeCell ref="K27:L27"/>
    <mergeCell ref="P27:Q27"/>
    <mergeCell ref="R27:S27"/>
    <mergeCell ref="T27:U27"/>
    <mergeCell ref="C30:D30"/>
    <mergeCell ref="H30:I30"/>
    <mergeCell ref="K30:L30"/>
    <mergeCell ref="P30:Q30"/>
    <mergeCell ref="R30:S30"/>
    <mergeCell ref="T30:U30"/>
    <mergeCell ref="C29:D29"/>
    <mergeCell ref="H29:I29"/>
    <mergeCell ref="K29:L29"/>
    <mergeCell ref="P29:Q29"/>
    <mergeCell ref="R29:S29"/>
    <mergeCell ref="T29:U29"/>
    <mergeCell ref="C32:D32"/>
    <mergeCell ref="H32:I32"/>
    <mergeCell ref="K32:L32"/>
    <mergeCell ref="P32:Q32"/>
    <mergeCell ref="R32:S32"/>
    <mergeCell ref="T32:U32"/>
    <mergeCell ref="C31:D31"/>
    <mergeCell ref="H31:I31"/>
    <mergeCell ref="K31:L31"/>
    <mergeCell ref="P31:Q31"/>
    <mergeCell ref="R31:S31"/>
    <mergeCell ref="T31:U31"/>
    <mergeCell ref="C34:D34"/>
    <mergeCell ref="H34:I34"/>
    <mergeCell ref="K34:L34"/>
    <mergeCell ref="P34:Q34"/>
    <mergeCell ref="R34:S34"/>
    <mergeCell ref="T34:U34"/>
    <mergeCell ref="C33:D33"/>
    <mergeCell ref="H33:I33"/>
    <mergeCell ref="K33:L33"/>
    <mergeCell ref="P33:Q33"/>
    <mergeCell ref="R33:S33"/>
    <mergeCell ref="T33:U33"/>
    <mergeCell ref="C36:D36"/>
    <mergeCell ref="H36:I36"/>
    <mergeCell ref="K36:L36"/>
    <mergeCell ref="P36:Q36"/>
    <mergeCell ref="R36:S36"/>
    <mergeCell ref="T36:U36"/>
    <mergeCell ref="C35:D35"/>
    <mergeCell ref="H35:I35"/>
    <mergeCell ref="K35:L35"/>
    <mergeCell ref="P35:Q35"/>
    <mergeCell ref="R35:S35"/>
    <mergeCell ref="T35:U35"/>
    <mergeCell ref="C38:D38"/>
    <mergeCell ref="H38:I38"/>
    <mergeCell ref="K38:L38"/>
    <mergeCell ref="P38:Q38"/>
    <mergeCell ref="R38:S38"/>
    <mergeCell ref="T38:U38"/>
    <mergeCell ref="C37:D37"/>
    <mergeCell ref="H37:I37"/>
    <mergeCell ref="K37:L37"/>
    <mergeCell ref="P37:Q37"/>
    <mergeCell ref="R37:S37"/>
    <mergeCell ref="T37:U37"/>
    <mergeCell ref="C40:D40"/>
    <mergeCell ref="H40:I40"/>
    <mergeCell ref="K40:L40"/>
    <mergeCell ref="P40:Q40"/>
    <mergeCell ref="R40:S40"/>
    <mergeCell ref="T40:U40"/>
    <mergeCell ref="C39:D39"/>
    <mergeCell ref="H39:I39"/>
    <mergeCell ref="K39:L39"/>
    <mergeCell ref="P39:Q39"/>
    <mergeCell ref="R39:S39"/>
    <mergeCell ref="T39:U39"/>
    <mergeCell ref="C42:D42"/>
    <mergeCell ref="H42:I42"/>
    <mergeCell ref="K42:L42"/>
    <mergeCell ref="P42:Q42"/>
    <mergeCell ref="R42:S42"/>
    <mergeCell ref="T42:U42"/>
    <mergeCell ref="C41:D41"/>
    <mergeCell ref="H41:I41"/>
    <mergeCell ref="K41:L41"/>
    <mergeCell ref="P41:Q41"/>
    <mergeCell ref="R41:S41"/>
    <mergeCell ref="T41:U41"/>
    <mergeCell ref="C44:D44"/>
    <mergeCell ref="H44:I44"/>
    <mergeCell ref="K44:L44"/>
    <mergeCell ref="P44:Q44"/>
    <mergeCell ref="R44:S44"/>
    <mergeCell ref="T44:U44"/>
    <mergeCell ref="C43:D43"/>
    <mergeCell ref="H43:I43"/>
    <mergeCell ref="K43:L43"/>
    <mergeCell ref="P43:Q43"/>
    <mergeCell ref="R43:S43"/>
    <mergeCell ref="T43:U43"/>
    <mergeCell ref="C46:D46"/>
    <mergeCell ref="H46:I46"/>
    <mergeCell ref="K46:L46"/>
    <mergeCell ref="P46:Q46"/>
    <mergeCell ref="R46:S46"/>
    <mergeCell ref="T46:U46"/>
    <mergeCell ref="C45:D45"/>
    <mergeCell ref="H45:I45"/>
    <mergeCell ref="K45:L45"/>
    <mergeCell ref="P45:Q45"/>
    <mergeCell ref="R45:S45"/>
    <mergeCell ref="T45:U45"/>
    <mergeCell ref="C48:D48"/>
    <mergeCell ref="H48:I48"/>
    <mergeCell ref="K48:L48"/>
    <mergeCell ref="P48:Q48"/>
    <mergeCell ref="R48:S48"/>
    <mergeCell ref="T48:U48"/>
    <mergeCell ref="C47:D47"/>
    <mergeCell ref="H47:I47"/>
    <mergeCell ref="K47:L47"/>
    <mergeCell ref="P47:Q47"/>
    <mergeCell ref="R47:S47"/>
    <mergeCell ref="T47:U47"/>
    <mergeCell ref="C50:D50"/>
    <mergeCell ref="H50:I50"/>
    <mergeCell ref="K50:L50"/>
    <mergeCell ref="P50:Q50"/>
    <mergeCell ref="R50:S50"/>
    <mergeCell ref="T50:U50"/>
    <mergeCell ref="C49:D49"/>
    <mergeCell ref="H49:I49"/>
    <mergeCell ref="K49:L49"/>
    <mergeCell ref="P49:Q49"/>
    <mergeCell ref="R49:S49"/>
    <mergeCell ref="T49:U49"/>
    <mergeCell ref="C52:D52"/>
    <mergeCell ref="H52:I52"/>
    <mergeCell ref="K52:L52"/>
    <mergeCell ref="P52:Q52"/>
    <mergeCell ref="R52:S52"/>
    <mergeCell ref="T52:U52"/>
    <mergeCell ref="C51:D51"/>
    <mergeCell ref="H51:I51"/>
    <mergeCell ref="K51:L51"/>
    <mergeCell ref="P51:Q51"/>
    <mergeCell ref="R51:S51"/>
    <mergeCell ref="T51:U51"/>
    <mergeCell ref="C54:D54"/>
    <mergeCell ref="H54:I54"/>
    <mergeCell ref="K54:L54"/>
    <mergeCell ref="P54:Q54"/>
    <mergeCell ref="R54:S54"/>
    <mergeCell ref="T54:U54"/>
    <mergeCell ref="C53:D53"/>
    <mergeCell ref="H53:I53"/>
    <mergeCell ref="K53:L53"/>
    <mergeCell ref="P53:Q53"/>
    <mergeCell ref="R53:S53"/>
    <mergeCell ref="T53:U53"/>
    <mergeCell ref="C56:D56"/>
    <mergeCell ref="H56:I56"/>
    <mergeCell ref="K56:L56"/>
    <mergeCell ref="P56:Q56"/>
    <mergeCell ref="R56:S56"/>
    <mergeCell ref="T56:U56"/>
    <mergeCell ref="C55:D55"/>
    <mergeCell ref="H55:I55"/>
    <mergeCell ref="K55:L55"/>
    <mergeCell ref="P55:Q55"/>
    <mergeCell ref="R55:S55"/>
    <mergeCell ref="T55:U55"/>
    <mergeCell ref="C58:D58"/>
    <mergeCell ref="H58:I58"/>
    <mergeCell ref="K58:L58"/>
    <mergeCell ref="P58:Q58"/>
    <mergeCell ref="R58:S58"/>
    <mergeCell ref="T58:U58"/>
    <mergeCell ref="C57:D57"/>
    <mergeCell ref="H57:I57"/>
    <mergeCell ref="K57:L57"/>
    <mergeCell ref="P57:Q57"/>
    <mergeCell ref="R57:S57"/>
    <mergeCell ref="T57:U57"/>
    <mergeCell ref="C60:D60"/>
    <mergeCell ref="H60:I60"/>
    <mergeCell ref="K60:L60"/>
    <mergeCell ref="P60:Q60"/>
    <mergeCell ref="R60:S60"/>
    <mergeCell ref="T60:U60"/>
    <mergeCell ref="C59:D59"/>
    <mergeCell ref="H59:I59"/>
    <mergeCell ref="K59:L59"/>
    <mergeCell ref="P59:Q59"/>
    <mergeCell ref="R59:S59"/>
    <mergeCell ref="T59:U59"/>
    <mergeCell ref="C62:D62"/>
    <mergeCell ref="H62:I62"/>
    <mergeCell ref="K62:L62"/>
    <mergeCell ref="P62:Q62"/>
    <mergeCell ref="R62:S62"/>
    <mergeCell ref="T62:U62"/>
    <mergeCell ref="C61:D61"/>
    <mergeCell ref="H61:I61"/>
    <mergeCell ref="K61:L61"/>
    <mergeCell ref="P61:Q61"/>
    <mergeCell ref="R61:S61"/>
    <mergeCell ref="T61:U61"/>
    <mergeCell ref="C64:D64"/>
    <mergeCell ref="H64:I64"/>
    <mergeCell ref="K64:L64"/>
    <mergeCell ref="P64:Q64"/>
    <mergeCell ref="R64:S64"/>
    <mergeCell ref="T64:U64"/>
    <mergeCell ref="C63:D63"/>
    <mergeCell ref="H63:I63"/>
    <mergeCell ref="K63:L63"/>
    <mergeCell ref="P63:Q63"/>
    <mergeCell ref="R63:S63"/>
    <mergeCell ref="T63:U63"/>
    <mergeCell ref="C66:D66"/>
    <mergeCell ref="H66:I66"/>
    <mergeCell ref="K66:L66"/>
    <mergeCell ref="P66:Q66"/>
    <mergeCell ref="R66:S66"/>
    <mergeCell ref="T66:U66"/>
    <mergeCell ref="C65:D65"/>
    <mergeCell ref="H65:I65"/>
    <mergeCell ref="K65:L65"/>
    <mergeCell ref="P65:Q65"/>
    <mergeCell ref="R65:S65"/>
    <mergeCell ref="T65:U65"/>
    <mergeCell ref="C68:D68"/>
    <mergeCell ref="H68:I68"/>
    <mergeCell ref="K68:L68"/>
    <mergeCell ref="P68:Q68"/>
    <mergeCell ref="R68:S68"/>
    <mergeCell ref="T68:U68"/>
    <mergeCell ref="C67:D67"/>
    <mergeCell ref="H67:I67"/>
    <mergeCell ref="K67:L67"/>
    <mergeCell ref="P67:Q67"/>
    <mergeCell ref="R67:S67"/>
    <mergeCell ref="T67:U67"/>
    <mergeCell ref="C70:D70"/>
    <mergeCell ref="H70:I70"/>
    <mergeCell ref="K70:L70"/>
    <mergeCell ref="P70:Q70"/>
    <mergeCell ref="R70:S70"/>
    <mergeCell ref="T70:U70"/>
    <mergeCell ref="C69:D69"/>
    <mergeCell ref="H69:I69"/>
    <mergeCell ref="K69:L69"/>
    <mergeCell ref="P69:Q69"/>
    <mergeCell ref="R69:S69"/>
    <mergeCell ref="T69:U69"/>
    <mergeCell ref="C72:D72"/>
    <mergeCell ref="H72:I72"/>
    <mergeCell ref="K72:L72"/>
    <mergeCell ref="P72:Q72"/>
    <mergeCell ref="R72:S72"/>
    <mergeCell ref="T72:U72"/>
    <mergeCell ref="C71:D71"/>
    <mergeCell ref="H71:I71"/>
    <mergeCell ref="K71:L71"/>
    <mergeCell ref="P71:Q71"/>
    <mergeCell ref="R71:S71"/>
    <mergeCell ref="T71:U71"/>
    <mergeCell ref="C74:D74"/>
    <mergeCell ref="H74:I74"/>
    <mergeCell ref="K74:L74"/>
    <mergeCell ref="P74:Q74"/>
    <mergeCell ref="R74:S74"/>
    <mergeCell ref="T74:U74"/>
    <mergeCell ref="C73:D73"/>
    <mergeCell ref="H73:I73"/>
    <mergeCell ref="K73:L73"/>
    <mergeCell ref="P73:Q73"/>
    <mergeCell ref="R73:S73"/>
    <mergeCell ref="T73:U73"/>
    <mergeCell ref="C76:D76"/>
    <mergeCell ref="H76:I76"/>
    <mergeCell ref="K76:L76"/>
    <mergeCell ref="P76:Q76"/>
    <mergeCell ref="R76:S76"/>
    <mergeCell ref="T76:U76"/>
    <mergeCell ref="C75:D75"/>
    <mergeCell ref="H75:I75"/>
    <mergeCell ref="K75:L75"/>
    <mergeCell ref="P75:Q75"/>
    <mergeCell ref="R75:S75"/>
    <mergeCell ref="T75:U75"/>
    <mergeCell ref="C78:D78"/>
    <mergeCell ref="H78:I78"/>
    <mergeCell ref="K78:L78"/>
    <mergeCell ref="P78:Q78"/>
    <mergeCell ref="R78:S78"/>
    <mergeCell ref="T78:U78"/>
    <mergeCell ref="C77:D77"/>
    <mergeCell ref="H77:I77"/>
    <mergeCell ref="K77:L77"/>
    <mergeCell ref="P77:Q77"/>
    <mergeCell ref="R77:S77"/>
    <mergeCell ref="T77:U77"/>
    <mergeCell ref="C80:D80"/>
    <mergeCell ref="H80:I80"/>
    <mergeCell ref="K80:L80"/>
    <mergeCell ref="P80:Q80"/>
    <mergeCell ref="R80:S80"/>
    <mergeCell ref="T80:U80"/>
    <mergeCell ref="C79:D79"/>
    <mergeCell ref="H79:I79"/>
    <mergeCell ref="K79:L79"/>
    <mergeCell ref="P79:Q79"/>
    <mergeCell ref="R79:S79"/>
    <mergeCell ref="T79:U79"/>
    <mergeCell ref="C82:D82"/>
    <mergeCell ref="H82:I82"/>
    <mergeCell ref="K82:L82"/>
    <mergeCell ref="P82:Q82"/>
    <mergeCell ref="R82:S82"/>
    <mergeCell ref="T82:U82"/>
    <mergeCell ref="C81:D81"/>
    <mergeCell ref="H81:I81"/>
    <mergeCell ref="K81:L81"/>
    <mergeCell ref="P81:Q81"/>
    <mergeCell ref="R81:S81"/>
    <mergeCell ref="T81:U81"/>
    <mergeCell ref="C84:D84"/>
    <mergeCell ref="H84:I84"/>
    <mergeCell ref="K84:L84"/>
    <mergeCell ref="P84:Q84"/>
    <mergeCell ref="R84:S84"/>
    <mergeCell ref="T84:U84"/>
    <mergeCell ref="C83:D83"/>
    <mergeCell ref="H83:I83"/>
    <mergeCell ref="K83:L83"/>
    <mergeCell ref="P83:Q83"/>
    <mergeCell ref="R83:S83"/>
    <mergeCell ref="T83:U83"/>
    <mergeCell ref="C86:D86"/>
    <mergeCell ref="H86:I86"/>
    <mergeCell ref="K86:L86"/>
    <mergeCell ref="P86:Q86"/>
    <mergeCell ref="R86:S86"/>
    <mergeCell ref="T86:U86"/>
    <mergeCell ref="C85:D85"/>
    <mergeCell ref="H85:I85"/>
    <mergeCell ref="K85:L85"/>
    <mergeCell ref="P85:Q85"/>
    <mergeCell ref="R85:S85"/>
    <mergeCell ref="T85:U85"/>
    <mergeCell ref="C88:D88"/>
    <mergeCell ref="H88:I88"/>
    <mergeCell ref="K88:L88"/>
    <mergeCell ref="P88:Q88"/>
    <mergeCell ref="R88:S88"/>
    <mergeCell ref="T88:U88"/>
    <mergeCell ref="C87:D87"/>
    <mergeCell ref="H87:I87"/>
    <mergeCell ref="K87:L87"/>
    <mergeCell ref="P87:Q87"/>
    <mergeCell ref="R87:S87"/>
    <mergeCell ref="T87:U87"/>
    <mergeCell ref="C90:D90"/>
    <mergeCell ref="H90:I90"/>
    <mergeCell ref="K90:L90"/>
    <mergeCell ref="P90:Q90"/>
    <mergeCell ref="R90:S90"/>
    <mergeCell ref="T90:U90"/>
    <mergeCell ref="C89:D89"/>
    <mergeCell ref="H89:I89"/>
    <mergeCell ref="K89:L89"/>
    <mergeCell ref="P89:Q89"/>
    <mergeCell ref="R89:S89"/>
    <mergeCell ref="T89:U89"/>
    <mergeCell ref="C92:D92"/>
    <mergeCell ref="H92:I92"/>
    <mergeCell ref="K92:L92"/>
    <mergeCell ref="P92:Q92"/>
    <mergeCell ref="R92:S92"/>
    <mergeCell ref="T92:U92"/>
    <mergeCell ref="C91:D91"/>
    <mergeCell ref="H91:I91"/>
    <mergeCell ref="K91:L91"/>
    <mergeCell ref="P91:Q91"/>
    <mergeCell ref="R91:S91"/>
    <mergeCell ref="T91:U91"/>
    <mergeCell ref="C94:D94"/>
    <mergeCell ref="H94:I94"/>
    <mergeCell ref="K94:L94"/>
    <mergeCell ref="P94:Q94"/>
    <mergeCell ref="R94:S94"/>
    <mergeCell ref="T94:U94"/>
    <mergeCell ref="C93:D93"/>
    <mergeCell ref="H93:I93"/>
    <mergeCell ref="K93:L93"/>
    <mergeCell ref="P93:Q93"/>
    <mergeCell ref="R93:S93"/>
    <mergeCell ref="T93:U93"/>
    <mergeCell ref="C96:D96"/>
    <mergeCell ref="H96:I96"/>
    <mergeCell ref="K96:L96"/>
    <mergeCell ref="P96:Q96"/>
    <mergeCell ref="R96:S96"/>
    <mergeCell ref="T96:U96"/>
    <mergeCell ref="C95:D95"/>
    <mergeCell ref="H95:I95"/>
    <mergeCell ref="K95:L95"/>
    <mergeCell ref="P95:Q95"/>
    <mergeCell ref="R95:S95"/>
    <mergeCell ref="T95:U95"/>
    <mergeCell ref="C98:D98"/>
    <mergeCell ref="H98:I98"/>
    <mergeCell ref="K98:L98"/>
    <mergeCell ref="P98:Q98"/>
    <mergeCell ref="R98:S98"/>
    <mergeCell ref="T98:U98"/>
    <mergeCell ref="C97:D97"/>
    <mergeCell ref="H97:I97"/>
    <mergeCell ref="K97:L97"/>
    <mergeCell ref="P97:Q97"/>
    <mergeCell ref="R97:S97"/>
    <mergeCell ref="T97:U97"/>
    <mergeCell ref="C100:D100"/>
    <mergeCell ref="H100:I100"/>
    <mergeCell ref="K100:L100"/>
    <mergeCell ref="P100:Q100"/>
    <mergeCell ref="R100:S100"/>
    <mergeCell ref="T100:U100"/>
    <mergeCell ref="C99:D99"/>
    <mergeCell ref="H99:I99"/>
    <mergeCell ref="K99:L99"/>
    <mergeCell ref="P99:Q99"/>
    <mergeCell ref="R99:S99"/>
    <mergeCell ref="T99:U99"/>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8:D108"/>
    <mergeCell ref="H108:I108"/>
    <mergeCell ref="K108:L108"/>
    <mergeCell ref="P108:Q108"/>
    <mergeCell ref="R108:S108"/>
    <mergeCell ref="T108:U108"/>
    <mergeCell ref="C107:D107"/>
    <mergeCell ref="H107:I107"/>
    <mergeCell ref="K107:L107"/>
    <mergeCell ref="P107:Q107"/>
    <mergeCell ref="R107:S107"/>
    <mergeCell ref="T107:U107"/>
  </mergeCells>
  <phoneticPr fontId="2"/>
  <conditionalFormatting sqref="G46">
    <cfRule type="cellIs" dxfId="113" priority="1" stopIfTrue="1" operator="equal">
      <formula>"買"</formula>
    </cfRule>
    <cfRule type="cellIs" dxfId="112" priority="2" stopIfTrue="1" operator="equal">
      <formula>"売"</formula>
    </cfRule>
  </conditionalFormatting>
  <conditionalFormatting sqref="G9:G11 G14:G45 G47:G108">
    <cfRule type="cellIs" dxfId="111" priority="7" stopIfTrue="1" operator="equal">
      <formula>"買"</formula>
    </cfRule>
    <cfRule type="cellIs" dxfId="110" priority="8" stopIfTrue="1" operator="equal">
      <formula>"売"</formula>
    </cfRule>
  </conditionalFormatting>
  <conditionalFormatting sqref="G12">
    <cfRule type="cellIs" dxfId="109" priority="5" stopIfTrue="1" operator="equal">
      <formula>"買"</formula>
    </cfRule>
    <cfRule type="cellIs" dxfId="108" priority="6" stopIfTrue="1" operator="equal">
      <formula>"売"</formula>
    </cfRule>
  </conditionalFormatting>
  <conditionalFormatting sqref="G13">
    <cfRule type="cellIs" dxfId="107" priority="3" stopIfTrue="1" operator="equal">
      <formula>"買"</formula>
    </cfRule>
    <cfRule type="cellIs" dxfId="106" priority="4"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8</vt:i4>
      </vt:variant>
    </vt:vector>
  </HeadingPairs>
  <TitlesOfParts>
    <vt:vector size="8" baseType="lpstr">
      <vt:lpstr>定数</vt:lpstr>
      <vt:lpstr>検証シート　FIB1.27</vt:lpstr>
      <vt:lpstr>検証シート　FIB1.5</vt:lpstr>
      <vt:lpstr>検証シート　FIB2.0</vt:lpstr>
      <vt:lpstr>画像</vt:lpstr>
      <vt:lpstr>気づき</vt:lpstr>
      <vt:lpstr>検証終了通貨</vt:lpstr>
      <vt:lpstr>テンプレ</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YUUYA YAMAMURA</dc:creator>
  <cp:lastModifiedBy>inoriK55AB</cp:lastModifiedBy>
  <cp:revision/>
  <cp:lastPrinted>2015-07-15T10:17:15Z</cp:lastPrinted>
  <dcterms:created xsi:type="dcterms:W3CDTF">2013-10-09T23:04:08Z</dcterms:created>
  <dcterms:modified xsi:type="dcterms:W3CDTF">2019-06-13T11:50:56Z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