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<sst xmlns="http://schemas.openxmlformats.org/spreadsheetml/2006/main" uniqueCount="79">
  <si>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</si>
  <si>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</si>
  <si>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</si>
  <si>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</si>
  <si>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</si>
  <si>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</si>
  <si>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</si>
  <si>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</si>
  <si>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</si>
  <si>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</si>
  <si>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</si>
  <si>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</si>
  <si>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</si>
  <si>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</si>
  <si>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</si>
  <si>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</si>
  <si>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</si>
  <si>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</si>
  <si>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USDJPY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</si>
  <si>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</si>
  <si>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</si>
  <si>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</si>
  <si>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</si>
  <si>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</si>
  <si>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</si>
  <si>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</si>
  <si>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</si>
  <si>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</si>
  <si>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</si>
  <si>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</si>
  <si>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</si>
  <si>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</si>
  <si>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</si>
  <si>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</si>
  <si>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</si>
  <si>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</si>
  <si>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</si>
  <si>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</si>
  <si>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</si>
  <si>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</si>
  <si>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</si>
  <si>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</si>
  <si>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</si>
  <si>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</si>
  <si>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</si>
  <si>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</si>
  <si>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</si>
  <si>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</si>
  <si>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</si>
  <si>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</si>
  <si>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</si>
  <si>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</si>
  <si>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</si>
  <si>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</si>
  <si>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</si>
  <si>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</si>
  <si>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</si>
  <si>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</si>
  <si>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</si>
  <si>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</si>
  <si>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</si>
  <si>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＃3では陽線として現れた売りのPBを検証しました。</t>
  </si>
  <si>
    <t>感想</t>
  </si>
  <si>
    <t>下りのトレンドで、特に問題はないかと思います。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</si>
  <si>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</si>
  <si>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</si>
  <si>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</si>
  <si>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</si>
  <si>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</si>
  <si>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</si>
  <si>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</si>
  <si>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</si>
  <si>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</si>
  <si>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</si>
  <si>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</si>
  <si>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</si>
  <si>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</si>
  <si>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</si>
  <si>
    <t>買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</si>
</sst>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7</xdr:col>
      <xdr:colOff>623105</xdr:colOff>
      <xdr:row>23</xdr:row>
      <xdr:rowOff>100091</xdr:rowOff>
    </xdr:to>
    <xdr:pic>
      <xdr:nvPicPr>
        <xdr:cNvPr id="2" name="スクリーンショット 2019-07-28 14.41.4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3988606" cy="42021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7</xdr:col>
      <xdr:colOff>623105</xdr:colOff>
      <xdr:row>46</xdr:row>
      <xdr:rowOff>132964</xdr:rowOff>
    </xdr:to>
    <xdr:pic>
      <xdr:nvPicPr>
        <xdr:cNvPr id="3" name="スクリーンショット 2019-07-29 23.57.5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457700"/>
          <a:ext cx="3988606" cy="3879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7</xdr:col>
      <xdr:colOff>623105</xdr:colOff>
      <xdr:row>69</xdr:row>
      <xdr:rowOff>9722</xdr:rowOff>
    </xdr:to>
    <xdr:pic>
      <xdr:nvPicPr>
        <xdr:cNvPr id="4" name="スクリーンショット 2019-07-30 20.35.4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8559800"/>
          <a:ext cx="398860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56</v>
      </c>
      <c r="C15" s="3"/>
      <c r="D15" s="3"/>
    </row>
    <row r="16">
      <c r="B16" s="4"/>
      <c r="C16" t="s" s="4">
        <v>5</v>
      </c>
      <c r="D16" t="s" s="5">
        <v>56</v>
      </c>
    </row>
    <row r="17">
      <c r="B17" t="s" s="3">
        <v>58</v>
      </c>
      <c r="C17" s="3"/>
      <c r="D17" s="3"/>
    </row>
    <row r="18">
      <c r="B18" s="4"/>
      <c r="C18" t="s" s="4">
        <v>5</v>
      </c>
      <c r="D18" t="s" s="5">
        <v>58</v>
      </c>
    </row>
    <row r="19">
      <c r="B19" t="s" s="3">
        <v>59</v>
      </c>
      <c r="C19" s="3"/>
      <c r="D19" s="3"/>
    </row>
    <row r="20">
      <c r="B20" s="4"/>
      <c r="C20" t="s" s="4">
        <v>5</v>
      </c>
      <c r="D20" t="s" s="5">
        <v>59</v>
      </c>
    </row>
    <row r="21">
      <c r="B21" t="s" s="3">
        <v>65</v>
      </c>
      <c r="C21" s="3"/>
      <c r="D21" s="3"/>
    </row>
    <row r="22">
      <c r="B22" s="4"/>
      <c r="C22" t="s" s="4">
        <v>5</v>
      </c>
      <c r="D22" t="s" s="5">
        <v>65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110874.451470588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10874.4514705883</v>
      </c>
      <c r="E4" s="27"/>
      <c r="F4" t="s" s="14">
        <v>28</v>
      </c>
      <c r="G4" s="15"/>
      <c r="H4" s="28">
        <f>SUM($T$9:$U$108)</f>
        <v>51</v>
      </c>
      <c r="I4" s="19"/>
      <c r="J4" t="s" s="14">
        <v>29</v>
      </c>
      <c r="K4" s="15"/>
      <c r="L4" s="21">
        <f>MAX($C$9:$D$990)-C9</f>
        <v>10874.451470589</v>
      </c>
      <c r="M4" s="19"/>
      <c r="N4" t="s" s="14">
        <v>30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78.93000000000001</v>
      </c>
      <c r="Q9" s="19"/>
      <c r="R9" s="27">
        <f>IF(P9="","",T9*M9*LOOKUP(RIGHT($D$2,3),'定数'!$A$6:$A$13,'定数'!$B$6:$B$13))</f>
        <v>3352.941176470590</v>
      </c>
      <c r="S9" s="65"/>
      <c r="T9" s="66">
        <f>IF(P9="","",IF(G9="買",(P9-H9),(H9-P9))*IF(RIGHT($D$2,3)="JPY",100,10000))</f>
        <v>19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103352.941176471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3100.588235294130</v>
      </c>
      <c r="L10" s="70"/>
      <c r="M10" s="64">
        <f>IF(J10="","",(K10/J10)/LOOKUP(RIGHT($D$2,3),'定数'!$A$6:$A$13,'定数'!$B$6:$B$13))</f>
        <v>2.06705882352942</v>
      </c>
      <c r="N10" s="30">
        <v>2012</v>
      </c>
      <c r="O10" s="63">
        <v>43699</v>
      </c>
      <c r="P10" s="30">
        <v>79.06</v>
      </c>
      <c r="Q10" s="19"/>
      <c r="R10" s="27">
        <f>IF(P10="","",T10*M10*LOOKUP(RIGHT($D$2,3),'定数'!$A$6:$A$13,'定数'!$B$6:$B$13))</f>
        <v>3514.000000000010</v>
      </c>
      <c r="S10" s="65"/>
      <c r="T10" s="66">
        <f>IF(P10="","",IF(G10="買",(P10-H10),(H10-P10))*IF(RIGHT($D$2,3)="JPY",100,10000))</f>
        <v>17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103352.941176471</v>
      </c>
      <c r="Y10" s="7"/>
    </row>
    <row r="11" ht="14" customHeight="1">
      <c r="A11" s="13"/>
      <c r="B11" s="30">
        <v>3</v>
      </c>
      <c r="C11" s="21">
        <f>IF(R10="","",C10+R10)</f>
        <v>106866.941176471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3206.008235294130</v>
      </c>
      <c r="L11" s="70"/>
      <c r="M11" s="64">
        <f>IF(J11="","",(K11/J11)/LOOKUP(RIGHT($D$2,3),'定数'!$A$6:$A$13,'定数'!$B$6:$B$13))</f>
        <v>2.67167352941178</v>
      </c>
      <c r="N11" s="30">
        <v>2012</v>
      </c>
      <c r="O11" s="63">
        <v>43734</v>
      </c>
      <c r="P11" s="30">
        <v>77.66</v>
      </c>
      <c r="Q11" s="19"/>
      <c r="R11" s="27">
        <f>IF(P11="","",T11*M11*LOOKUP(RIGHT($D$2,3),'定数'!$A$6:$A$13,'定数'!$B$6:$B$13))</f>
        <v>4007.510294117670</v>
      </c>
      <c r="S11" s="65"/>
      <c r="T11" s="66">
        <f>IF(P11="","",IF(G11="買",(P11-H11),(H11-P11))*IF(RIGHT($D$2,3)="JPY",100,10000))</f>
        <v>15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106866.941176471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110874.451470589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110874.451470589</v>
      </c>
      <c r="Y12" s="72">
        <f>IF(X12&lt;&gt;"",1-(C12/X12),"")</f>
        <v>0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H10:I10"/>
    <mergeCell ref="P9:Q9"/>
    <mergeCell ref="P10:Q10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113091.129411765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55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13091.1294117647</v>
      </c>
      <c r="E4" s="27"/>
      <c r="F4" t="s" s="14">
        <v>28</v>
      </c>
      <c r="G4" s="15"/>
      <c r="H4" s="28">
        <f>SUM($T$9:$U$108)</f>
        <v>61</v>
      </c>
      <c r="I4" s="19"/>
      <c r="J4" t="s" s="14">
        <v>29</v>
      </c>
      <c r="K4" s="15"/>
      <c r="L4" s="21">
        <f>MAX($C$9:$D$990)-C9</f>
        <v>13091.129411764</v>
      </c>
      <c r="M4" s="21"/>
      <c r="N4" t="s" s="14">
        <v>30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78.89</v>
      </c>
      <c r="Q9" s="19"/>
      <c r="R9" s="27">
        <f>IF(P9="","",T9*M9*LOOKUP(RIGHT($D$2,3),'定数'!$A$6:$A$13,'定数'!$B$6:$B$13))</f>
        <v>4058.823529411760</v>
      </c>
      <c r="S9" s="65"/>
      <c r="T9" s="66">
        <f>IF(P9="","",IF(G9="買",(P9-H9),(H9-P9))*IF(RIGHT($D$2,3)="JPY",100,10000))</f>
        <v>23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104058.823529412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3121.764705882360</v>
      </c>
      <c r="L10" s="70"/>
      <c r="M10" s="64">
        <f>IF(J10="","",(K10/J10)/LOOKUP(RIGHT($D$2,3),'定数'!$A$6:$A$13,'定数'!$B$6:$B$13))</f>
        <v>2.08117647058824</v>
      </c>
      <c r="N10" s="30">
        <v>2012</v>
      </c>
      <c r="O10" s="63">
        <v>43699</v>
      </c>
      <c r="P10" s="30">
        <v>79.03</v>
      </c>
      <c r="Q10" s="19"/>
      <c r="R10" s="27">
        <f>IF(P10="","",T10*M10*LOOKUP(RIGHT($D$2,3),'定数'!$A$6:$A$13,'定数'!$B$6:$B$13))</f>
        <v>4162.352941176480</v>
      </c>
      <c r="S10" s="65"/>
      <c r="T10" s="66">
        <f>IF(P10="","",IF(G10="買",(P10-H10),(H10-P10))*IF(RIGHT($D$2,3)="JPY",100,10000))</f>
        <v>20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104058.823529412</v>
      </c>
      <c r="Y10" s="7"/>
    </row>
    <row r="11" ht="14" customHeight="1">
      <c r="A11" s="13"/>
      <c r="B11" s="30">
        <v>3</v>
      </c>
      <c r="C11" s="21">
        <f>IF(R10="","",C10+R10)</f>
        <v>108221.176470588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3246.635294117640</v>
      </c>
      <c r="L11" s="70"/>
      <c r="M11" s="64">
        <f>IF(J11="","",(K11/J11)/LOOKUP(RIGHT($D$2,3),'定数'!$A$6:$A$13,'定数'!$B$6:$B$13))</f>
        <v>2.7055294117647</v>
      </c>
      <c r="N11" s="30">
        <v>2012</v>
      </c>
      <c r="O11" s="63">
        <v>43734</v>
      </c>
      <c r="P11" s="30">
        <v>77.63</v>
      </c>
      <c r="Q11" s="19"/>
      <c r="R11" s="27">
        <f>IF(P11="","",T11*M11*LOOKUP(RIGHT($D$2,3),'定数'!$A$6:$A$13,'定数'!$B$6:$B$13))</f>
        <v>4869.952941176460</v>
      </c>
      <c r="S11" s="65"/>
      <c r="T11" s="66">
        <f>IF(P11="","",IF(G11="買",(P11-H11),(H11-P11))*IF(RIGHT($D$2,3)="JPY",100,10000))</f>
        <v>18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108221.176470588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113091.129411764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113091.129411764</v>
      </c>
      <c r="Y12" s="72">
        <f>IF(X12&lt;&gt;"",1-(C12/X12),"")</f>
        <v>0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H9:I9"/>
    <mergeCell ref="P9:Q9"/>
    <mergeCell ref="H10:I10"/>
    <mergeCell ref="P10:Q10"/>
    <mergeCell ref="H11:I11"/>
  </mergeCells>
  <conditionalFormatting sqref="D4:E4 H4 R9:U108">
    <cfRule type="cellIs" dxfId="3" priority="1" operator="lessThan" stopIfTrue="1">
      <formula>0</formula>
    </cfRule>
  </conditionalFormatting>
  <conditionalFormatting sqref="G9:G11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12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117835.96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57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17835.96</v>
      </c>
      <c r="E4" s="27"/>
      <c r="F4" t="s" s="14">
        <v>28</v>
      </c>
      <c r="G4" s="15"/>
      <c r="H4" s="28">
        <f>SUM($T$9:$U$108)</f>
        <v>82</v>
      </c>
      <c r="I4" s="19"/>
      <c r="J4" t="s" s="14">
        <v>29</v>
      </c>
      <c r="K4" s="15"/>
      <c r="L4" s="21">
        <f>MAX($C$9:$D$990)-C9</f>
        <v>17835.96</v>
      </c>
      <c r="M4" s="21"/>
      <c r="N4" t="s" s="14">
        <v>30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78.81</v>
      </c>
      <c r="Q9" s="19"/>
      <c r="R9" s="27">
        <f>IF(P9="","",T9*M9*LOOKUP(RIGHT($D$2,3),'定数'!$A$6:$A$13,'定数'!$B$6:$B$13))</f>
        <v>5470.588235294110</v>
      </c>
      <c r="S9" s="65"/>
      <c r="T9" s="66">
        <f>IF(P9="","",IF(G9="買",(P9-H9),(H9-P9))*IF(RIGHT($D$2,3)="JPY",100,10000))</f>
        <v>31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105470.588235294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3164.117647058820</v>
      </c>
      <c r="L10" s="70"/>
      <c r="M10" s="64">
        <f>IF(J10="","",(K10/J10)/LOOKUP(RIGHT($D$2,3),'定数'!$A$6:$A$13,'定数'!$B$6:$B$13))</f>
        <v>2.10941176470588</v>
      </c>
      <c r="N10" s="30">
        <v>2012</v>
      </c>
      <c r="O10" s="63">
        <v>43699</v>
      </c>
      <c r="P10" s="30">
        <v>78.95999999999999</v>
      </c>
      <c r="Q10" s="19"/>
      <c r="R10" s="27">
        <f>IF(P10="","",T10*M10*LOOKUP(RIGHT($D$2,3),'定数'!$A$6:$A$13,'定数'!$B$6:$B$13))</f>
        <v>5695.411764705880</v>
      </c>
      <c r="S10" s="65"/>
      <c r="T10" s="66">
        <f>IF(P10="","",IF(G10="買",(P10-H10),(H10-P10))*IF(RIGHT($D$2,3)="JPY",100,10000))</f>
        <v>27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105470.588235294</v>
      </c>
      <c r="Y10" s="7"/>
    </row>
    <row r="11" ht="14" customHeight="1">
      <c r="A11" s="13"/>
      <c r="B11" s="30">
        <v>3</v>
      </c>
      <c r="C11" s="21">
        <f>IF(R10="","",C10+R10)</f>
        <v>111166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3334.98</v>
      </c>
      <c r="L11" s="70"/>
      <c r="M11" s="64">
        <f>IF(J11="","",(K11/J11)/LOOKUP(RIGHT($D$2,3),'定数'!$A$6:$A$13,'定数'!$B$6:$B$13))</f>
        <v>2.77915</v>
      </c>
      <c r="N11" s="30">
        <v>2012</v>
      </c>
      <c r="O11" s="63">
        <v>43736</v>
      </c>
      <c r="P11" s="30">
        <v>77.56999999999999</v>
      </c>
      <c r="Q11" s="19"/>
      <c r="R11" s="27">
        <f>IF(P11="","",T11*M11*LOOKUP(RIGHT($D$2,3),'定数'!$A$6:$A$13,'定数'!$B$6:$B$13))</f>
        <v>6669.96</v>
      </c>
      <c r="S11" s="65"/>
      <c r="T11" s="66">
        <f>IF(P11="","",IF(G11="買",(P11-H11),(H11-P11))*IF(RIGHT($D$2,3)="JPY",100,10000))</f>
        <v>24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111166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117835.96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117835.96</v>
      </c>
      <c r="Y12" s="72">
        <f>IF(X12&lt;&gt;"",1-(C12/X12),"")</f>
        <v>0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P11:Q11"/>
    <mergeCell ref="R11:S11"/>
    <mergeCell ref="T11:U11"/>
    <mergeCell ref="C10:D10"/>
    <mergeCell ref="K10:L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H9:I9"/>
    <mergeCell ref="H10:I10"/>
    <mergeCell ref="P10:Q10"/>
    <mergeCell ref="P9:Q9"/>
    <mergeCell ref="H11:I11"/>
  </mergeCells>
  <conditionalFormatting sqref="D4:E4 H4 R9:U108">
    <cfRule type="cellIs" dxfId="8" priority="1" operator="lessThan" stopIfTrue="1">
      <formula>0</formula>
    </cfRule>
  </conditionalFormatting>
  <conditionalFormatting sqref="G9:G11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12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49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5" customHeight="1">
      <c r="A26" s="68">
        <v>2</v>
      </c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4" customHeight="1">
      <c r="A28" s="11"/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5" customHeight="1">
      <c r="A49" s="68">
        <v>3</v>
      </c>
      <c r="B49" s="11"/>
      <c r="C49" s="7"/>
      <c r="D49" s="7"/>
      <c r="E49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60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61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62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63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64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65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66</v>
      </c>
      <c r="C4" t="s" s="92">
        <v>17</v>
      </c>
      <c r="D4" t="s" s="92">
        <v>67</v>
      </c>
      <c r="E4" t="s" s="92">
        <v>68</v>
      </c>
      <c r="F4" t="s" s="92">
        <v>69</v>
      </c>
      <c r="G4" t="s" s="92">
        <v>68</v>
      </c>
      <c r="H4" t="s" s="92">
        <v>70</v>
      </c>
      <c r="I4" t="s" s="92">
        <v>68</v>
      </c>
    </row>
    <row r="5" ht="17" customHeight="1">
      <c r="A5" s="13"/>
      <c r="B5" t="s" s="93">
        <v>71</v>
      </c>
      <c r="C5" t="s" s="93">
        <v>72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71</v>
      </c>
      <c r="C6" t="s" s="93">
        <v>73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71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71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71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71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71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67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75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76</v>
      </c>
      <c r="K4" s="15"/>
      <c r="L4" s="21">
        <f>MAX($C$9:$D$990)-C9</f>
        <v>153684.21052632</v>
      </c>
      <c r="M4" s="21"/>
      <c r="N4" t="s" s="14">
        <v>77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78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78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78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78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78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78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78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78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78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78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78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78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78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78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78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78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78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78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78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78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78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78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78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78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78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78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78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78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78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78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78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78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78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78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78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78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78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78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78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78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78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78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78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78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78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78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78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78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78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78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