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書き出しの概要" sheetId="1" r:id="rId4"/>
    <sheet name="定数" sheetId="2" r:id="rId5"/>
    <sheet name="検証シート　FIB1.27" sheetId="3" r:id="rId6"/>
    <sheet name="検証シート　FIB1.5" sheetId="4" r:id="rId7"/>
    <sheet name="検証シート　FIB2.0" sheetId="5" r:id="rId8"/>
    <sheet name="画像" sheetId="6" r:id="rId9"/>
    <sheet name="気づき" sheetId="7" r:id="rId10"/>
    <sheet name="検証終了通貨" sheetId="8" r:id="rId11"/>
    <sheet name="テンプレ" sheetId="9" r:id="rId12"/>
  </sheets>
</workbook>
</file>

<file path=xl/sharedStrings.xml><?xml version="1.0" encoding="utf-8"?>
<sst xmlns="http://schemas.openxmlformats.org/spreadsheetml/2006/main" uniqueCount="80">
  <si>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</si>
  <si>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</si>
  <si>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</si>
  <si>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</si>
  <si>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定数</t>
  </si>
  <si>
    <t>表1</t>
  </si>
  <si>
    <t>取引通貨単位</t>
  </si>
  <si>
    <t>通貨平均価格</t>
  </si>
  <si>
    <t>AUD</t>
  </si>
  <si>
    <t>CAD</t>
  </si>
  <si>
    <t>CHF</t>
  </si>
  <si>
    <t>EUR</t>
  </si>
  <si>
    <t>GBP</t>
  </si>
  <si>
    <t>JPY</t>
  </si>
  <si>
    <t>NZD</t>
  </si>
  <si>
    <t>USD</t>
  </si>
  <si>
    <t>検証シート　FIB1.27</t>
  </si>
  <si>
    <t>通貨ペア</t>
  </si>
  <si>
    <t>AUDUSD</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</si>
  <si>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</si>
  <si>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</si>
  <si>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</si>
  <si>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</si>
  <si>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</si>
  <si>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</si>
  <si>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</si>
  <si>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・フィボナッチターゲット1.27で決済</t>
  </si>
  <si>
    <t>損益金額</t>
  </si>
  <si>
    <t>損益pips</t>
  </si>
  <si>
    <t>最大ドローダウン%</t>
  </si>
  <si>
    <t>勝数</t>
  </si>
  <si>
    <t>負数</t>
  </si>
  <si>
    <t>引分</t>
  </si>
  <si>
    <t>勝率</t>
  </si>
  <si>
    <t>最大連勝</t>
  </si>
  <si>
    <t>最大連敗</t>
  </si>
  <si>
    <t>※ロットは1万通貨＝1.00で表記されます</t>
  </si>
  <si>
    <t>No.</t>
  </si>
  <si>
    <t>資金</t>
  </si>
  <si>
    <t>エントリー</t>
  </si>
  <si>
    <t>リスク（3%）</t>
  </si>
  <si>
    <t>ロット</t>
  </si>
  <si>
    <t>決済</t>
  </si>
  <si>
    <t>損益</t>
  </si>
  <si>
    <t>西暦</t>
  </si>
  <si>
    <t>日付</t>
  </si>
  <si>
    <t>売買</t>
  </si>
  <si>
    <t>レート</t>
  </si>
  <si>
    <t>pips</t>
  </si>
  <si>
    <t>損失上限</t>
  </si>
  <si>
    <t>金額</t>
  </si>
  <si>
    <t>ドローダウン％</t>
  </si>
  <si>
    <t>買</t>
  </si>
  <si>
    <t>検証シート　FIB1.5</t>
  </si>
  <si>
    <t>4H</t>
  </si>
  <si>
    <t>・フィボナッチターゲット1.5で決済</t>
  </si>
  <si>
    <t>最大ドローアップ金額</t>
  </si>
  <si>
    <t>売</t>
  </si>
  <si>
    <t>検証シート　FIB2.0</t>
  </si>
  <si>
    <t>・フィボナッチターゲット2.0で決済</t>
  </si>
  <si>
    <t>画像</t>
  </si>
  <si>
    <t>気づき</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</si>
  <si>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</si>
  <si>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</si>
  <si>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</si>
  <si>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</si>
  <si>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</si>
  <si>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</si>
  <si>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</si>
  <si>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</si>
  <si>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</si>
  <si>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</si>
  <si>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</si>
  <si>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</si>
  <si>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</si>
  <si>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</si>
  <si>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テンプレ</t>
  </si>
  <si>
    <t>・トレーリングストップ（ダウ理論）</t>
  </si>
  <si>
    <t>最大ドローアップ</t>
  </si>
  <si>
    <t>最大ドローダウン</t>
  </si>
</sst>
</file>

<file path=xl/styles.xml><?xml version="1.0" encoding="utf-8"?>
<styleSheet xmlns="http://schemas.openxmlformats.org/spreadsheetml/2006/main">
  <numFmts count="7">
    <numFmt numFmtId="0" formatCode="General"/>
    <numFmt numFmtId="59" formatCode="#,##0&quot; &quot;"/>
    <numFmt numFmtId="60" formatCode="#,##0&quot; &quot;;&quot;-&quot;#,##0&quot; &quot;"/>
    <numFmt numFmtId="61" formatCode="0.0&quot; &quot;;&quot;-&quot;0.0&quot; &quot;"/>
    <numFmt numFmtId="62" formatCode="0.0%"/>
    <numFmt numFmtId="63" formatCode="m/d"/>
    <numFmt numFmtId="64" formatCode="0.00&quot; &quot;"/>
  </numFmts>
  <fonts count="7">
    <font>
      <sz val="11"/>
      <color indexed="8"/>
      <name val="ＭＳ Ｐゴシック"/>
    </font>
    <font>
      <sz val="12"/>
      <color indexed="8"/>
      <name val="ＭＳ Ｐゴシック"/>
    </font>
    <font>
      <sz val="14"/>
      <color indexed="8"/>
      <name val="ＭＳ Ｐゴシック"/>
    </font>
    <font>
      <sz val="12"/>
      <color indexed="8"/>
      <name val="ヒラギノ角ゴ ProN W3"/>
    </font>
    <font>
      <u val="single"/>
      <sz val="12"/>
      <color indexed="11"/>
      <name val="ＭＳ Ｐゴシック"/>
    </font>
    <font>
      <sz val="14"/>
      <color indexed="8"/>
      <name val="ＭＳ Ｐゴシック"/>
    </font>
    <font>
      <sz val="11"/>
      <color indexed="17"/>
      <name val="ＭＳ Ｐゴシック"/>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s>
  <borders count="1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12"/>
      </right>
      <top style="thin">
        <color indexed="12"/>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center"/>
    </xf>
  </cellStyleXfs>
  <cellXfs count="96">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0" fontId="0" borderId="1" applyNumberFormat="0" applyFont="1" applyFill="0" applyBorder="1" applyAlignment="1" applyProtection="0">
      <alignment vertical="center"/>
    </xf>
    <xf numFmtId="49" fontId="0" borderId="1" applyNumberFormat="1" applyFont="1" applyFill="0" applyBorder="1" applyAlignment="1" applyProtection="0">
      <alignment vertical="center"/>
    </xf>
    <xf numFmtId="0" fontId="0" borderId="1" applyNumberFormat="1" applyFont="1" applyFill="0" applyBorder="1" applyAlignment="1" applyProtection="0">
      <alignment vertical="center"/>
    </xf>
    <xf numFmtId="0" fontId="0" applyNumberFormat="1" applyFont="1" applyFill="0" applyBorder="0" applyAlignment="1" applyProtection="0">
      <alignment vertical="center"/>
    </xf>
    <xf numFmtId="0" fontId="0" fillId="4" borderId="1" applyNumberFormat="0" applyFont="1" applyFill="1" applyBorder="1" applyAlignment="1" applyProtection="0">
      <alignment vertical="center"/>
    </xf>
    <xf numFmtId="0" fontId="0" fillId="4" borderId="2" applyNumberFormat="0" applyFont="1" applyFill="1" applyBorder="1" applyAlignment="1" applyProtection="0">
      <alignment vertical="center"/>
    </xf>
    <xf numFmtId="0" fontId="0" fillId="4" borderId="3" applyNumberFormat="0" applyFont="1" applyFill="1" applyBorder="1" applyAlignment="1" applyProtection="0">
      <alignment vertical="center"/>
    </xf>
    <xf numFmtId="49" fontId="0" fillId="5" borderId="4" applyNumberFormat="1" applyFont="1" applyFill="1" applyBorder="1" applyAlignment="1" applyProtection="0">
      <alignment horizontal="center" vertical="center"/>
    </xf>
    <xf numFmtId="0" fontId="0" fillId="5" borderId="4" applyNumberFormat="0" applyFont="1" applyFill="1" applyBorder="1" applyAlignment="1" applyProtection="0">
      <alignment horizontal="center" vertical="center"/>
    </xf>
    <xf numFmtId="49" fontId="0" fillId="6" borderId="4" applyNumberFormat="1" applyFont="1" applyFill="1" applyBorder="1" applyAlignment="1" applyProtection="0">
      <alignment horizontal="center" vertical="center"/>
    </xf>
    <xf numFmtId="0" fontId="0" fillId="6" borderId="4"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xf>
    <xf numFmtId="0" fontId="0" fillId="4" borderId="4" applyNumberFormat="0" applyFont="1" applyFill="1" applyBorder="1" applyAlignment="1" applyProtection="0">
      <alignment horizontal="center" vertical="center"/>
    </xf>
    <xf numFmtId="59" fontId="0" fillId="6" borderId="4" applyNumberFormat="1" applyFont="1" applyFill="1" applyBorder="1" applyAlignment="1" applyProtection="0">
      <alignment horizontal="center" vertical="center"/>
    </xf>
    <xf numFmtId="59" fontId="0" fillId="4" borderId="4" applyNumberFormat="1" applyFont="1" applyFill="1" applyBorder="1" applyAlignment="1" applyProtection="0">
      <alignment horizontal="center" vertical="center"/>
    </xf>
    <xf numFmtId="0" fontId="0" fillId="4" borderId="5" applyNumberFormat="0" applyFont="1" applyFill="1" applyBorder="1" applyAlignment="1" applyProtection="0">
      <alignment horizontal="center" vertical="center"/>
    </xf>
    <xf numFmtId="0" fontId="0" borderId="1" applyNumberFormat="0" applyFont="1" applyFill="0" applyBorder="1" applyAlignment="1" applyProtection="0">
      <alignment horizontal="center" vertical="center"/>
    </xf>
    <xf numFmtId="49" fontId="0" fillId="4" borderId="4" applyNumberFormat="1" applyFont="1" applyFill="1" applyBorder="1" applyAlignment="1" applyProtection="0">
      <alignment vertical="center" wrapText="1"/>
    </xf>
    <xf numFmtId="0" fontId="0" fillId="4" borderId="4" applyNumberFormat="0" applyFont="1" applyFill="1" applyBorder="1" applyAlignment="1" applyProtection="0">
      <alignment vertical="center" wrapText="1"/>
    </xf>
    <xf numFmtId="0" fontId="0" fillId="4" borderId="4" applyNumberFormat="0" applyFont="1" applyFill="1" applyBorder="1" applyAlignment="1" applyProtection="0">
      <alignment vertical="center"/>
    </xf>
    <xf numFmtId="60" fontId="0" fillId="4" borderId="4" applyNumberFormat="1" applyFont="1" applyFill="1" applyBorder="1" applyAlignment="1" applyProtection="0">
      <alignment horizontal="center" vertical="center"/>
    </xf>
    <xf numFmtId="61" fontId="0" fillId="4" borderId="4" applyNumberFormat="1" applyFont="1" applyFill="1" applyBorder="1" applyAlignment="1" applyProtection="0">
      <alignment horizontal="center" vertical="center"/>
    </xf>
    <xf numFmtId="62" fontId="0" fillId="4" borderId="4" applyNumberFormat="1" applyFont="1" applyFill="1" applyBorder="1" applyAlignment="1" applyProtection="0">
      <alignment horizontal="center" vertical="center"/>
    </xf>
    <xf numFmtId="0" fontId="0" fillId="4" borderId="4" applyNumberFormat="1" applyFont="1" applyFill="1" applyBorder="1" applyAlignment="1" applyProtection="0">
      <alignment horizontal="center" vertical="center"/>
    </xf>
    <xf numFmtId="0" fontId="0" fillId="4" borderId="6" applyNumberFormat="0" applyFont="1" applyFill="1" applyBorder="1" applyAlignment="1" applyProtection="0">
      <alignment horizontal="center" vertical="center"/>
    </xf>
    <xf numFmtId="0" fontId="0" fillId="4" borderId="7" applyNumberFormat="0" applyFont="1" applyFill="1" applyBorder="1" applyAlignment="1" applyProtection="0">
      <alignment horizontal="center" vertical="center"/>
    </xf>
    <xf numFmtId="49" fontId="0" fillId="5" borderId="8" applyNumberFormat="1" applyFont="1" applyFill="1" applyBorder="1" applyAlignment="1" applyProtection="0">
      <alignment vertical="center"/>
    </xf>
    <xf numFmtId="0" fontId="0" fillId="5" borderId="9" applyNumberFormat="0" applyFont="1" applyFill="1" applyBorder="1" applyAlignment="1" applyProtection="0">
      <alignment vertical="center"/>
    </xf>
    <xf numFmtId="0" fontId="0" fillId="4" borderId="6" applyNumberFormat="1" applyFont="1" applyFill="1" applyBorder="1" applyAlignment="1" applyProtection="0">
      <alignment horizontal="center" vertical="center"/>
    </xf>
    <xf numFmtId="0" fontId="0" fillId="4" borderId="10" applyNumberFormat="0" applyFont="1" applyFill="1" applyBorder="1" applyAlignment="1" applyProtection="0">
      <alignment horizontal="center" vertical="center"/>
    </xf>
    <xf numFmtId="62" fontId="0" fillId="4" borderId="10" applyNumberFormat="1" applyFont="1" applyFill="1" applyBorder="1" applyAlignment="1" applyProtection="0">
      <alignment horizontal="center" vertical="center"/>
    </xf>
    <xf numFmtId="49" fontId="6" fillId="4" borderId="10" applyNumberFormat="1" applyFont="1" applyFill="1" applyBorder="1" applyAlignment="1" applyProtection="0">
      <alignment horizontal="center" vertical="center"/>
    </xf>
    <xf numFmtId="0" fontId="0" fillId="4" borderId="10" applyNumberFormat="0" applyFont="1" applyFill="1" applyBorder="1" applyAlignment="1" applyProtection="0">
      <alignment vertical="center"/>
    </xf>
    <xf numFmtId="0" fontId="0" fillId="4" borderId="11" applyNumberFormat="0" applyFont="1" applyFill="1" applyBorder="1" applyAlignment="1" applyProtection="0">
      <alignment horizontal="center" vertical="center"/>
    </xf>
    <xf numFmtId="0" fontId="0" borderId="2" applyNumberFormat="0" applyFont="1" applyFill="0" applyBorder="1" applyAlignment="1" applyProtection="0">
      <alignment horizontal="center" vertical="center"/>
    </xf>
    <xf numFmtId="0" fontId="0" borderId="2" applyNumberFormat="0" applyFont="1" applyFill="0" applyBorder="1" applyAlignment="1" applyProtection="0">
      <alignment vertical="center"/>
    </xf>
    <xf numFmtId="49" fontId="0" fillId="7" borderId="12" applyNumberFormat="1" applyFont="1" applyFill="1" applyBorder="1" applyAlignment="1" applyProtection="0">
      <alignment horizontal="center" vertical="center"/>
    </xf>
    <xf numFmtId="0" fontId="0" fillId="7" borderId="13" applyNumberFormat="0" applyFont="1" applyFill="1" applyBorder="1" applyAlignment="1" applyProtection="0">
      <alignment horizontal="center" vertical="center"/>
    </xf>
    <xf numFmtId="49" fontId="0" fillId="8" borderId="8" applyNumberFormat="1" applyFont="1" applyFill="1" applyBorder="1" applyAlignment="1" applyProtection="0">
      <alignment horizontal="center" vertical="center"/>
    </xf>
    <xf numFmtId="0" fontId="0" fillId="8" borderId="14" applyNumberFormat="0" applyFont="1" applyFill="1" applyBorder="1" applyAlignment="1" applyProtection="0">
      <alignment horizontal="center" vertical="center"/>
    </xf>
    <xf numFmtId="0" fontId="0" fillId="8" borderId="9" applyNumberFormat="0" applyFont="1" applyFill="1" applyBorder="1" applyAlignment="1" applyProtection="0">
      <alignment horizontal="center" vertical="center"/>
    </xf>
    <xf numFmtId="49" fontId="0" fillId="9" borderId="8" applyNumberFormat="1" applyFont="1" applyFill="1" applyBorder="1" applyAlignment="1" applyProtection="0">
      <alignment horizontal="center" vertical="center"/>
    </xf>
    <xf numFmtId="0" fontId="0" fillId="9" borderId="14" applyNumberFormat="0" applyFont="1" applyFill="1" applyBorder="1" applyAlignment="1" applyProtection="0">
      <alignment horizontal="center" vertical="center"/>
    </xf>
    <xf numFmtId="0" fontId="0" fillId="9" borderId="9" applyNumberFormat="0" applyFont="1" applyFill="1" applyBorder="1" applyAlignment="1" applyProtection="0">
      <alignment horizontal="center" vertical="center"/>
    </xf>
    <xf numFmtId="49" fontId="0" fillId="10" borderId="8" applyNumberFormat="1" applyFont="1" applyFill="1" applyBorder="1" applyAlignment="1" applyProtection="0">
      <alignment horizontal="center" vertical="center"/>
    </xf>
    <xf numFmtId="0" fontId="0" fillId="10" borderId="14" applyNumberFormat="0" applyFont="1" applyFill="1" applyBorder="1" applyAlignment="1" applyProtection="0">
      <alignment horizontal="center" vertical="center"/>
    </xf>
    <xf numFmtId="0" fontId="0" fillId="10" borderId="9" applyNumberFormat="0" applyFont="1" applyFill="1" applyBorder="1" applyAlignment="1" applyProtection="0">
      <alignment horizontal="center" vertical="center"/>
    </xf>
    <xf numFmtId="49" fontId="0" fillId="11" borderId="4" applyNumberFormat="1" applyFont="1" applyFill="1" applyBorder="1" applyAlignment="1" applyProtection="0">
      <alignment horizontal="center" vertical="center"/>
    </xf>
    <xf numFmtId="0" fontId="0" fillId="11" borderId="4" applyNumberFormat="0" applyFont="1" applyFill="1" applyBorder="1" applyAlignment="1" applyProtection="0">
      <alignment horizontal="center" vertical="center"/>
    </xf>
    <xf numFmtId="0" fontId="0" fillId="4" borderId="5" applyNumberFormat="0" applyFont="1" applyFill="1" applyBorder="1" applyAlignment="1" applyProtection="0">
      <alignment vertical="center"/>
    </xf>
    <xf numFmtId="0" fontId="0" borderId="5" applyNumberFormat="0" applyFont="1" applyFill="0" applyBorder="1" applyAlignment="1" applyProtection="0">
      <alignment vertical="center"/>
    </xf>
    <xf numFmtId="0" fontId="0" fillId="7" borderId="15" applyNumberFormat="0" applyFont="1" applyFill="1" applyBorder="1" applyAlignment="1" applyProtection="0">
      <alignment horizontal="center" vertical="center"/>
    </xf>
    <xf numFmtId="0" fontId="0" fillId="7" borderId="16" applyNumberFormat="0" applyFont="1" applyFill="1" applyBorder="1" applyAlignment="1" applyProtection="0">
      <alignment horizontal="center" vertical="center"/>
    </xf>
    <xf numFmtId="49" fontId="0" fillId="8" borderId="4" applyNumberFormat="1" applyFont="1" applyFill="1" applyBorder="1" applyAlignment="1" applyProtection="0">
      <alignment horizontal="center" vertical="center"/>
    </xf>
    <xf numFmtId="49" fontId="0" fillId="9" borderId="4" applyNumberFormat="1" applyFont="1" applyFill="1" applyBorder="1" applyAlignment="1" applyProtection="0">
      <alignment horizontal="center" vertical="center"/>
    </xf>
    <xf numFmtId="49" fontId="0" fillId="10" borderId="4" applyNumberFormat="1" applyFont="1" applyFill="1" applyBorder="1" applyAlignment="1" applyProtection="0">
      <alignment horizontal="center" vertical="center"/>
    </xf>
    <xf numFmtId="63" fontId="0" fillId="4" borderId="4" applyNumberFormat="1" applyFont="1" applyFill="1" applyBorder="1" applyAlignment="1" applyProtection="0">
      <alignment horizontal="center" vertical="center"/>
    </xf>
    <xf numFmtId="64" fontId="0" fillId="4" borderId="4" applyNumberFormat="1" applyFont="1" applyFill="1" applyBorder="1" applyAlignment="1" applyProtection="0">
      <alignment horizontal="center" vertical="center"/>
    </xf>
    <xf numFmtId="60" fontId="0" borderId="4" applyNumberFormat="1" applyFont="1" applyFill="0" applyBorder="1" applyAlignment="1" applyProtection="0">
      <alignment horizontal="center" vertical="center"/>
    </xf>
    <xf numFmtId="61" fontId="0" borderId="4" applyNumberFormat="1" applyFont="1" applyFill="0" applyBorder="1" applyAlignment="1" applyProtection="0">
      <alignment horizontal="center" vertical="center"/>
    </xf>
    <xf numFmtId="0" fontId="0" fillId="4" borderId="5" applyNumberFormat="1" applyFont="1" applyFill="1" applyBorder="1" applyAlignment="1" applyProtection="0">
      <alignment vertical="center"/>
    </xf>
    <xf numFmtId="0" fontId="0" fillId="4" borderId="1" applyNumberFormat="1" applyFont="1" applyFill="1" applyBorder="1" applyAlignment="1" applyProtection="0">
      <alignment vertical="center"/>
    </xf>
    <xf numFmtId="49" fontId="0" fillId="4" borderId="6" applyNumberFormat="1" applyFont="1" applyFill="1" applyBorder="1" applyAlignment="1" applyProtection="0">
      <alignment horizontal="center" vertical="center"/>
    </xf>
    <xf numFmtId="59" fontId="0" fillId="4" borderId="7" applyNumberFormat="1" applyFont="1" applyFill="1" applyBorder="1" applyAlignment="1" applyProtection="0">
      <alignment horizontal="center" vertical="center"/>
    </xf>
    <xf numFmtId="49" fontId="0" borderId="4" applyNumberFormat="1" applyFont="1" applyFill="0" applyBorder="1" applyAlignment="1" applyProtection="0">
      <alignment horizontal="center" vertical="center"/>
    </xf>
    <xf numFmtId="49" fontId="0" fillId="4" borderId="5" applyNumberFormat="1" applyFont="1" applyFill="1" applyBorder="1" applyAlignment="1" applyProtection="0">
      <alignment vertical="center"/>
    </xf>
    <xf numFmtId="49" fontId="0" fillId="4" borderId="1" applyNumberFormat="1" applyFont="1" applyFill="1" applyBorder="1" applyAlignment="1" applyProtection="0">
      <alignment vertical="center"/>
    </xf>
    <xf numFmtId="59" fontId="0" borderId="5" applyNumberFormat="1" applyFont="1" applyFill="0" applyBorder="1" applyAlignment="1" applyProtection="0">
      <alignment vertical="center"/>
    </xf>
    <xf numFmtId="49" fontId="0" borderId="5" applyNumberFormat="1" applyFont="1" applyFill="0" applyBorder="1" applyAlignment="1" applyProtection="0">
      <alignment vertical="center"/>
    </xf>
    <xf numFmtId="0" fontId="0" fillId="4" borderId="17" applyNumberFormat="0" applyFont="1" applyFill="1" applyBorder="1" applyAlignment="1" applyProtection="0">
      <alignment horizontal="center" vertical="center"/>
    </xf>
    <xf numFmtId="0" fontId="0" borderId="17" applyNumberFormat="0" applyFont="1" applyFill="0" applyBorder="1" applyAlignment="1" applyProtection="0">
      <alignment vertical="center"/>
    </xf>
    <xf numFmtId="0" fontId="0" applyNumberFormat="1" applyFont="1" applyFill="0" applyBorder="0" applyAlignment="1" applyProtection="0">
      <alignment vertical="center"/>
    </xf>
    <xf numFmtId="0" fontId="0" fillId="9" borderId="8" applyNumberFormat="0" applyFont="1" applyFill="1" applyBorder="1" applyAlignment="1" applyProtection="0">
      <alignment horizontal="center"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49" fontId="0" fillId="4" borderId="1" applyNumberFormat="1" applyFont="1" applyFill="1" applyBorder="1" applyAlignment="1" applyProtection="0">
      <alignment horizontal="left" vertical="top" wrapText="1"/>
    </xf>
    <xf numFmtId="0" fontId="0" fillId="4" borderId="1" applyNumberFormat="0" applyFont="1" applyFill="1" applyBorder="1" applyAlignment="1" applyProtection="0">
      <alignment horizontal="left" vertical="top"/>
    </xf>
    <xf numFmtId="49" fontId="0" fillId="4" borderId="1" applyNumberFormat="1" applyFont="1" applyFill="1" applyBorder="1" applyAlignment="1" applyProtection="0">
      <alignment vertical="top" wrapText="1"/>
    </xf>
    <xf numFmtId="0" fontId="0" fillId="4" borderId="1" applyNumberFormat="0" applyFont="1" applyFill="1" applyBorder="1" applyAlignment="1" applyProtection="0">
      <alignment vertical="top"/>
    </xf>
    <xf numFmtId="0" fontId="0" fillId="4" borderId="1" applyNumberFormat="0" applyFont="1" applyFill="1" applyBorder="1" applyAlignment="1" applyProtection="0">
      <alignment vertical="top" wrapText="1"/>
    </xf>
    <xf numFmtId="0" fontId="0" applyNumberFormat="1" applyFont="1" applyFill="0" applyBorder="0" applyAlignment="1" applyProtection="0">
      <alignment vertical="center"/>
    </xf>
    <xf numFmtId="49" fontId="2" fillId="4" borderId="1" applyNumberFormat="1" applyFont="1" applyFill="1" applyBorder="1" applyAlignment="1" applyProtection="0">
      <alignment horizontal="left" vertical="center"/>
    </xf>
    <xf numFmtId="0" fontId="2" fillId="4" borderId="1" applyNumberFormat="0" applyFont="1" applyFill="1" applyBorder="1" applyAlignment="1" applyProtection="0">
      <alignment vertical="center"/>
    </xf>
    <xf numFmtId="49" fontId="0" fillId="12" borderId="4" applyNumberFormat="1" applyFont="1" applyFill="1" applyBorder="1" applyAlignment="1" applyProtection="0">
      <alignment vertical="center"/>
    </xf>
    <xf numFmtId="49" fontId="0" fillId="4" borderId="4" applyNumberFormat="1" applyFont="1" applyFill="1" applyBorder="1" applyAlignment="1" applyProtection="0">
      <alignment vertical="center"/>
    </xf>
    <xf numFmtId="0" fontId="0" fillId="4" borderId="4" applyNumberFormat="1" applyFont="1" applyFill="1" applyBorder="1" applyAlignment="1" applyProtection="0">
      <alignment vertical="center"/>
    </xf>
    <xf numFmtId="14" fontId="0" fillId="4" borderId="4" applyNumberFormat="1" applyFont="1" applyFill="1" applyBorder="1" applyAlignment="1" applyProtection="0">
      <alignment vertical="center"/>
    </xf>
    <xf numFmtId="0" fontId="0" applyNumberFormat="1" applyFont="1" applyFill="0" applyBorder="0" applyAlignment="1" applyProtection="0">
      <alignment vertical="center"/>
    </xf>
  </cellXfs>
  <cellStyles count="1">
    <cellStyle name="Normal" xfId="0" builtinId="0"/>
  </cellStyles>
  <dxfs count="12">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ccffff"/>
      <rgbColor rgb="ffffff99"/>
      <rgbColor rgb="ffff0000"/>
      <rgbColor rgb="ffdd0806"/>
      <rgbColor rgb="ffff99cc"/>
      <rgbColor rgb="ffffffcc"/>
      <rgbColor rgb="ffffcc99"/>
      <rgbColor rgb="ffccffcc"/>
      <rgbColor rgb="ffccccff"/>
      <rgbColor rgb="ff0000d4"/>
      <rgbColor rgb="ff33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6350</xdr:colOff>
      <xdr:row>0</xdr:row>
      <xdr:rowOff>0</xdr:rowOff>
    </xdr:from>
    <xdr:to>
      <xdr:col>16</xdr:col>
      <xdr:colOff>222250</xdr:colOff>
      <xdr:row>24</xdr:row>
      <xdr:rowOff>83083</xdr:rowOff>
    </xdr:to>
    <xdr:pic>
      <xdr:nvPicPr>
        <xdr:cNvPr id="2" name="スクリーンショット 2019-07-16 06.15.22.png"/>
        <xdr:cNvPicPr>
          <a:picLocks noChangeAspect="1"/>
        </xdr:cNvPicPr>
      </xdr:nvPicPr>
      <xdr:blipFill>
        <a:blip r:embed="rId1">
          <a:extLst/>
        </a:blip>
        <a:stretch>
          <a:fillRect/>
        </a:stretch>
      </xdr:blipFill>
      <xdr:spPr>
        <a:xfrm>
          <a:off x="3219450" y="-1"/>
          <a:ext cx="7620000" cy="4394735"/>
        </a:xfrm>
        <a:prstGeom prst="rect">
          <a:avLst/>
        </a:prstGeom>
        <a:ln w="12700" cap="flat">
          <a:noFill/>
          <a:miter lim="400000"/>
        </a:ln>
        <a:effectLst/>
      </xdr:spPr>
    </xdr:pic>
    <xdr:clientData/>
  </xdr:twoCellAnchor>
  <xdr:twoCellAnchor>
    <xdr:from>
      <xdr:col>5</xdr:col>
      <xdr:colOff>6350</xdr:colOff>
      <xdr:row>15</xdr:row>
      <xdr:rowOff>18906</xdr:rowOff>
    </xdr:from>
    <xdr:to>
      <xdr:col>16</xdr:col>
      <xdr:colOff>222250</xdr:colOff>
      <xdr:row>46</xdr:row>
      <xdr:rowOff>7048</xdr:rowOff>
    </xdr:to>
    <xdr:pic>
      <xdr:nvPicPr>
        <xdr:cNvPr id="3" name="スクリーンショット 2019-07-16 20.34.50.png"/>
        <xdr:cNvPicPr>
          <a:picLocks noChangeAspect="1"/>
        </xdr:cNvPicPr>
      </xdr:nvPicPr>
      <xdr:blipFill>
        <a:blip r:embed="rId2">
          <a:extLst/>
        </a:blip>
        <a:stretch>
          <a:fillRect/>
        </a:stretch>
      </xdr:blipFill>
      <xdr:spPr>
        <a:xfrm>
          <a:off x="3219450" y="2701781"/>
          <a:ext cx="7620001" cy="5598368"/>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v>
      </c>
      <c r="C11" s="3"/>
      <c r="D11" s="3"/>
    </row>
    <row r="12">
      <c r="B12" s="4"/>
      <c r="C12" t="s" s="4">
        <v>5</v>
      </c>
      <c r="D12" t="s" s="5">
        <v>16</v>
      </c>
    </row>
    <row r="13">
      <c r="B13" t="s" s="3">
        <v>53</v>
      </c>
      <c r="C13" s="3"/>
      <c r="D13" s="3"/>
    </row>
    <row r="14">
      <c r="B14" s="4"/>
      <c r="C14" t="s" s="4">
        <v>5</v>
      </c>
      <c r="D14" t="s" s="5">
        <v>53</v>
      </c>
    </row>
    <row r="15">
      <c r="B15" t="s" s="3">
        <v>58</v>
      </c>
      <c r="C15" s="3"/>
      <c r="D15" s="3"/>
    </row>
    <row r="16">
      <c r="B16" s="4"/>
      <c r="C16" t="s" s="4">
        <v>5</v>
      </c>
      <c r="D16" t="s" s="5">
        <v>58</v>
      </c>
    </row>
    <row r="17">
      <c r="B17" t="s" s="3">
        <v>60</v>
      </c>
      <c r="C17" s="3"/>
      <c r="D17" s="3"/>
    </row>
    <row r="18">
      <c r="B18" s="4"/>
      <c r="C18" t="s" s="4">
        <v>5</v>
      </c>
      <c r="D18" t="s" s="5">
        <v>60</v>
      </c>
    </row>
    <row r="19">
      <c r="B19" t="s" s="3">
        <v>61</v>
      </c>
      <c r="C19" s="3"/>
      <c r="D19" s="3"/>
    </row>
    <row r="20">
      <c r="B20" s="4"/>
      <c r="C20" t="s" s="4">
        <v>5</v>
      </c>
      <c r="D20" t="s" s="5">
        <v>61</v>
      </c>
    </row>
    <row r="21">
      <c r="B21" t="s" s="3">
        <v>68</v>
      </c>
      <c r="C21" s="3"/>
      <c r="D21" s="3"/>
    </row>
    <row r="22">
      <c r="B22" s="4"/>
      <c r="C22" t="s" s="4">
        <v>5</v>
      </c>
      <c r="D22" t="s" s="5">
        <v>68</v>
      </c>
    </row>
    <row r="23">
      <c r="B23" t="s" s="3">
        <v>76</v>
      </c>
      <c r="C23" s="3"/>
      <c r="D23" s="3"/>
    </row>
    <row r="24">
      <c r="B24" s="4"/>
      <c r="C24" t="s" s="4">
        <v>5</v>
      </c>
      <c r="D24" t="s" s="5">
        <v>76</v>
      </c>
    </row>
  </sheetData>
  <mergeCells count="1">
    <mergeCell ref="B3:D3"/>
  </mergeCells>
  <hyperlinks>
    <hyperlink ref="D10" location="'定数'!R1C1" tooltip="" display="定数"/>
    <hyperlink ref="D12" location="'検証シート　FIB1.27'!R1C1" tooltip="" display="検証シート　FIB1.27"/>
    <hyperlink ref="D14" location="'検証シート　FIB1.5'!R1C1" tooltip="" display="検証シート　FIB1.5"/>
    <hyperlink ref="D16" location="'検証シート　FIB2.0'!R1C1" tooltip="" display="検証シート　FIB2.0"/>
    <hyperlink ref="D18" location="'画像'!R1C1" tooltip="" display="画像"/>
    <hyperlink ref="D20" location="'気づき'!R1C1" tooltip="" display="気づき"/>
    <hyperlink ref="D22" location="'検証終了通貨'!R1C1" tooltip="" display="検証終了通貨"/>
    <hyperlink ref="D24" location="'テンプレ'!R1C1" tooltip="" display="テンプレ"/>
  </hyperlinks>
</worksheet>
</file>

<file path=xl/worksheets/sheet2.xml><?xml version="1.0" encoding="utf-8"?>
<worksheet xmlns:r="http://schemas.openxmlformats.org/officeDocument/2006/relationships" xmlns="http://schemas.openxmlformats.org/spreadsheetml/2006/main">
  <dimension ref="A1:E13"/>
  <sheetViews>
    <sheetView workbookViewId="0" showGridLines="0" defaultGridColor="1"/>
  </sheetViews>
  <sheetFormatPr defaultColWidth="8.83333" defaultRowHeight="13.5" customHeight="1" outlineLevelRow="0" outlineLevelCol="0"/>
  <cols>
    <col min="1" max="5" width="8.85156" style="6" customWidth="1"/>
    <col min="6" max="256" width="8.85156" style="6" customWidth="1"/>
  </cols>
  <sheetData>
    <row r="1" ht="14" customHeight="1">
      <c r="A1" s="7"/>
      <c r="B1" s="7"/>
      <c r="C1" s="7"/>
      <c r="D1" s="7"/>
      <c r="E1" s="7"/>
    </row>
    <row r="2" ht="14" customHeight="1">
      <c r="A2" t="s" s="8">
        <v>6</v>
      </c>
      <c r="B2" s="7"/>
      <c r="C2" s="7"/>
      <c r="D2" s="7"/>
      <c r="E2" s="7"/>
    </row>
    <row r="3" ht="14" customHeight="1">
      <c r="A3" s="9">
        <v>100000</v>
      </c>
      <c r="B3" s="7"/>
      <c r="C3" s="7"/>
      <c r="D3" s="7"/>
      <c r="E3" s="7"/>
    </row>
    <row r="4" ht="14" customHeight="1">
      <c r="A4" s="7"/>
      <c r="B4" s="7"/>
      <c r="C4" s="7"/>
      <c r="D4" s="7"/>
      <c r="E4" s="7"/>
    </row>
    <row r="5" ht="14" customHeight="1">
      <c r="A5" t="s" s="8">
        <v>7</v>
      </c>
      <c r="B5" s="7"/>
      <c r="C5" s="7"/>
      <c r="D5" s="7"/>
      <c r="E5" s="7"/>
    </row>
    <row r="6" ht="14" customHeight="1">
      <c r="A6" t="s" s="8">
        <v>8</v>
      </c>
      <c r="B6" s="9">
        <v>90</v>
      </c>
      <c r="C6" s="7"/>
      <c r="D6" s="7"/>
      <c r="E6" s="7"/>
    </row>
    <row r="7" ht="14" customHeight="1">
      <c r="A7" t="s" s="8">
        <v>9</v>
      </c>
      <c r="B7" s="9">
        <v>90</v>
      </c>
      <c r="C7" s="7"/>
      <c r="D7" s="7"/>
      <c r="E7" s="7"/>
    </row>
    <row r="8" ht="14" customHeight="1">
      <c r="A8" t="s" s="8">
        <v>10</v>
      </c>
      <c r="B8" s="9">
        <v>110</v>
      </c>
      <c r="C8" s="7"/>
      <c r="D8" s="7"/>
      <c r="E8" s="7"/>
    </row>
    <row r="9" ht="14" customHeight="1">
      <c r="A9" t="s" s="8">
        <v>11</v>
      </c>
      <c r="B9" s="9">
        <v>120</v>
      </c>
      <c r="C9" s="7"/>
      <c r="D9" s="7"/>
      <c r="E9" s="7"/>
    </row>
    <row r="10" ht="14" customHeight="1">
      <c r="A10" t="s" s="8">
        <v>12</v>
      </c>
      <c r="B10" s="9">
        <v>150</v>
      </c>
      <c r="C10" s="7"/>
      <c r="D10" s="7"/>
      <c r="E10" s="7"/>
    </row>
    <row r="11" ht="14" customHeight="1">
      <c r="A11" t="s" s="8">
        <v>13</v>
      </c>
      <c r="B11" s="9">
        <v>100</v>
      </c>
      <c r="C11" s="7"/>
      <c r="D11" s="7"/>
      <c r="E11" s="7"/>
    </row>
    <row r="12" ht="14" customHeight="1">
      <c r="A12" t="s" s="8">
        <v>14</v>
      </c>
      <c r="B12" s="9">
        <v>80</v>
      </c>
      <c r="C12" s="7"/>
      <c r="D12" s="7"/>
      <c r="E12" s="7"/>
    </row>
    <row r="13" ht="14" customHeight="1">
      <c r="A13" t="s" s="8">
        <v>15</v>
      </c>
      <c r="B13" s="9">
        <v>120</v>
      </c>
      <c r="C13" s="7"/>
      <c r="D13" s="7"/>
      <c r="E13" s="7"/>
    </row>
  </sheetData>
  <pageMargins left="0.7" right="0.7" top="0.75" bottom="0.75" header="0.3" footer="0.3"/>
  <pageSetup firstPageNumber="1" fitToHeight="1" fitToWidth="1" scale="100" useFirstPageNumber="0" orientation="landscape"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10" customWidth="1"/>
    <col min="2" max="18" width="6.5" style="10" customWidth="1"/>
    <col min="19" max="21" width="8.85156" style="10" customWidth="1"/>
    <col min="22" max="23" hidden="1" width="8.83333" style="10" customWidth="1"/>
    <col min="24" max="25" width="8.85156" style="10" customWidth="1"/>
    <col min="26" max="256" width="8.85156" style="10"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18</v>
      </c>
      <c r="E2" s="17"/>
      <c r="F2" t="s" s="14">
        <v>19</v>
      </c>
      <c r="G2" s="15"/>
      <c r="H2" t="s" s="18">
        <v>20</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24</v>
      </c>
      <c r="E3" s="25"/>
      <c r="F3" s="25"/>
      <c r="G3" s="25"/>
      <c r="H3" s="25"/>
      <c r="I3" s="25"/>
      <c r="J3" t="s" s="14">
        <v>25</v>
      </c>
      <c r="K3" s="15"/>
      <c r="L3" t="s" s="24">
        <v>26</v>
      </c>
      <c r="M3" s="26"/>
      <c r="N3" s="26"/>
      <c r="O3" s="26"/>
      <c r="P3" s="26"/>
      <c r="Q3" s="26"/>
      <c r="R3" s="22"/>
      <c r="S3" s="23"/>
      <c r="T3" s="7"/>
      <c r="U3" s="7"/>
      <c r="V3" s="11"/>
      <c r="W3" s="11"/>
      <c r="X3" s="7"/>
      <c r="Y3" s="7"/>
    </row>
    <row r="4" ht="14" customHeight="1">
      <c r="A4" s="13"/>
      <c r="B4" t="s" s="14">
        <v>27</v>
      </c>
      <c r="C4" s="15"/>
      <c r="D4" s="27">
        <f>SUM($R$9:$S$993)</f>
        <v>10526.3157894737</v>
      </c>
      <c r="E4" s="27"/>
      <c r="F4" t="s" s="14">
        <v>28</v>
      </c>
      <c r="G4" s="15"/>
      <c r="H4" s="28">
        <f>SUM($T$9:$U$108)</f>
        <v>200</v>
      </c>
      <c r="I4" s="19"/>
      <c r="J4" s="15"/>
      <c r="K4" s="15"/>
      <c r="L4" s="21"/>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c r="V7" s="56"/>
      <c r="W7" s="11"/>
      <c r="X7" s="57"/>
      <c r="Y7" s="7"/>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4" customHeight="1">
      <c r="A9" s="13"/>
      <c r="B9" s="30">
        <v>1</v>
      </c>
      <c r="C9" s="21">
        <f>L2</f>
        <v>100000</v>
      </c>
      <c r="D9" s="21"/>
      <c r="E9" s="30">
        <v>2001</v>
      </c>
      <c r="F9" s="63">
        <v>42111</v>
      </c>
      <c r="G9" t="s" s="18">
        <v>52</v>
      </c>
      <c r="H9" s="30">
        <v>1</v>
      </c>
      <c r="I9" s="19"/>
      <c r="J9" s="30">
        <v>57</v>
      </c>
      <c r="K9" s="21">
        <f>IF(J9="","",C9*0.03)</f>
        <v>3000</v>
      </c>
      <c r="L9" s="21"/>
      <c r="M9" s="64">
        <f>IF(J9="","",(K9/J9)/LOOKUP(RIGHT($D$2,3),'定数'!$A$6:$A$13,'定数'!$B$6:$B$13))</f>
        <v>0.43859649122807</v>
      </c>
      <c r="N9" s="30">
        <v>2001</v>
      </c>
      <c r="O9" s="63">
        <v>42111</v>
      </c>
      <c r="P9" s="30">
        <v>1.02</v>
      </c>
      <c r="Q9" s="19"/>
      <c r="R9" s="27">
        <f>IF(P9="","",T9*M9*LOOKUP(RIGHT($D$2,3),'定数'!$A$6:$A$13,'定数'!$B$6:$B$13))</f>
        <v>10526.3157894737</v>
      </c>
      <c r="S9" s="65"/>
      <c r="T9" s="66">
        <f>IF(P9="","",IF(G9="買",(P9-H9),(H9-P9))*IF(RIGHT($D$2,3)="JPY",100,10000))</f>
        <v>200</v>
      </c>
      <c r="U9" s="66"/>
      <c r="V9" s="67">
        <f>IF(T9&lt;&gt;"",IF(T9&gt;0,1+V8,0),"")</f>
        <v>1</v>
      </c>
      <c r="W9" s="68">
        <f>IF(T9&lt;&gt;"",IF(T9&lt;0,1+W8,0),"")</f>
        <v>0</v>
      </c>
      <c r="X9" s="57"/>
      <c r="Y9" s="7"/>
    </row>
    <row r="10" ht="14" customHeight="1">
      <c r="A10" s="13"/>
      <c r="B10" s="30">
        <v>2</v>
      </c>
      <c r="C10" s="21">
        <f>IF(R9="","",C9+R9)</f>
        <v>110526.315789474</v>
      </c>
      <c r="D10" s="21"/>
      <c r="E10" s="30">
        <v>2018</v>
      </c>
      <c r="F10" s="63">
        <v>43547</v>
      </c>
      <c r="G10" t="s" s="18">
        <v>52</v>
      </c>
      <c r="H10" s="30">
        <v>1</v>
      </c>
      <c r="I10" s="19"/>
      <c r="J10" s="19"/>
      <c r="K10" t="s" s="69">
        <f>IF(J10="","",C10*0.03)</f>
      </c>
      <c r="L10" s="70"/>
      <c r="M10" t="s" s="18">
        <f>IF(J10="","",(K10/J10)/LOOKUP(RIGHT($D$2,3),'定数'!$A$6:$A$13,'定数'!$B$6:$B$13))</f>
      </c>
      <c r="N10" s="30">
        <v>2018</v>
      </c>
      <c r="O10" s="63">
        <v>43547</v>
      </c>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110526.315789474</v>
      </c>
      <c r="Y10" s="7"/>
    </row>
    <row r="11" ht="14"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4"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4"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4"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4"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4"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4"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4"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4"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4"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4"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4"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4"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4"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4"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4"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4"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4"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4"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4"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4"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4"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4"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4"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4"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4"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4"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4"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4"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4"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4"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4"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4"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4"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4"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4"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4"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4"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4"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4"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4"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4"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4"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4"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4"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4"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4"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4"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4"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4"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4"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4"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4"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4"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4"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4"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4"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4"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4"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4"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4"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4"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4"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4"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4"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4"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4"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4"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4"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4"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4"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4"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4"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4"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4"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4"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4"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4"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4"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4"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4"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4"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4"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4"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4"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4"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4"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4"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4"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4"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4"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4"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4"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4"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4"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4"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4"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4"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0" priority="1" operator="lessThan" stopIfTrue="1">
      <formula>0</formula>
    </cfRule>
  </conditionalFormatting>
  <conditionalFormatting sqref="G9:G108">
    <cfRule type="cellIs" dxfId="1" priority="1" operator="equal" stopIfTrue="1">
      <formula>"買"</formula>
    </cfRule>
    <cfRule type="cellIs" dxfId="2"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78" customWidth="1"/>
    <col min="2" max="18" width="6.5" style="78" customWidth="1"/>
    <col min="19" max="21" width="8.85156" style="78" customWidth="1"/>
    <col min="22" max="23" hidden="1" width="8.83333" style="78" customWidth="1"/>
    <col min="24" max="25" width="8.85156" style="78" customWidth="1"/>
    <col min="26" max="256" width="8.85156" style="78"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18</v>
      </c>
      <c r="E2" s="17"/>
      <c r="F2" t="s" s="14">
        <v>19</v>
      </c>
      <c r="G2" s="15"/>
      <c r="H2" t="s" s="18">
        <v>54</v>
      </c>
      <c r="I2" s="19"/>
      <c r="J2" t="s" s="14">
        <v>21</v>
      </c>
      <c r="K2" s="15"/>
      <c r="L2" s="20">
        <v>100000</v>
      </c>
      <c r="M2" s="17"/>
      <c r="N2" t="s" s="14">
        <v>22</v>
      </c>
      <c r="O2" s="15"/>
      <c r="P2" s="21">
        <f>SUM(L2,D4)</f>
        <v>100495.283018868</v>
      </c>
      <c r="Q2" s="19"/>
      <c r="R2" s="22"/>
      <c r="S2" s="23"/>
      <c r="T2" s="23"/>
      <c r="U2" s="7"/>
      <c r="V2" s="11"/>
      <c r="W2" s="11"/>
      <c r="X2" s="7"/>
      <c r="Y2" s="7"/>
    </row>
    <row r="3" ht="57" customHeight="1">
      <c r="A3" s="13"/>
      <c r="B3" t="s" s="14">
        <v>23</v>
      </c>
      <c r="C3" s="15"/>
      <c r="D3" t="s" s="24">
        <v>24</v>
      </c>
      <c r="E3" s="25"/>
      <c r="F3" s="25"/>
      <c r="G3" s="25"/>
      <c r="H3" s="25"/>
      <c r="I3" s="25"/>
      <c r="J3" t="s" s="14">
        <v>25</v>
      </c>
      <c r="K3" s="15"/>
      <c r="L3" t="s" s="24">
        <v>55</v>
      </c>
      <c r="M3" s="26"/>
      <c r="N3" s="26"/>
      <c r="O3" s="26"/>
      <c r="P3" s="26"/>
      <c r="Q3" s="26"/>
      <c r="R3" s="22"/>
      <c r="S3" s="23"/>
      <c r="T3" s="7"/>
      <c r="U3" s="7"/>
      <c r="V3" s="11"/>
      <c r="W3" s="11"/>
      <c r="X3" s="7"/>
      <c r="Y3" s="7"/>
    </row>
    <row r="4" ht="14" customHeight="1">
      <c r="A4" s="13"/>
      <c r="B4" t="s" s="14">
        <v>27</v>
      </c>
      <c r="C4" s="15"/>
      <c r="D4" s="27">
        <f>SUM($R$9:$S$993)</f>
        <v>495.283018867925</v>
      </c>
      <c r="E4" s="27"/>
      <c r="F4" t="s" s="14">
        <v>28</v>
      </c>
      <c r="G4" s="15"/>
      <c r="H4" s="28">
        <f>SUM($T$9:$U$108)</f>
        <v>35</v>
      </c>
      <c r="I4" s="19"/>
      <c r="J4" t="s" s="14">
        <v>56</v>
      </c>
      <c r="K4" s="15"/>
      <c r="L4" s="21">
        <f>MAX($C$9:$D$990)-C9</f>
        <v>495.283018868</v>
      </c>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37</v>
      </c>
      <c r="C7" t="s" s="43">
        <v>38</v>
      </c>
      <c r="D7" s="44"/>
      <c r="E7" t="s" s="45">
        <v>39</v>
      </c>
      <c r="F7" s="46"/>
      <c r="G7" s="46"/>
      <c r="H7" s="46"/>
      <c r="I7" s="47"/>
      <c r="J7" s="79"/>
      <c r="K7" s="49"/>
      <c r="L7" s="50"/>
      <c r="M7" t="s" s="18">
        <v>41</v>
      </c>
      <c r="N7" t="s" s="51">
        <v>42</v>
      </c>
      <c r="O7" s="52"/>
      <c r="P7" s="52"/>
      <c r="Q7" s="53"/>
      <c r="R7" t="s" s="54">
        <v>43</v>
      </c>
      <c r="S7" s="55"/>
      <c r="T7" s="55"/>
      <c r="U7" s="55"/>
      <c r="V7" s="56"/>
      <c r="W7" s="11"/>
      <c r="X7" s="57"/>
      <c r="Y7" s="7"/>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4" customHeight="1">
      <c r="A9" s="13"/>
      <c r="B9" s="30">
        <v>1</v>
      </c>
      <c r="C9" s="21">
        <f>L2</f>
        <v>100000</v>
      </c>
      <c r="D9" s="21"/>
      <c r="E9" s="30">
        <v>20201801</v>
      </c>
      <c r="F9" s="63">
        <v>43558</v>
      </c>
      <c r="G9" t="s" s="18">
        <v>57</v>
      </c>
      <c r="H9" s="30">
        <v>0.8741</v>
      </c>
      <c r="I9" s="19"/>
      <c r="J9" s="30">
        <v>212</v>
      </c>
      <c r="K9" s="21">
        <f>IF(J9="","",C9*0.03)</f>
        <v>3000</v>
      </c>
      <c r="L9" s="21"/>
      <c r="M9" s="64">
        <f>IF(J9="","",(K9/J9)/LOOKUP(RIGHT($D$2,3),'定数'!$A$6:$A$13,'定数'!$B$6:$B$13))</f>
        <v>0.117924528301887</v>
      </c>
      <c r="N9" s="30">
        <v>2018</v>
      </c>
      <c r="O9" s="63">
        <v>43558</v>
      </c>
      <c r="P9" s="30">
        <v>0.8706</v>
      </c>
      <c r="Q9" s="19"/>
      <c r="R9" s="27">
        <f>IF(P9="","",T9*M9*LOOKUP(RIGHT($D$2,3),'定数'!$A$6:$A$13,'定数'!$B$6:$B$13))</f>
        <v>495.283018867925</v>
      </c>
      <c r="S9" s="65"/>
      <c r="T9" s="66">
        <f>IF(P9="","",IF(G9="買",(P9-H9),(H9-P9))*IF(RIGHT($D$2,3)="JPY",100,10000))</f>
        <v>35</v>
      </c>
      <c r="U9" s="66"/>
      <c r="V9" s="67">
        <f>IF(T9&lt;&gt;"",IF(T9&gt;0,1+V8,0),"")</f>
        <v>1</v>
      </c>
      <c r="W9" s="68">
        <f>IF(T9&lt;&gt;"",IF(T9&lt;0,1+W8,0),"")</f>
        <v>0</v>
      </c>
      <c r="X9" s="57"/>
      <c r="Y9" s="7"/>
    </row>
    <row r="10" ht="14" customHeight="1">
      <c r="A10" s="13"/>
      <c r="B10" s="30">
        <v>2</v>
      </c>
      <c r="C10" s="21">
        <f>IF(R9="","",C9+R9)</f>
        <v>100495.283018868</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100495.283018868</v>
      </c>
      <c r="Y10" s="7"/>
    </row>
    <row r="11" ht="14"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4"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4"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4"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4"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4"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4"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4"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4"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4"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4"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4"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4"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4"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4"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4"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4"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4"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4"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4"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4"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4"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4"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4"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4"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4"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4"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4"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4"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4"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4"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4"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4"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4"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4"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4"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4"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4"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4"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4"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4"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4"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4"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4"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4"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4"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4"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4"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4"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4"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4"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4"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4"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4"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4"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4"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4"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4"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4"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4"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4"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4"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4"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4"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4"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4"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4"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4"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4"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4"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4"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4"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4"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4"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4"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4"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4"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4"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4"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4"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4"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4"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4"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4"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4"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4"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4"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4"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4"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4"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4"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4"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4"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4"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4"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4"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4"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4"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3" priority="1" operator="lessThan" stopIfTrue="1">
      <formula>0</formula>
    </cfRule>
  </conditionalFormatting>
  <conditionalFormatting sqref="G9:G108">
    <cfRule type="cellIs" dxfId="4" priority="1" operator="equal" stopIfTrue="1">
      <formula>"買"</formula>
    </cfRule>
    <cfRule type="cellIs" dxfId="5"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5.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80" customWidth="1"/>
    <col min="2" max="18" width="6.5" style="80" customWidth="1"/>
    <col min="19" max="21" width="8.85156" style="80" customWidth="1"/>
    <col min="22" max="23" hidden="1" width="8.83333" style="80" customWidth="1"/>
    <col min="24" max="25" width="8.85156" style="80" customWidth="1"/>
    <col min="26" max="256" width="8.85156" style="80"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18</v>
      </c>
      <c r="E2" s="17"/>
      <c r="F2" t="s" s="14">
        <v>19</v>
      </c>
      <c r="G2" s="15"/>
      <c r="H2" t="s" s="18">
        <v>54</v>
      </c>
      <c r="I2" s="19"/>
      <c r="J2" t="s" s="14">
        <v>21</v>
      </c>
      <c r="K2" s="15"/>
      <c r="L2" s="20">
        <v>100000</v>
      </c>
      <c r="M2" s="17"/>
      <c r="N2" t="s" s="14">
        <v>22</v>
      </c>
      <c r="O2" s="15"/>
      <c r="P2" s="21">
        <f>SUM(L2,D4)</f>
        <v>101081.395348837</v>
      </c>
      <c r="Q2" s="19"/>
      <c r="R2" s="22"/>
      <c r="S2" s="23"/>
      <c r="T2" s="23"/>
      <c r="U2" s="7"/>
      <c r="V2" s="11"/>
      <c r="W2" s="11"/>
      <c r="X2" s="7"/>
      <c r="Y2" s="7"/>
    </row>
    <row r="3" ht="57" customHeight="1">
      <c r="A3" s="13"/>
      <c r="B3" t="s" s="14">
        <v>23</v>
      </c>
      <c r="C3" s="15"/>
      <c r="D3" t="s" s="24">
        <v>24</v>
      </c>
      <c r="E3" s="25"/>
      <c r="F3" s="25"/>
      <c r="G3" s="25"/>
      <c r="H3" s="25"/>
      <c r="I3" s="25"/>
      <c r="J3" t="s" s="14">
        <v>25</v>
      </c>
      <c r="K3" s="15"/>
      <c r="L3" t="s" s="24">
        <v>59</v>
      </c>
      <c r="M3" s="26"/>
      <c r="N3" s="26"/>
      <c r="O3" s="26"/>
      <c r="P3" s="26"/>
      <c r="Q3" s="26"/>
      <c r="R3" s="22"/>
      <c r="S3" s="23"/>
      <c r="T3" s="7"/>
      <c r="U3" s="7"/>
      <c r="V3" s="11"/>
      <c r="W3" s="11"/>
      <c r="X3" s="7"/>
      <c r="Y3" s="7"/>
    </row>
    <row r="4" ht="14" customHeight="1">
      <c r="A4" s="13"/>
      <c r="B4" t="s" s="14">
        <v>27</v>
      </c>
      <c r="C4" s="15"/>
      <c r="D4" s="27">
        <f>SUM($R$9:$S$993)</f>
        <v>1081.395348837210</v>
      </c>
      <c r="E4" s="27"/>
      <c r="F4" t="s" s="14">
        <v>28</v>
      </c>
      <c r="G4" s="15"/>
      <c r="H4" s="28">
        <f>SUM($T$9:$U$108)</f>
        <v>31</v>
      </c>
      <c r="I4" s="19"/>
      <c r="J4" t="s" s="14">
        <v>56</v>
      </c>
      <c r="K4" s="15"/>
      <c r="L4" s="21">
        <f>MAX($C$9:$D$990)-C9</f>
        <v>1081.395348837</v>
      </c>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c r="V7" s="56"/>
      <c r="W7" s="11"/>
      <c r="X7" s="57"/>
      <c r="Y7" s="7"/>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4" customHeight="1">
      <c r="A9" s="13"/>
      <c r="B9" s="30">
        <v>1</v>
      </c>
      <c r="C9" s="21">
        <f>L2</f>
        <v>100000</v>
      </c>
      <c r="D9" s="21"/>
      <c r="E9" s="30">
        <v>2019</v>
      </c>
      <c r="F9" s="63">
        <v>43628</v>
      </c>
      <c r="G9" t="s" s="18">
        <v>57</v>
      </c>
      <c r="H9" s="30">
        <v>0.6947</v>
      </c>
      <c r="I9" s="19"/>
      <c r="J9" s="30">
        <v>86</v>
      </c>
      <c r="K9" s="21">
        <f>IF(J9="","",C9*0.03)</f>
        <v>3000</v>
      </c>
      <c r="L9" s="21"/>
      <c r="M9" s="64">
        <f>IF(J9="","",(K9/J9)/LOOKUP(RIGHT($D$2,3),'定数'!$A$6:$A$13,'定数'!$B$6:$B$13))</f>
        <v>0.290697674418605</v>
      </c>
      <c r="N9" s="30">
        <v>2019</v>
      </c>
      <c r="O9" s="63">
        <v>43628</v>
      </c>
      <c r="P9" s="30">
        <v>0.6916</v>
      </c>
      <c r="Q9" s="19"/>
      <c r="R9" s="27">
        <f>IF(P9="","",T9*M9*LOOKUP(RIGHT($D$2,3),'定数'!$A$6:$A$13,'定数'!$B$6:$B$13))</f>
        <v>1081.395348837210</v>
      </c>
      <c r="S9" s="65"/>
      <c r="T9" s="66">
        <f>IF(P9="","",IF(G9="買",(P9-H9),(H9-P9))*IF(RIGHT($D$2,3)="JPY",100,10000))</f>
        <v>31</v>
      </c>
      <c r="U9" s="66"/>
      <c r="V9" s="67">
        <f>IF(T9&lt;&gt;"",IF(T9&gt;0,1+V8,0),"")</f>
        <v>1</v>
      </c>
      <c r="W9" s="68">
        <f>IF(T9&lt;&gt;"",IF(T9&lt;0,1+W8,0),"")</f>
        <v>0</v>
      </c>
      <c r="X9" s="57"/>
      <c r="Y9" s="7"/>
    </row>
    <row r="10" ht="14" customHeight="1">
      <c r="A10" s="13"/>
      <c r="B10" s="30">
        <v>2</v>
      </c>
      <c r="C10" s="21">
        <f>IF(R9="","",C9+R9)</f>
        <v>101081.395348837</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101081.395348837</v>
      </c>
      <c r="Y10" s="7"/>
    </row>
    <row r="11" ht="14"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4"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4"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4"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4"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4"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4"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4"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4"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4"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4"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4"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4"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4"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4"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4"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4"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4"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4"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4"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4"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4"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4"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4"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4"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4"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4"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4"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4"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4"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4"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4"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4"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4"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4"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4"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4"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4"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4"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4"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4"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4"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4"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4"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4"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4"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4"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4"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4"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4"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4"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4"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4"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4"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4"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4"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4"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4"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4"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4"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4"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4"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4"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4"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4"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4"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4"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4"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4"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4"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4"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4"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4"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4"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4"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4"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4"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4"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4"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4"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4"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4"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4"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4"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4"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4"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4"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4"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4"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4"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4"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4"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4"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4"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4"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4"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4"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4"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R9:U108">
    <cfRule type="cellIs" dxfId="6" priority="1" operator="lessThan" stopIfTrue="1">
      <formula>0</formula>
    </cfRule>
  </conditionalFormatting>
  <conditionalFormatting sqref="G9:G108">
    <cfRule type="cellIs" dxfId="7" priority="1" operator="equal" stopIfTrue="1">
      <formula>"買"</formula>
    </cfRule>
    <cfRule type="cellIs" dxfId="8"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25" customHeight="1" outlineLevelRow="0" outlineLevelCol="0"/>
  <cols>
    <col min="1" max="1" width="7.5" style="81" customWidth="1"/>
    <col min="2" max="2" width="8.17188" style="81" customWidth="1"/>
    <col min="3" max="5" width="8.85156" style="81" customWidth="1"/>
    <col min="6" max="256" width="8.85156" style="81" customWidth="1"/>
  </cols>
  <sheetData>
    <row r="1" ht="14" customHeight="1">
      <c r="A1" s="11"/>
      <c r="B1" s="11"/>
      <c r="C1" s="7"/>
      <c r="D1" s="7"/>
      <c r="E1" s="7"/>
    </row>
    <row r="2" ht="14" customHeight="1">
      <c r="A2" s="11"/>
      <c r="B2" s="11"/>
      <c r="C2" s="7"/>
      <c r="D2" s="7"/>
      <c r="E2" s="7"/>
    </row>
    <row r="3" ht="14" customHeight="1">
      <c r="A3" s="11"/>
      <c r="B3" s="11"/>
      <c r="C3" s="7"/>
      <c r="D3" s="7"/>
      <c r="E3" s="7"/>
    </row>
    <row r="4" ht="14" customHeight="1">
      <c r="A4" s="11"/>
      <c r="B4" s="11"/>
      <c r="C4" s="7"/>
      <c r="D4" s="7"/>
      <c r="E4" s="7"/>
    </row>
    <row r="5" ht="14" customHeight="1">
      <c r="A5" s="11"/>
      <c r="B5" s="11"/>
      <c r="C5" s="7"/>
      <c r="D5" s="7"/>
      <c r="E5" s="7"/>
    </row>
    <row r="6" ht="14" customHeight="1">
      <c r="A6" s="11"/>
      <c r="B6" s="11"/>
      <c r="C6" s="7"/>
      <c r="D6" s="7"/>
      <c r="E6" s="7"/>
    </row>
    <row r="7" ht="14" customHeight="1">
      <c r="A7" s="11"/>
      <c r="B7" s="11"/>
      <c r="C7" s="7"/>
      <c r="D7" s="7"/>
      <c r="E7" s="7"/>
    </row>
    <row r="8" ht="14" customHeight="1">
      <c r="A8" s="11"/>
      <c r="B8" s="11"/>
      <c r="C8" s="7"/>
      <c r="D8" s="7"/>
      <c r="E8" s="7"/>
    </row>
    <row r="9" ht="14" customHeight="1">
      <c r="A9" s="11"/>
      <c r="B9" s="11"/>
      <c r="C9" s="7"/>
      <c r="D9" s="7"/>
      <c r="E9" s="7"/>
    </row>
    <row r="10" ht="14" customHeight="1">
      <c r="A10" s="11"/>
      <c r="B10" s="11"/>
      <c r="C10" s="7"/>
      <c r="D10" s="7"/>
      <c r="E10" s="7"/>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J29"/>
  <sheetViews>
    <sheetView workbookViewId="0" showGridLines="0" defaultGridColor="1"/>
  </sheetViews>
  <sheetFormatPr defaultColWidth="9" defaultRowHeight="13.5" customHeight="1" outlineLevelRow="0" outlineLevelCol="0"/>
  <cols>
    <col min="1" max="10" width="9" style="82" customWidth="1"/>
    <col min="11" max="256" width="9" style="82" customWidth="1"/>
  </cols>
  <sheetData>
    <row r="1" ht="14" customHeight="1">
      <c r="A1" t="s" s="73">
        <v>62</v>
      </c>
      <c r="B1" s="11"/>
      <c r="C1" s="11"/>
      <c r="D1" s="11"/>
      <c r="E1" s="11"/>
      <c r="F1" s="11"/>
      <c r="G1" s="11"/>
      <c r="H1" s="11"/>
      <c r="I1" s="11"/>
      <c r="J1" s="11"/>
    </row>
    <row r="2" ht="8.5" customHeight="1">
      <c r="A2" t="s" s="83">
        <v>63</v>
      </c>
      <c r="B2" s="84"/>
      <c r="C2" s="84"/>
      <c r="D2" s="84"/>
      <c r="E2" s="84"/>
      <c r="F2" s="84"/>
      <c r="G2" s="84"/>
      <c r="H2" s="84"/>
      <c r="I2" s="84"/>
      <c r="J2" s="84"/>
    </row>
    <row r="3" ht="8" customHeight="1">
      <c r="A3" s="84"/>
      <c r="B3" s="84"/>
      <c r="C3" s="84"/>
      <c r="D3" s="84"/>
      <c r="E3" s="84"/>
      <c r="F3" s="84"/>
      <c r="G3" s="84"/>
      <c r="H3" s="84"/>
      <c r="I3" s="84"/>
      <c r="J3" s="84"/>
    </row>
    <row r="4" ht="8" customHeight="1">
      <c r="A4" s="84"/>
      <c r="B4" s="84"/>
      <c r="C4" s="84"/>
      <c r="D4" s="84"/>
      <c r="E4" s="84"/>
      <c r="F4" s="84"/>
      <c r="G4" s="84"/>
      <c r="H4" s="84"/>
      <c r="I4" s="84"/>
      <c r="J4" s="84"/>
    </row>
    <row r="5" ht="8" customHeight="1">
      <c r="A5" s="84"/>
      <c r="B5" s="84"/>
      <c r="C5" s="84"/>
      <c r="D5" s="84"/>
      <c r="E5" s="84"/>
      <c r="F5" s="84"/>
      <c r="G5" s="84"/>
      <c r="H5" s="84"/>
      <c r="I5" s="84"/>
      <c r="J5" s="84"/>
    </row>
    <row r="6" ht="8" customHeight="1">
      <c r="A6" s="84"/>
      <c r="B6" s="84"/>
      <c r="C6" s="84"/>
      <c r="D6" s="84"/>
      <c r="E6" s="84"/>
      <c r="F6" s="84"/>
      <c r="G6" s="84"/>
      <c r="H6" s="84"/>
      <c r="I6" s="84"/>
      <c r="J6" s="84"/>
    </row>
    <row r="7" ht="8" customHeight="1">
      <c r="A7" s="84"/>
      <c r="B7" s="84"/>
      <c r="C7" s="84"/>
      <c r="D7" s="84"/>
      <c r="E7" s="84"/>
      <c r="F7" s="84"/>
      <c r="G7" s="84"/>
      <c r="H7" s="84"/>
      <c r="I7" s="84"/>
      <c r="J7" s="84"/>
    </row>
    <row r="8" ht="8" customHeight="1">
      <c r="A8" s="84"/>
      <c r="B8" s="84"/>
      <c r="C8" s="84"/>
      <c r="D8" s="84"/>
      <c r="E8" s="84"/>
      <c r="F8" s="84"/>
      <c r="G8" s="84"/>
      <c r="H8" s="84"/>
      <c r="I8" s="84"/>
      <c r="J8" s="84"/>
    </row>
    <row r="9" ht="23" customHeight="1">
      <c r="A9" s="84"/>
      <c r="B9" s="84"/>
      <c r="C9" s="84"/>
      <c r="D9" s="84"/>
      <c r="E9" s="84"/>
      <c r="F9" s="84"/>
      <c r="G9" s="84"/>
      <c r="H9" s="84"/>
      <c r="I9" s="84"/>
      <c r="J9" s="84"/>
    </row>
    <row r="10" ht="14" customHeight="1">
      <c r="A10" s="11"/>
      <c r="B10" s="11"/>
      <c r="C10" s="11"/>
      <c r="D10" s="11"/>
      <c r="E10" s="11"/>
      <c r="F10" s="11"/>
      <c r="G10" s="11"/>
      <c r="H10" s="11"/>
      <c r="I10" s="11"/>
      <c r="J10" s="11"/>
    </row>
    <row r="11" ht="14" customHeight="1">
      <c r="A11" t="s" s="73">
        <v>64</v>
      </c>
      <c r="B11" s="11"/>
      <c r="C11" s="11"/>
      <c r="D11" s="11"/>
      <c r="E11" s="11"/>
      <c r="F11" s="11"/>
      <c r="G11" s="11"/>
      <c r="H11" s="11"/>
      <c r="I11" s="11"/>
      <c r="J11" s="11"/>
    </row>
    <row r="12" ht="8.5" customHeight="1">
      <c r="A12" t="s" s="85">
        <v>65</v>
      </c>
      <c r="B12" s="86"/>
      <c r="C12" s="86"/>
      <c r="D12" s="86"/>
      <c r="E12" s="86"/>
      <c r="F12" s="86"/>
      <c r="G12" s="86"/>
      <c r="H12" s="86"/>
      <c r="I12" s="86"/>
      <c r="J12" s="86"/>
    </row>
    <row r="13" ht="8" customHeight="1">
      <c r="A13" s="86"/>
      <c r="B13" s="86"/>
      <c r="C13" s="86"/>
      <c r="D13" s="86"/>
      <c r="E13" s="86"/>
      <c r="F13" s="86"/>
      <c r="G13" s="86"/>
      <c r="H13" s="86"/>
      <c r="I13" s="86"/>
      <c r="J13" s="86"/>
    </row>
    <row r="14" ht="8" customHeight="1">
      <c r="A14" s="86"/>
      <c r="B14" s="86"/>
      <c r="C14" s="86"/>
      <c r="D14" s="86"/>
      <c r="E14" s="86"/>
      <c r="F14" s="86"/>
      <c r="G14" s="86"/>
      <c r="H14" s="86"/>
      <c r="I14" s="86"/>
      <c r="J14" s="86"/>
    </row>
    <row r="15" ht="8" customHeight="1">
      <c r="A15" s="86"/>
      <c r="B15" s="86"/>
      <c r="C15" s="86"/>
      <c r="D15" s="86"/>
      <c r="E15" s="86"/>
      <c r="F15" s="86"/>
      <c r="G15" s="86"/>
      <c r="H15" s="86"/>
      <c r="I15" s="86"/>
      <c r="J15" s="86"/>
    </row>
    <row r="16" ht="8" customHeight="1">
      <c r="A16" s="86"/>
      <c r="B16" s="86"/>
      <c r="C16" s="86"/>
      <c r="D16" s="86"/>
      <c r="E16" s="86"/>
      <c r="F16" s="86"/>
      <c r="G16" s="86"/>
      <c r="H16" s="86"/>
      <c r="I16" s="86"/>
      <c r="J16" s="86"/>
    </row>
    <row r="17" ht="8" customHeight="1">
      <c r="A17" s="86"/>
      <c r="B17" s="86"/>
      <c r="C17" s="86"/>
      <c r="D17" s="86"/>
      <c r="E17" s="86"/>
      <c r="F17" s="86"/>
      <c r="G17" s="86"/>
      <c r="H17" s="86"/>
      <c r="I17" s="86"/>
      <c r="J17" s="86"/>
    </row>
    <row r="18" ht="8" customHeight="1">
      <c r="A18" s="86"/>
      <c r="B18" s="86"/>
      <c r="C18" s="86"/>
      <c r="D18" s="86"/>
      <c r="E18" s="86"/>
      <c r="F18" s="86"/>
      <c r="G18" s="86"/>
      <c r="H18" s="86"/>
      <c r="I18" s="86"/>
      <c r="J18" s="86"/>
    </row>
    <row r="19" ht="34" customHeight="1">
      <c r="A19" s="86"/>
      <c r="B19" s="86"/>
      <c r="C19" s="86"/>
      <c r="D19" s="86"/>
      <c r="E19" s="86"/>
      <c r="F19" s="86"/>
      <c r="G19" s="86"/>
      <c r="H19" s="86"/>
      <c r="I19" s="86"/>
      <c r="J19" s="86"/>
    </row>
    <row r="20" ht="14" customHeight="1">
      <c r="A20" s="11"/>
      <c r="B20" s="11"/>
      <c r="C20" s="11"/>
      <c r="D20" s="11"/>
      <c r="E20" s="11"/>
      <c r="F20" s="11"/>
      <c r="G20" s="11"/>
      <c r="H20" s="11"/>
      <c r="I20" s="11"/>
      <c r="J20" s="11"/>
    </row>
    <row r="21" ht="14" customHeight="1">
      <c r="A21" t="s" s="73">
        <v>66</v>
      </c>
      <c r="B21" s="11"/>
      <c r="C21" s="11"/>
      <c r="D21" s="11"/>
      <c r="E21" s="11"/>
      <c r="F21" s="11"/>
      <c r="G21" s="11"/>
      <c r="H21" s="11"/>
      <c r="I21" s="11"/>
      <c r="J21" s="11"/>
    </row>
    <row r="22" ht="8.5" customHeight="1">
      <c r="A22" t="s" s="85">
        <v>67</v>
      </c>
      <c r="B22" s="87"/>
      <c r="C22" s="87"/>
      <c r="D22" s="87"/>
      <c r="E22" s="87"/>
      <c r="F22" s="87"/>
      <c r="G22" s="87"/>
      <c r="H22" s="87"/>
      <c r="I22" s="87"/>
      <c r="J22" s="87"/>
    </row>
    <row r="23" ht="8" customHeight="1">
      <c r="A23" s="87"/>
      <c r="B23" s="87"/>
      <c r="C23" s="87"/>
      <c r="D23" s="87"/>
      <c r="E23" s="87"/>
      <c r="F23" s="87"/>
      <c r="G23" s="87"/>
      <c r="H23" s="87"/>
      <c r="I23" s="87"/>
      <c r="J23" s="87"/>
    </row>
    <row r="24" ht="8" customHeight="1">
      <c r="A24" s="87"/>
      <c r="B24" s="87"/>
      <c r="C24" s="87"/>
      <c r="D24" s="87"/>
      <c r="E24" s="87"/>
      <c r="F24" s="87"/>
      <c r="G24" s="87"/>
      <c r="H24" s="87"/>
      <c r="I24" s="87"/>
      <c r="J24" s="87"/>
    </row>
    <row r="25" ht="8" customHeight="1">
      <c r="A25" s="87"/>
      <c r="B25" s="87"/>
      <c r="C25" s="87"/>
      <c r="D25" s="87"/>
      <c r="E25" s="87"/>
      <c r="F25" s="87"/>
      <c r="G25" s="87"/>
      <c r="H25" s="87"/>
      <c r="I25" s="87"/>
      <c r="J25" s="87"/>
    </row>
    <row r="26" ht="8" customHeight="1">
      <c r="A26" s="87"/>
      <c r="B26" s="87"/>
      <c r="C26" s="87"/>
      <c r="D26" s="87"/>
      <c r="E26" s="87"/>
      <c r="F26" s="87"/>
      <c r="G26" s="87"/>
      <c r="H26" s="87"/>
      <c r="I26" s="87"/>
      <c r="J26" s="87"/>
    </row>
    <row r="27" ht="8" customHeight="1">
      <c r="A27" s="87"/>
      <c r="B27" s="87"/>
      <c r="C27" s="87"/>
      <c r="D27" s="87"/>
      <c r="E27" s="87"/>
      <c r="F27" s="87"/>
      <c r="G27" s="87"/>
      <c r="H27" s="87"/>
      <c r="I27" s="87"/>
      <c r="J27" s="87"/>
    </row>
    <row r="28" ht="8" customHeight="1">
      <c r="A28" s="87"/>
      <c r="B28" s="87"/>
      <c r="C28" s="87"/>
      <c r="D28" s="87"/>
      <c r="E28" s="87"/>
      <c r="F28" s="87"/>
      <c r="G28" s="87"/>
      <c r="H28" s="87"/>
      <c r="I28" s="87"/>
      <c r="J28" s="87"/>
    </row>
    <row r="29" ht="8.5" customHeight="1">
      <c r="A29" s="87"/>
      <c r="B29" s="87"/>
      <c r="C29" s="87"/>
      <c r="D29" s="87"/>
      <c r="E29" s="87"/>
      <c r="F29" s="87"/>
      <c r="G29" s="87"/>
      <c r="H29" s="87"/>
      <c r="I29" s="87"/>
      <c r="J29" s="87"/>
    </row>
  </sheetData>
  <mergeCells count="3">
    <mergeCell ref="A2:J9"/>
    <mergeCell ref="A12:J19"/>
    <mergeCell ref="A22:J29"/>
  </mergeCells>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8.xml><?xml version="1.0" encoding="utf-8"?>
<worksheet xmlns:r="http://schemas.openxmlformats.org/officeDocument/2006/relationships" xmlns="http://schemas.openxmlformats.org/spreadsheetml/2006/main">
  <dimension ref="A1:I12"/>
  <sheetViews>
    <sheetView workbookViewId="0" showGridLines="0" defaultGridColor="1"/>
  </sheetViews>
  <sheetFormatPr defaultColWidth="8.83333" defaultRowHeight="17.25" customHeight="1" outlineLevelRow="0" outlineLevelCol="0"/>
  <cols>
    <col min="1" max="1" width="3.17188" style="88" customWidth="1"/>
    <col min="2" max="2" width="13.3516" style="88" customWidth="1"/>
    <col min="3" max="3" width="15.6719" style="88" customWidth="1"/>
    <col min="4" max="4" width="13" style="88" customWidth="1"/>
    <col min="5" max="9" width="15.8516" style="88" customWidth="1"/>
    <col min="10" max="256" width="8.85156" style="88" customWidth="1"/>
  </cols>
  <sheetData>
    <row r="1" ht="14" customHeight="1">
      <c r="A1" s="11"/>
      <c r="B1" s="11"/>
      <c r="C1" s="11"/>
      <c r="D1" s="11"/>
      <c r="E1" s="11"/>
      <c r="F1" s="11"/>
      <c r="G1" s="11"/>
      <c r="H1" s="11"/>
      <c r="I1" s="11"/>
    </row>
    <row r="2" ht="17" customHeight="1">
      <c r="A2" s="11"/>
      <c r="B2" t="s" s="89">
        <v>68</v>
      </c>
      <c r="C2" s="90"/>
      <c r="D2" s="11"/>
      <c r="E2" s="11"/>
      <c r="F2" s="11"/>
      <c r="G2" s="11"/>
      <c r="H2" s="11"/>
      <c r="I2" s="11"/>
    </row>
    <row r="3" ht="14" customHeight="1">
      <c r="A3" s="11"/>
      <c r="B3" s="12"/>
      <c r="C3" s="12"/>
      <c r="D3" s="12"/>
      <c r="E3" s="12"/>
      <c r="F3" s="12"/>
      <c r="G3" s="12"/>
      <c r="H3" s="12"/>
      <c r="I3" s="12"/>
    </row>
    <row r="4" ht="17" customHeight="1">
      <c r="A4" s="13"/>
      <c r="B4" t="s" s="91">
        <v>69</v>
      </c>
      <c r="C4" t="s" s="91">
        <v>17</v>
      </c>
      <c r="D4" t="s" s="91">
        <v>20</v>
      </c>
      <c r="E4" t="s" s="91">
        <v>70</v>
      </c>
      <c r="F4" t="s" s="91">
        <v>71</v>
      </c>
      <c r="G4" t="s" s="91">
        <v>70</v>
      </c>
      <c r="H4" t="s" s="91">
        <v>72</v>
      </c>
      <c r="I4" t="s" s="91">
        <v>70</v>
      </c>
    </row>
    <row r="5" ht="17" customHeight="1">
      <c r="A5" s="13"/>
      <c r="B5" t="s" s="92">
        <v>73</v>
      </c>
      <c r="C5" t="s" s="92">
        <v>74</v>
      </c>
      <c r="D5" s="93">
        <v>54</v>
      </c>
      <c r="E5" s="94">
        <v>42194</v>
      </c>
      <c r="F5" s="93">
        <v>100</v>
      </c>
      <c r="G5" s="94">
        <v>42197</v>
      </c>
      <c r="H5" s="93">
        <v>100</v>
      </c>
      <c r="I5" s="94">
        <v>42196</v>
      </c>
    </row>
    <row r="6" ht="17" customHeight="1">
      <c r="A6" s="13"/>
      <c r="B6" t="s" s="92">
        <v>73</v>
      </c>
      <c r="C6" t="s" s="92">
        <v>75</v>
      </c>
      <c r="D6" s="93">
        <v>46</v>
      </c>
      <c r="E6" s="94">
        <v>42195</v>
      </c>
      <c r="F6" s="26"/>
      <c r="G6" s="26"/>
      <c r="H6" s="26"/>
      <c r="I6" s="26"/>
    </row>
    <row r="7" ht="17" customHeight="1">
      <c r="A7" s="13"/>
      <c r="B7" t="s" s="92">
        <v>73</v>
      </c>
      <c r="C7" s="26"/>
      <c r="D7" s="26"/>
      <c r="E7" s="26"/>
      <c r="F7" s="26"/>
      <c r="G7" s="26"/>
      <c r="H7" s="26"/>
      <c r="I7" s="26"/>
    </row>
    <row r="8" ht="17" customHeight="1">
      <c r="A8" s="13"/>
      <c r="B8" t="s" s="92">
        <v>73</v>
      </c>
      <c r="C8" s="26"/>
      <c r="D8" s="26"/>
      <c r="E8" s="26"/>
      <c r="F8" s="26"/>
      <c r="G8" s="26"/>
      <c r="H8" s="26"/>
      <c r="I8" s="26"/>
    </row>
    <row r="9" ht="17" customHeight="1">
      <c r="A9" s="13"/>
      <c r="B9" t="s" s="92">
        <v>73</v>
      </c>
      <c r="C9" s="26"/>
      <c r="D9" s="26"/>
      <c r="E9" s="26"/>
      <c r="F9" s="26"/>
      <c r="G9" s="26"/>
      <c r="H9" s="26"/>
      <c r="I9" s="26"/>
    </row>
    <row r="10" ht="17" customHeight="1">
      <c r="A10" s="13"/>
      <c r="B10" t="s" s="92">
        <v>73</v>
      </c>
      <c r="C10" s="26"/>
      <c r="D10" s="26"/>
      <c r="E10" s="26"/>
      <c r="F10" s="26"/>
      <c r="G10" s="26"/>
      <c r="H10" s="26"/>
      <c r="I10" s="26"/>
    </row>
    <row r="11" ht="17" customHeight="1">
      <c r="A11" s="13"/>
      <c r="B11" t="s" s="92">
        <v>73</v>
      </c>
      <c r="C11" s="26"/>
      <c r="D11" s="26"/>
      <c r="E11" s="26"/>
      <c r="F11" s="26"/>
      <c r="G11" s="26"/>
      <c r="H11" s="26"/>
      <c r="I11" s="26"/>
    </row>
    <row r="12" ht="17" customHeight="1">
      <c r="A12" s="13"/>
      <c r="B12" t="s" s="92">
        <v>73</v>
      </c>
      <c r="C12" s="26"/>
      <c r="D12" s="26"/>
      <c r="E12" s="26"/>
      <c r="F12" s="26"/>
      <c r="G12" s="26"/>
      <c r="H12" s="26"/>
      <c r="I12" s="26"/>
    </row>
  </sheetData>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9.xml><?xml version="1.0" encoding="utf-8"?>
<worksheet xmlns:r="http://schemas.openxmlformats.org/officeDocument/2006/relationships" xmlns="http://schemas.openxmlformats.org/spreadsheetml/2006/main">
  <dimension ref="A1:U993"/>
  <sheetViews>
    <sheetView workbookViewId="0" showGridLines="0" defaultGridColor="1"/>
  </sheetViews>
  <sheetFormatPr defaultColWidth="8.83333" defaultRowHeight="13.5" customHeight="1" outlineLevelRow="0" outlineLevelCol="0"/>
  <cols>
    <col min="1" max="1" width="2.85156" style="95" customWidth="1"/>
    <col min="2" max="18" width="6.5" style="95" customWidth="1"/>
    <col min="19" max="21" width="8.85156" style="95" customWidth="1"/>
    <col min="22" max="256" width="8.85156" style="95" customWidth="1"/>
  </cols>
  <sheetData>
    <row r="1" ht="14" customHeight="1">
      <c r="A1" s="11"/>
      <c r="B1" s="12"/>
      <c r="C1" s="12"/>
      <c r="D1" s="12"/>
      <c r="E1" s="12"/>
      <c r="F1" s="12"/>
      <c r="G1" s="12"/>
      <c r="H1" s="12"/>
      <c r="I1" s="12"/>
      <c r="J1" s="12"/>
      <c r="K1" s="12"/>
      <c r="L1" s="12"/>
      <c r="M1" s="12"/>
      <c r="N1" s="12"/>
      <c r="O1" s="12"/>
      <c r="P1" s="12"/>
      <c r="Q1" s="12"/>
      <c r="R1" s="11"/>
      <c r="S1" s="7"/>
      <c r="T1" s="7"/>
      <c r="U1" s="7"/>
    </row>
    <row r="2" ht="14" customHeight="1">
      <c r="A2" s="13"/>
      <c r="B2" t="s" s="14">
        <v>17</v>
      </c>
      <c r="C2" s="15"/>
      <c r="D2" s="19"/>
      <c r="E2" s="19"/>
      <c r="F2" t="s" s="14">
        <v>19</v>
      </c>
      <c r="G2" s="15"/>
      <c r="H2" t="s" s="18">
        <v>20</v>
      </c>
      <c r="I2" s="19"/>
      <c r="J2" t="s" s="14">
        <v>21</v>
      </c>
      <c r="K2" s="15"/>
      <c r="L2" s="21">
        <f>C9</f>
        <v>1000000</v>
      </c>
      <c r="M2" s="19"/>
      <c r="N2" t="s" s="14">
        <v>22</v>
      </c>
      <c r="O2" s="15"/>
      <c r="P2" s="21">
        <f>C108+R108</f>
      </c>
      <c r="Q2" s="19"/>
      <c r="R2" s="22"/>
      <c r="S2" s="23"/>
      <c r="T2" s="23"/>
      <c r="U2" s="7"/>
    </row>
    <row r="3" ht="57" customHeight="1">
      <c r="A3" s="13"/>
      <c r="B3" t="s" s="14">
        <v>23</v>
      </c>
      <c r="C3" s="15"/>
      <c r="D3" t="s" s="24">
        <v>24</v>
      </c>
      <c r="E3" s="25"/>
      <c r="F3" s="25"/>
      <c r="G3" s="25"/>
      <c r="H3" s="25"/>
      <c r="I3" s="25"/>
      <c r="J3" t="s" s="14">
        <v>25</v>
      </c>
      <c r="K3" s="15"/>
      <c r="L3" t="s" s="24">
        <v>77</v>
      </c>
      <c r="M3" s="26"/>
      <c r="N3" s="26"/>
      <c r="O3" s="26"/>
      <c r="P3" s="26"/>
      <c r="Q3" s="26"/>
      <c r="R3" s="22"/>
      <c r="S3" s="23"/>
      <c r="T3" s="7"/>
      <c r="U3" s="7"/>
    </row>
    <row r="4" ht="14" customHeight="1">
      <c r="A4" s="13"/>
      <c r="B4" t="s" s="14">
        <v>27</v>
      </c>
      <c r="C4" s="15"/>
      <c r="D4" s="27">
        <f>SUM($R$9:$S$993)</f>
        <v>153684.210526316</v>
      </c>
      <c r="E4" s="27"/>
      <c r="F4" t="s" s="14">
        <v>28</v>
      </c>
      <c r="G4" s="15"/>
      <c r="H4" s="28">
        <f>SUM($T$9:$U$108)</f>
        <v>292</v>
      </c>
      <c r="I4" s="19"/>
      <c r="J4" t="s" s="14">
        <v>78</v>
      </c>
      <c r="K4" s="15"/>
      <c r="L4" s="21">
        <f>MAX($C$9:$D$990)-C9</f>
        <v>153684.21052632</v>
      </c>
      <c r="M4" s="21"/>
      <c r="N4" t="s" s="14">
        <v>79</v>
      </c>
      <c r="O4" s="15"/>
      <c r="P4" s="27">
        <f>MIN($C$9:$D$990)-C9</f>
        <v>0</v>
      </c>
      <c r="Q4" s="27"/>
      <c r="R4" s="22"/>
      <c r="S4" s="23"/>
      <c r="T4" s="23"/>
      <c r="U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c r="M5" s="32"/>
      <c r="N5" t="s" s="33">
        <v>35</v>
      </c>
      <c r="O5" s="34"/>
      <c r="P5" s="31"/>
      <c r="Q5" s="32"/>
      <c r="R5" s="22"/>
      <c r="S5" s="23"/>
      <c r="T5" s="23"/>
      <c r="U5" s="7"/>
    </row>
    <row r="6" ht="14" customHeight="1">
      <c r="A6" s="11"/>
      <c r="B6" s="36"/>
      <c r="C6" s="36"/>
      <c r="D6" s="36"/>
      <c r="E6" s="36"/>
      <c r="F6" s="36"/>
      <c r="G6" s="36"/>
      <c r="H6" s="36"/>
      <c r="I6" s="37"/>
      <c r="J6" s="36"/>
      <c r="K6" s="36"/>
      <c r="L6" s="36"/>
      <c r="M6" s="36"/>
      <c r="N6" s="39"/>
      <c r="O6" s="39"/>
      <c r="P6" s="36"/>
      <c r="Q6" s="32"/>
      <c r="R6" s="40"/>
      <c r="S6" s="41"/>
      <c r="T6" s="41"/>
      <c r="U6" s="42"/>
    </row>
    <row r="7" ht="14"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row>
    <row r="9" ht="14" customHeight="1">
      <c r="A9" s="13"/>
      <c r="B9" s="30">
        <v>1</v>
      </c>
      <c r="C9" s="21">
        <v>1000000</v>
      </c>
      <c r="D9" s="21"/>
      <c r="E9" s="30">
        <v>2001</v>
      </c>
      <c r="F9" s="63">
        <v>42111</v>
      </c>
      <c r="G9" t="s" s="18">
        <v>52</v>
      </c>
      <c r="H9" s="30">
        <v>105.33</v>
      </c>
      <c r="I9" s="19"/>
      <c r="J9" s="30">
        <v>57</v>
      </c>
      <c r="K9" s="21">
        <f>IF(F9="","",C9*0.03)</f>
        <v>30000</v>
      </c>
      <c r="L9" s="21"/>
      <c r="M9" s="64">
        <f>IF(J9="","",(K9/J9)/1000)</f>
        <v>0.526315789473684</v>
      </c>
      <c r="N9" s="30">
        <v>2001</v>
      </c>
      <c r="O9" s="63">
        <v>42111</v>
      </c>
      <c r="P9" s="30">
        <v>108.25</v>
      </c>
      <c r="Q9" s="19"/>
      <c r="R9" s="27">
        <f>IF(O9="","",(IF(G9="売",H9-P9,P9-H9))*M9*100000)</f>
        <v>153684.210526316</v>
      </c>
      <c r="S9" s="65"/>
      <c r="T9" s="66">
        <f>IF(O9="","",IF(R9&lt;0,J9*(-1),IF(G9="買",(P9-H9)*100,(H9-P9)*100)))</f>
        <v>292</v>
      </c>
      <c r="U9" s="66"/>
    </row>
    <row r="10" ht="14" customHeight="1">
      <c r="A10" s="13"/>
      <c r="B10" s="30">
        <v>2</v>
      </c>
      <c r="C10" s="21">
        <f>IF(R9="","",C9+R9)</f>
        <v>1153684.21052632</v>
      </c>
      <c r="D10" s="21"/>
      <c r="E10" s="19"/>
      <c r="F10" s="63"/>
      <c r="G10" t="s" s="18">
        <v>52</v>
      </c>
      <c r="H10" s="19"/>
      <c r="I10" s="19"/>
      <c r="J10" s="19"/>
      <c r="K10" t="s" s="18">
        <f>IF(F10="","",C10*0.03)</f>
      </c>
      <c r="L10" s="21"/>
      <c r="M10" t="s" s="18">
        <f>IF(J10="","",(K10/J10)/1000)</f>
      </c>
      <c r="N10" s="19"/>
      <c r="O10" s="63"/>
      <c r="P10" s="19"/>
      <c r="Q10" s="19"/>
      <c r="R10" t="s" s="18">
        <f>IF(O10="","",(IF(G10="売",H10-P10,P10-H10))*M10*100000)</f>
      </c>
      <c r="S10" s="65"/>
      <c r="T10" t="s" s="71">
        <f>IF(O10="","",IF(R10&lt;0,J10*(-1),IF(G10="買",(P10-H10)*100,(H10-P10)*100)))</f>
      </c>
      <c r="U10" s="66"/>
    </row>
    <row r="11" ht="14" customHeight="1">
      <c r="A11" s="13"/>
      <c r="B11" s="30">
        <v>3</v>
      </c>
      <c r="C11" t="s" s="18">
        <f>IF(R10="","",C10+R10)</f>
      </c>
      <c r="D11" s="21"/>
      <c r="E11" s="19"/>
      <c r="F11" s="63"/>
      <c r="G11" t="s" s="18">
        <v>52</v>
      </c>
      <c r="H11" s="19"/>
      <c r="I11" s="19"/>
      <c r="J11" s="19"/>
      <c r="K11" t="s" s="18">
        <f>IF(F11="","",C11*0.03)</f>
      </c>
      <c r="L11" s="21"/>
      <c r="M11" t="s" s="18">
        <f>IF(J11="","",(K11/J11)/1000)</f>
      </c>
      <c r="N11" s="19"/>
      <c r="O11" s="63"/>
      <c r="P11" s="19"/>
      <c r="Q11" s="19"/>
      <c r="R11" t="s" s="18">
        <f>IF(O11="","",(IF(G11="売",H11-P11,P11-H11))*M11*100000)</f>
      </c>
      <c r="S11" s="65"/>
      <c r="T11" t="s" s="71">
        <f>IF(O11="","",IF(R11&lt;0,J11*(-1),IF(G11="買",(P11-H11)*100,(H11-P11)*100)))</f>
      </c>
      <c r="U11" s="66"/>
    </row>
    <row r="12" ht="14" customHeight="1">
      <c r="A12" s="13"/>
      <c r="B12" s="30">
        <v>4</v>
      </c>
      <c r="C12" t="s" s="18">
        <f>IF(R11="","",C11+R11)</f>
      </c>
      <c r="D12" s="21"/>
      <c r="E12" s="19"/>
      <c r="F12" s="63"/>
      <c r="G12" t="s" s="18">
        <v>57</v>
      </c>
      <c r="H12" s="19"/>
      <c r="I12" s="19"/>
      <c r="J12" s="19"/>
      <c r="K12" t="s" s="18">
        <f>IF(F12="","",C12*0.03)</f>
      </c>
      <c r="L12" s="21"/>
      <c r="M12" t="s" s="18">
        <f>IF(J12="","",(K12/J12)/1000)</f>
      </c>
      <c r="N12" s="19"/>
      <c r="O12" s="63"/>
      <c r="P12" s="19"/>
      <c r="Q12" s="19"/>
      <c r="R12" t="s" s="18">
        <f>IF(O12="","",(IF(G12="売",H12-P12,P12-H12))*M12*100000)</f>
      </c>
      <c r="S12" s="65"/>
      <c r="T12" t="s" s="71">
        <f>IF(O12="","",IF(R12&lt;0,J12*(-1),IF(G12="買",(P12-H12)*100,(H12-P12)*100)))</f>
      </c>
      <c r="U12" s="66"/>
    </row>
    <row r="13" ht="14" customHeight="1">
      <c r="A13" s="13"/>
      <c r="B13" s="30">
        <v>5</v>
      </c>
      <c r="C13" t="s" s="18">
        <f>IF(R12="","",C12+R12)</f>
      </c>
      <c r="D13" s="21"/>
      <c r="E13" s="19"/>
      <c r="F13" s="63"/>
      <c r="G13" t="s" s="18">
        <v>57</v>
      </c>
      <c r="H13" s="19"/>
      <c r="I13" s="19"/>
      <c r="J13" s="19"/>
      <c r="K13" t="s" s="18">
        <f>IF(F13="","",C13*0.03)</f>
      </c>
      <c r="L13" s="21"/>
      <c r="M13" t="s" s="18">
        <f>IF(J13="","",(K13/J13)/1000)</f>
      </c>
      <c r="N13" s="19"/>
      <c r="O13" s="63"/>
      <c r="P13" s="19"/>
      <c r="Q13" s="19"/>
      <c r="R13" t="s" s="18">
        <f>IF(O13="","",(IF(G13="売",H13-P13,P13-H13))*M13*100000)</f>
      </c>
      <c r="S13" s="65"/>
      <c r="T13" t="s" s="71">
        <f>IF(O13="","",IF(R13&lt;0,J13*(-1),IF(G13="買",(P13-H13)*100,(H13-P13)*100)))</f>
      </c>
      <c r="U13" s="66"/>
    </row>
    <row r="14" ht="14" customHeight="1">
      <c r="A14" s="13"/>
      <c r="B14" s="30">
        <v>6</v>
      </c>
      <c r="C14" t="s" s="18">
        <f>IF(R13="","",C13+R13)</f>
      </c>
      <c r="D14" s="21"/>
      <c r="E14" s="19"/>
      <c r="F14" s="63"/>
      <c r="G14" t="s" s="18">
        <v>52</v>
      </c>
      <c r="H14" s="19"/>
      <c r="I14" s="19"/>
      <c r="J14" s="19"/>
      <c r="K14" t="s" s="18">
        <f>IF(F14="","",C14*0.03)</f>
      </c>
      <c r="L14" s="21"/>
      <c r="M14" t="s" s="18">
        <f>IF(J14="","",(K14/J14)/1000)</f>
      </c>
      <c r="N14" s="19"/>
      <c r="O14" s="63"/>
      <c r="P14" s="19"/>
      <c r="Q14" s="19"/>
      <c r="R14" t="s" s="18">
        <f>IF(O14="","",(IF(G14="売",H14-P14,P14-H14))*M14*100000)</f>
      </c>
      <c r="S14" s="65"/>
      <c r="T14" t="s" s="71">
        <f>IF(O14="","",IF(R14&lt;0,J14*(-1),IF(G14="買",(P14-H14)*100,(H14-P14)*100)))</f>
      </c>
      <c r="U14" s="66"/>
    </row>
    <row r="15" ht="14" customHeight="1">
      <c r="A15" s="13"/>
      <c r="B15" s="30">
        <v>7</v>
      </c>
      <c r="C15" t="s" s="18">
        <f>IF(R14="","",C14+R14)</f>
      </c>
      <c r="D15" s="21"/>
      <c r="E15" s="19"/>
      <c r="F15" s="63"/>
      <c r="G15" t="s" s="18">
        <v>52</v>
      </c>
      <c r="H15" s="19"/>
      <c r="I15" s="19"/>
      <c r="J15" s="19"/>
      <c r="K15" t="s" s="18">
        <f>IF(F15="","",C15*0.03)</f>
      </c>
      <c r="L15" s="21"/>
      <c r="M15" t="s" s="18">
        <f>IF(J15="","",(K15/J15)/1000)</f>
      </c>
      <c r="N15" s="19"/>
      <c r="O15" s="63"/>
      <c r="P15" s="19"/>
      <c r="Q15" s="19"/>
      <c r="R15" t="s" s="18">
        <f>IF(O15="","",(IF(G15="売",H15-P15,P15-H15))*M15*100000)</f>
      </c>
      <c r="S15" s="65"/>
      <c r="T15" t="s" s="71">
        <f>IF(O15="","",IF(R15&lt;0,J15*(-1),IF(G15="買",(P15-H15)*100,(H15-P15)*100)))</f>
      </c>
      <c r="U15" s="66"/>
    </row>
    <row r="16" ht="14" customHeight="1">
      <c r="A16" s="13"/>
      <c r="B16" s="30">
        <v>8</v>
      </c>
      <c r="C16" t="s" s="18">
        <f>IF(R15="","",C15+R15)</f>
      </c>
      <c r="D16" s="21"/>
      <c r="E16" s="19"/>
      <c r="F16" s="63"/>
      <c r="G16" t="s" s="18">
        <v>52</v>
      </c>
      <c r="H16" s="19"/>
      <c r="I16" s="19"/>
      <c r="J16" s="19"/>
      <c r="K16" t="s" s="18">
        <f>IF(F16="","",C16*0.03)</f>
      </c>
      <c r="L16" s="21"/>
      <c r="M16" t="s" s="18">
        <f>IF(J16="","",(K16/J16)/1000)</f>
      </c>
      <c r="N16" s="19"/>
      <c r="O16" s="63"/>
      <c r="P16" s="19"/>
      <c r="Q16" s="19"/>
      <c r="R16" t="s" s="18">
        <f>IF(O16="","",(IF(G16="売",H16-P16,P16-H16))*M16*100000)</f>
      </c>
      <c r="S16" s="65"/>
      <c r="T16" t="s" s="71">
        <f>IF(O16="","",IF(R16&lt;0,J16*(-1),IF(G16="買",(P16-H16)*100,(H16-P16)*100)))</f>
      </c>
      <c r="U16" s="66"/>
    </row>
    <row r="17" ht="14" customHeight="1">
      <c r="A17" s="13"/>
      <c r="B17" s="30">
        <v>9</v>
      </c>
      <c r="C17" t="s" s="18">
        <f>IF(R16="","",C16+R16)</f>
      </c>
      <c r="D17" s="21"/>
      <c r="E17" s="19"/>
      <c r="F17" s="63"/>
      <c r="G17" t="s" s="18">
        <v>52</v>
      </c>
      <c r="H17" s="19"/>
      <c r="I17" s="19"/>
      <c r="J17" s="19"/>
      <c r="K17" t="s" s="18">
        <f>IF(F17="","",C17*0.03)</f>
      </c>
      <c r="L17" s="21"/>
      <c r="M17" t="s" s="18">
        <f>IF(J17="","",(K17/J17)/1000)</f>
      </c>
      <c r="N17" s="19"/>
      <c r="O17" s="63"/>
      <c r="P17" s="19"/>
      <c r="Q17" s="19"/>
      <c r="R17" t="s" s="18">
        <f>IF(O17="","",(IF(G17="売",H17-P17,P17-H17))*M17*100000)</f>
      </c>
      <c r="S17" s="65"/>
      <c r="T17" t="s" s="71">
        <f>IF(O17="","",IF(R17&lt;0,J17*(-1),IF(G17="買",(P17-H17)*100,(H17-P17)*100)))</f>
      </c>
      <c r="U17" s="66"/>
    </row>
    <row r="18" ht="14" customHeight="1">
      <c r="A18" s="13"/>
      <c r="B18" s="30">
        <v>10</v>
      </c>
      <c r="C18" t="s" s="18">
        <f>IF(R17="","",C17+R17)</f>
      </c>
      <c r="D18" s="21"/>
      <c r="E18" s="19"/>
      <c r="F18" s="63"/>
      <c r="G18" t="s" s="18">
        <v>52</v>
      </c>
      <c r="H18" s="19"/>
      <c r="I18" s="19"/>
      <c r="J18" s="19"/>
      <c r="K18" t="s" s="18">
        <f>IF(F18="","",C18*0.03)</f>
      </c>
      <c r="L18" s="21"/>
      <c r="M18" t="s" s="18">
        <f>IF(J18="","",(K18/J18)/1000)</f>
      </c>
      <c r="N18" s="19"/>
      <c r="O18" s="63"/>
      <c r="P18" s="19"/>
      <c r="Q18" s="19"/>
      <c r="R18" t="s" s="18">
        <f>IF(O18="","",(IF(G18="売",H18-P18,P18-H18))*M18*100000)</f>
      </c>
      <c r="S18" s="65"/>
      <c r="T18" t="s" s="71">
        <f>IF(O18="","",IF(R18&lt;0,J18*(-1),IF(G18="買",(P18-H18)*100,(H18-P18)*100)))</f>
      </c>
      <c r="U18" s="66"/>
    </row>
    <row r="19" ht="14" customHeight="1">
      <c r="A19" s="13"/>
      <c r="B19" s="30">
        <v>11</v>
      </c>
      <c r="C19" t="s" s="18">
        <f>IF(R18="","",C18+R18)</f>
      </c>
      <c r="D19" s="21"/>
      <c r="E19" s="19"/>
      <c r="F19" s="63"/>
      <c r="G19" t="s" s="18">
        <v>52</v>
      </c>
      <c r="H19" s="19"/>
      <c r="I19" s="19"/>
      <c r="J19" s="19"/>
      <c r="K19" t="s" s="18">
        <f>IF(F19="","",C19*0.03)</f>
      </c>
      <c r="L19" s="21"/>
      <c r="M19" t="s" s="18">
        <f>IF(J19="","",(K19/J19)/1000)</f>
      </c>
      <c r="N19" s="19"/>
      <c r="O19" s="63"/>
      <c r="P19" s="19"/>
      <c r="Q19" s="19"/>
      <c r="R19" t="s" s="18">
        <f>IF(O19="","",(IF(G19="売",H19-P19,P19-H19))*M19*100000)</f>
      </c>
      <c r="S19" s="65"/>
      <c r="T19" t="s" s="71">
        <f>IF(O19="","",IF(R19&lt;0,J19*(-1),IF(G19="買",(P19-H19)*100,(H19-P19)*100)))</f>
      </c>
      <c r="U19" s="66"/>
    </row>
    <row r="20" ht="14" customHeight="1">
      <c r="A20" s="13"/>
      <c r="B20" s="30">
        <v>12</v>
      </c>
      <c r="C20" t="s" s="18">
        <f>IF(R19="","",C19+R19)</f>
      </c>
      <c r="D20" s="21"/>
      <c r="E20" s="19"/>
      <c r="F20" s="63"/>
      <c r="G20" t="s" s="18">
        <v>52</v>
      </c>
      <c r="H20" s="19"/>
      <c r="I20" s="19"/>
      <c r="J20" s="19"/>
      <c r="K20" t="s" s="18">
        <f>IF(F20="","",C20*0.03)</f>
      </c>
      <c r="L20" s="21"/>
      <c r="M20" t="s" s="18">
        <f>IF(J20="","",(K20/J20)/1000)</f>
      </c>
      <c r="N20" s="19"/>
      <c r="O20" s="63"/>
      <c r="P20" s="19"/>
      <c r="Q20" s="19"/>
      <c r="R20" t="s" s="18">
        <f>IF(O20="","",(IF(G20="売",H20-P20,P20-H20))*M20*100000)</f>
      </c>
      <c r="S20" s="65"/>
      <c r="T20" t="s" s="71">
        <f>IF(O20="","",IF(R20&lt;0,J20*(-1),IF(G20="買",(P20-H20)*100,(H20-P20)*100)))</f>
      </c>
      <c r="U20" s="66"/>
    </row>
    <row r="21" ht="14" customHeight="1">
      <c r="A21" s="13"/>
      <c r="B21" s="30">
        <v>13</v>
      </c>
      <c r="C21" t="s" s="18">
        <f>IF(R20="","",C20+R20)</f>
      </c>
      <c r="D21" s="21"/>
      <c r="E21" s="19"/>
      <c r="F21" s="63"/>
      <c r="G21" t="s" s="18">
        <v>52</v>
      </c>
      <c r="H21" s="19"/>
      <c r="I21" s="19"/>
      <c r="J21" s="19"/>
      <c r="K21" t="s" s="18">
        <f>IF(F21="","",C21*0.03)</f>
      </c>
      <c r="L21" s="21"/>
      <c r="M21" t="s" s="18">
        <f>IF(J21="","",(K21/J21)/1000)</f>
      </c>
      <c r="N21" s="19"/>
      <c r="O21" s="63"/>
      <c r="P21" s="19"/>
      <c r="Q21" s="19"/>
      <c r="R21" t="s" s="18">
        <f>IF(O21="","",(IF(G21="売",H21-P21,P21-H21))*M21*100000)</f>
      </c>
      <c r="S21" s="65"/>
      <c r="T21" t="s" s="71">
        <f>IF(O21="","",IF(R21&lt;0,J21*(-1),IF(G21="買",(P21-H21)*100,(H21-P21)*100)))</f>
      </c>
      <c r="U21" s="66"/>
    </row>
    <row r="22" ht="14" customHeight="1">
      <c r="A22" s="13"/>
      <c r="B22" s="30">
        <v>14</v>
      </c>
      <c r="C22" t="s" s="18">
        <f>IF(R21="","",C21+R21)</f>
      </c>
      <c r="D22" s="21"/>
      <c r="E22" s="19"/>
      <c r="F22" s="63"/>
      <c r="G22" t="s" s="18">
        <v>57</v>
      </c>
      <c r="H22" s="19"/>
      <c r="I22" s="19"/>
      <c r="J22" s="19"/>
      <c r="K22" t="s" s="18">
        <f>IF(F22="","",C22*0.03)</f>
      </c>
      <c r="L22" s="21"/>
      <c r="M22" t="s" s="18">
        <f>IF(J22="","",(K22/J22)/1000)</f>
      </c>
      <c r="N22" s="19"/>
      <c r="O22" s="63"/>
      <c r="P22" s="19"/>
      <c r="Q22" s="19"/>
      <c r="R22" t="s" s="18">
        <f>IF(O22="","",(IF(G22="売",H22-P22,P22-H22))*M22*100000)</f>
      </c>
      <c r="S22" s="65"/>
      <c r="T22" t="s" s="71">
        <f>IF(O22="","",IF(R22&lt;0,J22*(-1),IF(G22="買",(P22-H22)*100,(H22-P22)*100)))</f>
      </c>
      <c r="U22" s="66"/>
    </row>
    <row r="23" ht="14" customHeight="1">
      <c r="A23" s="13"/>
      <c r="B23" s="30">
        <v>15</v>
      </c>
      <c r="C23" t="s" s="18">
        <f>IF(R22="","",C22+R22)</f>
      </c>
      <c r="D23" s="21"/>
      <c r="E23" s="19"/>
      <c r="F23" s="63"/>
      <c r="G23" t="s" s="18">
        <v>52</v>
      </c>
      <c r="H23" s="19"/>
      <c r="I23" s="19"/>
      <c r="J23" s="19"/>
      <c r="K23" t="s" s="18">
        <f>IF(F23="","",C23*0.03)</f>
      </c>
      <c r="L23" s="21"/>
      <c r="M23" t="s" s="18">
        <f>IF(J23="","",(K23/J23)/1000)</f>
      </c>
      <c r="N23" s="19"/>
      <c r="O23" s="63"/>
      <c r="P23" s="19"/>
      <c r="Q23" s="19"/>
      <c r="R23" t="s" s="18">
        <f>IF(O23="","",(IF(G23="売",H23-P23,P23-H23))*M23*100000)</f>
      </c>
      <c r="S23" s="65"/>
      <c r="T23" t="s" s="71">
        <f>IF(O23="","",IF(R23&lt;0,J23*(-1),IF(G23="買",(P23-H23)*100,(H23-P23)*100)))</f>
      </c>
      <c r="U23" s="66"/>
    </row>
    <row r="24" ht="14" customHeight="1">
      <c r="A24" s="13"/>
      <c r="B24" s="30">
        <v>16</v>
      </c>
      <c r="C24" t="s" s="18">
        <f>IF(R23="","",C23+R23)</f>
      </c>
      <c r="D24" s="21"/>
      <c r="E24" s="19"/>
      <c r="F24" s="63"/>
      <c r="G24" t="s" s="18">
        <v>52</v>
      </c>
      <c r="H24" s="19"/>
      <c r="I24" s="19"/>
      <c r="J24" s="19"/>
      <c r="K24" t="s" s="18">
        <f>IF(F24="","",C24*0.03)</f>
      </c>
      <c r="L24" s="21"/>
      <c r="M24" t="s" s="18">
        <f>IF(J24="","",(K24/J24)/1000)</f>
      </c>
      <c r="N24" s="19"/>
      <c r="O24" s="63"/>
      <c r="P24" s="19"/>
      <c r="Q24" s="19"/>
      <c r="R24" t="s" s="18">
        <f>IF(O24="","",(IF(G24="売",H24-P24,P24-H24))*M24*100000)</f>
      </c>
      <c r="S24" s="65"/>
      <c r="T24" t="s" s="71">
        <f>IF(O24="","",IF(R24&lt;0,J24*(-1),IF(G24="買",(P24-H24)*100,(H24-P24)*100)))</f>
      </c>
      <c r="U24" s="66"/>
    </row>
    <row r="25" ht="14" customHeight="1">
      <c r="A25" s="13"/>
      <c r="B25" s="30">
        <v>17</v>
      </c>
      <c r="C25" t="s" s="18">
        <f>IF(R24="","",C24+R24)</f>
      </c>
      <c r="D25" s="21"/>
      <c r="E25" s="19"/>
      <c r="F25" s="63"/>
      <c r="G25" t="s" s="18">
        <v>52</v>
      </c>
      <c r="H25" s="19"/>
      <c r="I25" s="19"/>
      <c r="J25" s="19"/>
      <c r="K25" t="s" s="18">
        <f>IF(F25="","",C25*0.03)</f>
      </c>
      <c r="L25" s="21"/>
      <c r="M25" t="s" s="18">
        <f>IF(J25="","",(K25/J25)/1000)</f>
      </c>
      <c r="N25" s="19"/>
      <c r="O25" s="63"/>
      <c r="P25" s="19"/>
      <c r="Q25" s="19"/>
      <c r="R25" t="s" s="18">
        <f>IF(O25="","",(IF(G25="売",H25-P25,P25-H25))*M25*100000)</f>
      </c>
      <c r="S25" s="65"/>
      <c r="T25" t="s" s="71">
        <f>IF(O25="","",IF(R25&lt;0,J25*(-1),IF(G25="買",(P25-H25)*100,(H25-P25)*100)))</f>
      </c>
      <c r="U25" s="66"/>
    </row>
    <row r="26" ht="14" customHeight="1">
      <c r="A26" s="13"/>
      <c r="B26" s="30">
        <v>18</v>
      </c>
      <c r="C26" t="s" s="18">
        <f>IF(R25="","",C25+R25)</f>
      </c>
      <c r="D26" s="21"/>
      <c r="E26" s="19"/>
      <c r="F26" s="63"/>
      <c r="G26" t="s" s="18">
        <v>52</v>
      </c>
      <c r="H26" s="19"/>
      <c r="I26" s="19"/>
      <c r="J26" s="19"/>
      <c r="K26" t="s" s="18">
        <f>IF(F26="","",C26*0.03)</f>
      </c>
      <c r="L26" s="21"/>
      <c r="M26" t="s" s="18">
        <f>IF(J26="","",(K26/J26)/1000)</f>
      </c>
      <c r="N26" s="19"/>
      <c r="O26" s="63"/>
      <c r="P26" s="19"/>
      <c r="Q26" s="19"/>
      <c r="R26" t="s" s="18">
        <f>IF(O26="","",(IF(G26="売",H26-P26,P26-H26))*M26*100000)</f>
      </c>
      <c r="S26" s="65"/>
      <c r="T26" t="s" s="71">
        <f>IF(O26="","",IF(R26&lt;0,J26*(-1),IF(G26="買",(P26-H26)*100,(H26-P26)*100)))</f>
      </c>
      <c r="U26" s="66"/>
    </row>
    <row r="27" ht="14" customHeight="1">
      <c r="A27" s="13"/>
      <c r="B27" s="30">
        <v>19</v>
      </c>
      <c r="C27" t="s" s="18">
        <f>IF(R26="","",C26+R26)</f>
      </c>
      <c r="D27" s="21"/>
      <c r="E27" s="19"/>
      <c r="F27" s="63"/>
      <c r="G27" t="s" s="18">
        <v>57</v>
      </c>
      <c r="H27" s="19"/>
      <c r="I27" s="19"/>
      <c r="J27" s="19"/>
      <c r="K27" t="s" s="18">
        <f>IF(F27="","",C27*0.03)</f>
      </c>
      <c r="L27" s="21"/>
      <c r="M27" t="s" s="18">
        <f>IF(J27="","",(K27/J27)/1000)</f>
      </c>
      <c r="N27" s="19"/>
      <c r="O27" s="63"/>
      <c r="P27" s="19"/>
      <c r="Q27" s="19"/>
      <c r="R27" t="s" s="18">
        <f>IF(O27="","",(IF(G27="売",H27-P27,P27-H27))*M27*100000)</f>
      </c>
      <c r="S27" s="65"/>
      <c r="T27" t="s" s="71">
        <f>IF(O27="","",IF(R27&lt;0,J27*(-1),IF(G27="買",(P27-H27)*100,(H27-P27)*100)))</f>
      </c>
      <c r="U27" s="66"/>
    </row>
    <row r="28" ht="14" customHeight="1">
      <c r="A28" s="13"/>
      <c r="B28" s="30">
        <v>20</v>
      </c>
      <c r="C28" t="s" s="18">
        <f>IF(R27="","",C27+R27)</f>
      </c>
      <c r="D28" s="21"/>
      <c r="E28" s="19"/>
      <c r="F28" s="63"/>
      <c r="G28" t="s" s="18">
        <v>52</v>
      </c>
      <c r="H28" s="19"/>
      <c r="I28" s="19"/>
      <c r="J28" s="19"/>
      <c r="K28" t="s" s="18">
        <f>IF(F28="","",C28*0.03)</f>
      </c>
      <c r="L28" s="21"/>
      <c r="M28" t="s" s="18">
        <f>IF(J28="","",(K28/J28)/1000)</f>
      </c>
      <c r="N28" s="19"/>
      <c r="O28" s="63"/>
      <c r="P28" s="19"/>
      <c r="Q28" s="19"/>
      <c r="R28" t="s" s="18">
        <f>IF(O28="","",(IF(G28="売",H28-P28,P28-H28))*M28*100000)</f>
      </c>
      <c r="S28" s="65"/>
      <c r="T28" t="s" s="71">
        <f>IF(O28="","",IF(R28&lt;0,J28*(-1),IF(G28="買",(P28-H28)*100,(H28-P28)*100)))</f>
      </c>
      <c r="U28" s="66"/>
    </row>
    <row r="29" ht="14" customHeight="1">
      <c r="A29" s="13"/>
      <c r="B29" s="30">
        <v>21</v>
      </c>
      <c r="C29" t="s" s="18">
        <f>IF(R28="","",C28+R28)</f>
      </c>
      <c r="D29" s="21"/>
      <c r="E29" s="19"/>
      <c r="F29" s="63"/>
      <c r="G29" t="s" s="18">
        <v>57</v>
      </c>
      <c r="H29" s="19"/>
      <c r="I29" s="19"/>
      <c r="J29" s="19"/>
      <c r="K29" t="s" s="18">
        <f>IF(F29="","",C29*0.03)</f>
      </c>
      <c r="L29" s="21"/>
      <c r="M29" t="s" s="18">
        <f>IF(J29="","",(K29/J29)/1000)</f>
      </c>
      <c r="N29" s="19"/>
      <c r="O29" s="63"/>
      <c r="P29" s="19"/>
      <c r="Q29" s="19"/>
      <c r="R29" t="s" s="18">
        <f>IF(O29="","",(IF(G29="売",H29-P29,P29-H29))*M29*100000)</f>
      </c>
      <c r="S29" s="65"/>
      <c r="T29" t="s" s="71">
        <f>IF(O29="","",IF(R29&lt;0,J29*(-1),IF(G29="買",(P29-H29)*100,(H29-P29)*100)))</f>
      </c>
      <c r="U29" s="66"/>
    </row>
    <row r="30" ht="14" customHeight="1">
      <c r="A30" s="13"/>
      <c r="B30" s="30">
        <v>22</v>
      </c>
      <c r="C30" t="s" s="18">
        <f>IF(R29="","",C29+R29)</f>
      </c>
      <c r="D30" s="21"/>
      <c r="E30" s="19"/>
      <c r="F30" s="63"/>
      <c r="G30" t="s" s="18">
        <v>57</v>
      </c>
      <c r="H30" s="19"/>
      <c r="I30" s="19"/>
      <c r="J30" s="19"/>
      <c r="K30" t="s" s="18">
        <f>IF(F30="","",C30*0.03)</f>
      </c>
      <c r="L30" s="21"/>
      <c r="M30" t="s" s="18">
        <f>IF(J30="","",(K30/J30)/1000)</f>
      </c>
      <c r="N30" s="19"/>
      <c r="O30" s="63"/>
      <c r="P30" s="19"/>
      <c r="Q30" s="19"/>
      <c r="R30" t="s" s="18">
        <f>IF(O30="","",(IF(G30="売",H30-P30,P30-H30))*M30*100000)</f>
      </c>
      <c r="S30" s="65"/>
      <c r="T30" t="s" s="71">
        <f>IF(O30="","",IF(R30&lt;0,J30*(-1),IF(G30="買",(P30-H30)*100,(H30-P30)*100)))</f>
      </c>
      <c r="U30" s="66"/>
    </row>
    <row r="31" ht="14" customHeight="1">
      <c r="A31" s="13"/>
      <c r="B31" s="30">
        <v>23</v>
      </c>
      <c r="C31" t="s" s="18">
        <f>IF(R30="","",C30+R30)</f>
      </c>
      <c r="D31" s="21"/>
      <c r="E31" s="19"/>
      <c r="F31" s="63"/>
      <c r="G31" t="s" s="18">
        <v>57</v>
      </c>
      <c r="H31" s="19"/>
      <c r="I31" s="19"/>
      <c r="J31" s="19"/>
      <c r="K31" t="s" s="18">
        <f>IF(F31="","",C31*0.03)</f>
      </c>
      <c r="L31" s="21"/>
      <c r="M31" t="s" s="18">
        <f>IF(J31="","",(K31/J31)/1000)</f>
      </c>
      <c r="N31" s="19"/>
      <c r="O31" s="63"/>
      <c r="P31" s="19"/>
      <c r="Q31" s="19"/>
      <c r="R31" t="s" s="18">
        <f>IF(O31="","",(IF(G31="売",H31-P31,P31-H31))*M31*100000)</f>
      </c>
      <c r="S31" s="65"/>
      <c r="T31" t="s" s="71">
        <f>IF(O31="","",IF(R31&lt;0,J31*(-1),IF(G31="買",(P31-H31)*100,(H31-P31)*100)))</f>
      </c>
      <c r="U31" s="66"/>
    </row>
    <row r="32" ht="14" customHeight="1">
      <c r="A32" s="13"/>
      <c r="B32" s="30">
        <v>24</v>
      </c>
      <c r="C32" t="s" s="18">
        <f>IF(R31="","",C31+R31)</f>
      </c>
      <c r="D32" s="21"/>
      <c r="E32" s="19"/>
      <c r="F32" s="63"/>
      <c r="G32" t="s" s="18">
        <v>57</v>
      </c>
      <c r="H32" s="19"/>
      <c r="I32" s="19"/>
      <c r="J32" s="19"/>
      <c r="K32" t="s" s="18">
        <f>IF(F32="","",C32*0.03)</f>
      </c>
      <c r="L32" s="21"/>
      <c r="M32" t="s" s="18">
        <f>IF(J32="","",(K32/J32)/1000)</f>
      </c>
      <c r="N32" s="19"/>
      <c r="O32" s="63"/>
      <c r="P32" s="19"/>
      <c r="Q32" s="19"/>
      <c r="R32" t="s" s="18">
        <f>IF(O32="","",(IF(G32="売",H32-P32,P32-H32))*M32*100000)</f>
      </c>
      <c r="S32" s="65"/>
      <c r="T32" t="s" s="71">
        <f>IF(O32="","",IF(R32&lt;0,J32*(-1),IF(G32="買",(P32-H32)*100,(H32-P32)*100)))</f>
      </c>
      <c r="U32" s="66"/>
    </row>
    <row r="33" ht="14" customHeight="1">
      <c r="A33" s="13"/>
      <c r="B33" s="30">
        <v>25</v>
      </c>
      <c r="C33" t="s" s="18">
        <f>IF(R32="","",C32+R32)</f>
      </c>
      <c r="D33" s="21"/>
      <c r="E33" s="19"/>
      <c r="F33" s="63"/>
      <c r="G33" t="s" s="18">
        <v>52</v>
      </c>
      <c r="H33" s="19"/>
      <c r="I33" s="19"/>
      <c r="J33" s="19"/>
      <c r="K33" t="s" s="18">
        <f>IF(F33="","",C33*0.03)</f>
      </c>
      <c r="L33" s="21"/>
      <c r="M33" t="s" s="18">
        <f>IF(J33="","",(K33/J33)/1000)</f>
      </c>
      <c r="N33" s="19"/>
      <c r="O33" s="63"/>
      <c r="P33" s="19"/>
      <c r="Q33" s="19"/>
      <c r="R33" t="s" s="18">
        <f>IF(O33="","",(IF(G33="売",H33-P33,P33-H33))*M33*100000)</f>
      </c>
      <c r="S33" s="65"/>
      <c r="T33" t="s" s="71">
        <f>IF(O33="","",IF(R33&lt;0,J33*(-1),IF(G33="買",(P33-H33)*100,(H33-P33)*100)))</f>
      </c>
      <c r="U33" s="66"/>
    </row>
    <row r="34" ht="14" customHeight="1">
      <c r="A34" s="13"/>
      <c r="B34" s="30">
        <v>26</v>
      </c>
      <c r="C34" t="s" s="18">
        <f>IF(R33="","",C33+R33)</f>
      </c>
      <c r="D34" s="21"/>
      <c r="E34" s="19"/>
      <c r="F34" s="63"/>
      <c r="G34" t="s" s="18">
        <v>57</v>
      </c>
      <c r="H34" s="19"/>
      <c r="I34" s="19"/>
      <c r="J34" s="19"/>
      <c r="K34" t="s" s="18">
        <f>IF(F34="","",C34*0.03)</f>
      </c>
      <c r="L34" s="21"/>
      <c r="M34" t="s" s="18">
        <f>IF(J34="","",(K34/J34)/1000)</f>
      </c>
      <c r="N34" s="19"/>
      <c r="O34" s="63"/>
      <c r="P34" s="19"/>
      <c r="Q34" s="19"/>
      <c r="R34" t="s" s="18">
        <f>IF(O34="","",(IF(G34="売",H34-P34,P34-H34))*M34*100000)</f>
      </c>
      <c r="S34" s="65"/>
      <c r="T34" t="s" s="71">
        <f>IF(O34="","",IF(R34&lt;0,J34*(-1),IF(G34="買",(P34-H34)*100,(H34-P34)*100)))</f>
      </c>
      <c r="U34" s="66"/>
    </row>
    <row r="35" ht="14" customHeight="1">
      <c r="A35" s="13"/>
      <c r="B35" s="30">
        <v>27</v>
      </c>
      <c r="C35" t="s" s="18">
        <f>IF(R34="","",C34+R34)</f>
      </c>
      <c r="D35" s="21"/>
      <c r="E35" s="19"/>
      <c r="F35" s="63"/>
      <c r="G35" t="s" s="18">
        <v>57</v>
      </c>
      <c r="H35" s="19"/>
      <c r="I35" s="19"/>
      <c r="J35" s="19"/>
      <c r="K35" t="s" s="18">
        <f>IF(F35="","",C35*0.03)</f>
      </c>
      <c r="L35" s="21"/>
      <c r="M35" t="s" s="18">
        <f>IF(J35="","",(K35/J35)/1000)</f>
      </c>
      <c r="N35" s="19"/>
      <c r="O35" s="63"/>
      <c r="P35" s="19"/>
      <c r="Q35" s="19"/>
      <c r="R35" t="s" s="18">
        <f>IF(O35="","",(IF(G35="売",H35-P35,P35-H35))*M35*100000)</f>
      </c>
      <c r="S35" s="65"/>
      <c r="T35" t="s" s="71">
        <f>IF(O35="","",IF(R35&lt;0,J35*(-1),IF(G35="買",(P35-H35)*100,(H35-P35)*100)))</f>
      </c>
      <c r="U35" s="66"/>
    </row>
    <row r="36" ht="14" customHeight="1">
      <c r="A36" s="13"/>
      <c r="B36" s="30">
        <v>28</v>
      </c>
      <c r="C36" t="s" s="18">
        <f>IF(R35="","",C35+R35)</f>
      </c>
      <c r="D36" s="21"/>
      <c r="E36" s="19"/>
      <c r="F36" s="63"/>
      <c r="G36" t="s" s="18">
        <v>57</v>
      </c>
      <c r="H36" s="19"/>
      <c r="I36" s="19"/>
      <c r="J36" s="19"/>
      <c r="K36" t="s" s="18">
        <f>IF(F36="","",C36*0.03)</f>
      </c>
      <c r="L36" s="21"/>
      <c r="M36" t="s" s="18">
        <f>IF(J36="","",(K36/J36)/1000)</f>
      </c>
      <c r="N36" s="19"/>
      <c r="O36" s="63"/>
      <c r="P36" s="19"/>
      <c r="Q36" s="19"/>
      <c r="R36" t="s" s="18">
        <f>IF(O36="","",(IF(G36="売",H36-P36,P36-H36))*M36*100000)</f>
      </c>
      <c r="S36" s="65"/>
      <c r="T36" t="s" s="71">
        <f>IF(O36="","",IF(R36&lt;0,J36*(-1),IF(G36="買",(P36-H36)*100,(H36-P36)*100)))</f>
      </c>
      <c r="U36" s="66"/>
    </row>
    <row r="37" ht="14" customHeight="1">
      <c r="A37" s="13"/>
      <c r="B37" s="30">
        <v>29</v>
      </c>
      <c r="C37" t="s" s="18">
        <f>IF(R36="","",C36+R36)</f>
      </c>
      <c r="D37" s="21"/>
      <c r="E37" s="19"/>
      <c r="F37" s="63"/>
      <c r="G37" t="s" s="18">
        <v>57</v>
      </c>
      <c r="H37" s="19"/>
      <c r="I37" s="19"/>
      <c r="J37" s="19"/>
      <c r="K37" t="s" s="18">
        <f>IF(F37="","",C37*0.03)</f>
      </c>
      <c r="L37" s="21"/>
      <c r="M37" t="s" s="18">
        <f>IF(J37="","",(K37/J37)/1000)</f>
      </c>
      <c r="N37" s="19"/>
      <c r="O37" s="63"/>
      <c r="P37" s="19"/>
      <c r="Q37" s="19"/>
      <c r="R37" t="s" s="18">
        <f>IF(O37="","",(IF(G37="売",H37-P37,P37-H37))*M37*100000)</f>
      </c>
      <c r="S37" s="65"/>
      <c r="T37" t="s" s="71">
        <f>IF(O37="","",IF(R37&lt;0,J37*(-1),IF(G37="買",(P37-H37)*100,(H37-P37)*100)))</f>
      </c>
      <c r="U37" s="66"/>
    </row>
    <row r="38" ht="14" customHeight="1">
      <c r="A38" s="13"/>
      <c r="B38" s="30">
        <v>30</v>
      </c>
      <c r="C38" t="s" s="18">
        <f>IF(R37="","",C37+R37)</f>
      </c>
      <c r="D38" s="21"/>
      <c r="E38" s="19"/>
      <c r="F38" s="63"/>
      <c r="G38" t="s" s="18">
        <v>52</v>
      </c>
      <c r="H38" s="19"/>
      <c r="I38" s="19"/>
      <c r="J38" s="19"/>
      <c r="K38" t="s" s="18">
        <f>IF(F38="","",C38*0.03)</f>
      </c>
      <c r="L38" s="21"/>
      <c r="M38" t="s" s="18">
        <f>IF(J38="","",(K38/J38)/1000)</f>
      </c>
      <c r="N38" s="19"/>
      <c r="O38" s="63"/>
      <c r="P38" s="19"/>
      <c r="Q38" s="19"/>
      <c r="R38" t="s" s="18">
        <f>IF(O38="","",(IF(G38="売",H38-P38,P38-H38))*M38*100000)</f>
      </c>
      <c r="S38" s="65"/>
      <c r="T38" t="s" s="71">
        <f>IF(O38="","",IF(R38&lt;0,J38*(-1),IF(G38="買",(P38-H38)*100,(H38-P38)*100)))</f>
      </c>
      <c r="U38" s="66"/>
    </row>
    <row r="39" ht="14" customHeight="1">
      <c r="A39" s="13"/>
      <c r="B39" s="30">
        <v>31</v>
      </c>
      <c r="C39" t="s" s="18">
        <f>IF(R38="","",C38+R38)</f>
      </c>
      <c r="D39" s="21"/>
      <c r="E39" s="19"/>
      <c r="F39" s="63"/>
      <c r="G39" t="s" s="18">
        <v>52</v>
      </c>
      <c r="H39" s="19"/>
      <c r="I39" s="19"/>
      <c r="J39" s="19"/>
      <c r="K39" t="s" s="18">
        <f>IF(F39="","",C39*0.03)</f>
      </c>
      <c r="L39" s="21"/>
      <c r="M39" t="s" s="18">
        <f>IF(J39="","",(K39/J39)/1000)</f>
      </c>
      <c r="N39" s="19"/>
      <c r="O39" s="63"/>
      <c r="P39" s="19"/>
      <c r="Q39" s="19"/>
      <c r="R39" t="s" s="18">
        <f>IF(O39="","",(IF(G39="売",H39-P39,P39-H39))*M39*100000)</f>
      </c>
      <c r="S39" s="65"/>
      <c r="T39" t="s" s="71">
        <f>IF(O39="","",IF(R39&lt;0,J39*(-1),IF(G39="買",(P39-H39)*100,(H39-P39)*100)))</f>
      </c>
      <c r="U39" s="66"/>
    </row>
    <row r="40" ht="14" customHeight="1">
      <c r="A40" s="13"/>
      <c r="B40" s="30">
        <v>32</v>
      </c>
      <c r="C40" t="s" s="18">
        <f>IF(R39="","",C39+R39)</f>
      </c>
      <c r="D40" s="21"/>
      <c r="E40" s="19"/>
      <c r="F40" s="63"/>
      <c r="G40" t="s" s="18">
        <v>52</v>
      </c>
      <c r="H40" s="19"/>
      <c r="I40" s="19"/>
      <c r="J40" s="19"/>
      <c r="K40" t="s" s="18">
        <f>IF(F40="","",C40*0.03)</f>
      </c>
      <c r="L40" s="21"/>
      <c r="M40" t="s" s="18">
        <f>IF(J40="","",(K40/J40)/1000)</f>
      </c>
      <c r="N40" s="19"/>
      <c r="O40" s="63"/>
      <c r="P40" s="19"/>
      <c r="Q40" s="19"/>
      <c r="R40" t="s" s="18">
        <f>IF(O40="","",(IF(G40="売",H40-P40,P40-H40))*M40*100000)</f>
      </c>
      <c r="S40" s="65"/>
      <c r="T40" t="s" s="71">
        <f>IF(O40="","",IF(R40&lt;0,J40*(-1),IF(G40="買",(P40-H40)*100,(H40-P40)*100)))</f>
      </c>
      <c r="U40" s="66"/>
    </row>
    <row r="41" ht="14" customHeight="1">
      <c r="A41" s="13"/>
      <c r="B41" s="30">
        <v>33</v>
      </c>
      <c r="C41" t="s" s="18">
        <f>IF(R40="","",C40+R40)</f>
      </c>
      <c r="D41" s="21"/>
      <c r="E41" s="19"/>
      <c r="F41" s="63"/>
      <c r="G41" t="s" s="18">
        <v>57</v>
      </c>
      <c r="H41" s="19"/>
      <c r="I41" s="19"/>
      <c r="J41" s="19"/>
      <c r="K41" t="s" s="18">
        <f>IF(F41="","",C41*0.03)</f>
      </c>
      <c r="L41" s="21"/>
      <c r="M41" t="s" s="18">
        <f>IF(J41="","",(K41/J41)/1000)</f>
      </c>
      <c r="N41" s="19"/>
      <c r="O41" s="63"/>
      <c r="P41" s="19"/>
      <c r="Q41" s="19"/>
      <c r="R41" t="s" s="18">
        <f>IF(O41="","",(IF(G41="売",H41-P41,P41-H41))*M41*100000)</f>
      </c>
      <c r="S41" s="65"/>
      <c r="T41" t="s" s="71">
        <f>IF(O41="","",IF(R41&lt;0,J41*(-1),IF(G41="買",(P41-H41)*100,(H41-P41)*100)))</f>
      </c>
      <c r="U41" s="66"/>
    </row>
    <row r="42" ht="14" customHeight="1">
      <c r="A42" s="13"/>
      <c r="B42" s="30">
        <v>34</v>
      </c>
      <c r="C42" t="s" s="18">
        <f>IF(R41="","",C41+R41)</f>
      </c>
      <c r="D42" s="21"/>
      <c r="E42" s="19"/>
      <c r="F42" s="63"/>
      <c r="G42" t="s" s="18">
        <v>52</v>
      </c>
      <c r="H42" s="19"/>
      <c r="I42" s="19"/>
      <c r="J42" s="19"/>
      <c r="K42" t="s" s="18">
        <f>IF(F42="","",C42*0.03)</f>
      </c>
      <c r="L42" s="21"/>
      <c r="M42" t="s" s="18">
        <f>IF(J42="","",(K42/J42)/1000)</f>
      </c>
      <c r="N42" s="19"/>
      <c r="O42" s="63"/>
      <c r="P42" s="19"/>
      <c r="Q42" s="19"/>
      <c r="R42" t="s" s="18">
        <f>IF(O42="","",(IF(G42="売",H42-P42,P42-H42))*M42*100000)</f>
      </c>
      <c r="S42" s="65"/>
      <c r="T42" t="s" s="71">
        <f>IF(O42="","",IF(R42&lt;0,J42*(-1),IF(G42="買",(P42-H42)*100,(H42-P42)*100)))</f>
      </c>
      <c r="U42" s="66"/>
    </row>
    <row r="43" ht="14" customHeight="1">
      <c r="A43" s="13"/>
      <c r="B43" s="30">
        <v>35</v>
      </c>
      <c r="C43" t="s" s="18">
        <f>IF(R42="","",C42+R42)</f>
      </c>
      <c r="D43" s="21"/>
      <c r="E43" s="19"/>
      <c r="F43" s="63"/>
      <c r="G43" t="s" s="18">
        <v>57</v>
      </c>
      <c r="H43" s="19"/>
      <c r="I43" s="19"/>
      <c r="J43" s="19"/>
      <c r="K43" t="s" s="18">
        <f>IF(F43="","",C43*0.03)</f>
      </c>
      <c r="L43" s="21"/>
      <c r="M43" t="s" s="18">
        <f>IF(J43="","",(K43/J43)/1000)</f>
      </c>
      <c r="N43" s="19"/>
      <c r="O43" s="63"/>
      <c r="P43" s="19"/>
      <c r="Q43" s="19"/>
      <c r="R43" t="s" s="18">
        <f>IF(O43="","",(IF(G43="売",H43-P43,P43-H43))*M43*100000)</f>
      </c>
      <c r="S43" s="65"/>
      <c r="T43" t="s" s="71">
        <f>IF(O43="","",IF(R43&lt;0,J43*(-1),IF(G43="買",(P43-H43)*100,(H43-P43)*100)))</f>
      </c>
      <c r="U43" s="66"/>
    </row>
    <row r="44" ht="14" customHeight="1">
      <c r="A44" s="13"/>
      <c r="B44" s="30">
        <v>36</v>
      </c>
      <c r="C44" t="s" s="18">
        <f>IF(R43="","",C43+R43)</f>
      </c>
      <c r="D44" s="21"/>
      <c r="E44" s="19"/>
      <c r="F44" s="63"/>
      <c r="G44" t="s" s="18">
        <v>52</v>
      </c>
      <c r="H44" s="19"/>
      <c r="I44" s="19"/>
      <c r="J44" s="19"/>
      <c r="K44" t="s" s="18">
        <f>IF(F44="","",C44*0.03)</f>
      </c>
      <c r="L44" s="21"/>
      <c r="M44" t="s" s="18">
        <f>IF(J44="","",(K44/J44)/1000)</f>
      </c>
      <c r="N44" s="19"/>
      <c r="O44" s="63"/>
      <c r="P44" s="19"/>
      <c r="Q44" s="19"/>
      <c r="R44" t="s" s="18">
        <f>IF(O44="","",(IF(G44="売",H44-P44,P44-H44))*M44*100000)</f>
      </c>
      <c r="S44" s="65"/>
      <c r="T44" t="s" s="71">
        <f>IF(O44="","",IF(R44&lt;0,J44*(-1),IF(G44="買",(P44-H44)*100,(H44-P44)*100)))</f>
      </c>
      <c r="U44" s="66"/>
    </row>
    <row r="45" ht="14" customHeight="1">
      <c r="A45" s="13"/>
      <c r="B45" s="30">
        <v>37</v>
      </c>
      <c r="C45" t="s" s="18">
        <f>IF(R44="","",C44+R44)</f>
      </c>
      <c r="D45" s="21"/>
      <c r="E45" s="19"/>
      <c r="F45" s="63"/>
      <c r="G45" t="s" s="18">
        <v>57</v>
      </c>
      <c r="H45" s="19"/>
      <c r="I45" s="19"/>
      <c r="J45" s="19"/>
      <c r="K45" t="s" s="18">
        <f>IF(F45="","",C45*0.03)</f>
      </c>
      <c r="L45" s="21"/>
      <c r="M45" t="s" s="18">
        <f>IF(J45="","",(K45/J45)/1000)</f>
      </c>
      <c r="N45" s="19"/>
      <c r="O45" s="63"/>
      <c r="P45" s="19"/>
      <c r="Q45" s="19"/>
      <c r="R45" t="s" s="18">
        <f>IF(O45="","",(IF(G45="売",H45-P45,P45-H45))*M45*100000)</f>
      </c>
      <c r="S45" s="65"/>
      <c r="T45" t="s" s="71">
        <f>IF(O45="","",IF(R45&lt;0,J45*(-1),IF(G45="買",(P45-H45)*100,(H45-P45)*100)))</f>
      </c>
      <c r="U45" s="66"/>
    </row>
    <row r="46" ht="14" customHeight="1">
      <c r="A46" s="13"/>
      <c r="B46" s="30">
        <v>38</v>
      </c>
      <c r="C46" t="s" s="18">
        <f>IF(R45="","",C45+R45)</f>
      </c>
      <c r="D46" s="21"/>
      <c r="E46" s="19"/>
      <c r="F46" s="63"/>
      <c r="G46" t="s" s="18">
        <v>52</v>
      </c>
      <c r="H46" s="19"/>
      <c r="I46" s="19"/>
      <c r="J46" s="19"/>
      <c r="K46" t="s" s="18">
        <f>IF(F46="","",C46*0.03)</f>
      </c>
      <c r="L46" s="21"/>
      <c r="M46" t="s" s="18">
        <f>IF(J46="","",(K46/J46)/1000)</f>
      </c>
      <c r="N46" s="19"/>
      <c r="O46" s="63"/>
      <c r="P46" s="19"/>
      <c r="Q46" s="19"/>
      <c r="R46" t="s" s="18">
        <f>IF(O46="","",(IF(G46="売",H46-P46,P46-H46))*M46*100000)</f>
      </c>
      <c r="S46" s="65"/>
      <c r="T46" t="s" s="71">
        <f>IF(O46="","",IF(R46&lt;0,J46*(-1),IF(G46="買",(P46-H46)*100,(H46-P46)*100)))</f>
      </c>
      <c r="U46" s="66"/>
    </row>
    <row r="47" ht="14" customHeight="1">
      <c r="A47" s="13"/>
      <c r="B47" s="30">
        <v>39</v>
      </c>
      <c r="C47" t="s" s="18">
        <f>IF(R46="","",C46+R46)</f>
      </c>
      <c r="D47" s="21"/>
      <c r="E47" s="19"/>
      <c r="F47" s="63"/>
      <c r="G47" t="s" s="18">
        <v>52</v>
      </c>
      <c r="H47" s="19"/>
      <c r="I47" s="19"/>
      <c r="J47" s="19"/>
      <c r="K47" t="s" s="18">
        <f>IF(F47="","",C47*0.03)</f>
      </c>
      <c r="L47" s="21"/>
      <c r="M47" t="s" s="18">
        <f>IF(J47="","",(K47/J47)/1000)</f>
      </c>
      <c r="N47" s="19"/>
      <c r="O47" s="63"/>
      <c r="P47" s="19"/>
      <c r="Q47" s="19"/>
      <c r="R47" t="s" s="18">
        <f>IF(O47="","",(IF(G47="売",H47-P47,P47-H47))*M47*100000)</f>
      </c>
      <c r="S47" s="65"/>
      <c r="T47" t="s" s="71">
        <f>IF(O47="","",IF(R47&lt;0,J47*(-1),IF(G47="買",(P47-H47)*100,(H47-P47)*100)))</f>
      </c>
      <c r="U47" s="66"/>
    </row>
    <row r="48" ht="14" customHeight="1">
      <c r="A48" s="13"/>
      <c r="B48" s="30">
        <v>40</v>
      </c>
      <c r="C48" t="s" s="18">
        <f>IF(R47="","",C47+R47)</f>
      </c>
      <c r="D48" s="21"/>
      <c r="E48" s="19"/>
      <c r="F48" s="63"/>
      <c r="G48" t="s" s="18">
        <v>57</v>
      </c>
      <c r="H48" s="19"/>
      <c r="I48" s="19"/>
      <c r="J48" s="19"/>
      <c r="K48" t="s" s="18">
        <f>IF(F48="","",C48*0.03)</f>
      </c>
      <c r="L48" s="21"/>
      <c r="M48" t="s" s="18">
        <f>IF(J48="","",(K48/J48)/1000)</f>
      </c>
      <c r="N48" s="19"/>
      <c r="O48" s="63"/>
      <c r="P48" s="19"/>
      <c r="Q48" s="19"/>
      <c r="R48" t="s" s="18">
        <f>IF(O48="","",(IF(G48="売",H48-P48,P48-H48))*M48*100000)</f>
      </c>
      <c r="S48" s="65"/>
      <c r="T48" t="s" s="71">
        <f>IF(O48="","",IF(R48&lt;0,J48*(-1),IF(G48="買",(P48-H48)*100,(H48-P48)*100)))</f>
      </c>
      <c r="U48" s="66"/>
    </row>
    <row r="49" ht="14" customHeight="1">
      <c r="A49" s="13"/>
      <c r="B49" s="30">
        <v>41</v>
      </c>
      <c r="C49" t="s" s="18">
        <f>IF(R48="","",C48+R48)</f>
      </c>
      <c r="D49" s="21"/>
      <c r="E49" s="19"/>
      <c r="F49" s="63"/>
      <c r="G49" t="s" s="18">
        <v>52</v>
      </c>
      <c r="H49" s="19"/>
      <c r="I49" s="19"/>
      <c r="J49" s="19"/>
      <c r="K49" t="s" s="18">
        <f>IF(F49="","",C49*0.03)</f>
      </c>
      <c r="L49" s="21"/>
      <c r="M49" t="s" s="18">
        <f>IF(J49="","",(K49/J49)/1000)</f>
      </c>
      <c r="N49" s="19"/>
      <c r="O49" s="63"/>
      <c r="P49" s="19"/>
      <c r="Q49" s="19"/>
      <c r="R49" t="s" s="18">
        <f>IF(O49="","",(IF(G49="売",H49-P49,P49-H49))*M49*100000)</f>
      </c>
      <c r="S49" s="65"/>
      <c r="T49" t="s" s="71">
        <f>IF(O49="","",IF(R49&lt;0,J49*(-1),IF(G49="買",(P49-H49)*100,(H49-P49)*100)))</f>
      </c>
      <c r="U49" s="66"/>
    </row>
    <row r="50" ht="14" customHeight="1">
      <c r="A50" s="13"/>
      <c r="B50" s="30">
        <v>42</v>
      </c>
      <c r="C50" t="s" s="18">
        <f>IF(R49="","",C49+R49)</f>
      </c>
      <c r="D50" s="21"/>
      <c r="E50" s="19"/>
      <c r="F50" s="63"/>
      <c r="G50" t="s" s="18">
        <v>52</v>
      </c>
      <c r="H50" s="19"/>
      <c r="I50" s="19"/>
      <c r="J50" s="19"/>
      <c r="K50" t="s" s="18">
        <f>IF(F50="","",C50*0.03)</f>
      </c>
      <c r="L50" s="21"/>
      <c r="M50" t="s" s="18">
        <f>IF(J50="","",(K50/J50)/1000)</f>
      </c>
      <c r="N50" s="19"/>
      <c r="O50" s="63"/>
      <c r="P50" s="19"/>
      <c r="Q50" s="19"/>
      <c r="R50" t="s" s="18">
        <f>IF(O50="","",(IF(G50="売",H50-P50,P50-H50))*M50*100000)</f>
      </c>
      <c r="S50" s="65"/>
      <c r="T50" t="s" s="71">
        <f>IF(O50="","",IF(R50&lt;0,J50*(-1),IF(G50="買",(P50-H50)*100,(H50-P50)*100)))</f>
      </c>
      <c r="U50" s="66"/>
    </row>
    <row r="51" ht="14" customHeight="1">
      <c r="A51" s="13"/>
      <c r="B51" s="30">
        <v>43</v>
      </c>
      <c r="C51" t="s" s="18">
        <f>IF(R50="","",C50+R50)</f>
      </c>
      <c r="D51" s="21"/>
      <c r="E51" s="19"/>
      <c r="F51" s="63"/>
      <c r="G51" t="s" s="18">
        <v>57</v>
      </c>
      <c r="H51" s="19"/>
      <c r="I51" s="19"/>
      <c r="J51" s="19"/>
      <c r="K51" t="s" s="18">
        <f>IF(F51="","",C51*0.03)</f>
      </c>
      <c r="L51" s="21"/>
      <c r="M51" t="s" s="18">
        <f>IF(J51="","",(K51/J51)/1000)</f>
      </c>
      <c r="N51" s="19"/>
      <c r="O51" s="63"/>
      <c r="P51" s="19"/>
      <c r="Q51" s="19"/>
      <c r="R51" t="s" s="18">
        <f>IF(O51="","",(IF(G51="売",H51-P51,P51-H51))*M51*100000)</f>
      </c>
      <c r="S51" s="65"/>
      <c r="T51" t="s" s="71">
        <f>IF(O51="","",IF(R51&lt;0,J51*(-1),IF(G51="買",(P51-H51)*100,(H51-P51)*100)))</f>
      </c>
      <c r="U51" s="66"/>
    </row>
    <row r="52" ht="14" customHeight="1">
      <c r="A52" s="13"/>
      <c r="B52" s="30">
        <v>44</v>
      </c>
      <c r="C52" t="s" s="18">
        <f>IF(R51="","",C51+R51)</f>
      </c>
      <c r="D52" s="21"/>
      <c r="E52" s="19"/>
      <c r="F52" s="63"/>
      <c r="G52" t="s" s="18">
        <v>57</v>
      </c>
      <c r="H52" s="19"/>
      <c r="I52" s="19"/>
      <c r="J52" s="19"/>
      <c r="K52" t="s" s="18">
        <f>IF(F52="","",C52*0.03)</f>
      </c>
      <c r="L52" s="21"/>
      <c r="M52" t="s" s="18">
        <f>IF(J52="","",(K52/J52)/1000)</f>
      </c>
      <c r="N52" s="19"/>
      <c r="O52" s="63"/>
      <c r="P52" s="19"/>
      <c r="Q52" s="19"/>
      <c r="R52" t="s" s="18">
        <f>IF(O52="","",(IF(G52="売",H52-P52,P52-H52))*M52*100000)</f>
      </c>
      <c r="S52" s="65"/>
      <c r="T52" t="s" s="71">
        <f>IF(O52="","",IF(R52&lt;0,J52*(-1),IF(G52="買",(P52-H52)*100,(H52-P52)*100)))</f>
      </c>
      <c r="U52" s="66"/>
    </row>
    <row r="53" ht="14" customHeight="1">
      <c r="A53" s="13"/>
      <c r="B53" s="30">
        <v>45</v>
      </c>
      <c r="C53" t="s" s="18">
        <f>IF(R52="","",C52+R52)</f>
      </c>
      <c r="D53" s="21"/>
      <c r="E53" s="19"/>
      <c r="F53" s="63"/>
      <c r="G53" t="s" s="18">
        <v>52</v>
      </c>
      <c r="H53" s="19"/>
      <c r="I53" s="19"/>
      <c r="J53" s="19"/>
      <c r="K53" t="s" s="18">
        <f>IF(F53="","",C53*0.03)</f>
      </c>
      <c r="L53" s="21"/>
      <c r="M53" t="s" s="18">
        <f>IF(J53="","",(K53/J53)/1000)</f>
      </c>
      <c r="N53" s="19"/>
      <c r="O53" s="63"/>
      <c r="P53" s="19"/>
      <c r="Q53" s="19"/>
      <c r="R53" t="s" s="18">
        <f>IF(O53="","",(IF(G53="売",H53-P53,P53-H53))*M53*100000)</f>
      </c>
      <c r="S53" s="65"/>
      <c r="T53" t="s" s="71">
        <f>IF(O53="","",IF(R53&lt;0,J53*(-1),IF(G53="買",(P53-H53)*100,(H53-P53)*100)))</f>
      </c>
      <c r="U53" s="66"/>
    </row>
    <row r="54" ht="14" customHeight="1">
      <c r="A54" s="13"/>
      <c r="B54" s="30">
        <v>46</v>
      </c>
      <c r="C54" t="s" s="18">
        <f>IF(R53="","",C53+R53)</f>
      </c>
      <c r="D54" s="21"/>
      <c r="E54" s="19"/>
      <c r="F54" s="63"/>
      <c r="G54" t="s" s="18">
        <v>52</v>
      </c>
      <c r="H54" s="19"/>
      <c r="I54" s="19"/>
      <c r="J54" s="19"/>
      <c r="K54" t="s" s="18">
        <f>IF(F54="","",C54*0.03)</f>
      </c>
      <c r="L54" s="21"/>
      <c r="M54" t="s" s="18">
        <f>IF(J54="","",(K54/J54)/1000)</f>
      </c>
      <c r="N54" s="19"/>
      <c r="O54" s="63"/>
      <c r="P54" s="19"/>
      <c r="Q54" s="19"/>
      <c r="R54" t="s" s="18">
        <f>IF(O54="","",(IF(G54="売",H54-P54,P54-H54))*M54*100000)</f>
      </c>
      <c r="S54" s="65"/>
      <c r="T54" t="s" s="71">
        <f>IF(O54="","",IF(R54&lt;0,J54*(-1),IF(G54="買",(P54-H54)*100,(H54-P54)*100)))</f>
      </c>
      <c r="U54" s="66"/>
    </row>
    <row r="55" ht="14" customHeight="1">
      <c r="A55" s="13"/>
      <c r="B55" s="30">
        <v>47</v>
      </c>
      <c r="C55" t="s" s="18">
        <f>IF(R54="","",C54+R54)</f>
      </c>
      <c r="D55" s="21"/>
      <c r="E55" s="19"/>
      <c r="F55" s="63"/>
      <c r="G55" t="s" s="18">
        <v>57</v>
      </c>
      <c r="H55" s="19"/>
      <c r="I55" s="19"/>
      <c r="J55" s="19"/>
      <c r="K55" t="s" s="18">
        <f>IF(F55="","",C55*0.03)</f>
      </c>
      <c r="L55" s="21"/>
      <c r="M55" t="s" s="18">
        <f>IF(J55="","",(K55/J55)/1000)</f>
      </c>
      <c r="N55" s="19"/>
      <c r="O55" s="63"/>
      <c r="P55" s="19"/>
      <c r="Q55" s="19"/>
      <c r="R55" t="s" s="18">
        <f>IF(O55="","",(IF(G55="売",H55-P55,P55-H55))*M55*100000)</f>
      </c>
      <c r="S55" s="65"/>
      <c r="T55" t="s" s="71">
        <f>IF(O55="","",IF(R55&lt;0,J55*(-1),IF(G55="買",(P55-H55)*100,(H55-P55)*100)))</f>
      </c>
      <c r="U55" s="66"/>
    </row>
    <row r="56" ht="14" customHeight="1">
      <c r="A56" s="13"/>
      <c r="B56" s="30">
        <v>48</v>
      </c>
      <c r="C56" t="s" s="18">
        <f>IF(R55="","",C55+R55)</f>
      </c>
      <c r="D56" s="21"/>
      <c r="E56" s="19"/>
      <c r="F56" s="63"/>
      <c r="G56" t="s" s="18">
        <v>57</v>
      </c>
      <c r="H56" s="19"/>
      <c r="I56" s="19"/>
      <c r="J56" s="19"/>
      <c r="K56" t="s" s="18">
        <f>IF(F56="","",C56*0.03)</f>
      </c>
      <c r="L56" s="21"/>
      <c r="M56" t="s" s="18">
        <f>IF(J56="","",(K56/J56)/1000)</f>
      </c>
      <c r="N56" s="19"/>
      <c r="O56" s="63"/>
      <c r="P56" s="19"/>
      <c r="Q56" s="19"/>
      <c r="R56" t="s" s="18">
        <f>IF(O56="","",(IF(G56="売",H56-P56,P56-H56))*M56*100000)</f>
      </c>
      <c r="S56" s="65"/>
      <c r="T56" t="s" s="71">
        <f>IF(O56="","",IF(R56&lt;0,J56*(-1),IF(G56="買",(P56-H56)*100,(H56-P56)*100)))</f>
      </c>
      <c r="U56" s="66"/>
    </row>
    <row r="57" ht="14" customHeight="1">
      <c r="A57" s="13"/>
      <c r="B57" s="30">
        <v>49</v>
      </c>
      <c r="C57" t="s" s="18">
        <f>IF(R56="","",C56+R56)</f>
      </c>
      <c r="D57" s="21"/>
      <c r="E57" s="19"/>
      <c r="F57" s="63"/>
      <c r="G57" t="s" s="18">
        <v>57</v>
      </c>
      <c r="H57" s="19"/>
      <c r="I57" s="19"/>
      <c r="J57" s="19"/>
      <c r="K57" t="s" s="18">
        <f>IF(F57="","",C57*0.03)</f>
      </c>
      <c r="L57" s="21"/>
      <c r="M57" t="s" s="18">
        <f>IF(J57="","",(K57/J57)/1000)</f>
      </c>
      <c r="N57" s="19"/>
      <c r="O57" s="63"/>
      <c r="P57" s="19"/>
      <c r="Q57" s="19"/>
      <c r="R57" t="s" s="18">
        <f>IF(O57="","",(IF(G57="売",H57-P57,P57-H57))*M57*100000)</f>
      </c>
      <c r="S57" s="65"/>
      <c r="T57" t="s" s="71">
        <f>IF(O57="","",IF(R57&lt;0,J57*(-1),IF(G57="買",(P57-H57)*100,(H57-P57)*100)))</f>
      </c>
      <c r="U57" s="66"/>
    </row>
    <row r="58" ht="14" customHeight="1">
      <c r="A58" s="13"/>
      <c r="B58" s="30">
        <v>50</v>
      </c>
      <c r="C58" t="s" s="18">
        <f>IF(R57="","",C57+R57)</f>
      </c>
      <c r="D58" s="21"/>
      <c r="E58" s="19"/>
      <c r="F58" s="63"/>
      <c r="G58" t="s" s="18">
        <v>57</v>
      </c>
      <c r="H58" s="19"/>
      <c r="I58" s="19"/>
      <c r="J58" s="19"/>
      <c r="K58" t="s" s="18">
        <f>IF(F58="","",C58*0.03)</f>
      </c>
      <c r="L58" s="21"/>
      <c r="M58" t="s" s="18">
        <f>IF(J58="","",(K58/J58)/1000)</f>
      </c>
      <c r="N58" s="19"/>
      <c r="O58" s="63"/>
      <c r="P58" s="19"/>
      <c r="Q58" s="19"/>
      <c r="R58" t="s" s="18">
        <f>IF(O58="","",(IF(G58="売",H58-P58,P58-H58))*M58*100000)</f>
      </c>
      <c r="S58" s="65"/>
      <c r="T58" t="s" s="71">
        <f>IF(O58="","",IF(R58&lt;0,J58*(-1),IF(G58="買",(P58-H58)*100,(H58-P58)*100)))</f>
      </c>
      <c r="U58" s="66"/>
    </row>
    <row r="59" ht="14" customHeight="1">
      <c r="A59" s="13"/>
      <c r="B59" s="30">
        <v>51</v>
      </c>
      <c r="C59" t="s" s="18">
        <f>IF(R58="","",C58+R58)</f>
      </c>
      <c r="D59" s="21"/>
      <c r="E59" s="19"/>
      <c r="F59" s="63"/>
      <c r="G59" t="s" s="18">
        <v>57</v>
      </c>
      <c r="H59" s="19"/>
      <c r="I59" s="19"/>
      <c r="J59" s="19"/>
      <c r="K59" t="s" s="18">
        <f>IF(F59="","",C59*0.03)</f>
      </c>
      <c r="L59" s="21"/>
      <c r="M59" t="s" s="18">
        <f>IF(J59="","",(K59/J59)/1000)</f>
      </c>
      <c r="N59" s="19"/>
      <c r="O59" s="63"/>
      <c r="P59" s="19"/>
      <c r="Q59" s="19"/>
      <c r="R59" t="s" s="18">
        <f>IF(O59="","",(IF(G59="売",H59-P59,P59-H59))*M59*100000)</f>
      </c>
      <c r="S59" s="65"/>
      <c r="T59" t="s" s="71">
        <f>IF(O59="","",IF(R59&lt;0,J59*(-1),IF(G59="買",(P59-H59)*100,(H59-P59)*100)))</f>
      </c>
      <c r="U59" s="66"/>
    </row>
    <row r="60" ht="14" customHeight="1">
      <c r="A60" s="13"/>
      <c r="B60" s="30">
        <v>52</v>
      </c>
      <c r="C60" t="s" s="18">
        <f>IF(R59="","",C59+R59)</f>
      </c>
      <c r="D60" s="21"/>
      <c r="E60" s="19"/>
      <c r="F60" s="63"/>
      <c r="G60" t="s" s="18">
        <v>57</v>
      </c>
      <c r="H60" s="19"/>
      <c r="I60" s="19"/>
      <c r="J60" s="19"/>
      <c r="K60" t="s" s="18">
        <f>IF(F60="","",C60*0.03)</f>
      </c>
      <c r="L60" s="21"/>
      <c r="M60" t="s" s="18">
        <f>IF(J60="","",(K60/J60)/1000)</f>
      </c>
      <c r="N60" s="19"/>
      <c r="O60" s="63"/>
      <c r="P60" s="19"/>
      <c r="Q60" s="19"/>
      <c r="R60" t="s" s="18">
        <f>IF(O60="","",(IF(G60="売",H60-P60,P60-H60))*M60*100000)</f>
      </c>
      <c r="S60" s="65"/>
      <c r="T60" t="s" s="71">
        <f>IF(O60="","",IF(R60&lt;0,J60*(-1),IF(G60="買",(P60-H60)*100,(H60-P60)*100)))</f>
      </c>
      <c r="U60" s="66"/>
    </row>
    <row r="61" ht="14" customHeight="1">
      <c r="A61" s="13"/>
      <c r="B61" s="30">
        <v>53</v>
      </c>
      <c r="C61" t="s" s="18">
        <f>IF(R60="","",C60+R60)</f>
      </c>
      <c r="D61" s="21"/>
      <c r="E61" s="19"/>
      <c r="F61" s="63"/>
      <c r="G61" t="s" s="18">
        <v>57</v>
      </c>
      <c r="H61" s="19"/>
      <c r="I61" s="19"/>
      <c r="J61" s="19"/>
      <c r="K61" t="s" s="18">
        <f>IF(F61="","",C61*0.03)</f>
      </c>
      <c r="L61" s="21"/>
      <c r="M61" t="s" s="18">
        <f>IF(J61="","",(K61/J61)/1000)</f>
      </c>
      <c r="N61" s="19"/>
      <c r="O61" s="63"/>
      <c r="P61" s="19"/>
      <c r="Q61" s="19"/>
      <c r="R61" t="s" s="18">
        <f>IF(O61="","",(IF(G61="売",H61-P61,P61-H61))*M61*100000)</f>
      </c>
      <c r="S61" s="65"/>
      <c r="T61" t="s" s="71">
        <f>IF(O61="","",IF(R61&lt;0,J61*(-1),IF(G61="買",(P61-H61)*100,(H61-P61)*100)))</f>
      </c>
      <c r="U61" s="66"/>
    </row>
    <row r="62" ht="14" customHeight="1">
      <c r="A62" s="13"/>
      <c r="B62" s="30">
        <v>54</v>
      </c>
      <c r="C62" t="s" s="18">
        <f>IF(R61="","",C61+R61)</f>
      </c>
      <c r="D62" s="21"/>
      <c r="E62" s="19"/>
      <c r="F62" s="63"/>
      <c r="G62" t="s" s="18">
        <v>57</v>
      </c>
      <c r="H62" s="19"/>
      <c r="I62" s="19"/>
      <c r="J62" s="19"/>
      <c r="K62" t="s" s="18">
        <f>IF(F62="","",C62*0.03)</f>
      </c>
      <c r="L62" s="21"/>
      <c r="M62" t="s" s="18">
        <f>IF(J62="","",(K62/J62)/1000)</f>
      </c>
      <c r="N62" s="19"/>
      <c r="O62" s="63"/>
      <c r="P62" s="19"/>
      <c r="Q62" s="19"/>
      <c r="R62" t="s" s="18">
        <f>IF(O62="","",(IF(G62="売",H62-P62,P62-H62))*M62*100000)</f>
      </c>
      <c r="S62" s="65"/>
      <c r="T62" t="s" s="71">
        <f>IF(O62="","",IF(R62&lt;0,J62*(-1),IF(G62="買",(P62-H62)*100,(H62-P62)*100)))</f>
      </c>
      <c r="U62" s="66"/>
    </row>
    <row r="63" ht="14" customHeight="1">
      <c r="A63" s="13"/>
      <c r="B63" s="30">
        <v>55</v>
      </c>
      <c r="C63" t="s" s="18">
        <f>IF(R62="","",C62+R62)</f>
      </c>
      <c r="D63" s="21"/>
      <c r="E63" s="19"/>
      <c r="F63" s="63"/>
      <c r="G63" t="s" s="18">
        <v>52</v>
      </c>
      <c r="H63" s="19"/>
      <c r="I63" s="19"/>
      <c r="J63" s="19"/>
      <c r="K63" t="s" s="18">
        <f>IF(F63="","",C63*0.03)</f>
      </c>
      <c r="L63" s="21"/>
      <c r="M63" t="s" s="18">
        <f>IF(J63="","",(K63/J63)/1000)</f>
      </c>
      <c r="N63" s="19"/>
      <c r="O63" s="63"/>
      <c r="P63" s="19"/>
      <c r="Q63" s="19"/>
      <c r="R63" t="s" s="18">
        <f>IF(O63="","",(IF(G63="売",H63-P63,P63-H63))*M63*100000)</f>
      </c>
      <c r="S63" s="65"/>
      <c r="T63" t="s" s="71">
        <f>IF(O63="","",IF(R63&lt;0,J63*(-1),IF(G63="買",(P63-H63)*100,(H63-P63)*100)))</f>
      </c>
      <c r="U63" s="66"/>
    </row>
    <row r="64" ht="14" customHeight="1">
      <c r="A64" s="13"/>
      <c r="B64" s="30">
        <v>56</v>
      </c>
      <c r="C64" t="s" s="18">
        <f>IF(R63="","",C63+R63)</f>
      </c>
      <c r="D64" s="21"/>
      <c r="E64" s="19"/>
      <c r="F64" s="63"/>
      <c r="G64" t="s" s="18">
        <v>57</v>
      </c>
      <c r="H64" s="19"/>
      <c r="I64" s="19"/>
      <c r="J64" s="19"/>
      <c r="K64" t="s" s="18">
        <f>IF(F64="","",C64*0.03)</f>
      </c>
      <c r="L64" s="21"/>
      <c r="M64" t="s" s="18">
        <f>IF(J64="","",(K64/J64)/1000)</f>
      </c>
      <c r="N64" s="19"/>
      <c r="O64" s="63"/>
      <c r="P64" s="19"/>
      <c r="Q64" s="19"/>
      <c r="R64" t="s" s="18">
        <f>IF(O64="","",(IF(G64="売",H64-P64,P64-H64))*M64*100000)</f>
      </c>
      <c r="S64" s="65"/>
      <c r="T64" t="s" s="71">
        <f>IF(O64="","",IF(R64&lt;0,J64*(-1),IF(G64="買",(P64-H64)*100,(H64-P64)*100)))</f>
      </c>
      <c r="U64" s="66"/>
    </row>
    <row r="65" ht="14" customHeight="1">
      <c r="A65" s="13"/>
      <c r="B65" s="30">
        <v>57</v>
      </c>
      <c r="C65" t="s" s="18">
        <f>IF(R64="","",C64+R64)</f>
      </c>
      <c r="D65" s="21"/>
      <c r="E65" s="19"/>
      <c r="F65" s="63"/>
      <c r="G65" t="s" s="18">
        <v>57</v>
      </c>
      <c r="H65" s="19"/>
      <c r="I65" s="19"/>
      <c r="J65" s="19"/>
      <c r="K65" t="s" s="18">
        <f>IF(F65="","",C65*0.03)</f>
      </c>
      <c r="L65" s="21"/>
      <c r="M65" t="s" s="18">
        <f>IF(J65="","",(K65/J65)/1000)</f>
      </c>
      <c r="N65" s="19"/>
      <c r="O65" s="63"/>
      <c r="P65" s="19"/>
      <c r="Q65" s="19"/>
      <c r="R65" t="s" s="18">
        <f>IF(O65="","",(IF(G65="売",H65-P65,P65-H65))*M65*100000)</f>
      </c>
      <c r="S65" s="65"/>
      <c r="T65" t="s" s="71">
        <f>IF(O65="","",IF(R65&lt;0,J65*(-1),IF(G65="買",(P65-H65)*100,(H65-P65)*100)))</f>
      </c>
      <c r="U65" s="66"/>
    </row>
    <row r="66" ht="14" customHeight="1">
      <c r="A66" s="13"/>
      <c r="B66" s="30">
        <v>58</v>
      </c>
      <c r="C66" t="s" s="18">
        <f>IF(R65="","",C65+R65)</f>
      </c>
      <c r="D66" s="21"/>
      <c r="E66" s="19"/>
      <c r="F66" s="63"/>
      <c r="G66" t="s" s="18">
        <v>57</v>
      </c>
      <c r="H66" s="19"/>
      <c r="I66" s="19"/>
      <c r="J66" s="19"/>
      <c r="K66" t="s" s="18">
        <f>IF(F66="","",C66*0.03)</f>
      </c>
      <c r="L66" s="21"/>
      <c r="M66" t="s" s="18">
        <f>IF(J66="","",(K66/J66)/1000)</f>
      </c>
      <c r="N66" s="19"/>
      <c r="O66" s="63"/>
      <c r="P66" s="19"/>
      <c r="Q66" s="19"/>
      <c r="R66" t="s" s="18">
        <f>IF(O66="","",(IF(G66="売",H66-P66,P66-H66))*M66*100000)</f>
      </c>
      <c r="S66" s="65"/>
      <c r="T66" t="s" s="71">
        <f>IF(O66="","",IF(R66&lt;0,J66*(-1),IF(G66="買",(P66-H66)*100,(H66-P66)*100)))</f>
      </c>
      <c r="U66" s="66"/>
    </row>
    <row r="67" ht="14" customHeight="1">
      <c r="A67" s="13"/>
      <c r="B67" s="30">
        <v>59</v>
      </c>
      <c r="C67" t="s" s="18">
        <f>IF(R66="","",C66+R66)</f>
      </c>
      <c r="D67" s="21"/>
      <c r="E67" s="19"/>
      <c r="F67" s="63"/>
      <c r="G67" t="s" s="18">
        <v>57</v>
      </c>
      <c r="H67" s="19"/>
      <c r="I67" s="19"/>
      <c r="J67" s="19"/>
      <c r="K67" t="s" s="18">
        <f>IF(F67="","",C67*0.03)</f>
      </c>
      <c r="L67" s="21"/>
      <c r="M67" t="s" s="18">
        <f>IF(J67="","",(K67/J67)/1000)</f>
      </c>
      <c r="N67" s="19"/>
      <c r="O67" s="63"/>
      <c r="P67" s="19"/>
      <c r="Q67" s="19"/>
      <c r="R67" t="s" s="18">
        <f>IF(O67="","",(IF(G67="売",H67-P67,P67-H67))*M67*100000)</f>
      </c>
      <c r="S67" s="65"/>
      <c r="T67" t="s" s="71">
        <f>IF(O67="","",IF(R67&lt;0,J67*(-1),IF(G67="買",(P67-H67)*100,(H67-P67)*100)))</f>
      </c>
      <c r="U67" s="66"/>
    </row>
    <row r="68" ht="14" customHeight="1">
      <c r="A68" s="13"/>
      <c r="B68" s="30">
        <v>60</v>
      </c>
      <c r="C68" t="s" s="18">
        <f>IF(R67="","",C67+R67)</f>
      </c>
      <c r="D68" s="21"/>
      <c r="E68" s="19"/>
      <c r="F68" s="63"/>
      <c r="G68" t="s" s="18">
        <v>52</v>
      </c>
      <c r="H68" s="19"/>
      <c r="I68" s="19"/>
      <c r="J68" s="19"/>
      <c r="K68" t="s" s="18">
        <f>IF(F68="","",C68*0.03)</f>
      </c>
      <c r="L68" s="21"/>
      <c r="M68" t="s" s="18">
        <f>IF(J68="","",(K68/J68)/1000)</f>
      </c>
      <c r="N68" s="19"/>
      <c r="O68" s="63"/>
      <c r="P68" s="19"/>
      <c r="Q68" s="19"/>
      <c r="R68" t="s" s="18">
        <f>IF(O68="","",(IF(G68="売",H68-P68,P68-H68))*M68*100000)</f>
      </c>
      <c r="S68" s="65"/>
      <c r="T68" t="s" s="71">
        <f>IF(O68="","",IF(R68&lt;0,J68*(-1),IF(G68="買",(P68-H68)*100,(H68-P68)*100)))</f>
      </c>
      <c r="U68" s="66"/>
    </row>
    <row r="69" ht="14" customHeight="1">
      <c r="A69" s="13"/>
      <c r="B69" s="30">
        <v>61</v>
      </c>
      <c r="C69" t="s" s="18">
        <f>IF(R68="","",C68+R68)</f>
      </c>
      <c r="D69" s="21"/>
      <c r="E69" s="19"/>
      <c r="F69" s="63"/>
      <c r="G69" t="s" s="18">
        <v>52</v>
      </c>
      <c r="H69" s="19"/>
      <c r="I69" s="19"/>
      <c r="J69" s="19"/>
      <c r="K69" t="s" s="18">
        <f>IF(F69="","",C69*0.03)</f>
      </c>
      <c r="L69" s="21"/>
      <c r="M69" t="s" s="18">
        <f>IF(J69="","",(K69/J69)/1000)</f>
      </c>
      <c r="N69" s="19"/>
      <c r="O69" s="63"/>
      <c r="P69" s="19"/>
      <c r="Q69" s="19"/>
      <c r="R69" t="s" s="18">
        <f>IF(O69="","",(IF(G69="売",H69-P69,P69-H69))*M69*100000)</f>
      </c>
      <c r="S69" s="65"/>
      <c r="T69" t="s" s="71">
        <f>IF(O69="","",IF(R69&lt;0,J69*(-1),IF(G69="買",(P69-H69)*100,(H69-P69)*100)))</f>
      </c>
      <c r="U69" s="66"/>
    </row>
    <row r="70" ht="14" customHeight="1">
      <c r="A70" s="13"/>
      <c r="B70" s="30">
        <v>62</v>
      </c>
      <c r="C70" t="s" s="18">
        <f>IF(R69="","",C69+R69)</f>
      </c>
      <c r="D70" s="21"/>
      <c r="E70" s="19"/>
      <c r="F70" s="63"/>
      <c r="G70" t="s" s="18">
        <v>57</v>
      </c>
      <c r="H70" s="19"/>
      <c r="I70" s="19"/>
      <c r="J70" s="19"/>
      <c r="K70" t="s" s="18">
        <f>IF(F70="","",C70*0.03)</f>
      </c>
      <c r="L70" s="21"/>
      <c r="M70" t="s" s="18">
        <f>IF(J70="","",(K70/J70)/1000)</f>
      </c>
      <c r="N70" s="19"/>
      <c r="O70" s="63"/>
      <c r="P70" s="19"/>
      <c r="Q70" s="19"/>
      <c r="R70" t="s" s="18">
        <f>IF(O70="","",(IF(G70="売",H70-P70,P70-H70))*M70*100000)</f>
      </c>
      <c r="S70" s="65"/>
      <c r="T70" t="s" s="71">
        <f>IF(O70="","",IF(R70&lt;0,J70*(-1),IF(G70="買",(P70-H70)*100,(H70-P70)*100)))</f>
      </c>
      <c r="U70" s="66"/>
    </row>
    <row r="71" ht="14" customHeight="1">
      <c r="A71" s="13"/>
      <c r="B71" s="30">
        <v>63</v>
      </c>
      <c r="C71" t="s" s="18">
        <f>IF(R70="","",C70+R70)</f>
      </c>
      <c r="D71" s="21"/>
      <c r="E71" s="19"/>
      <c r="F71" s="63"/>
      <c r="G71" t="s" s="18">
        <v>52</v>
      </c>
      <c r="H71" s="19"/>
      <c r="I71" s="19"/>
      <c r="J71" s="19"/>
      <c r="K71" t="s" s="18">
        <f>IF(F71="","",C71*0.03)</f>
      </c>
      <c r="L71" s="21"/>
      <c r="M71" t="s" s="18">
        <f>IF(J71="","",(K71/J71)/1000)</f>
      </c>
      <c r="N71" s="19"/>
      <c r="O71" s="63"/>
      <c r="P71" s="19"/>
      <c r="Q71" s="19"/>
      <c r="R71" t="s" s="18">
        <f>IF(O71="","",(IF(G71="売",H71-P71,P71-H71))*M71*100000)</f>
      </c>
      <c r="S71" s="65"/>
      <c r="T71" t="s" s="71">
        <f>IF(O71="","",IF(R71&lt;0,J71*(-1),IF(G71="買",(P71-H71)*100,(H71-P71)*100)))</f>
      </c>
      <c r="U71" s="66"/>
    </row>
    <row r="72" ht="14" customHeight="1">
      <c r="A72" s="13"/>
      <c r="B72" s="30">
        <v>64</v>
      </c>
      <c r="C72" t="s" s="18">
        <f>IF(R71="","",C71+R71)</f>
      </c>
      <c r="D72" s="21"/>
      <c r="E72" s="19"/>
      <c r="F72" s="63"/>
      <c r="G72" t="s" s="18">
        <v>57</v>
      </c>
      <c r="H72" s="19"/>
      <c r="I72" s="19"/>
      <c r="J72" s="19"/>
      <c r="K72" t="s" s="18">
        <f>IF(F72="","",C72*0.03)</f>
      </c>
      <c r="L72" s="21"/>
      <c r="M72" t="s" s="18">
        <f>IF(J72="","",(K72/J72)/1000)</f>
      </c>
      <c r="N72" s="19"/>
      <c r="O72" s="63"/>
      <c r="P72" s="19"/>
      <c r="Q72" s="19"/>
      <c r="R72" t="s" s="18">
        <f>IF(O72="","",(IF(G72="売",H72-P72,P72-H72))*M72*100000)</f>
      </c>
      <c r="S72" s="65"/>
      <c r="T72" t="s" s="71">
        <f>IF(O72="","",IF(R72&lt;0,J72*(-1),IF(G72="買",(P72-H72)*100,(H72-P72)*100)))</f>
      </c>
      <c r="U72" s="66"/>
    </row>
    <row r="73" ht="14" customHeight="1">
      <c r="A73" s="13"/>
      <c r="B73" s="30">
        <v>65</v>
      </c>
      <c r="C73" t="s" s="18">
        <f>IF(R72="","",C72+R72)</f>
      </c>
      <c r="D73" s="21"/>
      <c r="E73" s="19"/>
      <c r="F73" s="63"/>
      <c r="G73" t="s" s="18">
        <v>52</v>
      </c>
      <c r="H73" s="19"/>
      <c r="I73" s="19"/>
      <c r="J73" s="19"/>
      <c r="K73" t="s" s="18">
        <f>IF(F73="","",C73*0.03)</f>
      </c>
      <c r="L73" s="21"/>
      <c r="M73" t="s" s="18">
        <f>IF(J73="","",(K73/J73)/1000)</f>
      </c>
      <c r="N73" s="19"/>
      <c r="O73" s="63"/>
      <c r="P73" s="19"/>
      <c r="Q73" s="19"/>
      <c r="R73" t="s" s="18">
        <f>IF(O73="","",(IF(G73="売",H73-P73,P73-H73))*M73*100000)</f>
      </c>
      <c r="S73" s="65"/>
      <c r="T73" t="s" s="71">
        <f>IF(O73="","",IF(R73&lt;0,J73*(-1),IF(G73="買",(P73-H73)*100,(H73-P73)*100)))</f>
      </c>
      <c r="U73" s="66"/>
    </row>
    <row r="74" ht="14" customHeight="1">
      <c r="A74" s="13"/>
      <c r="B74" s="30">
        <v>66</v>
      </c>
      <c r="C74" t="s" s="18">
        <f>IF(R73="","",C73+R73)</f>
      </c>
      <c r="D74" s="21"/>
      <c r="E74" s="19"/>
      <c r="F74" s="63"/>
      <c r="G74" t="s" s="18">
        <v>52</v>
      </c>
      <c r="H74" s="19"/>
      <c r="I74" s="19"/>
      <c r="J74" s="19"/>
      <c r="K74" t="s" s="18">
        <f>IF(F74="","",C74*0.03)</f>
      </c>
      <c r="L74" s="21"/>
      <c r="M74" t="s" s="18">
        <f>IF(J74="","",(K74/J74)/1000)</f>
      </c>
      <c r="N74" s="19"/>
      <c r="O74" s="63"/>
      <c r="P74" s="19"/>
      <c r="Q74" s="19"/>
      <c r="R74" t="s" s="18">
        <f>IF(O74="","",(IF(G74="売",H74-P74,P74-H74))*M74*100000)</f>
      </c>
      <c r="S74" s="65"/>
      <c r="T74" t="s" s="71">
        <f>IF(O74="","",IF(R74&lt;0,J74*(-1),IF(G74="買",(P74-H74)*100,(H74-P74)*100)))</f>
      </c>
      <c r="U74" s="66"/>
    </row>
    <row r="75" ht="14" customHeight="1">
      <c r="A75" s="13"/>
      <c r="B75" s="30">
        <v>67</v>
      </c>
      <c r="C75" t="s" s="18">
        <f>IF(R74="","",C74+R74)</f>
      </c>
      <c r="D75" s="21"/>
      <c r="E75" s="19"/>
      <c r="F75" s="63"/>
      <c r="G75" t="s" s="18">
        <v>57</v>
      </c>
      <c r="H75" s="19"/>
      <c r="I75" s="19"/>
      <c r="J75" s="19"/>
      <c r="K75" t="s" s="18">
        <f>IF(F75="","",C75*0.03)</f>
      </c>
      <c r="L75" s="21"/>
      <c r="M75" t="s" s="18">
        <f>IF(J75="","",(K75/J75)/1000)</f>
      </c>
      <c r="N75" s="19"/>
      <c r="O75" s="63"/>
      <c r="P75" s="19"/>
      <c r="Q75" s="19"/>
      <c r="R75" t="s" s="18">
        <f>IF(O75="","",(IF(G75="売",H75-P75,P75-H75))*M75*100000)</f>
      </c>
      <c r="S75" s="65"/>
      <c r="T75" t="s" s="71">
        <f>IF(O75="","",IF(R75&lt;0,J75*(-1),IF(G75="買",(P75-H75)*100,(H75-P75)*100)))</f>
      </c>
      <c r="U75" s="66"/>
    </row>
    <row r="76" ht="14" customHeight="1">
      <c r="A76" s="13"/>
      <c r="B76" s="30">
        <v>68</v>
      </c>
      <c r="C76" t="s" s="18">
        <f>IF(R75="","",C75+R75)</f>
      </c>
      <c r="D76" s="21"/>
      <c r="E76" s="19"/>
      <c r="F76" s="63"/>
      <c r="G76" t="s" s="18">
        <v>57</v>
      </c>
      <c r="H76" s="19"/>
      <c r="I76" s="19"/>
      <c r="J76" s="19"/>
      <c r="K76" t="s" s="18">
        <f>IF(F76="","",C76*0.03)</f>
      </c>
      <c r="L76" s="21"/>
      <c r="M76" t="s" s="18">
        <f>IF(J76="","",(K76/J76)/1000)</f>
      </c>
      <c r="N76" s="19"/>
      <c r="O76" s="63"/>
      <c r="P76" s="19"/>
      <c r="Q76" s="19"/>
      <c r="R76" t="s" s="18">
        <f>IF(O76="","",(IF(G76="売",H76-P76,P76-H76))*M76*100000)</f>
      </c>
      <c r="S76" s="65"/>
      <c r="T76" t="s" s="71">
        <f>IF(O76="","",IF(R76&lt;0,J76*(-1),IF(G76="買",(P76-H76)*100,(H76-P76)*100)))</f>
      </c>
      <c r="U76" s="66"/>
    </row>
    <row r="77" ht="14" customHeight="1">
      <c r="A77" s="13"/>
      <c r="B77" s="30">
        <v>69</v>
      </c>
      <c r="C77" t="s" s="18">
        <f>IF(R76="","",C76+R76)</f>
      </c>
      <c r="D77" s="21"/>
      <c r="E77" s="19"/>
      <c r="F77" s="63"/>
      <c r="G77" t="s" s="18">
        <v>57</v>
      </c>
      <c r="H77" s="19"/>
      <c r="I77" s="19"/>
      <c r="J77" s="19"/>
      <c r="K77" t="s" s="18">
        <f>IF(F77="","",C77*0.03)</f>
      </c>
      <c r="L77" s="21"/>
      <c r="M77" t="s" s="18">
        <f>IF(J77="","",(K77/J77)/1000)</f>
      </c>
      <c r="N77" s="19"/>
      <c r="O77" s="63"/>
      <c r="P77" s="19"/>
      <c r="Q77" s="19"/>
      <c r="R77" t="s" s="18">
        <f>IF(O77="","",(IF(G77="売",H77-P77,P77-H77))*M77*100000)</f>
      </c>
      <c r="S77" s="65"/>
      <c r="T77" t="s" s="71">
        <f>IF(O77="","",IF(R77&lt;0,J77*(-1),IF(G77="買",(P77-H77)*100,(H77-P77)*100)))</f>
      </c>
      <c r="U77" s="66"/>
    </row>
    <row r="78" ht="14" customHeight="1">
      <c r="A78" s="13"/>
      <c r="B78" s="30">
        <v>70</v>
      </c>
      <c r="C78" t="s" s="18">
        <f>IF(R77="","",C77+R77)</f>
      </c>
      <c r="D78" s="21"/>
      <c r="E78" s="19"/>
      <c r="F78" s="63"/>
      <c r="G78" t="s" s="18">
        <v>52</v>
      </c>
      <c r="H78" s="19"/>
      <c r="I78" s="19"/>
      <c r="J78" s="19"/>
      <c r="K78" t="s" s="18">
        <f>IF(F78="","",C78*0.03)</f>
      </c>
      <c r="L78" s="21"/>
      <c r="M78" t="s" s="18">
        <f>IF(J78="","",(K78/J78)/1000)</f>
      </c>
      <c r="N78" s="19"/>
      <c r="O78" s="63"/>
      <c r="P78" s="19"/>
      <c r="Q78" s="19"/>
      <c r="R78" t="s" s="18">
        <f>IF(O78="","",(IF(G78="売",H78-P78,P78-H78))*M78*100000)</f>
      </c>
      <c r="S78" s="65"/>
      <c r="T78" t="s" s="71">
        <f>IF(O78="","",IF(R78&lt;0,J78*(-1),IF(G78="買",(P78-H78)*100,(H78-P78)*100)))</f>
      </c>
      <c r="U78" s="66"/>
    </row>
    <row r="79" ht="14" customHeight="1">
      <c r="A79" s="13"/>
      <c r="B79" s="30">
        <v>71</v>
      </c>
      <c r="C79" t="s" s="18">
        <f>IF(R78="","",C78+R78)</f>
      </c>
      <c r="D79" s="21"/>
      <c r="E79" s="19"/>
      <c r="F79" s="63"/>
      <c r="G79" t="s" s="18">
        <v>57</v>
      </c>
      <c r="H79" s="19"/>
      <c r="I79" s="19"/>
      <c r="J79" s="19"/>
      <c r="K79" t="s" s="18">
        <f>IF(F79="","",C79*0.03)</f>
      </c>
      <c r="L79" s="21"/>
      <c r="M79" t="s" s="18">
        <f>IF(J79="","",(K79/J79)/1000)</f>
      </c>
      <c r="N79" s="19"/>
      <c r="O79" s="63"/>
      <c r="P79" s="19"/>
      <c r="Q79" s="19"/>
      <c r="R79" t="s" s="18">
        <f>IF(O79="","",(IF(G79="売",H79-P79,P79-H79))*M79*100000)</f>
      </c>
      <c r="S79" s="65"/>
      <c r="T79" t="s" s="71">
        <f>IF(O79="","",IF(R79&lt;0,J79*(-1),IF(G79="買",(P79-H79)*100,(H79-P79)*100)))</f>
      </c>
      <c r="U79" s="66"/>
    </row>
    <row r="80" ht="14" customHeight="1">
      <c r="A80" s="13"/>
      <c r="B80" s="30">
        <v>72</v>
      </c>
      <c r="C80" t="s" s="18">
        <f>IF(R79="","",C79+R79)</f>
      </c>
      <c r="D80" s="21"/>
      <c r="E80" s="19"/>
      <c r="F80" s="63"/>
      <c r="G80" t="s" s="18">
        <v>52</v>
      </c>
      <c r="H80" s="19"/>
      <c r="I80" s="19"/>
      <c r="J80" s="19"/>
      <c r="K80" t="s" s="18">
        <f>IF(F80="","",C80*0.03)</f>
      </c>
      <c r="L80" s="21"/>
      <c r="M80" t="s" s="18">
        <f>IF(J80="","",(K80/J80)/1000)</f>
      </c>
      <c r="N80" s="19"/>
      <c r="O80" s="63"/>
      <c r="P80" s="19"/>
      <c r="Q80" s="19"/>
      <c r="R80" t="s" s="18">
        <f>IF(O80="","",(IF(G80="売",H80-P80,P80-H80))*M80*100000)</f>
      </c>
      <c r="S80" s="65"/>
      <c r="T80" t="s" s="71">
        <f>IF(O80="","",IF(R80&lt;0,J80*(-1),IF(G80="買",(P80-H80)*100,(H80-P80)*100)))</f>
      </c>
      <c r="U80" s="66"/>
    </row>
    <row r="81" ht="14" customHeight="1">
      <c r="A81" s="13"/>
      <c r="B81" s="30">
        <v>73</v>
      </c>
      <c r="C81" t="s" s="18">
        <f>IF(R80="","",C80+R80)</f>
      </c>
      <c r="D81" s="21"/>
      <c r="E81" s="19"/>
      <c r="F81" s="63"/>
      <c r="G81" t="s" s="18">
        <v>57</v>
      </c>
      <c r="H81" s="19"/>
      <c r="I81" s="19"/>
      <c r="J81" s="19"/>
      <c r="K81" t="s" s="18">
        <f>IF(F81="","",C81*0.03)</f>
      </c>
      <c r="L81" s="21"/>
      <c r="M81" t="s" s="18">
        <f>IF(J81="","",(K81/J81)/1000)</f>
      </c>
      <c r="N81" s="19"/>
      <c r="O81" s="63"/>
      <c r="P81" s="19"/>
      <c r="Q81" s="19"/>
      <c r="R81" t="s" s="18">
        <f>IF(O81="","",(IF(G81="売",H81-P81,P81-H81))*M81*100000)</f>
      </c>
      <c r="S81" s="65"/>
      <c r="T81" t="s" s="71">
        <f>IF(O81="","",IF(R81&lt;0,J81*(-1),IF(G81="買",(P81-H81)*100,(H81-P81)*100)))</f>
      </c>
      <c r="U81" s="66"/>
    </row>
    <row r="82" ht="14" customHeight="1">
      <c r="A82" s="13"/>
      <c r="B82" s="30">
        <v>74</v>
      </c>
      <c r="C82" t="s" s="18">
        <f>IF(R81="","",C81+R81)</f>
      </c>
      <c r="D82" s="21"/>
      <c r="E82" s="19"/>
      <c r="F82" s="63"/>
      <c r="G82" t="s" s="18">
        <v>57</v>
      </c>
      <c r="H82" s="19"/>
      <c r="I82" s="19"/>
      <c r="J82" s="19"/>
      <c r="K82" t="s" s="18">
        <f>IF(F82="","",C82*0.03)</f>
      </c>
      <c r="L82" s="21"/>
      <c r="M82" t="s" s="18">
        <f>IF(J82="","",(K82/J82)/1000)</f>
      </c>
      <c r="N82" s="19"/>
      <c r="O82" s="63"/>
      <c r="P82" s="19"/>
      <c r="Q82" s="19"/>
      <c r="R82" t="s" s="18">
        <f>IF(O82="","",(IF(G82="売",H82-P82,P82-H82))*M82*100000)</f>
      </c>
      <c r="S82" s="65"/>
      <c r="T82" t="s" s="71">
        <f>IF(O82="","",IF(R82&lt;0,J82*(-1),IF(G82="買",(P82-H82)*100,(H82-P82)*100)))</f>
      </c>
      <c r="U82" s="66"/>
    </row>
    <row r="83" ht="14" customHeight="1">
      <c r="A83" s="13"/>
      <c r="B83" s="30">
        <v>75</v>
      </c>
      <c r="C83" t="s" s="18">
        <f>IF(R82="","",C82+R82)</f>
      </c>
      <c r="D83" s="21"/>
      <c r="E83" s="19"/>
      <c r="F83" s="63"/>
      <c r="G83" t="s" s="18">
        <v>57</v>
      </c>
      <c r="H83" s="19"/>
      <c r="I83" s="19"/>
      <c r="J83" s="19"/>
      <c r="K83" t="s" s="18">
        <f>IF(F83="","",C83*0.03)</f>
      </c>
      <c r="L83" s="21"/>
      <c r="M83" t="s" s="18">
        <f>IF(J83="","",(K83/J83)/1000)</f>
      </c>
      <c r="N83" s="19"/>
      <c r="O83" s="63"/>
      <c r="P83" s="19"/>
      <c r="Q83" s="19"/>
      <c r="R83" t="s" s="18">
        <f>IF(O83="","",(IF(G83="売",H83-P83,P83-H83))*M83*100000)</f>
      </c>
      <c r="S83" s="65"/>
      <c r="T83" t="s" s="71">
        <f>IF(O83="","",IF(R83&lt;0,J83*(-1),IF(G83="買",(P83-H83)*100,(H83-P83)*100)))</f>
      </c>
      <c r="U83" s="66"/>
    </row>
    <row r="84" ht="14" customHeight="1">
      <c r="A84" s="13"/>
      <c r="B84" s="30">
        <v>76</v>
      </c>
      <c r="C84" t="s" s="18">
        <f>IF(R83="","",C83+R83)</f>
      </c>
      <c r="D84" s="21"/>
      <c r="E84" s="19"/>
      <c r="F84" s="63"/>
      <c r="G84" t="s" s="18">
        <v>57</v>
      </c>
      <c r="H84" s="19"/>
      <c r="I84" s="19"/>
      <c r="J84" s="19"/>
      <c r="K84" t="s" s="18">
        <f>IF(F84="","",C84*0.03)</f>
      </c>
      <c r="L84" s="21"/>
      <c r="M84" t="s" s="18">
        <f>IF(J84="","",(K84/J84)/1000)</f>
      </c>
      <c r="N84" s="19"/>
      <c r="O84" s="63"/>
      <c r="P84" s="19"/>
      <c r="Q84" s="19"/>
      <c r="R84" t="s" s="18">
        <f>IF(O84="","",(IF(G84="売",H84-P84,P84-H84))*M84*100000)</f>
      </c>
      <c r="S84" s="65"/>
      <c r="T84" t="s" s="71">
        <f>IF(O84="","",IF(R84&lt;0,J84*(-1),IF(G84="買",(P84-H84)*100,(H84-P84)*100)))</f>
      </c>
      <c r="U84" s="66"/>
    </row>
    <row r="85" ht="14" customHeight="1">
      <c r="A85" s="13"/>
      <c r="B85" s="30">
        <v>77</v>
      </c>
      <c r="C85" t="s" s="18">
        <f>IF(R84="","",C84+R84)</f>
      </c>
      <c r="D85" s="21"/>
      <c r="E85" s="19"/>
      <c r="F85" s="63"/>
      <c r="G85" t="s" s="18">
        <v>52</v>
      </c>
      <c r="H85" s="19"/>
      <c r="I85" s="19"/>
      <c r="J85" s="19"/>
      <c r="K85" t="s" s="18">
        <f>IF(F85="","",C85*0.03)</f>
      </c>
      <c r="L85" s="21"/>
      <c r="M85" t="s" s="18">
        <f>IF(J85="","",(K85/J85)/1000)</f>
      </c>
      <c r="N85" s="19"/>
      <c r="O85" s="63"/>
      <c r="P85" s="19"/>
      <c r="Q85" s="19"/>
      <c r="R85" t="s" s="18">
        <f>IF(O85="","",(IF(G85="売",H85-P85,P85-H85))*M85*100000)</f>
      </c>
      <c r="S85" s="65"/>
      <c r="T85" t="s" s="71">
        <f>IF(O85="","",IF(R85&lt;0,J85*(-1),IF(G85="買",(P85-H85)*100,(H85-P85)*100)))</f>
      </c>
      <c r="U85" s="66"/>
    </row>
    <row r="86" ht="14" customHeight="1">
      <c r="A86" s="13"/>
      <c r="B86" s="30">
        <v>78</v>
      </c>
      <c r="C86" t="s" s="18">
        <f>IF(R85="","",C85+R85)</f>
      </c>
      <c r="D86" s="21"/>
      <c r="E86" s="19"/>
      <c r="F86" s="63"/>
      <c r="G86" t="s" s="18">
        <v>57</v>
      </c>
      <c r="H86" s="19"/>
      <c r="I86" s="19"/>
      <c r="J86" s="19"/>
      <c r="K86" t="s" s="18">
        <f>IF(F86="","",C86*0.03)</f>
      </c>
      <c r="L86" s="21"/>
      <c r="M86" t="s" s="18">
        <f>IF(J86="","",(K86/J86)/1000)</f>
      </c>
      <c r="N86" s="19"/>
      <c r="O86" s="63"/>
      <c r="P86" s="19"/>
      <c r="Q86" s="19"/>
      <c r="R86" t="s" s="18">
        <f>IF(O86="","",(IF(G86="売",H86-P86,P86-H86))*M86*100000)</f>
      </c>
      <c r="S86" s="65"/>
      <c r="T86" t="s" s="71">
        <f>IF(O86="","",IF(R86&lt;0,J86*(-1),IF(G86="買",(P86-H86)*100,(H86-P86)*100)))</f>
      </c>
      <c r="U86" s="66"/>
    </row>
    <row r="87" ht="14" customHeight="1">
      <c r="A87" s="13"/>
      <c r="B87" s="30">
        <v>79</v>
      </c>
      <c r="C87" t="s" s="18">
        <f>IF(R86="","",C86+R86)</f>
      </c>
      <c r="D87" s="21"/>
      <c r="E87" s="19"/>
      <c r="F87" s="63"/>
      <c r="G87" t="s" s="18">
        <v>52</v>
      </c>
      <c r="H87" s="19"/>
      <c r="I87" s="19"/>
      <c r="J87" s="19"/>
      <c r="K87" t="s" s="18">
        <f>IF(F87="","",C87*0.03)</f>
      </c>
      <c r="L87" s="21"/>
      <c r="M87" t="s" s="18">
        <f>IF(J87="","",(K87/J87)/1000)</f>
      </c>
      <c r="N87" s="19"/>
      <c r="O87" s="63"/>
      <c r="P87" s="19"/>
      <c r="Q87" s="19"/>
      <c r="R87" t="s" s="18">
        <f>IF(O87="","",(IF(G87="売",H87-P87,P87-H87))*M87*100000)</f>
      </c>
      <c r="S87" s="65"/>
      <c r="T87" t="s" s="71">
        <f>IF(O87="","",IF(R87&lt;0,J87*(-1),IF(G87="買",(P87-H87)*100,(H87-P87)*100)))</f>
      </c>
      <c r="U87" s="66"/>
    </row>
    <row r="88" ht="14" customHeight="1">
      <c r="A88" s="13"/>
      <c r="B88" s="30">
        <v>80</v>
      </c>
      <c r="C88" t="s" s="18">
        <f>IF(R87="","",C87+R87)</f>
      </c>
      <c r="D88" s="21"/>
      <c r="E88" s="19"/>
      <c r="F88" s="63"/>
      <c r="G88" t="s" s="18">
        <v>52</v>
      </c>
      <c r="H88" s="19"/>
      <c r="I88" s="19"/>
      <c r="J88" s="19"/>
      <c r="K88" t="s" s="18">
        <f>IF(F88="","",C88*0.03)</f>
      </c>
      <c r="L88" s="21"/>
      <c r="M88" t="s" s="18">
        <f>IF(J88="","",(K88/J88)/1000)</f>
      </c>
      <c r="N88" s="19"/>
      <c r="O88" s="63"/>
      <c r="P88" s="19"/>
      <c r="Q88" s="19"/>
      <c r="R88" t="s" s="18">
        <f>IF(O88="","",(IF(G88="売",H88-P88,P88-H88))*M88*100000)</f>
      </c>
      <c r="S88" s="65"/>
      <c r="T88" t="s" s="71">
        <f>IF(O88="","",IF(R88&lt;0,J88*(-1),IF(G88="買",(P88-H88)*100,(H88-P88)*100)))</f>
      </c>
      <c r="U88" s="66"/>
    </row>
    <row r="89" ht="14" customHeight="1">
      <c r="A89" s="13"/>
      <c r="B89" s="30">
        <v>81</v>
      </c>
      <c r="C89" t="s" s="18">
        <f>IF(R88="","",C88+R88)</f>
      </c>
      <c r="D89" s="21"/>
      <c r="E89" s="19"/>
      <c r="F89" s="63"/>
      <c r="G89" t="s" s="18">
        <v>52</v>
      </c>
      <c r="H89" s="19"/>
      <c r="I89" s="19"/>
      <c r="J89" s="19"/>
      <c r="K89" t="s" s="18">
        <f>IF(F89="","",C89*0.03)</f>
      </c>
      <c r="L89" s="21"/>
      <c r="M89" t="s" s="18">
        <f>IF(J89="","",(K89/J89)/1000)</f>
      </c>
      <c r="N89" s="19"/>
      <c r="O89" s="63"/>
      <c r="P89" s="19"/>
      <c r="Q89" s="19"/>
      <c r="R89" t="s" s="18">
        <f>IF(O89="","",(IF(G89="売",H89-P89,P89-H89))*M89*100000)</f>
      </c>
      <c r="S89" s="65"/>
      <c r="T89" t="s" s="71">
        <f>IF(O89="","",IF(R89&lt;0,J89*(-1),IF(G89="買",(P89-H89)*100,(H89-P89)*100)))</f>
      </c>
      <c r="U89" s="66"/>
    </row>
    <row r="90" ht="14" customHeight="1">
      <c r="A90" s="13"/>
      <c r="B90" s="30">
        <v>82</v>
      </c>
      <c r="C90" t="s" s="18">
        <f>IF(R89="","",C89+R89)</f>
      </c>
      <c r="D90" s="21"/>
      <c r="E90" s="19"/>
      <c r="F90" s="63"/>
      <c r="G90" t="s" s="18">
        <v>52</v>
      </c>
      <c r="H90" s="19"/>
      <c r="I90" s="19"/>
      <c r="J90" s="19"/>
      <c r="K90" t="s" s="18">
        <f>IF(F90="","",C90*0.03)</f>
      </c>
      <c r="L90" s="21"/>
      <c r="M90" t="s" s="18">
        <f>IF(J90="","",(K90/J90)/1000)</f>
      </c>
      <c r="N90" s="19"/>
      <c r="O90" s="63"/>
      <c r="P90" s="19"/>
      <c r="Q90" s="19"/>
      <c r="R90" t="s" s="18">
        <f>IF(O90="","",(IF(G90="売",H90-P90,P90-H90))*M90*100000)</f>
      </c>
      <c r="S90" s="65"/>
      <c r="T90" t="s" s="71">
        <f>IF(O90="","",IF(R90&lt;0,J90*(-1),IF(G90="買",(P90-H90)*100,(H90-P90)*100)))</f>
      </c>
      <c r="U90" s="66"/>
    </row>
    <row r="91" ht="14" customHeight="1">
      <c r="A91" s="13"/>
      <c r="B91" s="30">
        <v>83</v>
      </c>
      <c r="C91" t="s" s="18">
        <f>IF(R90="","",C90+R90)</f>
      </c>
      <c r="D91" s="21"/>
      <c r="E91" s="19"/>
      <c r="F91" s="63"/>
      <c r="G91" t="s" s="18">
        <v>52</v>
      </c>
      <c r="H91" s="19"/>
      <c r="I91" s="19"/>
      <c r="J91" s="19"/>
      <c r="K91" t="s" s="18">
        <f>IF(F91="","",C91*0.03)</f>
      </c>
      <c r="L91" s="21"/>
      <c r="M91" t="s" s="18">
        <f>IF(J91="","",(K91/J91)/1000)</f>
      </c>
      <c r="N91" s="19"/>
      <c r="O91" s="63"/>
      <c r="P91" s="19"/>
      <c r="Q91" s="19"/>
      <c r="R91" t="s" s="18">
        <f>IF(O91="","",(IF(G91="売",H91-P91,P91-H91))*M91*100000)</f>
      </c>
      <c r="S91" s="65"/>
      <c r="T91" t="s" s="71">
        <f>IF(O91="","",IF(R91&lt;0,J91*(-1),IF(G91="買",(P91-H91)*100,(H91-P91)*100)))</f>
      </c>
      <c r="U91" s="66"/>
    </row>
    <row r="92" ht="14" customHeight="1">
      <c r="A92" s="13"/>
      <c r="B92" s="30">
        <v>84</v>
      </c>
      <c r="C92" t="s" s="18">
        <f>IF(R91="","",C91+R91)</f>
      </c>
      <c r="D92" s="21"/>
      <c r="E92" s="19"/>
      <c r="F92" s="63"/>
      <c r="G92" t="s" s="18">
        <v>57</v>
      </c>
      <c r="H92" s="19"/>
      <c r="I92" s="19"/>
      <c r="J92" s="19"/>
      <c r="K92" t="s" s="18">
        <f>IF(F92="","",C92*0.03)</f>
      </c>
      <c r="L92" s="21"/>
      <c r="M92" t="s" s="18">
        <f>IF(J92="","",(K92/J92)/1000)</f>
      </c>
      <c r="N92" s="19"/>
      <c r="O92" s="63"/>
      <c r="P92" s="19"/>
      <c r="Q92" s="19"/>
      <c r="R92" t="s" s="18">
        <f>IF(O92="","",(IF(G92="売",H92-P92,P92-H92))*M92*100000)</f>
      </c>
      <c r="S92" s="65"/>
      <c r="T92" t="s" s="71">
        <f>IF(O92="","",IF(R92&lt;0,J92*(-1),IF(G92="買",(P92-H92)*100,(H92-P92)*100)))</f>
      </c>
      <c r="U92" s="66"/>
    </row>
    <row r="93" ht="14" customHeight="1">
      <c r="A93" s="13"/>
      <c r="B93" s="30">
        <v>85</v>
      </c>
      <c r="C93" t="s" s="18">
        <f>IF(R92="","",C92+R92)</f>
      </c>
      <c r="D93" s="21"/>
      <c r="E93" s="19"/>
      <c r="F93" s="63"/>
      <c r="G93" t="s" s="18">
        <v>52</v>
      </c>
      <c r="H93" s="19"/>
      <c r="I93" s="19"/>
      <c r="J93" s="19"/>
      <c r="K93" t="s" s="18">
        <f>IF(F93="","",C93*0.03)</f>
      </c>
      <c r="L93" s="21"/>
      <c r="M93" t="s" s="18">
        <f>IF(J93="","",(K93/J93)/1000)</f>
      </c>
      <c r="N93" s="19"/>
      <c r="O93" s="63"/>
      <c r="P93" s="19"/>
      <c r="Q93" s="19"/>
      <c r="R93" t="s" s="18">
        <f>IF(O93="","",(IF(G93="売",H93-P93,P93-H93))*M93*100000)</f>
      </c>
      <c r="S93" s="65"/>
      <c r="T93" t="s" s="71">
        <f>IF(O93="","",IF(R93&lt;0,J93*(-1),IF(G93="買",(P93-H93)*100,(H93-P93)*100)))</f>
      </c>
      <c r="U93" s="66"/>
    </row>
    <row r="94" ht="14" customHeight="1">
      <c r="A94" s="13"/>
      <c r="B94" s="30">
        <v>86</v>
      </c>
      <c r="C94" t="s" s="18">
        <f>IF(R93="","",C93+R93)</f>
      </c>
      <c r="D94" s="21"/>
      <c r="E94" s="19"/>
      <c r="F94" s="63"/>
      <c r="G94" t="s" s="18">
        <v>57</v>
      </c>
      <c r="H94" s="19"/>
      <c r="I94" s="19"/>
      <c r="J94" s="19"/>
      <c r="K94" t="s" s="18">
        <f>IF(F94="","",C94*0.03)</f>
      </c>
      <c r="L94" s="21"/>
      <c r="M94" t="s" s="18">
        <f>IF(J94="","",(K94/J94)/1000)</f>
      </c>
      <c r="N94" s="19"/>
      <c r="O94" s="63"/>
      <c r="P94" s="19"/>
      <c r="Q94" s="19"/>
      <c r="R94" t="s" s="18">
        <f>IF(O94="","",(IF(G94="売",H94-P94,P94-H94))*M94*100000)</f>
      </c>
      <c r="S94" s="65"/>
      <c r="T94" t="s" s="71">
        <f>IF(O94="","",IF(R94&lt;0,J94*(-1),IF(G94="買",(P94-H94)*100,(H94-P94)*100)))</f>
      </c>
      <c r="U94" s="66"/>
    </row>
    <row r="95" ht="14" customHeight="1">
      <c r="A95" s="13"/>
      <c r="B95" s="30">
        <v>87</v>
      </c>
      <c r="C95" t="s" s="18">
        <f>IF(R94="","",C94+R94)</f>
      </c>
      <c r="D95" s="21"/>
      <c r="E95" s="19"/>
      <c r="F95" s="63"/>
      <c r="G95" t="s" s="18">
        <v>52</v>
      </c>
      <c r="H95" s="19"/>
      <c r="I95" s="19"/>
      <c r="J95" s="19"/>
      <c r="K95" t="s" s="18">
        <f>IF(F95="","",C95*0.03)</f>
      </c>
      <c r="L95" s="21"/>
      <c r="M95" t="s" s="18">
        <f>IF(J95="","",(K95/J95)/1000)</f>
      </c>
      <c r="N95" s="19"/>
      <c r="O95" s="63"/>
      <c r="P95" s="19"/>
      <c r="Q95" s="19"/>
      <c r="R95" t="s" s="18">
        <f>IF(O95="","",(IF(G95="売",H95-P95,P95-H95))*M95*100000)</f>
      </c>
      <c r="S95" s="65"/>
      <c r="T95" t="s" s="71">
        <f>IF(O95="","",IF(R95&lt;0,J95*(-1),IF(G95="買",(P95-H95)*100,(H95-P95)*100)))</f>
      </c>
      <c r="U95" s="66"/>
    </row>
    <row r="96" ht="14" customHeight="1">
      <c r="A96" s="13"/>
      <c r="B96" s="30">
        <v>88</v>
      </c>
      <c r="C96" t="s" s="18">
        <f>IF(R95="","",C95+R95)</f>
      </c>
      <c r="D96" s="21"/>
      <c r="E96" s="19"/>
      <c r="F96" s="63"/>
      <c r="G96" t="s" s="18">
        <v>57</v>
      </c>
      <c r="H96" s="19"/>
      <c r="I96" s="19"/>
      <c r="J96" s="19"/>
      <c r="K96" t="s" s="18">
        <f>IF(F96="","",C96*0.03)</f>
      </c>
      <c r="L96" s="21"/>
      <c r="M96" t="s" s="18">
        <f>IF(J96="","",(K96/J96)/1000)</f>
      </c>
      <c r="N96" s="19"/>
      <c r="O96" s="63"/>
      <c r="P96" s="19"/>
      <c r="Q96" s="19"/>
      <c r="R96" t="s" s="18">
        <f>IF(O96="","",(IF(G96="売",H96-P96,P96-H96))*M96*100000)</f>
      </c>
      <c r="S96" s="65"/>
      <c r="T96" t="s" s="71">
        <f>IF(O96="","",IF(R96&lt;0,J96*(-1),IF(G96="買",(P96-H96)*100,(H96-P96)*100)))</f>
      </c>
      <c r="U96" s="66"/>
    </row>
    <row r="97" ht="14" customHeight="1">
      <c r="A97" s="13"/>
      <c r="B97" s="30">
        <v>89</v>
      </c>
      <c r="C97" t="s" s="18">
        <f>IF(R96="","",C96+R96)</f>
      </c>
      <c r="D97" s="21"/>
      <c r="E97" s="19"/>
      <c r="F97" s="63"/>
      <c r="G97" t="s" s="18">
        <v>52</v>
      </c>
      <c r="H97" s="19"/>
      <c r="I97" s="19"/>
      <c r="J97" s="19"/>
      <c r="K97" t="s" s="18">
        <f>IF(F97="","",C97*0.03)</f>
      </c>
      <c r="L97" s="21"/>
      <c r="M97" t="s" s="18">
        <f>IF(J97="","",(K97/J97)/1000)</f>
      </c>
      <c r="N97" s="19"/>
      <c r="O97" s="63"/>
      <c r="P97" s="19"/>
      <c r="Q97" s="19"/>
      <c r="R97" t="s" s="18">
        <f>IF(O97="","",(IF(G97="売",H97-P97,P97-H97))*M97*100000)</f>
      </c>
      <c r="S97" s="65"/>
      <c r="T97" t="s" s="71">
        <f>IF(O97="","",IF(R97&lt;0,J97*(-1),IF(G97="買",(P97-H97)*100,(H97-P97)*100)))</f>
      </c>
      <c r="U97" s="66"/>
    </row>
    <row r="98" ht="14" customHeight="1">
      <c r="A98" s="13"/>
      <c r="B98" s="30">
        <v>90</v>
      </c>
      <c r="C98" t="s" s="18">
        <f>IF(R97="","",C97+R97)</f>
      </c>
      <c r="D98" s="21"/>
      <c r="E98" s="19"/>
      <c r="F98" s="63"/>
      <c r="G98" t="s" s="18">
        <v>57</v>
      </c>
      <c r="H98" s="19"/>
      <c r="I98" s="19"/>
      <c r="J98" s="19"/>
      <c r="K98" t="s" s="18">
        <f>IF(F98="","",C98*0.03)</f>
      </c>
      <c r="L98" s="21"/>
      <c r="M98" t="s" s="18">
        <f>IF(J98="","",(K98/J98)/1000)</f>
      </c>
      <c r="N98" s="19"/>
      <c r="O98" s="63"/>
      <c r="P98" s="19"/>
      <c r="Q98" s="19"/>
      <c r="R98" t="s" s="18">
        <f>IF(O98="","",(IF(G98="売",H98-P98,P98-H98))*M98*100000)</f>
      </c>
      <c r="S98" s="65"/>
      <c r="T98" t="s" s="71">
        <f>IF(O98="","",IF(R98&lt;0,J98*(-1),IF(G98="買",(P98-H98)*100,(H98-P98)*100)))</f>
      </c>
      <c r="U98" s="66"/>
    </row>
    <row r="99" ht="14" customHeight="1">
      <c r="A99" s="13"/>
      <c r="B99" s="30">
        <v>91</v>
      </c>
      <c r="C99" t="s" s="18">
        <f>IF(R98="","",C98+R98)</f>
      </c>
      <c r="D99" s="21"/>
      <c r="E99" s="19"/>
      <c r="F99" s="63"/>
      <c r="G99" t="s" s="18">
        <v>52</v>
      </c>
      <c r="H99" s="19"/>
      <c r="I99" s="19"/>
      <c r="J99" s="19"/>
      <c r="K99" t="s" s="18">
        <f>IF(F99="","",C99*0.03)</f>
      </c>
      <c r="L99" s="21"/>
      <c r="M99" t="s" s="18">
        <f>IF(J99="","",(K99/J99)/1000)</f>
      </c>
      <c r="N99" s="19"/>
      <c r="O99" s="63"/>
      <c r="P99" s="19"/>
      <c r="Q99" s="19"/>
      <c r="R99" t="s" s="18">
        <f>IF(O99="","",(IF(G99="売",H99-P99,P99-H99))*M99*100000)</f>
      </c>
      <c r="S99" s="65"/>
      <c r="T99" t="s" s="71">
        <f>IF(O99="","",IF(R99&lt;0,J99*(-1),IF(G99="買",(P99-H99)*100,(H99-P99)*100)))</f>
      </c>
      <c r="U99" s="66"/>
    </row>
    <row r="100" ht="14" customHeight="1">
      <c r="A100" s="13"/>
      <c r="B100" s="30">
        <v>92</v>
      </c>
      <c r="C100" t="s" s="18">
        <f>IF(R99="","",C99+R99)</f>
      </c>
      <c r="D100" s="21"/>
      <c r="E100" s="19"/>
      <c r="F100" s="63"/>
      <c r="G100" t="s" s="18">
        <v>52</v>
      </c>
      <c r="H100" s="19"/>
      <c r="I100" s="19"/>
      <c r="J100" s="19"/>
      <c r="K100" t="s" s="18">
        <f>IF(F100="","",C100*0.03)</f>
      </c>
      <c r="L100" s="21"/>
      <c r="M100" t="s" s="18">
        <f>IF(J100="","",(K100/J100)/1000)</f>
      </c>
      <c r="N100" s="19"/>
      <c r="O100" s="63"/>
      <c r="P100" s="19"/>
      <c r="Q100" s="19"/>
      <c r="R100" t="s" s="18">
        <f>IF(O100="","",(IF(G100="売",H100-P100,P100-H100))*M100*100000)</f>
      </c>
      <c r="S100" s="65"/>
      <c r="T100" t="s" s="71">
        <f>IF(O100="","",IF(R100&lt;0,J100*(-1),IF(G100="買",(P100-H100)*100,(H100-P100)*100)))</f>
      </c>
      <c r="U100" s="66"/>
    </row>
    <row r="101" ht="14" customHeight="1">
      <c r="A101" s="13"/>
      <c r="B101" s="30">
        <v>93</v>
      </c>
      <c r="C101" t="s" s="18">
        <f>IF(R100="","",C100+R100)</f>
      </c>
      <c r="D101" s="21"/>
      <c r="E101" s="19"/>
      <c r="F101" s="63"/>
      <c r="G101" t="s" s="18">
        <v>57</v>
      </c>
      <c r="H101" s="19"/>
      <c r="I101" s="19"/>
      <c r="J101" s="19"/>
      <c r="K101" t="s" s="18">
        <f>IF(F101="","",C101*0.03)</f>
      </c>
      <c r="L101" s="21"/>
      <c r="M101" t="s" s="18">
        <f>IF(J101="","",(K101/J101)/1000)</f>
      </c>
      <c r="N101" s="19"/>
      <c r="O101" s="63"/>
      <c r="P101" s="19"/>
      <c r="Q101" s="19"/>
      <c r="R101" t="s" s="18">
        <f>IF(O101="","",(IF(G101="売",H101-P101,P101-H101))*M101*100000)</f>
      </c>
      <c r="S101" s="65"/>
      <c r="T101" t="s" s="71">
        <f>IF(O101="","",IF(R101&lt;0,J101*(-1),IF(G101="買",(P101-H101)*100,(H101-P101)*100)))</f>
      </c>
      <c r="U101" s="66"/>
    </row>
    <row r="102" ht="14" customHeight="1">
      <c r="A102" s="13"/>
      <c r="B102" s="30">
        <v>94</v>
      </c>
      <c r="C102" t="s" s="18">
        <f>IF(R101="","",C101+R101)</f>
      </c>
      <c r="D102" s="21"/>
      <c r="E102" s="19"/>
      <c r="F102" s="63"/>
      <c r="G102" t="s" s="18">
        <v>57</v>
      </c>
      <c r="H102" s="19"/>
      <c r="I102" s="19"/>
      <c r="J102" s="19"/>
      <c r="K102" t="s" s="18">
        <f>IF(F102="","",C102*0.03)</f>
      </c>
      <c r="L102" s="21"/>
      <c r="M102" t="s" s="18">
        <f>IF(J102="","",(K102/J102)/1000)</f>
      </c>
      <c r="N102" s="19"/>
      <c r="O102" s="63"/>
      <c r="P102" s="19"/>
      <c r="Q102" s="19"/>
      <c r="R102" t="s" s="18">
        <f>IF(O102="","",(IF(G102="売",H102-P102,P102-H102))*M102*100000)</f>
      </c>
      <c r="S102" s="65"/>
      <c r="T102" t="s" s="71">
        <f>IF(O102="","",IF(R102&lt;0,J102*(-1),IF(G102="買",(P102-H102)*100,(H102-P102)*100)))</f>
      </c>
      <c r="U102" s="66"/>
    </row>
    <row r="103" ht="14" customHeight="1">
      <c r="A103" s="13"/>
      <c r="B103" s="30">
        <v>95</v>
      </c>
      <c r="C103" t="s" s="18">
        <f>IF(R102="","",C102+R102)</f>
      </c>
      <c r="D103" s="21"/>
      <c r="E103" s="19"/>
      <c r="F103" s="63"/>
      <c r="G103" t="s" s="18">
        <v>57</v>
      </c>
      <c r="H103" s="19"/>
      <c r="I103" s="19"/>
      <c r="J103" s="19"/>
      <c r="K103" t="s" s="18">
        <f>IF(F103="","",C103*0.03)</f>
      </c>
      <c r="L103" s="21"/>
      <c r="M103" t="s" s="18">
        <f>IF(J103="","",(K103/J103)/1000)</f>
      </c>
      <c r="N103" s="19"/>
      <c r="O103" s="63"/>
      <c r="P103" s="19"/>
      <c r="Q103" s="19"/>
      <c r="R103" t="s" s="18">
        <f>IF(O103="","",(IF(G103="売",H103-P103,P103-H103))*M103*100000)</f>
      </c>
      <c r="S103" s="65"/>
      <c r="T103" t="s" s="71">
        <f>IF(O103="","",IF(R103&lt;0,J103*(-1),IF(G103="買",(P103-H103)*100,(H103-P103)*100)))</f>
      </c>
      <c r="U103" s="66"/>
    </row>
    <row r="104" ht="14" customHeight="1">
      <c r="A104" s="13"/>
      <c r="B104" s="30">
        <v>96</v>
      </c>
      <c r="C104" t="s" s="18">
        <f>IF(R103="","",C103+R103)</f>
      </c>
      <c r="D104" s="21"/>
      <c r="E104" s="19"/>
      <c r="F104" s="63"/>
      <c r="G104" t="s" s="18">
        <v>52</v>
      </c>
      <c r="H104" s="19"/>
      <c r="I104" s="19"/>
      <c r="J104" s="19"/>
      <c r="K104" t="s" s="18">
        <f>IF(F104="","",C104*0.03)</f>
      </c>
      <c r="L104" s="21"/>
      <c r="M104" t="s" s="18">
        <f>IF(J104="","",(K104/J104)/1000)</f>
      </c>
      <c r="N104" s="19"/>
      <c r="O104" s="63"/>
      <c r="P104" s="19"/>
      <c r="Q104" s="19"/>
      <c r="R104" t="s" s="18">
        <f>IF(O104="","",(IF(G104="売",H104-P104,P104-H104))*M104*100000)</f>
      </c>
      <c r="S104" s="65"/>
      <c r="T104" t="s" s="71">
        <f>IF(O104="","",IF(R104&lt;0,J104*(-1),IF(G104="買",(P104-H104)*100,(H104-P104)*100)))</f>
      </c>
      <c r="U104" s="66"/>
    </row>
    <row r="105" ht="14" customHeight="1">
      <c r="A105" s="13"/>
      <c r="B105" s="30">
        <v>97</v>
      </c>
      <c r="C105" t="s" s="18">
        <f>IF(R104="","",C104+R104)</f>
      </c>
      <c r="D105" s="21"/>
      <c r="E105" s="19"/>
      <c r="F105" s="63"/>
      <c r="G105" t="s" s="18">
        <v>57</v>
      </c>
      <c r="H105" s="19"/>
      <c r="I105" s="19"/>
      <c r="J105" s="19"/>
      <c r="K105" t="s" s="18">
        <f>IF(F105="","",C105*0.03)</f>
      </c>
      <c r="L105" s="21"/>
      <c r="M105" t="s" s="18">
        <f>IF(J105="","",(K105/J105)/1000)</f>
      </c>
      <c r="N105" s="19"/>
      <c r="O105" s="63"/>
      <c r="P105" s="19"/>
      <c r="Q105" s="19"/>
      <c r="R105" t="s" s="18">
        <f>IF(O105="","",(IF(G105="売",H105-P105,P105-H105))*M105*100000)</f>
      </c>
      <c r="S105" s="65"/>
      <c r="T105" t="s" s="71">
        <f>IF(O105="","",IF(R105&lt;0,J105*(-1),IF(G105="買",(P105-H105)*100,(H105-P105)*100)))</f>
      </c>
      <c r="U105" s="66"/>
    </row>
    <row r="106" ht="14" customHeight="1">
      <c r="A106" s="13"/>
      <c r="B106" s="30">
        <v>98</v>
      </c>
      <c r="C106" t="s" s="18">
        <f>IF(R105="","",C105+R105)</f>
      </c>
      <c r="D106" s="21"/>
      <c r="E106" s="19"/>
      <c r="F106" s="63"/>
      <c r="G106" t="s" s="18">
        <v>52</v>
      </c>
      <c r="H106" s="19"/>
      <c r="I106" s="19"/>
      <c r="J106" s="19"/>
      <c r="K106" t="s" s="18">
        <f>IF(F106="","",C106*0.03)</f>
      </c>
      <c r="L106" s="21"/>
      <c r="M106" t="s" s="18">
        <f>IF(J106="","",(K106/J106)/1000)</f>
      </c>
      <c r="N106" s="19"/>
      <c r="O106" s="63"/>
      <c r="P106" s="19"/>
      <c r="Q106" s="19"/>
      <c r="R106" t="s" s="18">
        <f>IF(O106="","",(IF(G106="売",H106-P106,P106-H106))*M106*100000)</f>
      </c>
      <c r="S106" s="65"/>
      <c r="T106" t="s" s="71">
        <f>IF(O106="","",IF(R106&lt;0,J106*(-1),IF(G106="買",(P106-H106)*100,(H106-P106)*100)))</f>
      </c>
      <c r="U106" s="66"/>
    </row>
    <row r="107" ht="14" customHeight="1">
      <c r="A107" s="13"/>
      <c r="B107" s="30">
        <v>99</v>
      </c>
      <c r="C107" t="s" s="18">
        <f>IF(R106="","",C106+R106)</f>
      </c>
      <c r="D107" s="21"/>
      <c r="E107" s="19"/>
      <c r="F107" s="63"/>
      <c r="G107" t="s" s="18">
        <v>52</v>
      </c>
      <c r="H107" s="19"/>
      <c r="I107" s="19"/>
      <c r="J107" s="19"/>
      <c r="K107" t="s" s="18">
        <f>IF(F107="","",C107*0.03)</f>
      </c>
      <c r="L107" s="21"/>
      <c r="M107" t="s" s="18">
        <f>IF(J107="","",(K107/J107)/1000)</f>
      </c>
      <c r="N107" s="19"/>
      <c r="O107" s="63"/>
      <c r="P107" s="19"/>
      <c r="Q107" s="19"/>
      <c r="R107" t="s" s="18">
        <f>IF(O107="","",(IF(G107="売",H107-P107,P107-H107))*M107*100000)</f>
      </c>
      <c r="S107" s="65"/>
      <c r="T107" t="s" s="71">
        <f>IF(O107="","",IF(R107&lt;0,J107*(-1),IF(G107="買",(P107-H107)*100,(H107-P107)*100)))</f>
      </c>
      <c r="U107" s="66"/>
    </row>
    <row r="108" ht="14" customHeight="1">
      <c r="A108" s="13"/>
      <c r="B108" s="30">
        <v>100</v>
      </c>
      <c r="C108" t="s" s="18">
        <f>IF(R107="","",C107+R107)</f>
      </c>
      <c r="D108" s="21"/>
      <c r="E108" s="19"/>
      <c r="F108" s="63"/>
      <c r="G108" t="s" s="18">
        <v>57</v>
      </c>
      <c r="H108" s="19"/>
      <c r="I108" s="19"/>
      <c r="J108" s="19"/>
      <c r="K108" t="s" s="18">
        <f>IF(F108="","",C108*0.03)</f>
      </c>
      <c r="L108" s="21"/>
      <c r="M108" t="s" s="18">
        <f>IF(J108="","",(K108/J108)/1000)</f>
      </c>
      <c r="N108" s="19"/>
      <c r="O108" s="63"/>
      <c r="P108" s="19"/>
      <c r="Q108" s="19"/>
      <c r="R108" t="s" s="18">
        <f>IF(O108="","",(IF(G108="売",H108-P108,P108-H108))*M108*100000)</f>
      </c>
      <c r="S108" s="65"/>
      <c r="T108" t="s" s="71">
        <f>IF(O108="","",IF(R108&lt;0,J108*(-1),IF(G108="買",(P108-H108)*100,(H108-P108)*100)))</f>
      </c>
      <c r="U108" s="66"/>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P4:Q4 R9:U108">
    <cfRule type="cellIs" dxfId="9" priority="1" operator="lessThan" stopIfTrue="1">
      <formula>0</formula>
    </cfRule>
  </conditionalFormatting>
  <conditionalFormatting sqref="G9:G108">
    <cfRule type="cellIs" dxfId="10" priority="1" operator="equal" stopIfTrue="1">
      <formula>"買"</formula>
    </cfRule>
    <cfRule type="cellIs" dxfId="11"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