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<sst xmlns="http://schemas.openxmlformats.org/spreadsheetml/2006/main" uniqueCount="79">
  <si>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</si>
  <si>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</si>
  <si>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</si>
  <si>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</si>
  <si>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</si>
  <si>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</si>
  <si>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</si>
  <si>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</si>
  <si>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</si>
  <si>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</si>
  <si>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</si>
  <si>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</si>
  <si>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</si>
  <si>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</si>
  <si>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</si>
  <si>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</si>
  <si>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</si>
  <si>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</si>
  <si>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AUDUSD</t>
  </si>
  <si>
    <t>時間足</t>
  </si>
  <si>
    <t>H4</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</si>
  <si>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</si>
  <si>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</si>
  <si>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</si>
  <si>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</si>
  <si>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</si>
  <si>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</si>
  <si>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</si>
  <si>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</si>
  <si>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最大ドローアップ金額</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</si>
  <si>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</si>
  <si>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</si>
  <si>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</si>
  <si>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</si>
  <si>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</si>
  <si>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</si>
  <si>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</si>
  <si>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</si>
  <si>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</si>
  <si>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</si>
  <si>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</si>
  <si>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</si>
  <si>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</si>
  <si>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</si>
  <si>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</si>
  <si>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</si>
  <si>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</si>
  <si>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</si>
  <si>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</si>
  <si>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</si>
  <si>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</si>
  <si>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</si>
  <si>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</si>
  <si>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買</t>
  </si>
  <si>
    <t>売</t>
  </si>
  <si>
    <t>検証シート　FIB1.5</t>
  </si>
  <si>
    <t>・フィボナッチターゲット1.5で決済</t>
  </si>
  <si>
    <t>検証シート　FIB2.0</t>
  </si>
  <si>
    <t>・フィボナッチターゲット2.0で決済</t>
  </si>
  <si>
    <t>画像</t>
  </si>
  <si>
    <t>気づき</t>
  </si>
  <si>
    <t>気付き　質問</t>
  </si>
  <si>
    <t>#11と＃10の間は、２ヶ月ほどの開きがあります。理想的なピンバーが出るまでにこんなにも時間が掛かってしまうことがあるのだと気付きました。</t>
  </si>
  <si>
    <t>感想</t>
  </si>
  <si>
    <t>　実体の幅がとても狭いピンバーにおいて、髭の長さは実体の３倍以上あるのですが、その実体が丁度ロウソク足の真ん中あたりにあり、上にも下にも髭が長く、上昇とも下降とも取れるようなPBが出現した場合は皆さんどうされているのですか？やはりスルーでしょうか？</t>
  </si>
  <si>
    <t>今後</t>
  </si>
  <si>
    <t>検証終了通貨</t>
  </si>
  <si>
    <t>ルール</t>
  </si>
  <si>
    <t>日足</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</si>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</sst>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7">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358346</xdr:colOff>
      <xdr:row>0</xdr:row>
      <xdr:rowOff>0</xdr:rowOff>
    </xdr:from>
    <xdr:to>
      <xdr:col>6</xdr:col>
      <xdr:colOff>196850</xdr:colOff>
      <xdr:row>16</xdr:row>
      <xdr:rowOff>160004</xdr:rowOff>
    </xdr:to>
    <xdr:pic>
      <xdr:nvPicPr>
        <xdr:cNvPr id="2" name="スクリーンショット 2019-07-18 00.16.13.png"/>
        <xdr:cNvPicPr>
          <a:picLocks noChangeAspect="1"/>
        </xdr:cNvPicPr>
      </xdr:nvPicPr>
      <xdr:blipFill>
        <a:blip r:embed="rId1">
          <a:extLst/>
        </a:blip>
        <a:stretch>
          <a:fillRect/>
        </a:stretch>
      </xdr:blipFill>
      <xdr:spPr>
        <a:xfrm>
          <a:off x="929846" y="0"/>
          <a:ext cx="3204004" cy="3017505"/>
        </a:xfrm>
        <a:prstGeom prst="rect">
          <a:avLst/>
        </a:prstGeom>
        <a:ln w="12700" cap="flat">
          <a:noFill/>
          <a:miter lim="400000"/>
        </a:ln>
        <a:effectLst/>
      </xdr:spPr>
    </xdr:pic>
    <xdr:clientData/>
  </xdr:twoCellAnchor>
  <xdr:twoCellAnchor>
    <xdr:from>
      <xdr:col>1</xdr:col>
      <xdr:colOff>358346</xdr:colOff>
      <xdr:row>19</xdr:row>
      <xdr:rowOff>0</xdr:rowOff>
    </xdr:from>
    <xdr:to>
      <xdr:col>6</xdr:col>
      <xdr:colOff>219960</xdr:colOff>
      <xdr:row>36</xdr:row>
      <xdr:rowOff>0</xdr:rowOff>
    </xdr:to>
    <xdr:pic>
      <xdr:nvPicPr>
        <xdr:cNvPr id="3" name="スクリーンショット 2019-07-20 01.13.45.png"/>
        <xdr:cNvPicPr>
          <a:picLocks noChangeAspect="1"/>
        </xdr:cNvPicPr>
      </xdr:nvPicPr>
      <xdr:blipFill>
        <a:blip r:embed="rId2">
          <a:extLst/>
        </a:blip>
        <a:stretch>
          <a:fillRect/>
        </a:stretch>
      </xdr:blipFill>
      <xdr:spPr>
        <a:xfrm>
          <a:off x="929846" y="3390900"/>
          <a:ext cx="3227115" cy="3035300"/>
        </a:xfrm>
        <a:prstGeom prst="rect">
          <a:avLst/>
        </a:prstGeom>
        <a:ln w="12700" cap="flat">
          <a:noFill/>
          <a:miter lim="400000"/>
        </a:ln>
        <a:effectLst/>
      </xdr:spPr>
    </xdr:pic>
    <xdr:clientData/>
  </xdr:twoCellAnchor>
  <xdr:twoCellAnchor>
    <xdr:from>
      <xdr:col>1</xdr:col>
      <xdr:colOff>358346</xdr:colOff>
      <xdr:row>40</xdr:row>
      <xdr:rowOff>0</xdr:rowOff>
    </xdr:from>
    <xdr:to>
      <xdr:col>6</xdr:col>
      <xdr:colOff>219960</xdr:colOff>
      <xdr:row>57</xdr:row>
      <xdr:rowOff>7951</xdr:rowOff>
    </xdr:to>
    <xdr:pic>
      <xdr:nvPicPr>
        <xdr:cNvPr id="4" name="スクリーンショット 2019-07-21 01.33.16.png"/>
        <xdr:cNvPicPr>
          <a:picLocks noChangeAspect="1"/>
        </xdr:cNvPicPr>
      </xdr:nvPicPr>
      <xdr:blipFill>
        <a:blip r:embed="rId3">
          <a:extLst/>
        </a:blip>
        <a:stretch>
          <a:fillRect/>
        </a:stretch>
      </xdr:blipFill>
      <xdr:spPr>
        <a:xfrm>
          <a:off x="929846" y="7137400"/>
          <a:ext cx="3227115" cy="3043252"/>
        </a:xfrm>
        <a:prstGeom prst="rect">
          <a:avLst/>
        </a:prstGeom>
        <a:ln w="12700" cap="flat">
          <a:noFill/>
          <a:miter lim="400000"/>
        </a:ln>
        <a:effectLst/>
      </xdr:spPr>
    </xdr:pic>
    <xdr:clientData/>
  </xdr:twoCellAnchor>
  <xdr:twoCellAnchor>
    <xdr:from>
      <xdr:col>1</xdr:col>
      <xdr:colOff>358346</xdr:colOff>
      <xdr:row>59</xdr:row>
      <xdr:rowOff>0</xdr:rowOff>
    </xdr:from>
    <xdr:to>
      <xdr:col>6</xdr:col>
      <xdr:colOff>40440</xdr:colOff>
      <xdr:row>75</xdr:row>
      <xdr:rowOff>12700</xdr:rowOff>
    </xdr:to>
    <xdr:pic>
      <xdr:nvPicPr>
        <xdr:cNvPr id="5" name="スクリーンショット 2019-07-21 21.50.33.png"/>
        <xdr:cNvPicPr>
          <a:picLocks noChangeAspect="1"/>
        </xdr:cNvPicPr>
      </xdr:nvPicPr>
      <xdr:blipFill>
        <a:blip r:embed="rId4">
          <a:extLst/>
        </a:blip>
        <a:stretch>
          <a:fillRect/>
        </a:stretch>
      </xdr:blipFill>
      <xdr:spPr>
        <a:xfrm>
          <a:off x="929846" y="10528300"/>
          <a:ext cx="3047595" cy="2870200"/>
        </a:xfrm>
        <a:prstGeom prst="rect">
          <a:avLst/>
        </a:prstGeom>
        <a:ln w="12700" cap="flat">
          <a:noFill/>
          <a:miter lim="400000"/>
        </a:ln>
        <a:effectLst/>
      </xdr:spPr>
    </xdr:pic>
    <xdr:clientData/>
  </xdr:twoCellAnchor>
  <xdr:twoCellAnchor>
    <xdr:from>
      <xdr:col>1</xdr:col>
      <xdr:colOff>358346</xdr:colOff>
      <xdr:row>76</xdr:row>
      <xdr:rowOff>0</xdr:rowOff>
    </xdr:from>
    <xdr:to>
      <xdr:col>6</xdr:col>
      <xdr:colOff>40440</xdr:colOff>
      <xdr:row>92</xdr:row>
      <xdr:rowOff>12700</xdr:rowOff>
    </xdr:to>
    <xdr:pic>
      <xdr:nvPicPr>
        <xdr:cNvPr id="6" name="スクリーンショット 2019-07-21 21.58.09.png"/>
        <xdr:cNvPicPr>
          <a:picLocks noChangeAspect="1"/>
        </xdr:cNvPicPr>
      </xdr:nvPicPr>
      <xdr:blipFill>
        <a:blip r:embed="rId5">
          <a:extLst/>
        </a:blip>
        <a:stretch>
          <a:fillRect/>
        </a:stretch>
      </xdr:blipFill>
      <xdr:spPr>
        <a:xfrm>
          <a:off x="929846" y="13563600"/>
          <a:ext cx="3047595" cy="2870200"/>
        </a:xfrm>
        <a:prstGeom prst="rect">
          <a:avLst/>
        </a:prstGeom>
        <a:ln w="12700" cap="flat">
          <a:noFill/>
          <a:miter lim="400000"/>
        </a:ln>
        <a:effectLst/>
      </xdr:spPr>
    </xdr:pic>
    <xdr:clientData/>
  </xdr:twoCellAnchor>
  <xdr:twoCellAnchor>
    <xdr:from>
      <xdr:col>1</xdr:col>
      <xdr:colOff>358346</xdr:colOff>
      <xdr:row>93</xdr:row>
      <xdr:rowOff>0</xdr:rowOff>
    </xdr:from>
    <xdr:to>
      <xdr:col>6</xdr:col>
      <xdr:colOff>40440</xdr:colOff>
      <xdr:row>109</xdr:row>
      <xdr:rowOff>12700</xdr:rowOff>
    </xdr:to>
    <xdr:pic>
      <xdr:nvPicPr>
        <xdr:cNvPr id="7" name="スクリーンショット 2019-07-22 21.45.36.png"/>
        <xdr:cNvPicPr>
          <a:picLocks noChangeAspect="1"/>
        </xdr:cNvPicPr>
      </xdr:nvPicPr>
      <xdr:blipFill>
        <a:blip r:embed="rId6">
          <a:extLst/>
        </a:blip>
        <a:stretch>
          <a:fillRect/>
        </a:stretch>
      </xdr:blipFill>
      <xdr:spPr>
        <a:xfrm>
          <a:off x="929846" y="16598900"/>
          <a:ext cx="3047595" cy="2870200"/>
        </a:xfrm>
        <a:prstGeom prst="rect">
          <a:avLst/>
        </a:prstGeom>
        <a:ln w="12700" cap="flat">
          <a:noFill/>
          <a:miter lim="400000"/>
        </a:ln>
        <a:effectLst/>
      </xdr:spPr>
    </xdr:pic>
    <xdr:clientData/>
  </xdr:twoCellAnchor>
  <xdr:twoCellAnchor>
    <xdr:from>
      <xdr:col>1</xdr:col>
      <xdr:colOff>358346</xdr:colOff>
      <xdr:row>111</xdr:row>
      <xdr:rowOff>0</xdr:rowOff>
    </xdr:from>
    <xdr:to>
      <xdr:col>6</xdr:col>
      <xdr:colOff>40440</xdr:colOff>
      <xdr:row>127</xdr:row>
      <xdr:rowOff>12234</xdr:rowOff>
    </xdr:to>
    <xdr:pic>
      <xdr:nvPicPr>
        <xdr:cNvPr id="8" name="スクリーンショット 2019-07-23 22.15.30.png"/>
        <xdr:cNvPicPr>
          <a:picLocks noChangeAspect="1"/>
        </xdr:cNvPicPr>
      </xdr:nvPicPr>
      <xdr:blipFill>
        <a:blip r:embed="rId7">
          <a:extLst/>
        </a:blip>
        <a:stretch>
          <a:fillRect/>
        </a:stretch>
      </xdr:blipFill>
      <xdr:spPr>
        <a:xfrm>
          <a:off x="929846" y="19812000"/>
          <a:ext cx="3047595" cy="2869735"/>
        </a:xfrm>
        <a:prstGeom prst="rect">
          <a:avLst/>
        </a:prstGeom>
        <a:ln w="12700" cap="flat">
          <a:noFill/>
          <a:miter lim="400000"/>
        </a:ln>
        <a:effectLst/>
      </xdr:spPr>
    </xdr:pic>
    <xdr:clientData/>
  </xdr:twoCellAnchor>
  <xdr:twoCellAnchor>
    <xdr:from>
      <xdr:col>1</xdr:col>
      <xdr:colOff>358346</xdr:colOff>
      <xdr:row>128</xdr:row>
      <xdr:rowOff>0</xdr:rowOff>
    </xdr:from>
    <xdr:to>
      <xdr:col>6</xdr:col>
      <xdr:colOff>28481</xdr:colOff>
      <xdr:row>144</xdr:row>
      <xdr:rowOff>12700</xdr:rowOff>
    </xdr:to>
    <xdr:pic>
      <xdr:nvPicPr>
        <xdr:cNvPr id="9" name="スクショ#08 2019-07-24 20.48.39.png"/>
        <xdr:cNvPicPr>
          <a:picLocks noChangeAspect="1"/>
        </xdr:cNvPicPr>
      </xdr:nvPicPr>
      <xdr:blipFill>
        <a:blip r:embed="rId8">
          <a:extLst/>
        </a:blip>
        <a:stretch>
          <a:fillRect/>
        </a:stretch>
      </xdr:blipFill>
      <xdr:spPr>
        <a:xfrm>
          <a:off x="929846" y="22847300"/>
          <a:ext cx="3035636" cy="2870200"/>
        </a:xfrm>
        <a:prstGeom prst="rect">
          <a:avLst/>
        </a:prstGeom>
        <a:ln w="12700" cap="flat">
          <a:noFill/>
          <a:miter lim="400000"/>
        </a:ln>
        <a:effectLst/>
      </xdr:spPr>
    </xdr:pic>
    <xdr:clientData/>
  </xdr:twoCellAnchor>
  <xdr:twoCellAnchor>
    <xdr:from>
      <xdr:col>1</xdr:col>
      <xdr:colOff>346387</xdr:colOff>
      <xdr:row>145</xdr:row>
      <xdr:rowOff>0</xdr:rowOff>
    </xdr:from>
    <xdr:to>
      <xdr:col>6</xdr:col>
      <xdr:colOff>28481</xdr:colOff>
      <xdr:row>161</xdr:row>
      <xdr:rowOff>18342</xdr:rowOff>
    </xdr:to>
    <xdr:pic>
      <xdr:nvPicPr>
        <xdr:cNvPr id="10" name="スクリーンショット 2019-07-25 16.07.19.png"/>
        <xdr:cNvPicPr>
          <a:picLocks noChangeAspect="1"/>
        </xdr:cNvPicPr>
      </xdr:nvPicPr>
      <xdr:blipFill>
        <a:blip r:embed="rId9">
          <a:extLst/>
        </a:blip>
        <a:stretch>
          <a:fillRect/>
        </a:stretch>
      </xdr:blipFill>
      <xdr:spPr>
        <a:xfrm>
          <a:off x="917887" y="25882600"/>
          <a:ext cx="3047595" cy="2875843"/>
        </a:xfrm>
        <a:prstGeom prst="rect">
          <a:avLst/>
        </a:prstGeom>
        <a:ln w="12700" cap="flat">
          <a:noFill/>
          <a:miter lim="400000"/>
        </a:ln>
        <a:effectLst/>
      </xdr:spPr>
    </xdr:pic>
    <xdr:clientData/>
  </xdr:twoCellAnchor>
  <xdr:twoCellAnchor>
    <xdr:from>
      <xdr:col>1</xdr:col>
      <xdr:colOff>346387</xdr:colOff>
      <xdr:row>162</xdr:row>
      <xdr:rowOff>0</xdr:rowOff>
    </xdr:from>
    <xdr:to>
      <xdr:col>6</xdr:col>
      <xdr:colOff>20508</xdr:colOff>
      <xdr:row>178</xdr:row>
      <xdr:rowOff>12700</xdr:rowOff>
    </xdr:to>
    <xdr:pic>
      <xdr:nvPicPr>
        <xdr:cNvPr id="11" name="スクリーンショット 2019-07-27 19.52.00.png"/>
        <xdr:cNvPicPr>
          <a:picLocks noChangeAspect="1"/>
        </xdr:cNvPicPr>
      </xdr:nvPicPr>
      <xdr:blipFill>
        <a:blip r:embed="rId10">
          <a:extLst/>
        </a:blip>
        <a:stretch>
          <a:fillRect/>
        </a:stretch>
      </xdr:blipFill>
      <xdr:spPr>
        <a:xfrm>
          <a:off x="917887" y="28917900"/>
          <a:ext cx="3039622" cy="2870200"/>
        </a:xfrm>
        <a:prstGeom prst="rect">
          <a:avLst/>
        </a:prstGeom>
        <a:ln w="12700" cap="flat">
          <a:noFill/>
          <a:miter lim="400000"/>
        </a:ln>
        <a:effectLst/>
      </xdr:spPr>
    </xdr:pic>
    <xdr:clientData/>
  </xdr:twoCellAnchor>
  <xdr:twoCellAnchor>
    <xdr:from>
      <xdr:col>1</xdr:col>
      <xdr:colOff>346387</xdr:colOff>
      <xdr:row>178</xdr:row>
      <xdr:rowOff>177800</xdr:rowOff>
    </xdr:from>
    <xdr:to>
      <xdr:col>6</xdr:col>
      <xdr:colOff>4564</xdr:colOff>
      <xdr:row>194</xdr:row>
      <xdr:rowOff>136042</xdr:rowOff>
    </xdr:to>
    <xdr:pic>
      <xdr:nvPicPr>
        <xdr:cNvPr id="12" name="スクリーンショット 2019-07-28 07.59.16.png"/>
        <xdr:cNvPicPr>
          <a:picLocks noChangeAspect="1"/>
        </xdr:cNvPicPr>
      </xdr:nvPicPr>
      <xdr:blipFill>
        <a:blip r:embed="rId11">
          <a:extLst/>
        </a:blip>
        <a:stretch>
          <a:fillRect/>
        </a:stretch>
      </xdr:blipFill>
      <xdr:spPr>
        <a:xfrm>
          <a:off x="917887" y="31953199"/>
          <a:ext cx="3023678" cy="2857019"/>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ÇiÇrÉSÉVÉbÉN"/>
            <a:ea typeface="$ÇiÇrÉSÉVÉbÉN"/>
            <a:cs typeface="$ÇiÇrÉSÉVÉbÉN"/>
            <a:sym typeface="$ÇiÇrÉSÉVÉbÉN"/>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ÇiÇrÉSÉVÉbÉN"/>
            <a:ea typeface="$ÇiÇrÉSÉVÉbÉN"/>
            <a:cs typeface="$ÇiÇrÉSÉVÉbÉN"/>
            <a:sym typeface="$ÇiÇrÉSÉVÉbÉN"/>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55</v>
      </c>
      <c r="C13" s="3"/>
      <c r="D13" s="3"/>
    </row>
    <row r="14">
      <c r="B14" s="4"/>
      <c r="C14" t="s" s="4">
        <v>5</v>
      </c>
      <c r="D14" t="s" s="5">
        <v>55</v>
      </c>
    </row>
    <row r="15">
      <c r="B15" t="s" s="3">
        <v>57</v>
      </c>
      <c r="C15" s="3"/>
      <c r="D15" s="3"/>
    </row>
    <row r="16">
      <c r="B16" s="4"/>
      <c r="C16" t="s" s="4">
        <v>5</v>
      </c>
      <c r="D16" t="s" s="5">
        <v>57</v>
      </c>
    </row>
    <row r="17">
      <c r="B17" t="s" s="3">
        <v>59</v>
      </c>
      <c r="C17" s="3"/>
      <c r="D17" s="3"/>
    </row>
    <row r="18">
      <c r="B18" s="4"/>
      <c r="C18" t="s" s="4">
        <v>5</v>
      </c>
      <c r="D18" t="s" s="5">
        <v>59</v>
      </c>
    </row>
    <row r="19">
      <c r="B19" t="s" s="3">
        <v>60</v>
      </c>
      <c r="C19" s="3"/>
      <c r="D19" s="3"/>
    </row>
    <row r="20">
      <c r="B20" s="4"/>
      <c r="C20" t="s" s="4">
        <v>5</v>
      </c>
      <c r="D20" t="s" s="5">
        <v>60</v>
      </c>
    </row>
    <row r="21">
      <c r="B21" t="s" s="3">
        <v>66</v>
      </c>
      <c r="C21" s="3"/>
      <c r="D21" s="3"/>
    </row>
    <row r="22">
      <c r="B22" s="4"/>
      <c r="C22" t="s" s="4">
        <v>5</v>
      </c>
      <c r="D22" t="s" s="5">
        <v>66</v>
      </c>
    </row>
    <row r="23">
      <c r="B23" t="s" s="3">
        <v>75</v>
      </c>
      <c r="C23" s="3"/>
      <c r="D23" s="3"/>
    </row>
    <row r="24">
      <c r="B24" s="4"/>
      <c r="C24" t="s" s="4">
        <v>5</v>
      </c>
      <c r="D24" t="s" s="5">
        <v>75</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83333" defaultRowHeight="13.5" customHeight="1" outlineLevelRow="0" outlineLevelCol="0"/>
  <cols>
    <col min="1" max="5" width="8.85156" style="6" customWidth="1"/>
    <col min="6" max="256" width="8.85156"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10" customWidth="1"/>
    <col min="2" max="18" width="6.5" style="10" customWidth="1"/>
    <col min="19" max="21" width="8.85156" style="10" customWidth="1"/>
    <col min="22" max="23" hidden="1" width="8.83333" style="10" customWidth="1"/>
    <col min="24" max="25" width="8.85156" style="10" customWidth="1"/>
    <col min="26" max="256" width="8.85156"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108838.429750294</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8838.429750294210</v>
      </c>
      <c r="E4" s="27"/>
      <c r="F4" t="s" s="14">
        <v>28</v>
      </c>
      <c r="G4" s="15"/>
      <c r="H4" s="28">
        <f>SUM($T$9:$U$108)</f>
        <v>67</v>
      </c>
      <c r="I4" s="19"/>
      <c r="J4" t="s" s="14">
        <v>29</v>
      </c>
      <c r="K4" s="15"/>
      <c r="L4" s="21">
        <f>MAX($C$9:$D$990)-C9</f>
        <v>8838.429750294001</v>
      </c>
      <c r="M4" s="21"/>
      <c r="N4" t="s" s="14">
        <v>30</v>
      </c>
      <c r="O4" s="15"/>
      <c r="P4" s="29">
        <f>MAX(Y1:Y993)</f>
        <v>0.0873270000000005</v>
      </c>
      <c r="Q4" s="29"/>
      <c r="R4" s="22"/>
      <c r="S4" s="23"/>
      <c r="T4" s="23"/>
      <c r="U4" s="7"/>
      <c r="V4" s="11"/>
      <c r="W4" s="11"/>
      <c r="X4" s="7"/>
      <c r="Y4" s="7"/>
    </row>
    <row r="5" ht="14" customHeight="1">
      <c r="A5" s="13"/>
      <c r="B5" t="s" s="14">
        <v>31</v>
      </c>
      <c r="C5" s="30">
        <f>COUNTIF($R$9:$R$990,"&gt;0")</f>
        <v>7</v>
      </c>
      <c r="D5" t="s" s="14">
        <v>32</v>
      </c>
      <c r="E5" s="30">
        <f>COUNTIF($R$9:$R$990,"&lt;0")</f>
        <v>4</v>
      </c>
      <c r="F5" t="s" s="14">
        <v>33</v>
      </c>
      <c r="G5" s="30">
        <f>COUNTIF($R$9:$R$990,"=0")</f>
        <v>0</v>
      </c>
      <c r="H5" t="s" s="14">
        <v>34</v>
      </c>
      <c r="I5" s="29">
        <f>C5/SUM(C5,E5,G5)</f>
        <v>0.636363636363636</v>
      </c>
      <c r="J5" t="s" s="14">
        <v>35</v>
      </c>
      <c r="K5" s="15"/>
      <c r="L5" s="31">
        <f>MAX(V9:V993)</f>
      </c>
      <c r="M5" s="32"/>
      <c r="N5" t="s" s="33">
        <v>36</v>
      </c>
      <c r="O5" s="34"/>
      <c r="P5" s="35">
        <f>MAX(W9:W993)</f>
        <v>3</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0.7788</v>
      </c>
      <c r="Q9" s="19"/>
      <c r="R9" s="27">
        <f>IF(P9="","",T9*M9*LOOKUP(RIGHT($D$2,3),'定数'!$A$6:$A$13,'定数'!$B$6:$B$13))</f>
        <v>1904.761904761910</v>
      </c>
      <c r="S9" s="65"/>
      <c r="T9" s="66">
        <f>IF(P9="","",IF(G9="買",(P9-H9),(H9-P9))*IF(RIGHT($D$2,3)="JPY",100,10000))</f>
        <v>40</v>
      </c>
      <c r="U9" s="66"/>
      <c r="V9" s="67">
        <f>IF(T9&lt;&gt;"",IF(T9&gt;0,1+V8,0),"")</f>
        <v>1</v>
      </c>
      <c r="W9" s="68">
        <f>IF(T9&lt;&gt;"",IF(T9&lt;0,1+W8,0),"")</f>
        <v>0</v>
      </c>
      <c r="X9" s="57"/>
      <c r="Y9" s="7"/>
    </row>
    <row r="10" ht="14" customHeight="1">
      <c r="A10" s="13"/>
      <c r="B10" s="30">
        <v>2</v>
      </c>
      <c r="C10" s="21">
        <f>IF(R9="","",C9+R9)</f>
        <v>101904.761904762</v>
      </c>
      <c r="D10" s="21"/>
      <c r="E10" s="30">
        <v>2018</v>
      </c>
      <c r="F10" s="63">
        <v>43606</v>
      </c>
      <c r="G10" t="s" s="18">
        <v>53</v>
      </c>
      <c r="H10" s="30">
        <v>0.7529</v>
      </c>
      <c r="I10" s="19"/>
      <c r="J10" s="30">
        <v>29</v>
      </c>
      <c r="K10" s="69">
        <f>IF(J10="","",C10*0.03)</f>
        <v>3057.142857142860</v>
      </c>
      <c r="L10" s="70"/>
      <c r="M10" s="64">
        <f>IF(J10="","",(K10/J10)/LOOKUP(RIGHT($D$2,3),'定数'!$A$6:$A$13,'定数'!$B$6:$B$13))</f>
        <v>0.87848932676519</v>
      </c>
      <c r="N10" s="30">
        <v>2018</v>
      </c>
      <c r="O10" s="63">
        <v>43606</v>
      </c>
      <c r="P10" s="30">
        <v>0.75</v>
      </c>
      <c r="Q10" s="19"/>
      <c r="R10" s="27">
        <f>IF(P10="","",T10*M10*LOOKUP(RIGHT($D$2,3),'定数'!$A$6:$A$13,'定数'!$B$6:$B$13))</f>
        <v>-3057.142857142860</v>
      </c>
      <c r="S10" s="65"/>
      <c r="T10" s="66">
        <f>IF(P10="","",IF(G10="買",(P10-H10),(H10-P10))*IF(RIGHT($D$2,3)="JPY",100,10000))</f>
        <v>-29</v>
      </c>
      <c r="U10" s="66"/>
      <c r="V10" s="67">
        <f>IF(T10&lt;&gt;"",IF(T10&gt;0,1+V9,0),"")</f>
        <v>0</v>
      </c>
      <c r="W10" s="68">
        <f>IF(T10&lt;&gt;"",IF(T10&lt;0,1+W9,0),"")</f>
        <v>1</v>
      </c>
      <c r="X10" s="71">
        <f>IF(C10&lt;&gt;"",MAX(C10,C9),"")</f>
        <v>101904.761904762</v>
      </c>
      <c r="Y10" s="7"/>
    </row>
    <row r="11" ht="14" customHeight="1">
      <c r="A11" s="13"/>
      <c r="B11" s="30">
        <v>3</v>
      </c>
      <c r="C11" s="21">
        <f>IF(R10="","",C10+R10)</f>
        <v>98847.6190476191</v>
      </c>
      <c r="D11" s="21"/>
      <c r="E11" s="30">
        <v>2018</v>
      </c>
      <c r="F11" s="63">
        <v>43607</v>
      </c>
      <c r="G11" t="s" s="18">
        <v>53</v>
      </c>
      <c r="H11" s="30">
        <v>0.7579</v>
      </c>
      <c r="I11" s="19"/>
      <c r="J11" s="30">
        <v>15</v>
      </c>
      <c r="K11" s="69">
        <f>IF(J11="","",C11*0.03)</f>
        <v>2965.428571428570</v>
      </c>
      <c r="L11" s="70"/>
      <c r="M11" s="64">
        <f>IF(J11="","",(K11/J11)/LOOKUP(RIGHT($D$2,3),'定数'!$A$6:$A$13,'定数'!$B$6:$B$13))</f>
        <v>1.64746031746032</v>
      </c>
      <c r="N11" s="30">
        <v>2018</v>
      </c>
      <c r="O11" s="63">
        <v>43608</v>
      </c>
      <c r="P11" s="30">
        <v>0.7564</v>
      </c>
      <c r="Q11" s="19"/>
      <c r="R11" s="27">
        <f>IF(P11="","",T11*M11*LOOKUP(RIGHT($D$2,3),'定数'!$A$6:$A$13,'定数'!$B$6:$B$13))</f>
        <v>-2965.428571428580</v>
      </c>
      <c r="S11" s="65"/>
      <c r="T11" s="66">
        <f>IF(P11="","",IF(G11="買",(P11-H11),(H11-P11))*IF(RIGHT($D$2,3)="JPY",100,10000))</f>
        <v>-15</v>
      </c>
      <c r="U11" s="66"/>
      <c r="V11" s="67">
        <f>IF(T11&lt;&gt;"",IF(T11&gt;0,1+V10,0),"")</f>
        <v>0</v>
      </c>
      <c r="W11" s="68">
        <f>IF(T11&lt;&gt;"",IF(T11&lt;0,1+W10,0),"")</f>
        <v>2</v>
      </c>
      <c r="X11" s="71">
        <f>IF(C11&lt;&gt;"",MAX(X10,C11),"")</f>
        <v>101904.761904762</v>
      </c>
      <c r="Y11" s="72">
        <f>IF(X11&lt;&gt;"",1-(C11/X11),"")</f>
        <v>0.0300000000000004</v>
      </c>
    </row>
    <row r="12" ht="14" customHeight="1">
      <c r="A12" s="13"/>
      <c r="B12" s="30">
        <v>4</v>
      </c>
      <c r="C12" s="21">
        <f>IF(R11="","",C11+R11)</f>
        <v>95882.1904761905</v>
      </c>
      <c r="D12" s="21"/>
      <c r="E12" s="30">
        <v>2018</v>
      </c>
      <c r="F12" s="63">
        <v>43616</v>
      </c>
      <c r="G12" t="s" s="18">
        <v>53</v>
      </c>
      <c r="H12" s="30">
        <v>0.7571</v>
      </c>
      <c r="I12" s="19"/>
      <c r="J12" s="30">
        <v>19</v>
      </c>
      <c r="K12" s="69">
        <f>IF(J12="","",C12*0.03)</f>
        <v>2876.465714285710</v>
      </c>
      <c r="L12" s="70"/>
      <c r="M12" s="64">
        <f>IF(J12="","",(K12/J12)/LOOKUP(RIGHT($D$2,3),'定数'!$A$6:$A$13,'定数'!$B$6:$B$13))</f>
        <v>1.26160776942356</v>
      </c>
      <c r="N12" s="30">
        <v>2018</v>
      </c>
      <c r="O12" s="63">
        <v>43616</v>
      </c>
      <c r="P12" s="30">
        <v>0.7552</v>
      </c>
      <c r="Q12" s="19"/>
      <c r="R12" s="27">
        <f>IF(P12="","",T12*M12*LOOKUP(RIGHT($D$2,3),'定数'!$A$6:$A$13,'定数'!$B$6:$B$13))</f>
        <v>-2876.465714285720</v>
      </c>
      <c r="S12" s="65"/>
      <c r="T12" s="66">
        <f>IF(P12="","",IF(G12="買",(P12-H12),(H12-P12))*IF(RIGHT($D$2,3)="JPY",100,10000))</f>
        <v>-19</v>
      </c>
      <c r="U12" s="66"/>
      <c r="V12" s="67">
        <f>IF(T12&lt;&gt;"",IF(T12&gt;0,1+V11,0),"")</f>
        <v>0</v>
      </c>
      <c r="W12" s="68">
        <f>IF(T12&lt;&gt;"",IF(T12&lt;0,1+W11,0),"")</f>
        <v>3</v>
      </c>
      <c r="X12" s="71">
        <f>IF(C12&lt;&gt;"",MAX(X11,C12),"")</f>
        <v>101904.761904762</v>
      </c>
      <c r="Y12" s="72">
        <f>IF(X12&lt;&gt;"",1-(C12/X12),"")</f>
        <v>0.0591000000000006</v>
      </c>
    </row>
    <row r="13" ht="14" customHeight="1">
      <c r="A13" s="13"/>
      <c r="B13" s="30">
        <v>5</v>
      </c>
      <c r="C13" s="21">
        <f>IF(R12="","",C12+R12)</f>
        <v>93005.7247619048</v>
      </c>
      <c r="D13" s="21"/>
      <c r="E13" s="30">
        <v>2018</v>
      </c>
      <c r="F13" s="63">
        <v>43617</v>
      </c>
      <c r="G13" t="s" s="18">
        <v>53</v>
      </c>
      <c r="H13" s="30">
        <v>0.7573</v>
      </c>
      <c r="I13" s="19"/>
      <c r="J13" s="30">
        <v>16</v>
      </c>
      <c r="K13" s="69">
        <f>IF(J13="","",C13*0.03)</f>
        <v>2790.171742857140</v>
      </c>
      <c r="L13" s="70"/>
      <c r="M13" s="64">
        <f>IF(J13="","",(K13/J13)/LOOKUP(RIGHT($D$2,3),'定数'!$A$6:$A$13,'定数'!$B$6:$B$13))</f>
        <v>1.45321444940476</v>
      </c>
      <c r="N13" s="30">
        <v>2018</v>
      </c>
      <c r="O13" s="63">
        <v>43620</v>
      </c>
      <c r="P13" s="30">
        <v>0.7589</v>
      </c>
      <c r="Q13" s="19"/>
      <c r="R13" s="27">
        <f>IF(P13="","",T13*M13*LOOKUP(RIGHT($D$2,3),'定数'!$A$6:$A$13,'定数'!$B$6:$B$13))</f>
        <v>2790.171742857140</v>
      </c>
      <c r="S13" s="65"/>
      <c r="T13" s="66">
        <f>IF(P13="","",IF(G13="買",(P13-H13),(H13-P13))*IF(RIGHT($D$2,3)="JPY",100,10000))</f>
        <v>16</v>
      </c>
      <c r="U13" s="66"/>
      <c r="V13" s="67">
        <f>IF(T13&lt;&gt;"",IF(T13&gt;0,1+V12,0),"")</f>
        <v>1</v>
      </c>
      <c r="W13" s="68">
        <f>IF(T13&lt;&gt;"",IF(T13&lt;0,1+W12,0),"")</f>
        <v>0</v>
      </c>
      <c r="X13" s="71">
        <f>IF(C13&lt;&gt;"",MAX(X12,C13),"")</f>
        <v>101904.761904762</v>
      </c>
      <c r="Y13" s="72">
        <f>IF(X13&lt;&gt;"",1-(C13/X13),"")</f>
        <v>0.0873270000000005</v>
      </c>
    </row>
    <row r="14" ht="14" customHeight="1">
      <c r="A14" s="13"/>
      <c r="B14" s="30">
        <v>6</v>
      </c>
      <c r="C14" s="21">
        <f>IF(R13="","",C13+R13)</f>
        <v>95795.8965047619</v>
      </c>
      <c r="D14" s="21"/>
      <c r="E14" s="30">
        <v>2018</v>
      </c>
      <c r="F14" s="63">
        <v>43631</v>
      </c>
      <c r="G14" t="s" s="18">
        <v>54</v>
      </c>
      <c r="H14" s="30">
        <v>0.7454</v>
      </c>
      <c r="I14" s="19"/>
      <c r="J14" s="30">
        <v>24</v>
      </c>
      <c r="K14" s="69">
        <f>IF(J14="","",C14*0.03)</f>
        <v>2873.876895142860</v>
      </c>
      <c r="L14" s="70"/>
      <c r="M14" s="64">
        <f>IF(J14="","",(K14/J14)/LOOKUP(RIGHT($D$2,3),'定数'!$A$6:$A$13,'定数'!$B$6:$B$13))</f>
        <v>0.997873921924604</v>
      </c>
      <c r="N14" s="30">
        <v>2018</v>
      </c>
      <c r="O14" s="63">
        <v>43634</v>
      </c>
      <c r="P14" s="30">
        <v>0.7426</v>
      </c>
      <c r="Q14" s="19"/>
      <c r="R14" s="27">
        <f>IF(P14="","",T14*M14*LOOKUP(RIGHT($D$2,3),'定数'!$A$6:$A$13,'定数'!$B$6:$B$13))</f>
        <v>3352.856377666670</v>
      </c>
      <c r="S14" s="65"/>
      <c r="T14" s="66">
        <f>IF(P14="","",IF(G14="買",(P14-H14),(H14-P14))*IF(RIGHT($D$2,3)="JPY",100,10000))</f>
        <v>28</v>
      </c>
      <c r="U14" s="66"/>
      <c r="V14" s="67">
        <f>IF(T14&lt;&gt;"",IF(T14&gt;0,1+V13,0),"")</f>
        <v>2</v>
      </c>
      <c r="W14" s="68">
        <f>IF(T14&lt;&gt;"",IF(T14&lt;0,1+W13,0),"")</f>
        <v>0</v>
      </c>
      <c r="X14" s="71">
        <f>IF(C14&lt;&gt;"",MAX(X13,C14),"")</f>
        <v>101904.761904762</v>
      </c>
      <c r="Y14" s="72">
        <f>IF(X14&lt;&gt;"",1-(C14/X14),"")</f>
        <v>0.0599468100000009</v>
      </c>
    </row>
    <row r="15" ht="14" customHeight="1">
      <c r="A15" s="13"/>
      <c r="B15" s="30">
        <v>7</v>
      </c>
      <c r="C15" s="21">
        <f>IF(R14="","",C14+R14)</f>
        <v>99148.7528824286</v>
      </c>
      <c r="D15" s="21"/>
      <c r="E15" s="30">
        <v>2018</v>
      </c>
      <c r="F15" s="63">
        <v>43643</v>
      </c>
      <c r="G15" t="s" s="18">
        <v>54</v>
      </c>
      <c r="H15" s="30">
        <v>0.7361</v>
      </c>
      <c r="I15" s="19"/>
      <c r="J15" s="30">
        <v>45</v>
      </c>
      <c r="K15" s="69">
        <f>IF(J15="","",C15*0.03)</f>
        <v>2974.462586472860</v>
      </c>
      <c r="L15" s="70"/>
      <c r="M15" s="64">
        <f>IF(J15="","",(K15/J15)/LOOKUP(RIGHT($D$2,3),'定数'!$A$6:$A$13,'定数'!$B$6:$B$13))</f>
        <v>0.550826404902381</v>
      </c>
      <c r="N15" s="30">
        <v>2018</v>
      </c>
      <c r="O15" s="63">
        <v>43648</v>
      </c>
      <c r="P15" s="30">
        <v>0.7406</v>
      </c>
      <c r="Q15" s="19"/>
      <c r="R15" s="27">
        <f>IF(P15="","",T15*M15*LOOKUP(RIGHT($D$2,3),'定数'!$A$6:$A$13,'定数'!$B$6:$B$13))</f>
        <v>-2974.462586472860</v>
      </c>
      <c r="S15" s="65"/>
      <c r="T15" s="66">
        <f>IF(P15="","",IF(G15="買",(P15-H15),(H15-P15))*IF(RIGHT($D$2,3)="JPY",100,10000))</f>
        <v>-45</v>
      </c>
      <c r="U15" s="66"/>
      <c r="V15" s="67">
        <f>IF(T15&lt;&gt;"",IF(T15&gt;0,1+V14,0),"")</f>
        <v>0</v>
      </c>
      <c r="W15" s="68">
        <f>IF(T15&lt;&gt;"",IF(T15&lt;0,1+W14,0),"")</f>
        <v>1</v>
      </c>
      <c r="X15" s="71">
        <f>IF(C15&lt;&gt;"",MAX(X14,C15),"")</f>
        <v>101904.761904762</v>
      </c>
      <c r="Y15" s="72">
        <f>IF(X15&lt;&gt;"",1-(C15/X15),"")</f>
        <v>0.0270449483500006</v>
      </c>
    </row>
    <row r="16" ht="14" customHeight="1">
      <c r="A16" s="13"/>
      <c r="B16" s="30">
        <v>8</v>
      </c>
      <c r="C16" s="21">
        <f>IF(R15="","",C15+R15)</f>
        <v>96174.2902959557</v>
      </c>
      <c r="D16" s="21"/>
      <c r="E16" s="30">
        <v>2018</v>
      </c>
      <c r="F16" s="63">
        <v>43651</v>
      </c>
      <c r="G16" t="s" s="18">
        <v>53</v>
      </c>
      <c r="H16" s="30">
        <v>0.7389</v>
      </c>
      <c r="I16" s="19"/>
      <c r="J16" s="30">
        <v>16</v>
      </c>
      <c r="K16" s="69">
        <f>IF(J16="","",C16*0.03)</f>
        <v>2885.228708878670</v>
      </c>
      <c r="L16" s="70"/>
      <c r="M16" s="64">
        <f>IF(J16="","",(K16/J16)/LOOKUP(RIGHT($D$2,3),'定数'!$A$6:$A$13,'定数'!$B$6:$B$13))</f>
        <v>1.50272328587431</v>
      </c>
      <c r="N16" s="30">
        <v>2018</v>
      </c>
      <c r="O16" s="63">
        <v>43652</v>
      </c>
      <c r="P16" s="30">
        <v>0.7407</v>
      </c>
      <c r="Q16" s="19"/>
      <c r="R16" s="27">
        <f>IF(P16="","",T16*M16*LOOKUP(RIGHT($D$2,3),'定数'!$A$6:$A$13,'定数'!$B$6:$B$13))</f>
        <v>3245.882297488510</v>
      </c>
      <c r="S16" s="65"/>
      <c r="T16" s="66">
        <f>IF(P16="","",IF(G16="買",(P16-H16),(H16-P16))*IF(RIGHT($D$2,3)="JPY",100,10000))</f>
        <v>18</v>
      </c>
      <c r="U16" s="66"/>
      <c r="V16" s="67">
        <f>IF(T16&lt;&gt;"",IF(T16&gt;0,1+V15,0),"")</f>
        <v>1</v>
      </c>
      <c r="W16" s="68">
        <f>IF(T16&lt;&gt;"",IF(T16&lt;0,1+W15,0),"")</f>
        <v>0</v>
      </c>
      <c r="X16" s="71">
        <f>IF(C16&lt;&gt;"",MAX(X15,C16),"")</f>
        <v>101904.761904762</v>
      </c>
      <c r="Y16" s="72">
        <f>IF(X16&lt;&gt;"",1-(C16/X16),"")</f>
        <v>0.056233599899501</v>
      </c>
    </row>
    <row r="17" ht="14" customHeight="1">
      <c r="A17" s="13"/>
      <c r="B17" s="30">
        <v>9</v>
      </c>
      <c r="C17" s="21">
        <f>IF(R16="","",C16+R16)</f>
        <v>99420.172593444193</v>
      </c>
      <c r="D17" s="21"/>
      <c r="E17" s="30">
        <v>2018</v>
      </c>
      <c r="F17" s="63">
        <v>43656</v>
      </c>
      <c r="G17" t="s" s="18">
        <v>54</v>
      </c>
      <c r="H17" s="30">
        <v>0.7454</v>
      </c>
      <c r="I17" s="19"/>
      <c r="J17" s="30">
        <v>18</v>
      </c>
      <c r="K17" s="69">
        <f>IF(J17="","",C17*0.03)</f>
        <v>2982.605177803330</v>
      </c>
      <c r="L17" s="70"/>
      <c r="M17" s="64">
        <f>IF(J17="","",(K17/J17)/LOOKUP(RIGHT($D$2,3),'定数'!$A$6:$A$13,'定数'!$B$6:$B$13))</f>
        <v>1.3808357304645</v>
      </c>
      <c r="N17" s="30">
        <v>2018</v>
      </c>
      <c r="O17" s="63">
        <v>43657</v>
      </c>
      <c r="P17" s="30">
        <v>0.7433999999999999</v>
      </c>
      <c r="Q17" s="19"/>
      <c r="R17" s="27">
        <f>IF(P17="","",T17*M17*LOOKUP(RIGHT($D$2,3),'定数'!$A$6:$A$13,'定数'!$B$6:$B$13))</f>
        <v>3314.0057531148</v>
      </c>
      <c r="S17" s="65"/>
      <c r="T17" s="66">
        <f>IF(P17="","",IF(G17="買",(P17-H17),(H17-P17))*IF(RIGHT($D$2,3)="JPY",100,10000))</f>
        <v>20</v>
      </c>
      <c r="U17" s="66"/>
      <c r="V17" s="67">
        <f>IF(T17&lt;&gt;"",IF(T17&gt;0,1+V16,0),"")</f>
        <v>2</v>
      </c>
      <c r="W17" s="68">
        <f>IF(T17&lt;&gt;"",IF(T17&lt;0,1+W16,0),"")</f>
        <v>0</v>
      </c>
      <c r="X17" s="71">
        <f>IF(C17&lt;&gt;"",MAX(X16,C17),"")</f>
        <v>101904.761904762</v>
      </c>
      <c r="Y17" s="72">
        <f>IF(X17&lt;&gt;"",1-(C17/X17),"")</f>
        <v>0.0243814838961092</v>
      </c>
    </row>
    <row r="18" ht="14" customHeight="1">
      <c r="A18" s="13"/>
      <c r="B18" s="30">
        <v>10</v>
      </c>
      <c r="C18" s="21">
        <f>IF(R17="","",C17+R17)</f>
        <v>102734.178346559</v>
      </c>
      <c r="D18" s="21"/>
      <c r="E18" s="30">
        <v>2018</v>
      </c>
      <c r="F18" s="63">
        <v>43694</v>
      </c>
      <c r="G18" t="s" s="18">
        <v>53</v>
      </c>
      <c r="H18" s="30">
        <v>0.7289</v>
      </c>
      <c r="I18" s="19"/>
      <c r="J18" s="30">
        <v>35</v>
      </c>
      <c r="K18" s="69">
        <f>IF(J18="","",C18*0.03)</f>
        <v>3082.025350396770</v>
      </c>
      <c r="L18" s="70"/>
      <c r="M18" s="64">
        <f>IF(J18="","",(K18/J18)/LOOKUP(RIGHT($D$2,3),'定数'!$A$6:$A$13,'定数'!$B$6:$B$13))</f>
        <v>0.733815559618279</v>
      </c>
      <c r="N18" s="30">
        <v>2018</v>
      </c>
      <c r="O18" s="63">
        <v>43694</v>
      </c>
      <c r="P18" s="30">
        <v>0.7316</v>
      </c>
      <c r="Q18" s="19"/>
      <c r="R18" s="27">
        <f>IF(P18="","",T18*M18*LOOKUP(RIGHT($D$2,3),'定数'!$A$6:$A$13,'定数'!$B$6:$B$13))</f>
        <v>2377.562413163220</v>
      </c>
      <c r="S18" s="65"/>
      <c r="T18" s="66">
        <f>IF(P18="","",IF(G18="買",(P18-H18),(H18-P18))*IF(RIGHT($D$2,3)="JPY",100,10000))</f>
        <v>27</v>
      </c>
      <c r="U18" s="66"/>
      <c r="V18" s="67">
        <f>IF(T18&lt;&gt;"",IF(T18&gt;0,1+V17,0),"")</f>
        <v>3</v>
      </c>
      <c r="W18" s="68">
        <f>IF(T18&lt;&gt;"",IF(T18&lt;0,1+W17,0),"")</f>
        <v>0</v>
      </c>
      <c r="X18" s="71">
        <f>IF(C18&lt;&gt;"",MAX(X17,C18),"")</f>
        <v>102734.178346559</v>
      </c>
      <c r="Y18" s="72">
        <f>IF(X18&lt;&gt;"",1-(C18/X18),"")</f>
        <v>0</v>
      </c>
    </row>
    <row r="19" ht="14" customHeight="1">
      <c r="A19" s="13"/>
      <c r="B19" s="30">
        <v>11</v>
      </c>
      <c r="C19" s="21">
        <f>IF(R18="","",C18+R18)</f>
        <v>105111.740759722</v>
      </c>
      <c r="D19" s="21"/>
      <c r="E19" s="30">
        <v>2018</v>
      </c>
      <c r="F19" s="63">
        <v>43760</v>
      </c>
      <c r="G19" t="s" s="18">
        <v>54</v>
      </c>
      <c r="H19" s="30">
        <v>0.7102000000000001</v>
      </c>
      <c r="I19" s="19"/>
      <c r="J19" s="30">
        <v>22</v>
      </c>
      <c r="K19" s="69">
        <f>IF(J19="","",C19*0.03)</f>
        <v>3153.352222791660</v>
      </c>
      <c r="L19" s="70"/>
      <c r="M19" s="64">
        <f>IF(J19="","",(K19/J19)/LOOKUP(RIGHT($D$2,3),'定数'!$A$6:$A$13,'定数'!$B$6:$B$13))</f>
        <v>1.1944515995423</v>
      </c>
      <c r="N19" s="30">
        <v>2018</v>
      </c>
      <c r="O19" s="63">
        <v>43760</v>
      </c>
      <c r="P19" s="30">
        <v>0.7076</v>
      </c>
      <c r="Q19" s="19"/>
      <c r="R19" s="27">
        <f>IF(P19="","",T19*M19*LOOKUP(RIGHT($D$2,3),'定数'!$A$6:$A$13,'定数'!$B$6:$B$13))</f>
        <v>3726.688990571980</v>
      </c>
      <c r="S19" s="65"/>
      <c r="T19" s="66">
        <f>IF(P19="","",IF(G19="買",(P19-H19),(H19-P19))*IF(RIGHT($D$2,3)="JPY",100,10000))</f>
        <v>26</v>
      </c>
      <c r="U19" s="66"/>
      <c r="V19" s="67">
        <f>IF(T19&lt;&gt;"",IF(T19&gt;0,1+V18,0),"")</f>
        <v>4</v>
      </c>
      <c r="W19" s="68">
        <f>IF(T19&lt;&gt;"",IF(T19&lt;0,1+W18,0),"")</f>
        <v>0</v>
      </c>
      <c r="X19" s="71">
        <f>IF(C19&lt;&gt;"",MAX(X18,C19),"")</f>
        <v>105111.740759722</v>
      </c>
      <c r="Y19" s="72">
        <f>IF(X19&lt;&gt;"",1-(C19/X19),"")</f>
        <v>0</v>
      </c>
    </row>
    <row r="20" ht="14" customHeight="1">
      <c r="A20" s="13"/>
      <c r="B20" s="30">
        <v>12</v>
      </c>
      <c r="C20" s="21">
        <f>IF(R19="","",C19+R19)</f>
        <v>108838.429750294</v>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s="71">
        <f>IF(C20&lt;&gt;"",MAX(X19,C20),"")</f>
        <v>108838.429750294</v>
      </c>
      <c r="Y20" s="72">
        <f>IF(X20&lt;&gt;"",1-(C20/X20),"")</f>
        <v>0</v>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J4:K4"/>
    <mergeCell ref="L4:M4"/>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0" customWidth="1"/>
    <col min="2" max="18" width="6.5" style="80" customWidth="1"/>
    <col min="19" max="21" width="8.85156" style="80" customWidth="1"/>
    <col min="22" max="23" hidden="1" width="8.83333" style="80" customWidth="1"/>
    <col min="24" max="25" width="8.85156" style="80" customWidth="1"/>
    <col min="26" max="256" width="8.85156" style="8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121039.404102823</v>
      </c>
      <c r="Q2" s="19"/>
      <c r="R2" s="22"/>
      <c r="S2" s="23"/>
      <c r="T2" s="23"/>
      <c r="U2" s="7"/>
      <c r="V2" s="11"/>
      <c r="W2" s="11"/>
      <c r="X2" s="7"/>
      <c r="Y2" s="7"/>
    </row>
    <row r="3" ht="57" customHeight="1">
      <c r="A3" s="13"/>
      <c r="B3" t="s" s="14">
        <v>23</v>
      </c>
      <c r="C3" s="15"/>
      <c r="D3" t="s" s="24">
        <v>24</v>
      </c>
      <c r="E3" s="25"/>
      <c r="F3" s="25"/>
      <c r="G3" s="25"/>
      <c r="H3" s="25"/>
      <c r="I3" s="25"/>
      <c r="J3" t="s" s="14">
        <v>25</v>
      </c>
      <c r="K3" s="15"/>
      <c r="L3" t="s" s="24">
        <v>56</v>
      </c>
      <c r="M3" s="26"/>
      <c r="N3" s="26"/>
      <c r="O3" s="26"/>
      <c r="P3" s="26"/>
      <c r="Q3" s="26"/>
      <c r="R3" s="22"/>
      <c r="S3" s="23"/>
      <c r="T3" s="7"/>
      <c r="U3" s="7"/>
      <c r="V3" s="11"/>
      <c r="W3" s="11"/>
      <c r="X3" s="7"/>
      <c r="Y3" s="7"/>
    </row>
    <row r="4" ht="14" customHeight="1">
      <c r="A4" s="13"/>
      <c r="B4" t="s" s="14">
        <v>27</v>
      </c>
      <c r="C4" s="15"/>
      <c r="D4" s="27">
        <f>SUM($R$9:$S$993)</f>
        <v>21039.4041028229</v>
      </c>
      <c r="E4" s="27"/>
      <c r="F4" t="s" s="14">
        <v>28</v>
      </c>
      <c r="G4" s="15"/>
      <c r="H4" s="28">
        <f>SUM($T$9:$U$108)</f>
        <v>165</v>
      </c>
      <c r="I4" s="19"/>
      <c r="J4" t="s" s="14">
        <v>29</v>
      </c>
      <c r="K4" s="15"/>
      <c r="L4" s="21">
        <f>MAX($C$9:$D$990)-C9</f>
        <v>21039.404102822</v>
      </c>
      <c r="M4" s="21"/>
      <c r="N4" t="s" s="14">
        <v>30</v>
      </c>
      <c r="O4" s="15"/>
      <c r="P4" s="29">
        <f>MAX(Y1:Y993)</f>
        <v>0.0591000000000043</v>
      </c>
      <c r="Q4" s="29"/>
      <c r="R4" s="22"/>
      <c r="S4" s="23"/>
      <c r="T4" s="23"/>
      <c r="U4" s="7"/>
      <c r="V4" s="11"/>
      <c r="W4" s="11"/>
      <c r="X4" s="7"/>
      <c r="Y4" s="7"/>
    </row>
    <row r="5" ht="14" customHeight="1">
      <c r="A5" s="13"/>
      <c r="B5" t="s" s="14">
        <v>31</v>
      </c>
      <c r="C5" s="30">
        <f>COUNTIF($R$9:$R$990,"&gt;0")</f>
        <v>8</v>
      </c>
      <c r="D5" t="s" s="14">
        <v>32</v>
      </c>
      <c r="E5" s="30">
        <f>COUNTIF($R$9:$R$990,"&lt;0")</f>
        <v>3</v>
      </c>
      <c r="F5" t="s" s="14">
        <v>33</v>
      </c>
      <c r="G5" s="30">
        <f>COUNTIF($R$9:$R$990,"=0")</f>
        <v>0</v>
      </c>
      <c r="H5" t="s" s="14">
        <v>34</v>
      </c>
      <c r="I5" s="29">
        <f>C5/SUM(C5,E5,G5)</f>
        <v>0.727272727272727</v>
      </c>
      <c r="J5" t="s" s="14">
        <v>35</v>
      </c>
      <c r="K5" s="15"/>
      <c r="L5" s="31">
        <f>MAX(V9:V993)</f>
      </c>
      <c r="M5" s="32"/>
      <c r="N5" t="s" s="33">
        <v>36</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0.7793</v>
      </c>
      <c r="Q9" s="19"/>
      <c r="R9" s="27">
        <f>IF(P9="","",T9*M9*LOOKUP(RIGHT($D$2,3),'定数'!$A$6:$A$13,'定数'!$B$6:$B$13))</f>
        <v>2142.857142857140</v>
      </c>
      <c r="S9" s="65"/>
      <c r="T9" s="66">
        <f>IF(P9="","",IF(G9="買",(P9-H9),(H9-P9))*IF(RIGHT($D$2,3)="JPY",100,10000))</f>
        <v>45</v>
      </c>
      <c r="U9" s="66"/>
      <c r="V9" s="67">
        <f>IF(T9&lt;&gt;"",IF(T9&gt;0,1+V8,0),"")</f>
        <v>1</v>
      </c>
      <c r="W9" s="68">
        <f>IF(T9&lt;&gt;"",IF(T9&lt;0,1+W8,0),"")</f>
        <v>0</v>
      </c>
      <c r="X9" s="57"/>
      <c r="Y9" s="7"/>
    </row>
    <row r="10" ht="14" customHeight="1">
      <c r="A10" s="13"/>
      <c r="B10" s="30">
        <v>2</v>
      </c>
      <c r="C10" s="21">
        <f>IF(R9="","",C9+R9)</f>
        <v>102142.857142857</v>
      </c>
      <c r="D10" s="21"/>
      <c r="E10" s="30">
        <v>2018</v>
      </c>
      <c r="F10" s="63">
        <v>43606</v>
      </c>
      <c r="G10" t="s" s="18">
        <v>53</v>
      </c>
      <c r="H10" s="30">
        <v>0.7529</v>
      </c>
      <c r="I10" s="19"/>
      <c r="J10" s="30">
        <v>29</v>
      </c>
      <c r="K10" s="69">
        <f>IF(J10="","",C10*0.03)</f>
        <v>3064.285714285710</v>
      </c>
      <c r="L10" s="70"/>
      <c r="M10" s="64">
        <f>IF(J10="","",(K10/J10)/LOOKUP(RIGHT($D$2,3),'定数'!$A$6:$A$13,'定数'!$B$6:$B$13))</f>
        <v>0.8805418719211811</v>
      </c>
      <c r="N10" s="30">
        <v>2018</v>
      </c>
      <c r="O10" s="63">
        <v>43606</v>
      </c>
      <c r="P10" s="30">
        <v>0.7567</v>
      </c>
      <c r="Q10" s="19"/>
      <c r="R10" s="27">
        <f>IF(P10="","",T10*M10*LOOKUP(RIGHT($D$2,3),'定数'!$A$6:$A$13,'定数'!$B$6:$B$13))</f>
        <v>4015.270935960590</v>
      </c>
      <c r="S10" s="65"/>
      <c r="T10" s="66">
        <f>IF(P10="","",IF(G10="買",(P10-H10),(H10-P10))*IF(RIGHT($D$2,3)="JPY",100,10000))</f>
        <v>38</v>
      </c>
      <c r="U10" s="66"/>
      <c r="V10" s="67">
        <f>IF(T10&lt;&gt;"",IF(T10&gt;0,1+V9,0),"")</f>
        <v>2</v>
      </c>
      <c r="W10" s="68">
        <f>IF(T10&lt;&gt;"",IF(T10&lt;0,1+W9,0),"")</f>
        <v>0</v>
      </c>
      <c r="X10" s="71">
        <f>IF(C10&lt;&gt;"",MAX(C10,C9),"")</f>
        <v>102142.857142857</v>
      </c>
      <c r="Y10" s="7"/>
    </row>
    <row r="11" ht="14" customHeight="1">
      <c r="A11" s="13"/>
      <c r="B11" s="30">
        <v>3</v>
      </c>
      <c r="C11" s="21">
        <f>IF(R10="","",C10+R10)</f>
        <v>106158.128078818</v>
      </c>
      <c r="D11" s="21"/>
      <c r="E11" s="30">
        <v>2018</v>
      </c>
      <c r="F11" s="63">
        <v>43607</v>
      </c>
      <c r="G11" t="s" s="18">
        <v>53</v>
      </c>
      <c r="H11" s="30">
        <v>0.7579</v>
      </c>
      <c r="I11" s="19"/>
      <c r="J11" s="30">
        <v>15</v>
      </c>
      <c r="K11" s="69">
        <f>IF(J11="","",C11*0.03)</f>
        <v>3184.743842364540</v>
      </c>
      <c r="L11" s="70"/>
      <c r="M11" s="64">
        <f>IF(J11="","",(K11/J11)/LOOKUP(RIGHT($D$2,3),'定数'!$A$6:$A$13,'定数'!$B$6:$B$13))</f>
        <v>1.76930213464697</v>
      </c>
      <c r="N11" s="30">
        <v>2018</v>
      </c>
      <c r="O11" s="63">
        <v>43608</v>
      </c>
      <c r="P11" s="30">
        <v>0.7564</v>
      </c>
      <c r="Q11" s="19"/>
      <c r="R11" s="27">
        <f>IF(P11="","",T11*M11*LOOKUP(RIGHT($D$2,3),'定数'!$A$6:$A$13,'定数'!$B$6:$B$13))</f>
        <v>-3184.743842364550</v>
      </c>
      <c r="S11" s="65"/>
      <c r="T11" s="66">
        <f>IF(P11="","",IF(G11="買",(P11-H11),(H11-P11))*IF(RIGHT($D$2,3)="JPY",100,10000))</f>
        <v>-15</v>
      </c>
      <c r="U11" s="66"/>
      <c r="V11" s="67">
        <f>IF(T11&lt;&gt;"",IF(T11&gt;0,1+V10,0),"")</f>
        <v>0</v>
      </c>
      <c r="W11" s="68">
        <f>IF(T11&lt;&gt;"",IF(T11&lt;0,1+W10,0),"")</f>
        <v>1</v>
      </c>
      <c r="X11" s="71">
        <f>IF(C11&lt;&gt;"",MAX(X10,C11),"")</f>
        <v>106158.128078818</v>
      </c>
      <c r="Y11" s="72">
        <f>IF(X11&lt;&gt;"",1-(C11/X11),"")</f>
        <v>0</v>
      </c>
    </row>
    <row r="12" ht="14" customHeight="1">
      <c r="A12" s="13"/>
      <c r="B12" s="30">
        <v>4</v>
      </c>
      <c r="C12" s="21">
        <f>IF(R11="","",C11+R11)</f>
        <v>102973.384236453</v>
      </c>
      <c r="D12" s="21"/>
      <c r="E12" s="30">
        <v>2018</v>
      </c>
      <c r="F12" s="63">
        <v>43616</v>
      </c>
      <c r="G12" t="s" s="18">
        <v>53</v>
      </c>
      <c r="H12" s="30">
        <v>0.7571</v>
      </c>
      <c r="I12" s="19"/>
      <c r="J12" s="30">
        <v>19</v>
      </c>
      <c r="K12" s="69">
        <f>IF(J12="","",C12*0.03)</f>
        <v>3089.201527093590</v>
      </c>
      <c r="L12" s="70"/>
      <c r="M12" s="64">
        <f>IF(J12="","",(K12/J12)/LOOKUP(RIGHT($D$2,3),'定数'!$A$6:$A$13,'定数'!$B$6:$B$13))</f>
        <v>1.35491295047964</v>
      </c>
      <c r="N12" s="30">
        <v>2018</v>
      </c>
      <c r="O12" s="63">
        <v>43616</v>
      </c>
      <c r="P12" s="30">
        <v>0.7552</v>
      </c>
      <c r="Q12" s="19"/>
      <c r="R12" s="27">
        <f>IF(P12="","",T12*M12*LOOKUP(RIGHT($D$2,3),'定数'!$A$6:$A$13,'定数'!$B$6:$B$13))</f>
        <v>-3089.201527093580</v>
      </c>
      <c r="S12" s="65"/>
      <c r="T12" s="66">
        <f>IF(P12="","",IF(G12="買",(P12-H12),(H12-P12))*IF(RIGHT($D$2,3)="JPY",100,10000))</f>
        <v>-19</v>
      </c>
      <c r="U12" s="66"/>
      <c r="V12" s="67">
        <f>IF(T12&lt;&gt;"",IF(T12&gt;0,1+V11,0),"")</f>
        <v>0</v>
      </c>
      <c r="W12" s="68">
        <f>IF(T12&lt;&gt;"",IF(T12&lt;0,1+W11,0),"")</f>
        <v>2</v>
      </c>
      <c r="X12" s="71">
        <f>IF(C12&lt;&gt;"",MAX(X11,C12),"")</f>
        <v>106158.128078818</v>
      </c>
      <c r="Y12" s="72">
        <f>IF(X12&lt;&gt;"",1-(C12/X12),"")</f>
        <v>0.0300000000000043</v>
      </c>
    </row>
    <row r="13" ht="14" customHeight="1">
      <c r="A13" s="13"/>
      <c r="B13" s="30">
        <v>5</v>
      </c>
      <c r="C13" s="21">
        <f>IF(R12="","",C12+R12)</f>
        <v>99884.1827093594</v>
      </c>
      <c r="D13" s="21"/>
      <c r="E13" s="30">
        <v>2018</v>
      </c>
      <c r="F13" s="63">
        <v>43617</v>
      </c>
      <c r="G13" t="s" s="18">
        <v>53</v>
      </c>
      <c r="H13" s="30">
        <v>0.7573</v>
      </c>
      <c r="I13" s="19"/>
      <c r="J13" s="30">
        <v>16</v>
      </c>
      <c r="K13" s="69">
        <f>IF(J13="","",C13*0.03)</f>
        <v>2996.525481280780</v>
      </c>
      <c r="L13" s="70"/>
      <c r="M13" s="64">
        <f>IF(J13="","",(K13/J13)/LOOKUP(RIGHT($D$2,3),'定数'!$A$6:$A$13,'定数'!$B$6:$B$13))</f>
        <v>1.56069035483374</v>
      </c>
      <c r="N13" s="30">
        <v>2018</v>
      </c>
      <c r="O13" s="63">
        <v>43620</v>
      </c>
      <c r="P13" s="30">
        <v>0.7592</v>
      </c>
      <c r="Q13" s="19"/>
      <c r="R13" s="27">
        <f>IF(P13="","",T13*M13*LOOKUP(RIGHT($D$2,3),'定数'!$A$6:$A$13,'定数'!$B$6:$B$13))</f>
        <v>3558.374009020930</v>
      </c>
      <c r="S13" s="65"/>
      <c r="T13" s="66">
        <f>IF(P13="","",IF(G13="買",(P13-H13),(H13-P13))*IF(RIGHT($D$2,3)="JPY",100,10000))</f>
        <v>19</v>
      </c>
      <c r="U13" s="66"/>
      <c r="V13" s="67">
        <f>IF(T13&lt;&gt;"",IF(T13&gt;0,1+V12,0),"")</f>
        <v>1</v>
      </c>
      <c r="W13" s="68">
        <f>IF(T13&lt;&gt;"",IF(T13&lt;0,1+W12,0),"")</f>
        <v>0</v>
      </c>
      <c r="X13" s="71">
        <f>IF(C13&lt;&gt;"",MAX(X12,C13),"")</f>
        <v>106158.128078818</v>
      </c>
      <c r="Y13" s="72">
        <f>IF(X13&lt;&gt;"",1-(C13/X13),"")</f>
        <v>0.0591000000000043</v>
      </c>
    </row>
    <row r="14" ht="14" customHeight="1">
      <c r="A14" s="13"/>
      <c r="B14" s="30">
        <v>6</v>
      </c>
      <c r="C14" s="21">
        <f>IF(R13="","",C13+R13)</f>
        <v>103442.55671838</v>
      </c>
      <c r="D14" s="21"/>
      <c r="E14" s="30">
        <v>2018</v>
      </c>
      <c r="F14" s="63">
        <v>43631</v>
      </c>
      <c r="G14" t="s" s="18">
        <v>54</v>
      </c>
      <c r="H14" s="30">
        <v>0.7454</v>
      </c>
      <c r="I14" s="19"/>
      <c r="J14" s="30">
        <v>24</v>
      </c>
      <c r="K14" s="69">
        <f>IF(J14="","",C14*0.03)</f>
        <v>3103.2767015514</v>
      </c>
      <c r="L14" s="70"/>
      <c r="M14" s="64">
        <f>IF(J14="","",(K14/J14)/LOOKUP(RIGHT($D$2,3),'定数'!$A$6:$A$13,'定数'!$B$6:$B$13))</f>
        <v>1.07752663248313</v>
      </c>
      <c r="N14" s="30">
        <v>2018</v>
      </c>
      <c r="O14" s="63">
        <v>43634</v>
      </c>
      <c r="P14" s="30">
        <v>0.7421</v>
      </c>
      <c r="Q14" s="19"/>
      <c r="R14" s="27">
        <f>IF(P14="","",T14*M14*LOOKUP(RIGHT($D$2,3),'定数'!$A$6:$A$13,'定数'!$B$6:$B$13))</f>
        <v>4267.005464633190</v>
      </c>
      <c r="S14" s="65"/>
      <c r="T14" s="66">
        <f>IF(P14="","",IF(G14="買",(P14-H14),(H14-P14))*IF(RIGHT($D$2,3)="JPY",100,10000))</f>
        <v>33</v>
      </c>
      <c r="U14" s="66"/>
      <c r="V14" s="67">
        <f>IF(T14&lt;&gt;"",IF(T14&gt;0,1+V13,0),"")</f>
        <v>2</v>
      </c>
      <c r="W14" s="68">
        <f>IF(T14&lt;&gt;"",IF(T14&lt;0,1+W13,0),"")</f>
        <v>0</v>
      </c>
      <c r="X14" s="71">
        <f>IF(C14&lt;&gt;"",MAX(X13,C14),"")</f>
        <v>106158.128078818</v>
      </c>
      <c r="Y14" s="72">
        <f>IF(X14&lt;&gt;"",1-(C14/X14),"")</f>
        <v>0.0255804375000075</v>
      </c>
    </row>
    <row r="15" ht="14" customHeight="1">
      <c r="A15" s="13"/>
      <c r="B15" s="30">
        <v>7</v>
      </c>
      <c r="C15" s="21">
        <f>IF(R14="","",C14+R14)</f>
        <v>107709.562183013</v>
      </c>
      <c r="D15" s="21"/>
      <c r="E15" s="30">
        <v>2018</v>
      </c>
      <c r="F15" s="63">
        <v>43643</v>
      </c>
      <c r="G15" t="s" s="18">
        <v>54</v>
      </c>
      <c r="H15" s="30">
        <v>0.7361</v>
      </c>
      <c r="I15" s="19"/>
      <c r="J15" s="30">
        <v>45</v>
      </c>
      <c r="K15" s="69">
        <f>IF(J15="","",C15*0.03)</f>
        <v>3231.286865490390</v>
      </c>
      <c r="L15" s="70"/>
      <c r="M15" s="64">
        <f>IF(J15="","",(K15/J15)/LOOKUP(RIGHT($D$2,3),'定数'!$A$6:$A$13,'定数'!$B$6:$B$13))</f>
        <v>0.5983864565722939</v>
      </c>
      <c r="N15" s="30">
        <v>2018</v>
      </c>
      <c r="O15" s="63">
        <v>43648</v>
      </c>
      <c r="P15" s="30">
        <v>0.7406</v>
      </c>
      <c r="Q15" s="19"/>
      <c r="R15" s="27">
        <f>IF(P15="","",T15*M15*LOOKUP(RIGHT($D$2,3),'定数'!$A$6:$A$13,'定数'!$B$6:$B$13))</f>
        <v>-3231.286865490390</v>
      </c>
      <c r="S15" s="65"/>
      <c r="T15" s="66">
        <f>IF(P15="","",IF(G15="買",(P15-H15),(H15-P15))*IF(RIGHT($D$2,3)="JPY",100,10000))</f>
        <v>-45</v>
      </c>
      <c r="U15" s="66"/>
      <c r="V15" s="67">
        <f>IF(T15&lt;&gt;"",IF(T15&gt;0,1+V14,0),"")</f>
        <v>0</v>
      </c>
      <c r="W15" s="68">
        <f>IF(T15&lt;&gt;"",IF(T15&lt;0,1+W14,0),"")</f>
        <v>1</v>
      </c>
      <c r="X15" s="71">
        <f>IF(C15&lt;&gt;"",MAX(X14,C15),"")</f>
        <v>107709.562183013</v>
      </c>
      <c r="Y15" s="72">
        <f>IF(X15&lt;&gt;"",1-(C15/X15),"")</f>
        <v>0</v>
      </c>
    </row>
    <row r="16" ht="14" customHeight="1">
      <c r="A16" s="13"/>
      <c r="B16" s="30">
        <v>8</v>
      </c>
      <c r="C16" s="21">
        <f>IF(R15="","",C15+R15)</f>
        <v>104478.275317523</v>
      </c>
      <c r="D16" s="21"/>
      <c r="E16" s="30">
        <v>2018</v>
      </c>
      <c r="F16" s="63">
        <v>43651</v>
      </c>
      <c r="G16" t="s" s="18">
        <v>53</v>
      </c>
      <c r="H16" s="30">
        <v>0.7389</v>
      </c>
      <c r="I16" s="19"/>
      <c r="J16" s="30">
        <v>16</v>
      </c>
      <c r="K16" s="69">
        <f>IF(J16="","",C16*0.03)</f>
        <v>3134.348259525690</v>
      </c>
      <c r="L16" s="70"/>
      <c r="M16" s="64">
        <f>IF(J16="","",(K16/J16)/LOOKUP(RIGHT($D$2,3),'定数'!$A$6:$A$13,'定数'!$B$6:$B$13))</f>
        <v>1.6324730518363</v>
      </c>
      <c r="N16" s="30">
        <v>2018</v>
      </c>
      <c r="O16" s="63">
        <v>43652</v>
      </c>
      <c r="P16" s="30">
        <v>0.741</v>
      </c>
      <c r="Q16" s="19"/>
      <c r="R16" s="27">
        <f>IF(P16="","",T16*M16*LOOKUP(RIGHT($D$2,3),'定数'!$A$6:$A$13,'定数'!$B$6:$B$13))</f>
        <v>4113.832090627480</v>
      </c>
      <c r="S16" s="65"/>
      <c r="T16" s="66">
        <f>IF(P16="","",IF(G16="買",(P16-H16),(H16-P16))*IF(RIGHT($D$2,3)="JPY",100,10000))</f>
        <v>21</v>
      </c>
      <c r="U16" s="66"/>
      <c r="V16" s="67">
        <f>IF(T16&lt;&gt;"",IF(T16&gt;0,1+V15,0),"")</f>
        <v>1</v>
      </c>
      <c r="W16" s="68">
        <f>IF(T16&lt;&gt;"",IF(T16&lt;0,1+W15,0),"")</f>
        <v>0</v>
      </c>
      <c r="X16" s="71">
        <f>IF(C16&lt;&gt;"",MAX(X15,C16),"")</f>
        <v>107709.562183013</v>
      </c>
      <c r="Y16" s="72">
        <f>IF(X16&lt;&gt;"",1-(C16/X16),"")</f>
        <v>0.0299999999999964</v>
      </c>
    </row>
    <row r="17" ht="14" customHeight="1">
      <c r="A17" s="13"/>
      <c r="B17" s="30">
        <v>9</v>
      </c>
      <c r="C17" s="21">
        <f>IF(R16="","",C16+R16)</f>
        <v>108592.10740815</v>
      </c>
      <c r="D17" s="21"/>
      <c r="E17" s="30">
        <v>2018</v>
      </c>
      <c r="F17" s="63">
        <v>43656</v>
      </c>
      <c r="G17" t="s" s="18">
        <v>54</v>
      </c>
      <c r="H17" s="30">
        <v>0.7454</v>
      </c>
      <c r="I17" s="19"/>
      <c r="J17" s="30">
        <v>18</v>
      </c>
      <c r="K17" s="69">
        <f>IF(J17="","",C17*0.03)</f>
        <v>3257.7632222445</v>
      </c>
      <c r="L17" s="70"/>
      <c r="M17" s="64">
        <f>IF(J17="","",(K17/J17)/LOOKUP(RIGHT($D$2,3),'定数'!$A$6:$A$13,'定数'!$B$6:$B$13))</f>
        <v>1.50822371400208</v>
      </c>
      <c r="N17" s="30">
        <v>2018</v>
      </c>
      <c r="O17" s="63">
        <v>43657</v>
      </c>
      <c r="P17" s="30">
        <v>0.743</v>
      </c>
      <c r="Q17" s="19"/>
      <c r="R17" s="27">
        <f>IF(P17="","",T17*M17*LOOKUP(RIGHT($D$2,3),'定数'!$A$6:$A$13,'定数'!$B$6:$B$13))</f>
        <v>4343.684296325990</v>
      </c>
      <c r="S17" s="65"/>
      <c r="T17" s="66">
        <f>IF(P17="","",IF(G17="買",(P17-H17),(H17-P17))*IF(RIGHT($D$2,3)="JPY",100,10000))</f>
        <v>24</v>
      </c>
      <c r="U17" s="66"/>
      <c r="V17" s="67">
        <f>IF(T17&lt;&gt;"",IF(T17&gt;0,1+V16,0),"")</f>
        <v>2</v>
      </c>
      <c r="W17" s="68">
        <f>IF(T17&lt;&gt;"",IF(T17&lt;0,1+W16,0),"")</f>
        <v>0</v>
      </c>
      <c r="X17" s="71">
        <f>IF(C17&lt;&gt;"",MAX(X16,C17),"")</f>
        <v>108592.10740815</v>
      </c>
      <c r="Y17" s="72">
        <f>IF(X17&lt;&gt;"",1-(C17/X17),"")</f>
        <v>0</v>
      </c>
    </row>
    <row r="18" ht="14" customHeight="1">
      <c r="A18" s="13"/>
      <c r="B18" s="30">
        <v>10</v>
      </c>
      <c r="C18" s="21">
        <f>IF(R17="","",C17+R17)</f>
        <v>112935.791704476</v>
      </c>
      <c r="D18" s="21"/>
      <c r="E18" s="30">
        <v>2018</v>
      </c>
      <c r="F18" s="63">
        <v>43694</v>
      </c>
      <c r="G18" t="s" s="18">
        <v>53</v>
      </c>
      <c r="H18" s="30">
        <v>0.7289</v>
      </c>
      <c r="I18" s="19"/>
      <c r="J18" s="30">
        <v>35</v>
      </c>
      <c r="K18" s="69">
        <f>IF(J18="","",C18*0.03)</f>
        <v>3388.073751134280</v>
      </c>
      <c r="L18" s="70"/>
      <c r="M18" s="64">
        <f>IF(J18="","",(K18/J18)/LOOKUP(RIGHT($D$2,3),'定数'!$A$6:$A$13,'定数'!$B$6:$B$13))</f>
        <v>0.8066842264605431</v>
      </c>
      <c r="N18" s="30">
        <v>2018</v>
      </c>
      <c r="O18" s="63">
        <v>43697</v>
      </c>
      <c r="P18" s="30">
        <v>0.7322</v>
      </c>
      <c r="Q18" s="19"/>
      <c r="R18" s="27">
        <f>IF(P18="","",T18*M18*LOOKUP(RIGHT($D$2,3),'定数'!$A$6:$A$13,'定数'!$B$6:$B$13))</f>
        <v>3194.469536783750</v>
      </c>
      <c r="S18" s="65"/>
      <c r="T18" s="66">
        <f>IF(P18="","",IF(G18="買",(P18-H18),(H18-P18))*IF(RIGHT($D$2,3)="JPY",100,10000))</f>
        <v>33</v>
      </c>
      <c r="U18" s="66"/>
      <c r="V18" s="67">
        <f>IF(T18&lt;&gt;"",IF(T18&gt;0,1+V17,0),"")</f>
        <v>3</v>
      </c>
      <c r="W18" s="68">
        <f>IF(T18&lt;&gt;"",IF(T18&lt;0,1+W17,0),"")</f>
        <v>0</v>
      </c>
      <c r="X18" s="71">
        <f>IF(C18&lt;&gt;"",MAX(X17,C18),"")</f>
        <v>112935.791704476</v>
      </c>
      <c r="Y18" s="72">
        <f>IF(X18&lt;&gt;"",1-(C18/X18),"")</f>
        <v>0</v>
      </c>
    </row>
    <row r="19" ht="14" customHeight="1">
      <c r="A19" s="13"/>
      <c r="B19" s="30">
        <v>11</v>
      </c>
      <c r="C19" s="21">
        <f>IF(R18="","",C18+R18)</f>
        <v>116130.26124126</v>
      </c>
      <c r="D19" s="21"/>
      <c r="E19" s="30">
        <v>2018</v>
      </c>
      <c r="F19" s="63">
        <v>43760</v>
      </c>
      <c r="G19" t="s" s="18">
        <v>54</v>
      </c>
      <c r="H19" s="30">
        <v>0.7102000000000001</v>
      </c>
      <c r="I19" s="19"/>
      <c r="J19" s="30">
        <v>22</v>
      </c>
      <c r="K19" s="69">
        <f>IF(J19="","",C19*0.03)</f>
        <v>3483.9078372378</v>
      </c>
      <c r="L19" s="70"/>
      <c r="M19" s="64">
        <f>IF(J19="","",(K19/J19)/LOOKUP(RIGHT($D$2,3),'定数'!$A$6:$A$13,'定数'!$B$6:$B$13))</f>
        <v>1.31966205955977</v>
      </c>
      <c r="N19" s="30">
        <v>2018</v>
      </c>
      <c r="O19" s="63">
        <v>43761</v>
      </c>
      <c r="P19" s="30">
        <v>0.7071</v>
      </c>
      <c r="Q19" s="19"/>
      <c r="R19" s="27">
        <f>IF(P19="","",T19*M19*LOOKUP(RIGHT($D$2,3),'定数'!$A$6:$A$13,'定数'!$B$6:$B$13))</f>
        <v>4909.142861562340</v>
      </c>
      <c r="S19" s="65"/>
      <c r="T19" s="66">
        <f>IF(P19="","",IF(G19="買",(P19-H19),(H19-P19))*IF(RIGHT($D$2,3)="JPY",100,10000))</f>
        <v>31</v>
      </c>
      <c r="U19" s="66"/>
      <c r="V19" s="67">
        <f>IF(T19&lt;&gt;"",IF(T19&gt;0,1+V18,0),"")</f>
        <v>4</v>
      </c>
      <c r="W19" s="68">
        <f>IF(T19&lt;&gt;"",IF(T19&lt;0,1+W18,0),"")</f>
        <v>0</v>
      </c>
      <c r="X19" s="71">
        <f>IF(C19&lt;&gt;"",MAX(X18,C19),"")</f>
        <v>116130.26124126</v>
      </c>
      <c r="Y19" s="72">
        <f>IF(X19&lt;&gt;"",1-(C19/X19),"")</f>
        <v>0</v>
      </c>
    </row>
    <row r="20" ht="14" customHeight="1">
      <c r="A20" s="13"/>
      <c r="B20" s="30">
        <v>12</v>
      </c>
      <c r="C20" s="21">
        <f>IF(R19="","",C19+R19)</f>
        <v>121039.404102822</v>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s="71">
        <f>IF(C20&lt;&gt;"",MAX(X19,C20),"")</f>
        <v>121039.404102822</v>
      </c>
      <c r="Y20" s="72">
        <f>IF(X20&lt;&gt;"",1-(C20/X20),"")</f>
        <v>0</v>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K10:L10"/>
    <mergeCell ref="P10:Q10"/>
    <mergeCell ref="R10:S10"/>
    <mergeCell ref="T10:U10"/>
    <mergeCell ref="C11:D11"/>
    <mergeCell ref="K11:L11"/>
    <mergeCell ref="R11:S11"/>
    <mergeCell ref="T11:U11"/>
    <mergeCell ref="C12:D12"/>
    <mergeCell ref="K12:L12"/>
    <mergeCell ref="R12:S12"/>
    <mergeCell ref="T12:U12"/>
    <mergeCell ref="C13:D13"/>
    <mergeCell ref="K13:L13"/>
    <mergeCell ref="P13:Q13"/>
    <mergeCell ref="R13:S13"/>
    <mergeCell ref="T13:U13"/>
    <mergeCell ref="C14:D14"/>
    <mergeCell ref="K14:L14"/>
    <mergeCell ref="P14:Q14"/>
    <mergeCell ref="R14:S14"/>
    <mergeCell ref="T14:U14"/>
    <mergeCell ref="C15:D15"/>
    <mergeCell ref="K15:L15"/>
    <mergeCell ref="R15:S15"/>
    <mergeCell ref="T15:U15"/>
    <mergeCell ref="C16:D16"/>
    <mergeCell ref="K16:L16"/>
    <mergeCell ref="P16:Q16"/>
    <mergeCell ref="R16:S16"/>
    <mergeCell ref="T16:U16"/>
    <mergeCell ref="C17:D17"/>
    <mergeCell ref="K17:L17"/>
    <mergeCell ref="P17:Q17"/>
    <mergeCell ref="R17:S17"/>
    <mergeCell ref="T17:U17"/>
    <mergeCell ref="C18:D18"/>
    <mergeCell ref="K18:L18"/>
    <mergeCell ref="P18:Q18"/>
    <mergeCell ref="R18:S18"/>
    <mergeCell ref="T18:U18"/>
    <mergeCell ref="C19:D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D2:E2"/>
    <mergeCell ref="F2:G2"/>
    <mergeCell ref="H2:I2"/>
    <mergeCell ref="P11:Q11"/>
    <mergeCell ref="H10:I10"/>
    <mergeCell ref="H11:I11"/>
    <mergeCell ref="H12:I12"/>
    <mergeCell ref="P12:Q12"/>
    <mergeCell ref="H13:I13"/>
    <mergeCell ref="H14:I14"/>
    <mergeCell ref="H15:I15"/>
    <mergeCell ref="P15:Q15"/>
    <mergeCell ref="H16:I16"/>
    <mergeCell ref="H17:I17"/>
    <mergeCell ref="H18:I18"/>
    <mergeCell ref="H19:I19"/>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1" customWidth="1"/>
    <col min="2" max="18" width="6.5" style="81" customWidth="1"/>
    <col min="19" max="21" width="8.85156" style="81" customWidth="1"/>
    <col min="22" max="23" hidden="1" width="8.83333" style="81" customWidth="1"/>
    <col min="24" max="25" width="8.85156" style="81" customWidth="1"/>
    <col min="26" max="256" width="8.85156" style="81"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133244.955508183</v>
      </c>
      <c r="Q2" s="19"/>
      <c r="R2" s="22"/>
      <c r="S2" s="23"/>
      <c r="T2" s="23"/>
      <c r="U2" s="7"/>
      <c r="V2" s="11"/>
      <c r="W2" s="11"/>
      <c r="X2" s="7"/>
      <c r="Y2" s="7"/>
    </row>
    <row r="3" ht="57" customHeight="1">
      <c r="A3" s="13"/>
      <c r="B3" t="s" s="14">
        <v>23</v>
      </c>
      <c r="C3" s="15"/>
      <c r="D3" t="s" s="24">
        <v>24</v>
      </c>
      <c r="E3" s="25"/>
      <c r="F3" s="25"/>
      <c r="G3" s="25"/>
      <c r="H3" s="25"/>
      <c r="I3" s="25"/>
      <c r="J3" t="s" s="14">
        <v>25</v>
      </c>
      <c r="K3" s="15"/>
      <c r="L3" t="s" s="24">
        <v>58</v>
      </c>
      <c r="M3" s="26"/>
      <c r="N3" s="26"/>
      <c r="O3" s="26"/>
      <c r="P3" s="26"/>
      <c r="Q3" s="26"/>
      <c r="R3" s="22"/>
      <c r="S3" s="23"/>
      <c r="T3" s="7"/>
      <c r="U3" s="7"/>
      <c r="V3" s="11"/>
      <c r="W3" s="11"/>
      <c r="X3" s="7"/>
      <c r="Y3" s="7"/>
    </row>
    <row r="4" ht="14" customHeight="1">
      <c r="A4" s="13"/>
      <c r="B4" t="s" s="14">
        <v>27</v>
      </c>
      <c r="C4" s="15"/>
      <c r="D4" s="27">
        <f>SUM($R$9:$S$993)</f>
        <v>33244.9555081834</v>
      </c>
      <c r="E4" s="27"/>
      <c r="F4" t="s" s="14">
        <v>28</v>
      </c>
      <c r="G4" s="15"/>
      <c r="H4" s="28">
        <f>SUM($T$9:$U$108)</f>
        <v>247</v>
      </c>
      <c r="I4" s="19"/>
      <c r="J4" t="s" s="14">
        <v>29</v>
      </c>
      <c r="K4" s="15"/>
      <c r="L4" s="21">
        <f>MAX($C$9:$D$990)-C9</f>
        <v>33244.955508185</v>
      </c>
      <c r="M4" s="21"/>
      <c r="N4" t="s" s="14">
        <v>30</v>
      </c>
      <c r="O4" s="15"/>
      <c r="P4" s="29">
        <f>MAX(Y1:Y993)</f>
        <v>0.0590999999999928</v>
      </c>
      <c r="Q4" s="29"/>
      <c r="R4" s="22"/>
      <c r="S4" s="23"/>
      <c r="T4" s="23"/>
      <c r="U4" s="7"/>
      <c r="V4" s="11"/>
      <c r="W4" s="11"/>
      <c r="X4" s="7"/>
      <c r="Y4" s="7"/>
    </row>
    <row r="5" ht="14" customHeight="1">
      <c r="A5" s="13"/>
      <c r="B5" t="s" s="14">
        <v>31</v>
      </c>
      <c r="C5" s="30">
        <f>COUNTIF($R$9:$R$990,"&gt;0")</f>
        <v>8</v>
      </c>
      <c r="D5" t="s" s="14">
        <v>32</v>
      </c>
      <c r="E5" s="30">
        <f>COUNTIF($R$9:$R$990,"&lt;0")</f>
        <v>3</v>
      </c>
      <c r="F5" t="s" s="14">
        <v>33</v>
      </c>
      <c r="G5" s="30">
        <f>COUNTIF($R$9:$R$990,"=0")</f>
        <v>0</v>
      </c>
      <c r="H5" t="s" s="14">
        <v>34</v>
      </c>
      <c r="I5" s="29">
        <f>C5/SUM(C5,E5,G5)</f>
        <v>0.727272727272727</v>
      </c>
      <c r="J5" t="s" s="14">
        <v>35</v>
      </c>
      <c r="K5" s="15"/>
      <c r="L5" s="31">
        <f>MAX(V9:V993)</f>
      </c>
      <c r="M5" s="32"/>
      <c r="N5" t="s" s="33">
        <v>36</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0.7803</v>
      </c>
      <c r="Q9" s="19"/>
      <c r="R9" s="27">
        <f>IF(P9="","",T9*M9*LOOKUP(RIGHT($D$2,3),'定数'!$A$6:$A$13,'定数'!$B$6:$B$13))</f>
        <v>2619.047619047620</v>
      </c>
      <c r="S9" s="65"/>
      <c r="T9" s="66">
        <f>IF(P9="","",IF(G9="買",(P9-H9),(H9-P9))*IF(RIGHT($D$2,3)="JPY",100,10000))</f>
        <v>55</v>
      </c>
      <c r="U9" s="66"/>
      <c r="V9" s="67">
        <f>IF(T9&lt;&gt;"",IF(T9&gt;0,1+V8,0),"")</f>
        <v>1</v>
      </c>
      <c r="W9" s="68">
        <f>IF(T9&lt;&gt;"",IF(T9&lt;0,1+W8,0),"")</f>
        <v>0</v>
      </c>
      <c r="X9" s="57"/>
      <c r="Y9" s="7"/>
    </row>
    <row r="10" ht="14" customHeight="1">
      <c r="A10" s="13"/>
      <c r="B10" s="30">
        <v>2</v>
      </c>
      <c r="C10" s="21">
        <f>IF(R9="","",C9+R9)</f>
        <v>102619.047619048</v>
      </c>
      <c r="D10" s="21"/>
      <c r="E10" s="30">
        <v>2018</v>
      </c>
      <c r="F10" s="63">
        <v>43606</v>
      </c>
      <c r="G10" t="s" s="18">
        <v>53</v>
      </c>
      <c r="H10" s="30">
        <v>0.7529</v>
      </c>
      <c r="I10" s="19"/>
      <c r="J10" s="30">
        <v>29</v>
      </c>
      <c r="K10" s="69">
        <f>IF(J10="","",C10*0.03)</f>
        <v>3078.571428571440</v>
      </c>
      <c r="L10" s="70"/>
      <c r="M10" s="64">
        <f>IF(J10="","",(K10/J10)/LOOKUP(RIGHT($D$2,3),'定数'!$A$6:$A$13,'定数'!$B$6:$B$13))</f>
        <v>0.884646962233172</v>
      </c>
      <c r="N10" s="30">
        <v>2018</v>
      </c>
      <c r="O10" s="63">
        <v>43606</v>
      </c>
      <c r="P10" s="30">
        <v>0.758</v>
      </c>
      <c r="Q10" s="19"/>
      <c r="R10" s="27">
        <f>IF(P10="","",T10*M10*LOOKUP(RIGHT($D$2,3),'定数'!$A$6:$A$13,'定数'!$B$6:$B$13))</f>
        <v>5414.039408867010</v>
      </c>
      <c r="S10" s="65"/>
      <c r="T10" s="66">
        <f>IF(P10="","",IF(G10="買",(P10-H10),(H10-P10))*IF(RIGHT($D$2,3)="JPY",100,10000))</f>
        <v>51</v>
      </c>
      <c r="U10" s="66"/>
      <c r="V10" s="67">
        <f>IF(T10&lt;&gt;"",IF(T10&gt;0,1+V9,0),"")</f>
        <v>2</v>
      </c>
      <c r="W10" s="68">
        <f>IF(T10&lt;&gt;"",IF(T10&lt;0,1+W9,0),"")</f>
        <v>0</v>
      </c>
      <c r="X10" s="71">
        <f>IF(C10&lt;&gt;"",MAX(C10,C9),"")</f>
        <v>102619.047619048</v>
      </c>
      <c r="Y10" s="7"/>
    </row>
    <row r="11" ht="14" customHeight="1">
      <c r="A11" s="13"/>
      <c r="B11" s="30">
        <v>3</v>
      </c>
      <c r="C11" s="21">
        <f>IF(R10="","",C10+R10)</f>
        <v>108033.087027915</v>
      </c>
      <c r="D11" s="21"/>
      <c r="E11" s="30">
        <v>2018</v>
      </c>
      <c r="F11" s="63">
        <v>43607</v>
      </c>
      <c r="G11" t="s" s="18">
        <v>53</v>
      </c>
      <c r="H11" s="30">
        <v>0.7579</v>
      </c>
      <c r="I11" s="19"/>
      <c r="J11" s="30">
        <v>15</v>
      </c>
      <c r="K11" s="69">
        <f>IF(J11="","",C11*0.03)</f>
        <v>3240.992610837450</v>
      </c>
      <c r="L11" s="70"/>
      <c r="M11" s="64">
        <f>IF(J11="","",(K11/J11)/LOOKUP(RIGHT($D$2,3),'定数'!$A$6:$A$13,'定数'!$B$6:$B$13))</f>
        <v>1.80055145046525</v>
      </c>
      <c r="N11" s="30">
        <v>2018</v>
      </c>
      <c r="O11" s="63">
        <v>43608</v>
      </c>
      <c r="P11" s="30">
        <v>0.7564</v>
      </c>
      <c r="Q11" s="19"/>
      <c r="R11" s="27">
        <f>IF(P11="","",T11*M11*LOOKUP(RIGHT($D$2,3),'定数'!$A$6:$A$13,'定数'!$B$6:$B$13))</f>
        <v>-3240.992610837450</v>
      </c>
      <c r="S11" s="65"/>
      <c r="T11" s="66">
        <f>IF(P11="","",IF(G11="買",(P11-H11),(H11-P11))*IF(RIGHT($D$2,3)="JPY",100,10000))</f>
        <v>-15</v>
      </c>
      <c r="U11" s="66"/>
      <c r="V11" s="67">
        <f>IF(T11&lt;&gt;"",IF(T11&gt;0,1+V10,0),"")</f>
        <v>0</v>
      </c>
      <c r="W11" s="68">
        <f>IF(T11&lt;&gt;"",IF(T11&lt;0,1+W10,0),"")</f>
        <v>1</v>
      </c>
      <c r="X11" s="71">
        <f>IF(C11&lt;&gt;"",MAX(X10,C11),"")</f>
        <v>108033.087027915</v>
      </c>
      <c r="Y11" s="72">
        <f>IF(X11&lt;&gt;"",1-(C11/X11),"")</f>
        <v>0</v>
      </c>
    </row>
    <row r="12" ht="14" customHeight="1">
      <c r="A12" s="13"/>
      <c r="B12" s="30">
        <v>4</v>
      </c>
      <c r="C12" s="21">
        <f>IF(R11="","",C11+R11)</f>
        <v>104792.094417078</v>
      </c>
      <c r="D12" s="21"/>
      <c r="E12" s="30">
        <v>2018</v>
      </c>
      <c r="F12" s="63">
        <v>43616</v>
      </c>
      <c r="G12" t="s" s="18">
        <v>53</v>
      </c>
      <c r="H12" s="30">
        <v>0.7571</v>
      </c>
      <c r="I12" s="19"/>
      <c r="J12" s="30">
        <v>19</v>
      </c>
      <c r="K12" s="69">
        <f>IF(J12="","",C12*0.03)</f>
        <v>3143.762832512340</v>
      </c>
      <c r="L12" s="70"/>
      <c r="M12" s="64">
        <f>IF(J12="","",(K12/J12)/LOOKUP(RIGHT($D$2,3),'定数'!$A$6:$A$13,'定数'!$B$6:$B$13))</f>
        <v>1.37884334759313</v>
      </c>
      <c r="N12" s="30">
        <v>2018</v>
      </c>
      <c r="O12" s="63">
        <v>43616</v>
      </c>
      <c r="P12" s="30">
        <v>0.7552</v>
      </c>
      <c r="Q12" s="19"/>
      <c r="R12" s="27">
        <f>IF(P12="","",T12*M12*LOOKUP(RIGHT($D$2,3),'定数'!$A$6:$A$13,'定数'!$B$6:$B$13))</f>
        <v>-3143.762832512340</v>
      </c>
      <c r="S12" s="65"/>
      <c r="T12" s="66">
        <f>IF(P12="","",IF(G12="買",(P12-H12),(H12-P12))*IF(RIGHT($D$2,3)="JPY",100,10000))</f>
        <v>-19</v>
      </c>
      <c r="U12" s="66"/>
      <c r="V12" s="67">
        <f>IF(T12&lt;&gt;"",IF(T12&gt;0,1+V11,0),"")</f>
        <v>0</v>
      </c>
      <c r="W12" s="68">
        <f>IF(T12&lt;&gt;"",IF(T12&lt;0,1+W11,0),"")</f>
        <v>2</v>
      </c>
      <c r="X12" s="71">
        <f>IF(C12&lt;&gt;"",MAX(X11,C12),"")</f>
        <v>108033.087027915</v>
      </c>
      <c r="Y12" s="72">
        <f>IF(X12&lt;&gt;"",1-(C12/X12),"")</f>
        <v>0.0299999999999958</v>
      </c>
    </row>
    <row r="13" ht="14" customHeight="1">
      <c r="A13" s="13"/>
      <c r="B13" s="30">
        <v>5</v>
      </c>
      <c r="C13" s="21">
        <f>IF(R12="","",C12+R12)</f>
        <v>101648.331584566</v>
      </c>
      <c r="D13" s="21"/>
      <c r="E13" s="30">
        <v>2018</v>
      </c>
      <c r="F13" s="63">
        <v>43617</v>
      </c>
      <c r="G13" t="s" s="18">
        <v>53</v>
      </c>
      <c r="H13" s="30">
        <v>0.7573</v>
      </c>
      <c r="I13" s="19"/>
      <c r="J13" s="30">
        <v>16</v>
      </c>
      <c r="K13" s="69">
        <f>IF(J13="","",C13*0.03)</f>
        <v>3049.449947536980</v>
      </c>
      <c r="L13" s="70"/>
      <c r="M13" s="64">
        <f>IF(J13="","",(K13/J13)/LOOKUP(RIGHT($D$2,3),'定数'!$A$6:$A$13,'定数'!$B$6:$B$13))</f>
        <v>1.58825518100884</v>
      </c>
      <c r="N13" s="30">
        <v>2018</v>
      </c>
      <c r="O13" s="63">
        <v>43620</v>
      </c>
      <c r="P13" s="30">
        <v>0.7599</v>
      </c>
      <c r="Q13" s="19"/>
      <c r="R13" s="27">
        <f>IF(P13="","",T13*M13*LOOKUP(RIGHT($D$2,3),'定数'!$A$6:$A$13,'定数'!$B$6:$B$13))</f>
        <v>4955.356164747580</v>
      </c>
      <c r="S13" s="65"/>
      <c r="T13" s="66">
        <f>IF(P13="","",IF(G13="買",(P13-H13),(H13-P13))*IF(RIGHT($D$2,3)="JPY",100,10000))</f>
        <v>26</v>
      </c>
      <c r="U13" s="66"/>
      <c r="V13" s="67">
        <f>IF(T13&lt;&gt;"",IF(T13&gt;0,1+V12,0),"")</f>
        <v>1</v>
      </c>
      <c r="W13" s="68">
        <f>IF(T13&lt;&gt;"",IF(T13&lt;0,1+W12,0),"")</f>
        <v>0</v>
      </c>
      <c r="X13" s="71">
        <f>IF(C13&lt;&gt;"",MAX(X12,C13),"")</f>
        <v>108033.087027915</v>
      </c>
      <c r="Y13" s="72">
        <f>IF(X13&lt;&gt;"",1-(C13/X13),"")</f>
        <v>0.0590999999999928</v>
      </c>
    </row>
    <row r="14" ht="14" customHeight="1">
      <c r="A14" s="13"/>
      <c r="B14" s="30">
        <v>6</v>
      </c>
      <c r="C14" s="21">
        <f>IF(R13="","",C13+R13)</f>
        <v>106603.687749314</v>
      </c>
      <c r="D14" s="21"/>
      <c r="E14" s="30">
        <v>2018</v>
      </c>
      <c r="F14" s="63">
        <v>43631</v>
      </c>
      <c r="G14" t="s" s="18">
        <v>54</v>
      </c>
      <c r="H14" s="30">
        <v>0.7454</v>
      </c>
      <c r="I14" s="19"/>
      <c r="J14" s="30">
        <v>24</v>
      </c>
      <c r="K14" s="69">
        <f>IF(J14="","",C14*0.03)</f>
        <v>3198.110632479420</v>
      </c>
      <c r="L14" s="70"/>
      <c r="M14" s="64">
        <f>IF(J14="","",(K14/J14)/LOOKUP(RIGHT($D$2,3),'定数'!$A$6:$A$13,'定数'!$B$6:$B$13))</f>
        <v>1.11045508072202</v>
      </c>
      <c r="N14" s="30">
        <v>2018</v>
      </c>
      <c r="O14" s="63">
        <v>43635</v>
      </c>
      <c r="P14" s="30">
        <v>0.7409</v>
      </c>
      <c r="Q14" s="19"/>
      <c r="R14" s="27">
        <f>IF(P14="","",T14*M14*LOOKUP(RIGHT($D$2,3),'定数'!$A$6:$A$13,'定数'!$B$6:$B$13))</f>
        <v>5996.457435898910</v>
      </c>
      <c r="S14" s="65"/>
      <c r="T14" s="66">
        <f>IF(P14="","",IF(G14="買",(P14-H14),(H14-P14))*IF(RIGHT($D$2,3)="JPY",100,10000))</f>
        <v>45</v>
      </c>
      <c r="U14" s="66"/>
      <c r="V14" s="67">
        <f>IF(T14&lt;&gt;"",IF(T14&gt;0,1+V13,0),"")</f>
        <v>2</v>
      </c>
      <c r="W14" s="68">
        <f>IF(T14&lt;&gt;"",IF(T14&lt;0,1+W13,0),"")</f>
        <v>0</v>
      </c>
      <c r="X14" s="71">
        <f>IF(C14&lt;&gt;"",MAX(X13,C14),"")</f>
        <v>108033.087027915</v>
      </c>
      <c r="Y14" s="72">
        <f>IF(X14&lt;&gt;"",1-(C14/X14),"")</f>
        <v>0.0132311249999887</v>
      </c>
    </row>
    <row r="15" ht="14" customHeight="1">
      <c r="A15" s="13"/>
      <c r="B15" s="30">
        <v>7</v>
      </c>
      <c r="C15" s="21">
        <f>IF(R14="","",C14+R14)</f>
        <v>112600.145185213</v>
      </c>
      <c r="D15" s="21"/>
      <c r="E15" s="30">
        <v>2018</v>
      </c>
      <c r="F15" s="63">
        <v>43643</v>
      </c>
      <c r="G15" t="s" s="18">
        <v>54</v>
      </c>
      <c r="H15" s="30">
        <v>0.7361</v>
      </c>
      <c r="I15" s="19"/>
      <c r="J15" s="30">
        <v>45</v>
      </c>
      <c r="K15" s="69">
        <f>IF(J15="","",C15*0.03)</f>
        <v>3378.004355556390</v>
      </c>
      <c r="L15" s="70"/>
      <c r="M15" s="64">
        <f>IF(J15="","",(K15/J15)/LOOKUP(RIGHT($D$2,3),'定数'!$A$6:$A$13,'定数'!$B$6:$B$13))</f>
        <v>0.625556362140072</v>
      </c>
      <c r="N15" s="30">
        <v>2018</v>
      </c>
      <c r="O15" s="63">
        <v>43648</v>
      </c>
      <c r="P15" s="30">
        <v>0.7406</v>
      </c>
      <c r="Q15" s="19"/>
      <c r="R15" s="27">
        <f>IF(P15="","",T15*M15*LOOKUP(RIGHT($D$2,3),'定数'!$A$6:$A$13,'定数'!$B$6:$B$13))</f>
        <v>-3378.004355556390</v>
      </c>
      <c r="S15" s="65"/>
      <c r="T15" s="66">
        <f>IF(P15="","",IF(G15="買",(P15-H15),(H15-P15))*IF(RIGHT($D$2,3)="JPY",100,10000))</f>
        <v>-45</v>
      </c>
      <c r="U15" s="66"/>
      <c r="V15" s="67">
        <f>IF(T15&lt;&gt;"",IF(T15&gt;0,1+V14,0),"")</f>
        <v>0</v>
      </c>
      <c r="W15" s="68">
        <f>IF(T15&lt;&gt;"",IF(T15&lt;0,1+W14,0),"")</f>
        <v>1</v>
      </c>
      <c r="X15" s="71">
        <f>IF(C15&lt;&gt;"",MAX(X14,C15),"")</f>
        <v>112600.145185213</v>
      </c>
      <c r="Y15" s="72">
        <f>IF(X15&lt;&gt;"",1-(C15/X15),"")</f>
        <v>0</v>
      </c>
    </row>
    <row r="16" ht="14" customHeight="1">
      <c r="A16" s="13"/>
      <c r="B16" s="30">
        <v>8</v>
      </c>
      <c r="C16" s="21">
        <f>IF(R15="","",C15+R15)</f>
        <v>109222.140829657</v>
      </c>
      <c r="D16" s="21"/>
      <c r="E16" s="30">
        <v>2018</v>
      </c>
      <c r="F16" s="63">
        <v>43651</v>
      </c>
      <c r="G16" t="s" s="18">
        <v>53</v>
      </c>
      <c r="H16" s="30">
        <v>0.7389</v>
      </c>
      <c r="I16" s="19"/>
      <c r="J16" s="30">
        <v>16</v>
      </c>
      <c r="K16" s="69">
        <f>IF(J16="","",C16*0.03)</f>
        <v>3276.664224889710</v>
      </c>
      <c r="L16" s="70"/>
      <c r="M16" s="64">
        <f>IF(J16="","",(K16/J16)/LOOKUP(RIGHT($D$2,3),'定数'!$A$6:$A$13,'定数'!$B$6:$B$13))</f>
        <v>1.70659595046339</v>
      </c>
      <c r="N16" s="30">
        <v>2018</v>
      </c>
      <c r="O16" s="63">
        <v>43652</v>
      </c>
      <c r="P16" s="30">
        <v>0.7418</v>
      </c>
      <c r="Q16" s="19"/>
      <c r="R16" s="27">
        <f>IF(P16="","",T16*M16*LOOKUP(RIGHT($D$2,3),'定数'!$A$6:$A$13,'定数'!$B$6:$B$13))</f>
        <v>5938.9539076126</v>
      </c>
      <c r="S16" s="65"/>
      <c r="T16" s="66">
        <f>IF(P16="","",IF(G16="買",(P16-H16),(H16-P16))*IF(RIGHT($D$2,3)="JPY",100,10000))</f>
        <v>29</v>
      </c>
      <c r="U16" s="66"/>
      <c r="V16" s="67">
        <f>IF(T16&lt;&gt;"",IF(T16&gt;0,1+V15,0),"")</f>
        <v>1</v>
      </c>
      <c r="W16" s="68">
        <f>IF(T16&lt;&gt;"",IF(T16&lt;0,1+W15,0),"")</f>
        <v>0</v>
      </c>
      <c r="X16" s="71">
        <f>IF(C16&lt;&gt;"",MAX(X15,C16),"")</f>
        <v>112600.145185213</v>
      </c>
      <c r="Y16" s="72">
        <f>IF(X16&lt;&gt;"",1-(C16/X16),"")</f>
        <v>0.0299999999999965</v>
      </c>
    </row>
    <row r="17" ht="14" customHeight="1">
      <c r="A17" s="13"/>
      <c r="B17" s="30">
        <v>9</v>
      </c>
      <c r="C17" s="21">
        <f>IF(R16="","",C16+R16)</f>
        <v>115161.09473727</v>
      </c>
      <c r="D17" s="21"/>
      <c r="E17" s="30">
        <v>2018</v>
      </c>
      <c r="F17" s="63">
        <v>43656</v>
      </c>
      <c r="G17" t="s" s="18">
        <v>54</v>
      </c>
      <c r="H17" s="30">
        <v>0.7454</v>
      </c>
      <c r="I17" s="19"/>
      <c r="J17" s="30">
        <v>18</v>
      </c>
      <c r="K17" s="69">
        <f>IF(J17="","",C17*0.03)</f>
        <v>3454.8328421181</v>
      </c>
      <c r="L17" s="70"/>
      <c r="M17" s="64">
        <f>IF(J17="","",(K17/J17)/LOOKUP(RIGHT($D$2,3),'定数'!$A$6:$A$13,'定数'!$B$6:$B$13))</f>
        <v>1.59945964912875</v>
      </c>
      <c r="N17" s="30">
        <v>2018</v>
      </c>
      <c r="O17" s="63">
        <v>43657</v>
      </c>
      <c r="P17" s="30">
        <v>0.7422</v>
      </c>
      <c r="Q17" s="19"/>
      <c r="R17" s="27">
        <f>IF(P17="","",T17*M17*LOOKUP(RIGHT($D$2,3),'定数'!$A$6:$A$13,'定数'!$B$6:$B$13))</f>
        <v>6141.9250526544</v>
      </c>
      <c r="S17" s="65"/>
      <c r="T17" s="66">
        <f>IF(P17="","",IF(G17="買",(P17-H17),(H17-P17))*IF(RIGHT($D$2,3)="JPY",100,10000))</f>
        <v>32</v>
      </c>
      <c r="U17" s="66"/>
      <c r="V17" s="67">
        <f>IF(T17&lt;&gt;"",IF(T17&gt;0,1+V16,0),"")</f>
        <v>2</v>
      </c>
      <c r="W17" s="68">
        <f>IF(T17&lt;&gt;"",IF(T17&lt;0,1+W16,0),"")</f>
        <v>0</v>
      </c>
      <c r="X17" s="71">
        <f>IF(C17&lt;&gt;"",MAX(X16,C17),"")</f>
        <v>115161.09473727</v>
      </c>
      <c r="Y17" s="72">
        <f>IF(X17&lt;&gt;"",1-(C17/X17),"")</f>
        <v>0</v>
      </c>
    </row>
    <row r="18" ht="14" customHeight="1">
      <c r="A18" s="13"/>
      <c r="B18" s="30">
        <v>10</v>
      </c>
      <c r="C18" s="21">
        <f>IF(R17="","",C17+R17)</f>
        <v>121303.019789924</v>
      </c>
      <c r="D18" s="21"/>
      <c r="E18" s="30">
        <v>2018</v>
      </c>
      <c r="F18" s="63">
        <v>43694</v>
      </c>
      <c r="G18" t="s" s="18">
        <v>53</v>
      </c>
      <c r="H18" s="30">
        <v>0.7289</v>
      </c>
      <c r="I18" s="19"/>
      <c r="J18" s="30">
        <v>35</v>
      </c>
      <c r="K18" s="69">
        <f>IF(J18="","",C18*0.03)</f>
        <v>3639.090593697720</v>
      </c>
      <c r="L18" s="70"/>
      <c r="M18" s="64">
        <f>IF(J18="","",(K18/J18)/LOOKUP(RIGHT($D$2,3),'定数'!$A$6:$A$13,'定数'!$B$6:$B$13))</f>
        <v>0.8664501413566</v>
      </c>
      <c r="N18" s="30">
        <v>2018</v>
      </c>
      <c r="O18" s="63">
        <v>43697</v>
      </c>
      <c r="P18" s="30">
        <v>0.7336</v>
      </c>
      <c r="Q18" s="19"/>
      <c r="R18" s="27">
        <f>IF(P18="","",T18*M18*LOOKUP(RIGHT($D$2,3),'定数'!$A$6:$A$13,'定数'!$B$6:$B$13))</f>
        <v>4886.778797251220</v>
      </c>
      <c r="S18" s="65"/>
      <c r="T18" s="66">
        <f>IF(P18="","",IF(G18="買",(P18-H18),(H18-P18))*IF(RIGHT($D$2,3)="JPY",100,10000))</f>
        <v>47</v>
      </c>
      <c r="U18" s="66"/>
      <c r="V18" s="67">
        <f>IF(T18&lt;&gt;"",IF(T18&gt;0,1+V17,0),"")</f>
        <v>3</v>
      </c>
      <c r="W18" s="68">
        <f>IF(T18&lt;&gt;"",IF(T18&lt;0,1+W17,0),"")</f>
        <v>0</v>
      </c>
      <c r="X18" s="71">
        <f>IF(C18&lt;&gt;"",MAX(X17,C18),"")</f>
        <v>121303.019789924</v>
      </c>
      <c r="Y18" s="72">
        <f>IF(X18&lt;&gt;"",1-(C18/X18),"")</f>
        <v>0</v>
      </c>
    </row>
    <row r="19" ht="14" customHeight="1">
      <c r="A19" s="13"/>
      <c r="B19" s="30">
        <v>11</v>
      </c>
      <c r="C19" s="21">
        <f>IF(R18="","",C18+R18)</f>
        <v>126189.798587175</v>
      </c>
      <c r="D19" s="21"/>
      <c r="E19" s="30">
        <v>2018</v>
      </c>
      <c r="F19" s="63">
        <v>43760</v>
      </c>
      <c r="G19" t="s" s="18">
        <v>54</v>
      </c>
      <c r="H19" s="30">
        <v>0.7102000000000001</v>
      </c>
      <c r="I19" s="19"/>
      <c r="J19" s="30">
        <v>22</v>
      </c>
      <c r="K19" s="69">
        <f>IF(J19="","",C19*0.03)</f>
        <v>3785.693957615250</v>
      </c>
      <c r="L19" s="70"/>
      <c r="M19" s="64">
        <f>IF(J19="","",(K19/J19)/LOOKUP(RIGHT($D$2,3),'定数'!$A$6:$A$13,'定数'!$B$6:$B$13))</f>
        <v>1.43397498394517</v>
      </c>
      <c r="N19" s="30">
        <v>2018</v>
      </c>
      <c r="O19" s="63">
        <v>43761</v>
      </c>
      <c r="P19" s="30">
        <v>0.7060999999999999</v>
      </c>
      <c r="Q19" s="19"/>
      <c r="R19" s="27">
        <f>IF(P19="","",T19*M19*LOOKUP(RIGHT($D$2,3),'定数'!$A$6:$A$13,'定数'!$B$6:$B$13))</f>
        <v>7055.156921010240</v>
      </c>
      <c r="S19" s="65"/>
      <c r="T19" s="66">
        <f>IF(P19="","",IF(G19="買",(P19-H19),(H19-P19))*IF(RIGHT($D$2,3)="JPY",100,10000))</f>
        <v>41</v>
      </c>
      <c r="U19" s="66"/>
      <c r="V19" s="67">
        <f>IF(T19&lt;&gt;"",IF(T19&gt;0,1+V18,0),"")</f>
        <v>4</v>
      </c>
      <c r="W19" s="68">
        <f>IF(T19&lt;&gt;"",IF(T19&lt;0,1+W18,0),"")</f>
        <v>0</v>
      </c>
      <c r="X19" s="71">
        <f>IF(C19&lt;&gt;"",MAX(X18,C19),"")</f>
        <v>126189.798587175</v>
      </c>
      <c r="Y19" s="72">
        <f>IF(X19&lt;&gt;"",1-(C19/X19),"")</f>
        <v>0</v>
      </c>
    </row>
    <row r="20" ht="14" customHeight="1">
      <c r="A20" s="13"/>
      <c r="B20" s="30">
        <v>12</v>
      </c>
      <c r="C20" s="21">
        <f>IF(R19="","",C19+R19)</f>
        <v>133244.955508185</v>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s="71">
        <f>IF(C20&lt;&gt;"",MAX(X19,C20),"")</f>
        <v>133244.955508185</v>
      </c>
      <c r="Y20" s="72">
        <f>IF(X20&lt;&gt;"",1-(C20/X20),"")</f>
        <v>0</v>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K19:L19"/>
    <mergeCell ref="P19:Q19"/>
    <mergeCell ref="R19:S19"/>
    <mergeCell ref="T19:U19"/>
    <mergeCell ref="C18:D18"/>
    <mergeCell ref="K18:L18"/>
    <mergeCell ref="P18:Q18"/>
    <mergeCell ref="R18:S18"/>
    <mergeCell ref="T18:U18"/>
    <mergeCell ref="C17:D17"/>
    <mergeCell ref="K17:L17"/>
    <mergeCell ref="P17:Q17"/>
    <mergeCell ref="R17:S17"/>
    <mergeCell ref="T17:U17"/>
    <mergeCell ref="C16:D16"/>
    <mergeCell ref="K16:L16"/>
    <mergeCell ref="P16:Q16"/>
    <mergeCell ref="R16:S16"/>
    <mergeCell ref="T16:U16"/>
    <mergeCell ref="C15:D15"/>
    <mergeCell ref="K15:L15"/>
    <mergeCell ref="R15:S15"/>
    <mergeCell ref="T15:U15"/>
    <mergeCell ref="C14:D14"/>
    <mergeCell ref="K14:L14"/>
    <mergeCell ref="P14:Q14"/>
    <mergeCell ref="R14:S14"/>
    <mergeCell ref="T14:U14"/>
    <mergeCell ref="C13:D13"/>
    <mergeCell ref="K13:L13"/>
    <mergeCell ref="P13:Q13"/>
    <mergeCell ref="R13:S13"/>
    <mergeCell ref="T13:U13"/>
    <mergeCell ref="C12:D12"/>
    <mergeCell ref="K12:L12"/>
    <mergeCell ref="R12:S12"/>
    <mergeCell ref="T12:U12"/>
    <mergeCell ref="C11:D11"/>
    <mergeCell ref="K11:L11"/>
    <mergeCell ref="R11:S11"/>
    <mergeCell ref="T11:U11"/>
    <mergeCell ref="C10:D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B4:C4"/>
    <mergeCell ref="D4:E4"/>
    <mergeCell ref="F4:G4"/>
    <mergeCell ref="H4:I4"/>
    <mergeCell ref="J2:K2"/>
    <mergeCell ref="L2:M2"/>
    <mergeCell ref="N2:O2"/>
    <mergeCell ref="P2:Q2"/>
    <mergeCell ref="B3:C3"/>
    <mergeCell ref="D3:I3"/>
    <mergeCell ref="J3:K3"/>
    <mergeCell ref="L3:Q3"/>
    <mergeCell ref="B2:C2"/>
    <mergeCell ref="D2:E2"/>
    <mergeCell ref="F2:G2"/>
    <mergeCell ref="H2:I2"/>
    <mergeCell ref="P11:Q11"/>
    <mergeCell ref="H10:I10"/>
    <mergeCell ref="H11:I11"/>
    <mergeCell ref="H12:I12"/>
    <mergeCell ref="P12:Q12"/>
    <mergeCell ref="H13:I13"/>
    <mergeCell ref="H14:I14"/>
    <mergeCell ref="H15:I15"/>
    <mergeCell ref="P15:Q15"/>
    <mergeCell ref="H16:I16"/>
    <mergeCell ref="H17:I17"/>
    <mergeCell ref="H18:I18"/>
    <mergeCell ref="H19:I19"/>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A181"/>
  <sheetViews>
    <sheetView workbookViewId="0" showGridLines="0" defaultGridColor="1"/>
  </sheetViews>
  <sheetFormatPr defaultColWidth="8.83333" defaultRowHeight="14.25" customHeight="1" outlineLevelRow="0" outlineLevelCol="0"/>
  <cols>
    <col min="1" max="1" width="7.5" style="82" customWidth="1"/>
    <col min="2" max="256" width="8.85156" style="82" customWidth="1"/>
  </cols>
  <sheetData>
    <row r="1" ht="15" customHeight="1">
      <c r="A1" s="68">
        <v>1</v>
      </c>
    </row>
    <row r="2" ht="14" customHeight="1">
      <c r="A2" s="11"/>
    </row>
    <row r="3" ht="14" customHeight="1">
      <c r="A3" s="11"/>
    </row>
    <row r="4" ht="14" customHeight="1">
      <c r="A4" s="11"/>
    </row>
    <row r="5" ht="14" customHeight="1">
      <c r="A5" s="11"/>
    </row>
    <row r="6" ht="14" customHeight="1">
      <c r="A6" s="11"/>
    </row>
    <row r="7" ht="14" customHeight="1">
      <c r="A7" s="11"/>
    </row>
    <row r="8" ht="14" customHeight="1">
      <c r="A8" s="11"/>
    </row>
    <row r="9" ht="14" customHeight="1">
      <c r="A9" s="11"/>
    </row>
    <row r="10" ht="14" customHeight="1">
      <c r="A10" s="11"/>
    </row>
    <row r="11" ht="14" customHeight="1">
      <c r="A11" s="11"/>
    </row>
    <row r="12" ht="14" customHeight="1">
      <c r="A12" s="11"/>
    </row>
    <row r="13" ht="14" customHeight="1">
      <c r="A13" s="11"/>
    </row>
    <row r="14" ht="14" customHeight="1">
      <c r="A14" s="11"/>
    </row>
    <row r="15" ht="14" customHeight="1">
      <c r="A15" s="11"/>
    </row>
    <row r="16" ht="14" customHeight="1">
      <c r="A16" s="11"/>
    </row>
    <row r="17" ht="14" customHeight="1">
      <c r="A17" s="11"/>
    </row>
    <row r="18" ht="14" customHeight="1">
      <c r="A18" s="11"/>
    </row>
    <row r="19" ht="14" customHeight="1">
      <c r="A19" s="11"/>
    </row>
    <row r="20" ht="15" customHeight="1">
      <c r="A20" s="68">
        <v>2</v>
      </c>
    </row>
    <row r="21" ht="14" customHeight="1">
      <c r="A21" s="11"/>
    </row>
    <row r="22" ht="14" customHeight="1">
      <c r="A22" s="11"/>
    </row>
    <row r="23" ht="14" customHeight="1">
      <c r="A23" s="11"/>
    </row>
    <row r="24" ht="14" customHeight="1">
      <c r="A24" s="11"/>
    </row>
    <row r="25" ht="14" customHeight="1">
      <c r="A25" s="11"/>
    </row>
    <row r="26" ht="14" customHeight="1">
      <c r="A26" s="11"/>
    </row>
    <row r="27" ht="14" customHeight="1">
      <c r="A27" s="11"/>
    </row>
    <row r="28" ht="14" customHeight="1">
      <c r="A28" s="11"/>
    </row>
    <row r="29" ht="14" customHeight="1">
      <c r="A29" s="11"/>
    </row>
    <row r="30" ht="14" customHeight="1">
      <c r="A30" s="11"/>
    </row>
    <row r="31" ht="14" customHeight="1">
      <c r="A31" s="11"/>
    </row>
    <row r="32" ht="14" customHeight="1">
      <c r="A32" s="11"/>
    </row>
    <row r="33" ht="14" customHeight="1">
      <c r="A33" s="11"/>
    </row>
    <row r="34" ht="14" customHeight="1">
      <c r="A34" s="11"/>
    </row>
    <row r="35" ht="14" customHeight="1">
      <c r="A35" s="11"/>
    </row>
    <row r="36" ht="14" customHeight="1">
      <c r="A36" s="11"/>
    </row>
    <row r="37" ht="14" customHeight="1">
      <c r="A37" s="11"/>
    </row>
    <row r="38" ht="14" customHeight="1">
      <c r="A38" s="11"/>
    </row>
    <row r="39" ht="14" customHeight="1">
      <c r="A39" s="11"/>
    </row>
    <row r="40" ht="14" customHeight="1">
      <c r="A40" s="11"/>
    </row>
    <row r="41" ht="15" customHeight="1">
      <c r="A41" s="68">
        <v>3</v>
      </c>
    </row>
    <row r="42" ht="14" customHeight="1">
      <c r="A42" s="11"/>
    </row>
    <row r="43" ht="14" customHeight="1">
      <c r="A43" s="11"/>
    </row>
    <row r="44" ht="14" customHeight="1">
      <c r="A44" s="11"/>
    </row>
    <row r="45" ht="14" customHeight="1">
      <c r="A45" s="11"/>
    </row>
    <row r="46" ht="14" customHeight="1">
      <c r="A46" s="11"/>
    </row>
    <row r="47" ht="14" customHeight="1">
      <c r="A47" s="11"/>
    </row>
    <row r="48" ht="14" customHeight="1">
      <c r="A48" s="11"/>
    </row>
    <row r="49" ht="14" customHeight="1">
      <c r="A49" s="11"/>
    </row>
    <row r="50" ht="14" customHeight="1">
      <c r="A50" s="11"/>
    </row>
    <row r="51" ht="14" customHeight="1">
      <c r="A51" s="11"/>
    </row>
    <row r="52" ht="14" customHeight="1">
      <c r="A52" s="11"/>
    </row>
    <row r="53" ht="14" customHeight="1">
      <c r="A53" s="11"/>
    </row>
    <row r="54" ht="14" customHeight="1">
      <c r="A54" s="11"/>
    </row>
    <row r="55" ht="14" customHeight="1">
      <c r="A55" s="11"/>
    </row>
    <row r="56" ht="14" customHeight="1">
      <c r="A56" s="11"/>
    </row>
    <row r="57" ht="14" customHeight="1">
      <c r="A57" s="11"/>
    </row>
    <row r="58" ht="14" customHeight="1">
      <c r="A58" s="11"/>
    </row>
    <row r="59" ht="14" customHeight="1">
      <c r="A59" s="11"/>
    </row>
    <row r="60" ht="15" customHeight="1">
      <c r="A60" s="68">
        <v>4</v>
      </c>
    </row>
    <row r="61" ht="14" customHeight="1">
      <c r="A61" s="11"/>
    </row>
    <row r="62" ht="14" customHeight="1">
      <c r="A62" s="11"/>
    </row>
    <row r="63" ht="14" customHeight="1">
      <c r="A63" s="11"/>
    </row>
    <row r="64" ht="14" customHeight="1">
      <c r="A64" s="11"/>
    </row>
    <row r="65" ht="14" customHeight="1">
      <c r="A65" s="11"/>
    </row>
    <row r="66" ht="14" customHeight="1">
      <c r="A66" s="11"/>
    </row>
    <row r="67" ht="14" customHeight="1">
      <c r="A67" s="11"/>
    </row>
    <row r="68" ht="14" customHeight="1">
      <c r="A68" s="11"/>
    </row>
    <row r="69" ht="14" customHeight="1">
      <c r="A69" s="11"/>
    </row>
    <row r="70" ht="14" customHeight="1">
      <c r="A70" s="11"/>
    </row>
    <row r="71" ht="14" customHeight="1">
      <c r="A71" s="11"/>
    </row>
    <row r="72" ht="14" customHeight="1">
      <c r="A72" s="11"/>
    </row>
    <row r="73" ht="14" customHeight="1">
      <c r="A73" s="11"/>
    </row>
    <row r="74" ht="14" customHeight="1">
      <c r="A74" s="11"/>
    </row>
    <row r="75" ht="14" customHeight="1">
      <c r="A75" s="11"/>
    </row>
    <row r="76" ht="14" customHeight="1">
      <c r="A76" s="11"/>
    </row>
    <row r="77" ht="15" customHeight="1">
      <c r="A77" s="68">
        <v>5</v>
      </c>
    </row>
    <row r="78" ht="14" customHeight="1">
      <c r="A78" s="11"/>
    </row>
    <row r="79" ht="14" customHeight="1">
      <c r="A79" s="11"/>
    </row>
    <row r="80" ht="14" customHeight="1">
      <c r="A80" s="11"/>
    </row>
    <row r="81" ht="14" customHeight="1">
      <c r="A81" s="11"/>
    </row>
    <row r="82" ht="14" customHeight="1">
      <c r="A82" s="11"/>
    </row>
    <row r="83" ht="14" customHeight="1">
      <c r="A83" s="11"/>
    </row>
    <row r="84" ht="14" customHeight="1">
      <c r="A84" s="11"/>
    </row>
    <row r="85" ht="14" customHeight="1">
      <c r="A85" s="11"/>
    </row>
    <row r="86" ht="14" customHeight="1">
      <c r="A86" s="11"/>
    </row>
    <row r="87" ht="14" customHeight="1">
      <c r="A87" s="11"/>
    </row>
    <row r="88" ht="14" customHeight="1">
      <c r="A88" s="11"/>
    </row>
    <row r="89" ht="14" customHeight="1">
      <c r="A89" s="11"/>
    </row>
    <row r="90" ht="14" customHeight="1">
      <c r="A90" s="11"/>
    </row>
    <row r="91" ht="14" customHeight="1">
      <c r="A91" s="11"/>
    </row>
    <row r="92" ht="14" customHeight="1">
      <c r="A92" s="11"/>
    </row>
    <row r="93" ht="14" customHeight="1">
      <c r="A93" s="11"/>
    </row>
    <row r="94" ht="15" customHeight="1">
      <c r="A94" s="68">
        <v>6</v>
      </c>
    </row>
    <row r="95" ht="14" customHeight="1">
      <c r="A95" s="11"/>
    </row>
    <row r="96" ht="14" customHeight="1">
      <c r="A96" s="11"/>
    </row>
    <row r="97" ht="14" customHeight="1">
      <c r="A97" s="11"/>
    </row>
    <row r="98" ht="14" customHeight="1">
      <c r="A98" s="11"/>
    </row>
    <row r="99" ht="14" customHeight="1">
      <c r="A99" s="11"/>
    </row>
    <row r="100" ht="14" customHeight="1">
      <c r="A100" s="11"/>
    </row>
    <row r="101" ht="14" customHeight="1">
      <c r="A101" s="11"/>
    </row>
    <row r="102" ht="14" customHeight="1">
      <c r="A102" s="11"/>
    </row>
    <row r="103" ht="14" customHeight="1">
      <c r="A103" s="11"/>
    </row>
    <row r="104" ht="14" customHeight="1">
      <c r="A104" s="11"/>
    </row>
    <row r="105" ht="14" customHeight="1">
      <c r="A105" s="11"/>
    </row>
    <row r="106" ht="14" customHeight="1">
      <c r="A106" s="11"/>
    </row>
    <row r="107" ht="14" customHeight="1">
      <c r="A107" s="11"/>
    </row>
    <row r="108" ht="14" customHeight="1">
      <c r="A108" s="11"/>
    </row>
    <row r="109" ht="14" customHeight="1">
      <c r="A109" s="11"/>
    </row>
    <row r="110" ht="14" customHeight="1">
      <c r="A110" s="11"/>
    </row>
    <row r="111" ht="14" customHeight="1">
      <c r="A111" s="11"/>
    </row>
    <row r="112" ht="15" customHeight="1">
      <c r="A112" s="68">
        <v>7</v>
      </c>
    </row>
    <row r="113" ht="14" customHeight="1">
      <c r="A113" s="11"/>
    </row>
    <row r="114" ht="14" customHeight="1">
      <c r="A114" s="11"/>
    </row>
    <row r="115" ht="14" customHeight="1">
      <c r="A115" s="11"/>
    </row>
    <row r="116" ht="14" customHeight="1">
      <c r="A116" s="11"/>
    </row>
    <row r="117" ht="14" customHeight="1">
      <c r="A117" s="11"/>
    </row>
    <row r="118" ht="14" customHeight="1">
      <c r="A118" s="11"/>
    </row>
    <row r="119" ht="14" customHeight="1">
      <c r="A119" s="11"/>
    </row>
    <row r="120" ht="14" customHeight="1">
      <c r="A120" s="11"/>
    </row>
    <row r="121" ht="14" customHeight="1">
      <c r="A121" s="11"/>
    </row>
    <row r="122" ht="14" customHeight="1">
      <c r="A122" s="11"/>
    </row>
    <row r="123" ht="14" customHeight="1">
      <c r="A123" s="11"/>
    </row>
    <row r="124" ht="14" customHeight="1">
      <c r="A124" s="11"/>
    </row>
    <row r="125" ht="14" customHeight="1">
      <c r="A125" s="11"/>
    </row>
    <row r="126" ht="14" customHeight="1">
      <c r="A126" s="11"/>
    </row>
    <row r="127" ht="14" customHeight="1">
      <c r="A127" s="11"/>
    </row>
    <row r="128" ht="14" customHeight="1">
      <c r="A128" s="11"/>
    </row>
    <row r="129" ht="15" customHeight="1">
      <c r="A129" s="68">
        <v>8</v>
      </c>
    </row>
    <row r="130" ht="14" customHeight="1">
      <c r="A130" s="11"/>
    </row>
    <row r="131" ht="14" customHeight="1">
      <c r="A131" s="11"/>
    </row>
    <row r="132" ht="14" customHeight="1">
      <c r="A132" s="11"/>
    </row>
    <row r="133" ht="14" customHeight="1">
      <c r="A133" s="11"/>
    </row>
    <row r="134" ht="14" customHeight="1">
      <c r="A134" s="11"/>
    </row>
    <row r="135" ht="14" customHeight="1">
      <c r="A135" s="11"/>
    </row>
    <row r="136" ht="14" customHeight="1">
      <c r="A136" s="11"/>
    </row>
    <row r="137" ht="14" customHeight="1">
      <c r="A137" s="11"/>
    </row>
    <row r="138" ht="14" customHeight="1">
      <c r="A138" s="11"/>
    </row>
    <row r="139" ht="14" customHeight="1">
      <c r="A139" s="11"/>
    </row>
    <row r="140" ht="14" customHeight="1">
      <c r="A140" s="11"/>
    </row>
    <row r="141" ht="14" customHeight="1">
      <c r="A141" s="11"/>
    </row>
    <row r="142" ht="14" customHeight="1">
      <c r="A142" s="11"/>
    </row>
    <row r="143" ht="14" customHeight="1">
      <c r="A143" s="11"/>
    </row>
    <row r="144" ht="14" customHeight="1">
      <c r="A144" s="11"/>
    </row>
    <row r="145" ht="14" customHeight="1">
      <c r="A145" s="11"/>
    </row>
    <row r="146" ht="15" customHeight="1">
      <c r="A146" s="68">
        <v>9</v>
      </c>
    </row>
    <row r="147" ht="14" customHeight="1">
      <c r="A147" s="11"/>
    </row>
    <row r="148" ht="14" customHeight="1">
      <c r="A148" s="11"/>
    </row>
    <row r="149" ht="14" customHeight="1">
      <c r="A149" s="11"/>
    </row>
    <row r="150" ht="14" customHeight="1">
      <c r="A150" s="11"/>
    </row>
    <row r="151" ht="14" customHeight="1">
      <c r="A151" s="11"/>
    </row>
    <row r="152" ht="14" customHeight="1">
      <c r="A152" s="11"/>
    </row>
    <row r="153" ht="14" customHeight="1">
      <c r="A153" s="11"/>
    </row>
    <row r="154" ht="14" customHeight="1">
      <c r="A154" s="11"/>
    </row>
    <row r="155" ht="14" customHeight="1">
      <c r="A155" s="11"/>
    </row>
    <row r="156" ht="14" customHeight="1">
      <c r="A156" s="11"/>
    </row>
    <row r="157" ht="14" customHeight="1">
      <c r="A157" s="11"/>
    </row>
    <row r="158" ht="14" customHeight="1">
      <c r="A158" s="11"/>
    </row>
    <row r="159" ht="14" customHeight="1">
      <c r="A159" s="11"/>
    </row>
    <row r="160" ht="14" customHeight="1">
      <c r="A160" s="11"/>
    </row>
    <row r="161" ht="14" customHeight="1">
      <c r="A161" s="11"/>
    </row>
    <row r="162" ht="14" customHeight="1">
      <c r="A162" s="11"/>
    </row>
    <row r="163" ht="15" customHeight="1">
      <c r="A163" s="68">
        <v>10</v>
      </c>
    </row>
    <row r="164" ht="14" customHeight="1">
      <c r="A164" s="11"/>
    </row>
    <row r="165" ht="14" customHeight="1">
      <c r="A165" s="11"/>
    </row>
    <row r="166" ht="14" customHeight="1">
      <c r="A166" s="11"/>
    </row>
    <row r="167" ht="14" customHeight="1">
      <c r="A167" s="11"/>
    </row>
    <row r="168" ht="14" customHeight="1">
      <c r="A168" s="11"/>
    </row>
    <row r="169" ht="14" customHeight="1">
      <c r="A169" s="11"/>
    </row>
    <row r="170" ht="14" customHeight="1">
      <c r="A170" s="11"/>
    </row>
    <row r="171" ht="14" customHeight="1">
      <c r="A171" s="11"/>
    </row>
    <row r="172" ht="14" customHeight="1">
      <c r="A172" s="11"/>
    </row>
    <row r="173" ht="14" customHeight="1">
      <c r="A173" s="11"/>
    </row>
    <row r="174" ht="14" customHeight="1">
      <c r="A174" s="11"/>
    </row>
    <row r="175" ht="14" customHeight="1">
      <c r="A175" s="11"/>
    </row>
    <row r="176" ht="14" customHeight="1">
      <c r="A176" s="11"/>
    </row>
    <row r="177" ht="14" customHeight="1">
      <c r="A177" s="11"/>
    </row>
    <row r="178" ht="14" customHeight="1">
      <c r="A178" s="11"/>
    </row>
    <row r="179" ht="14" customHeight="1">
      <c r="A179" s="11"/>
    </row>
    <row r="180" ht="15" customHeight="1">
      <c r="A180" s="68">
        <v>11</v>
      </c>
    </row>
    <row r="181" ht="14" customHeight="1">
      <c r="A181" s="11"/>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9" defaultRowHeight="13.5" customHeight="1" outlineLevelRow="0" outlineLevelCol="0"/>
  <cols>
    <col min="1" max="10" width="9" style="83" customWidth="1"/>
    <col min="11" max="256" width="9" style="83" customWidth="1"/>
  </cols>
  <sheetData>
    <row r="1" ht="14" customHeight="1">
      <c r="A1" t="s" s="76">
        <v>61</v>
      </c>
      <c r="B1" s="11"/>
      <c r="C1" s="11"/>
      <c r="D1" s="11"/>
      <c r="E1" s="11"/>
      <c r="F1" s="11"/>
      <c r="G1" s="11"/>
      <c r="H1" s="11"/>
      <c r="I1" s="11"/>
      <c r="J1" s="11"/>
    </row>
    <row r="2" ht="8.5" customHeight="1">
      <c r="A2" t="s" s="84">
        <v>62</v>
      </c>
      <c r="B2" s="85"/>
      <c r="C2" s="85"/>
      <c r="D2" s="85"/>
      <c r="E2" s="85"/>
      <c r="F2" s="85"/>
      <c r="G2" s="85"/>
      <c r="H2" s="85"/>
      <c r="I2" s="85"/>
      <c r="J2" s="85"/>
    </row>
    <row r="3" ht="8" customHeight="1">
      <c r="A3" s="85"/>
      <c r="B3" s="85"/>
      <c r="C3" s="85"/>
      <c r="D3" s="85"/>
      <c r="E3" s="85"/>
      <c r="F3" s="85"/>
      <c r="G3" s="85"/>
      <c r="H3" s="85"/>
      <c r="I3" s="85"/>
      <c r="J3" s="85"/>
    </row>
    <row r="4" ht="8" customHeight="1">
      <c r="A4" s="85"/>
      <c r="B4" s="85"/>
      <c r="C4" s="85"/>
      <c r="D4" s="85"/>
      <c r="E4" s="85"/>
      <c r="F4" s="85"/>
      <c r="G4" s="85"/>
      <c r="H4" s="85"/>
      <c r="I4" s="85"/>
      <c r="J4" s="85"/>
    </row>
    <row r="5" ht="8" customHeight="1">
      <c r="A5" s="85"/>
      <c r="B5" s="85"/>
      <c r="C5" s="85"/>
      <c r="D5" s="85"/>
      <c r="E5" s="85"/>
      <c r="F5" s="85"/>
      <c r="G5" s="85"/>
      <c r="H5" s="85"/>
      <c r="I5" s="85"/>
      <c r="J5" s="85"/>
    </row>
    <row r="6" ht="8" customHeight="1">
      <c r="A6" s="85"/>
      <c r="B6" s="85"/>
      <c r="C6" s="85"/>
      <c r="D6" s="85"/>
      <c r="E6" s="85"/>
      <c r="F6" s="85"/>
      <c r="G6" s="85"/>
      <c r="H6" s="85"/>
      <c r="I6" s="85"/>
      <c r="J6" s="85"/>
    </row>
    <row r="7" ht="8" customHeight="1">
      <c r="A7" s="85"/>
      <c r="B7" s="85"/>
      <c r="C7" s="85"/>
      <c r="D7" s="85"/>
      <c r="E7" s="85"/>
      <c r="F7" s="85"/>
      <c r="G7" s="85"/>
      <c r="H7" s="85"/>
      <c r="I7" s="85"/>
      <c r="J7" s="85"/>
    </row>
    <row r="8" ht="8" customHeight="1">
      <c r="A8" s="85"/>
      <c r="B8" s="85"/>
      <c r="C8" s="85"/>
      <c r="D8" s="85"/>
      <c r="E8" s="85"/>
      <c r="F8" s="85"/>
      <c r="G8" s="85"/>
      <c r="H8" s="85"/>
      <c r="I8" s="85"/>
      <c r="J8" s="85"/>
    </row>
    <row r="9" ht="8.5" customHeight="1">
      <c r="A9" s="85"/>
      <c r="B9" s="85"/>
      <c r="C9" s="85"/>
      <c r="D9" s="85"/>
      <c r="E9" s="85"/>
      <c r="F9" s="85"/>
      <c r="G9" s="85"/>
      <c r="H9" s="85"/>
      <c r="I9" s="85"/>
      <c r="J9" s="85"/>
    </row>
    <row r="10" ht="14" customHeight="1">
      <c r="A10" s="11"/>
      <c r="B10" s="11"/>
      <c r="C10" s="11"/>
      <c r="D10" s="11"/>
      <c r="E10" s="11"/>
      <c r="F10" s="11"/>
      <c r="G10" s="11"/>
      <c r="H10" s="11"/>
      <c r="I10" s="11"/>
      <c r="J10" s="11"/>
    </row>
    <row r="11" ht="14" customHeight="1">
      <c r="A11" t="s" s="76">
        <v>63</v>
      </c>
      <c r="B11" s="11"/>
      <c r="C11" s="11"/>
      <c r="D11" s="11"/>
      <c r="E11" s="11"/>
      <c r="F11" s="11"/>
      <c r="G11" s="11"/>
      <c r="H11" s="11"/>
      <c r="I11" s="11"/>
      <c r="J11" s="11"/>
    </row>
    <row r="12" ht="8.5" customHeight="1">
      <c r="A12" t="s" s="86">
        <v>64</v>
      </c>
      <c r="B12" s="87"/>
      <c r="C12" s="87"/>
      <c r="D12" s="87"/>
      <c r="E12" s="87"/>
      <c r="F12" s="87"/>
      <c r="G12" s="87"/>
      <c r="H12" s="87"/>
      <c r="I12" s="87"/>
      <c r="J12" s="87"/>
    </row>
    <row r="13" ht="8" customHeight="1">
      <c r="A13" s="87"/>
      <c r="B13" s="87"/>
      <c r="C13" s="87"/>
      <c r="D13" s="87"/>
      <c r="E13" s="87"/>
      <c r="F13" s="87"/>
      <c r="G13" s="87"/>
      <c r="H13" s="87"/>
      <c r="I13" s="87"/>
      <c r="J13" s="87"/>
    </row>
    <row r="14" ht="8" customHeight="1">
      <c r="A14" s="87"/>
      <c r="B14" s="87"/>
      <c r="C14" s="87"/>
      <c r="D14" s="87"/>
      <c r="E14" s="87"/>
      <c r="F14" s="87"/>
      <c r="G14" s="87"/>
      <c r="H14" s="87"/>
      <c r="I14" s="87"/>
      <c r="J14" s="87"/>
    </row>
    <row r="15" ht="8" customHeight="1">
      <c r="A15" s="87"/>
      <c r="B15" s="87"/>
      <c r="C15" s="87"/>
      <c r="D15" s="87"/>
      <c r="E15" s="87"/>
      <c r="F15" s="87"/>
      <c r="G15" s="87"/>
      <c r="H15" s="87"/>
      <c r="I15" s="87"/>
      <c r="J15" s="87"/>
    </row>
    <row r="16" ht="8" customHeight="1">
      <c r="A16" s="87"/>
      <c r="B16" s="87"/>
      <c r="C16" s="87"/>
      <c r="D16" s="87"/>
      <c r="E16" s="87"/>
      <c r="F16" s="87"/>
      <c r="G16" s="87"/>
      <c r="H16" s="87"/>
      <c r="I16" s="87"/>
      <c r="J16" s="87"/>
    </row>
    <row r="17" ht="8" customHeight="1">
      <c r="A17" s="87"/>
      <c r="B17" s="87"/>
      <c r="C17" s="87"/>
      <c r="D17" s="87"/>
      <c r="E17" s="87"/>
      <c r="F17" s="87"/>
      <c r="G17" s="87"/>
      <c r="H17" s="87"/>
      <c r="I17" s="87"/>
      <c r="J17" s="87"/>
    </row>
    <row r="18" ht="8" customHeight="1">
      <c r="A18" s="87"/>
      <c r="B18" s="87"/>
      <c r="C18" s="87"/>
      <c r="D18" s="87"/>
      <c r="E18" s="87"/>
      <c r="F18" s="87"/>
      <c r="G18" s="87"/>
      <c r="H18" s="87"/>
      <c r="I18" s="87"/>
      <c r="J18" s="87"/>
    </row>
    <row r="19" ht="8.5" customHeight="1">
      <c r="A19" s="87"/>
      <c r="B19" s="87"/>
      <c r="C19" s="87"/>
      <c r="D19" s="87"/>
      <c r="E19" s="87"/>
      <c r="F19" s="87"/>
      <c r="G19" s="87"/>
      <c r="H19" s="87"/>
      <c r="I19" s="87"/>
      <c r="J19" s="87"/>
    </row>
    <row r="20" ht="14" customHeight="1">
      <c r="A20" s="11"/>
      <c r="B20" s="11"/>
      <c r="C20" s="11"/>
      <c r="D20" s="11"/>
      <c r="E20" s="11"/>
      <c r="F20" s="11"/>
      <c r="G20" s="11"/>
      <c r="H20" s="11"/>
      <c r="I20" s="11"/>
      <c r="J20" s="11"/>
    </row>
    <row r="21" ht="14" customHeight="1">
      <c r="A21" t="s" s="76">
        <v>65</v>
      </c>
      <c r="B21" s="11"/>
      <c r="C21" s="11"/>
      <c r="D21" s="11"/>
      <c r="E21" s="11"/>
      <c r="F21" s="11"/>
      <c r="G21" s="11"/>
      <c r="H21" s="11"/>
      <c r="I21" s="11"/>
      <c r="J21" s="11"/>
    </row>
    <row r="22" ht="8.5" customHeight="1">
      <c r="A22" s="88"/>
      <c r="B22" s="88"/>
      <c r="C22" s="88"/>
      <c r="D22" s="88"/>
      <c r="E22" s="88"/>
      <c r="F22" s="88"/>
      <c r="G22" s="88"/>
      <c r="H22" s="88"/>
      <c r="I22" s="88"/>
      <c r="J22" s="88"/>
    </row>
    <row r="23" ht="8" customHeight="1">
      <c r="A23" s="88"/>
      <c r="B23" s="88"/>
      <c r="C23" s="88"/>
      <c r="D23" s="88"/>
      <c r="E23" s="88"/>
      <c r="F23" s="88"/>
      <c r="G23" s="88"/>
      <c r="H23" s="88"/>
      <c r="I23" s="88"/>
      <c r="J23" s="88"/>
    </row>
    <row r="24" ht="8" customHeight="1">
      <c r="A24" s="88"/>
      <c r="B24" s="88"/>
      <c r="C24" s="88"/>
      <c r="D24" s="88"/>
      <c r="E24" s="88"/>
      <c r="F24" s="88"/>
      <c r="G24" s="88"/>
      <c r="H24" s="88"/>
      <c r="I24" s="88"/>
      <c r="J24" s="88"/>
    </row>
    <row r="25" ht="8" customHeight="1">
      <c r="A25" s="88"/>
      <c r="B25" s="88"/>
      <c r="C25" s="88"/>
      <c r="D25" s="88"/>
      <c r="E25" s="88"/>
      <c r="F25" s="88"/>
      <c r="G25" s="88"/>
      <c r="H25" s="88"/>
      <c r="I25" s="88"/>
      <c r="J25" s="88"/>
    </row>
    <row r="26" ht="8" customHeight="1">
      <c r="A26" s="88"/>
      <c r="B26" s="88"/>
      <c r="C26" s="88"/>
      <c r="D26" s="88"/>
      <c r="E26" s="88"/>
      <c r="F26" s="88"/>
      <c r="G26" s="88"/>
      <c r="H26" s="88"/>
      <c r="I26" s="88"/>
      <c r="J26" s="88"/>
    </row>
    <row r="27" ht="8" customHeight="1">
      <c r="A27" s="88"/>
      <c r="B27" s="88"/>
      <c r="C27" s="88"/>
      <c r="D27" s="88"/>
      <c r="E27" s="88"/>
      <c r="F27" s="88"/>
      <c r="G27" s="88"/>
      <c r="H27" s="88"/>
      <c r="I27" s="88"/>
      <c r="J27" s="88"/>
    </row>
    <row r="28" ht="8" customHeight="1">
      <c r="A28" s="88"/>
      <c r="B28" s="88"/>
      <c r="C28" s="88"/>
      <c r="D28" s="88"/>
      <c r="E28" s="88"/>
      <c r="F28" s="88"/>
      <c r="G28" s="88"/>
      <c r="H28" s="88"/>
      <c r="I28" s="88"/>
      <c r="J28" s="88"/>
    </row>
    <row r="29" ht="8.5" customHeight="1">
      <c r="A29" s="88"/>
      <c r="B29" s="88"/>
      <c r="C29" s="88"/>
      <c r="D29" s="88"/>
      <c r="E29" s="88"/>
      <c r="F29" s="88"/>
      <c r="G29" s="88"/>
      <c r="H29" s="88"/>
      <c r="I29" s="88"/>
      <c r="J29" s="88"/>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3333" defaultRowHeight="17.25" customHeight="1" outlineLevelRow="0" outlineLevelCol="0"/>
  <cols>
    <col min="1" max="1" width="3.17188" style="89" customWidth="1"/>
    <col min="2" max="2" width="13.3516" style="89" customWidth="1"/>
    <col min="3" max="3" width="15.6719" style="89" customWidth="1"/>
    <col min="4" max="4" width="13" style="89" customWidth="1"/>
    <col min="5" max="9" width="15.8516" style="89" customWidth="1"/>
    <col min="10" max="256" width="8.85156" style="89" customWidth="1"/>
  </cols>
  <sheetData>
    <row r="1" ht="14" customHeight="1">
      <c r="A1" s="11"/>
      <c r="B1" s="11"/>
      <c r="C1" s="11"/>
      <c r="D1" s="11"/>
      <c r="E1" s="11"/>
      <c r="F1" s="11"/>
      <c r="G1" s="11"/>
      <c r="H1" s="11"/>
      <c r="I1" s="11"/>
    </row>
    <row r="2" ht="17" customHeight="1">
      <c r="A2" s="11"/>
      <c r="B2" t="s" s="90">
        <v>66</v>
      </c>
      <c r="C2" s="91"/>
      <c r="D2" s="11"/>
      <c r="E2" s="11"/>
      <c r="F2" s="11"/>
      <c r="G2" s="11"/>
      <c r="H2" s="11"/>
      <c r="I2" s="11"/>
    </row>
    <row r="3" ht="14" customHeight="1">
      <c r="A3" s="11"/>
      <c r="B3" s="12"/>
      <c r="C3" s="12"/>
      <c r="D3" s="12"/>
      <c r="E3" s="12"/>
      <c r="F3" s="12"/>
      <c r="G3" s="12"/>
      <c r="H3" s="12"/>
      <c r="I3" s="12"/>
    </row>
    <row r="4" ht="17" customHeight="1">
      <c r="A4" s="13"/>
      <c r="B4" t="s" s="92">
        <v>67</v>
      </c>
      <c r="C4" t="s" s="92">
        <v>17</v>
      </c>
      <c r="D4" t="s" s="92">
        <v>68</v>
      </c>
      <c r="E4" t="s" s="92">
        <v>69</v>
      </c>
      <c r="F4" t="s" s="92">
        <v>70</v>
      </c>
      <c r="G4" t="s" s="92">
        <v>69</v>
      </c>
      <c r="H4" t="s" s="92">
        <v>71</v>
      </c>
      <c r="I4" t="s" s="92">
        <v>69</v>
      </c>
    </row>
    <row r="5" ht="17" customHeight="1">
      <c r="A5" s="13"/>
      <c r="B5" t="s" s="93">
        <v>72</v>
      </c>
      <c r="C5" t="s" s="93">
        <v>73</v>
      </c>
      <c r="D5" s="94">
        <v>54</v>
      </c>
      <c r="E5" s="95">
        <v>42194</v>
      </c>
      <c r="F5" s="94">
        <v>100</v>
      </c>
      <c r="G5" s="95">
        <v>42197</v>
      </c>
      <c r="H5" s="94">
        <v>100</v>
      </c>
      <c r="I5" s="95">
        <v>42196</v>
      </c>
    </row>
    <row r="6" ht="17" customHeight="1">
      <c r="A6" s="13"/>
      <c r="B6" t="s" s="93">
        <v>72</v>
      </c>
      <c r="C6" t="s" s="93">
        <v>74</v>
      </c>
      <c r="D6" s="94">
        <v>46</v>
      </c>
      <c r="E6" s="95">
        <v>42195</v>
      </c>
      <c r="F6" s="26"/>
      <c r="G6" s="26"/>
      <c r="H6" s="26"/>
      <c r="I6" s="26"/>
    </row>
    <row r="7" ht="17" customHeight="1">
      <c r="A7" s="13"/>
      <c r="B7" t="s" s="93">
        <v>72</v>
      </c>
      <c r="C7" s="26"/>
      <c r="D7" s="26"/>
      <c r="E7" s="26"/>
      <c r="F7" s="26"/>
      <c r="G7" s="26"/>
      <c r="H7" s="26"/>
      <c r="I7" s="26"/>
    </row>
    <row r="8" ht="17" customHeight="1">
      <c r="A8" s="13"/>
      <c r="B8" t="s" s="93">
        <v>72</v>
      </c>
      <c r="C8" s="26"/>
      <c r="D8" s="26"/>
      <c r="E8" s="26"/>
      <c r="F8" s="26"/>
      <c r="G8" s="26"/>
      <c r="H8" s="26"/>
      <c r="I8" s="26"/>
    </row>
    <row r="9" ht="17" customHeight="1">
      <c r="A9" s="13"/>
      <c r="B9" t="s" s="93">
        <v>72</v>
      </c>
      <c r="C9" s="26"/>
      <c r="D9" s="26"/>
      <c r="E9" s="26"/>
      <c r="F9" s="26"/>
      <c r="G9" s="26"/>
      <c r="H9" s="26"/>
      <c r="I9" s="26"/>
    </row>
    <row r="10" ht="17" customHeight="1">
      <c r="A10" s="13"/>
      <c r="B10" t="s" s="93">
        <v>72</v>
      </c>
      <c r="C10" s="26"/>
      <c r="D10" s="26"/>
      <c r="E10" s="26"/>
      <c r="F10" s="26"/>
      <c r="G10" s="26"/>
      <c r="H10" s="26"/>
      <c r="I10" s="26"/>
    </row>
    <row r="11" ht="17" customHeight="1">
      <c r="A11" s="13"/>
      <c r="B11" t="s" s="93">
        <v>72</v>
      </c>
      <c r="C11" s="26"/>
      <c r="D11" s="26"/>
      <c r="E11" s="26"/>
      <c r="F11" s="26"/>
      <c r="G11" s="26"/>
      <c r="H11" s="26"/>
      <c r="I11" s="26"/>
    </row>
    <row r="12" ht="17" customHeight="1">
      <c r="A12" s="13"/>
      <c r="B12" t="s" s="93">
        <v>72</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83333" defaultRowHeight="13.5" customHeight="1" outlineLevelRow="0" outlineLevelCol="0"/>
  <cols>
    <col min="1" max="1" width="2.85156" style="96" customWidth="1"/>
    <col min="2" max="18" width="6.5" style="96" customWidth="1"/>
    <col min="19" max="21" width="8.85156" style="96" customWidth="1"/>
    <col min="22" max="256" width="8.85156" style="96"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68</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76</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77</v>
      </c>
      <c r="K4" s="15"/>
      <c r="L4" s="21">
        <f>MAX($C$9:$D$990)-C9</f>
        <v>153684.21052632</v>
      </c>
      <c r="M4" s="21"/>
      <c r="N4" t="s" s="14">
        <v>78</v>
      </c>
      <c r="O4" s="15"/>
      <c r="P4" s="27">
        <f>MIN($C$9:$D$990)-C9</f>
        <v>0</v>
      </c>
      <c r="Q4" s="27"/>
      <c r="R4" s="22"/>
      <c r="S4" s="23"/>
      <c r="T4" s="23"/>
      <c r="U4" s="7"/>
    </row>
    <row r="5" ht="14" customHeight="1">
      <c r="A5" s="13"/>
      <c r="B5" t="s" s="14">
        <v>31</v>
      </c>
      <c r="C5" s="30">
        <f>COUNTIF($R$9:$R$990,"&gt;0")</f>
        <v>1</v>
      </c>
      <c r="D5" t="s" s="14">
        <v>32</v>
      </c>
      <c r="E5" s="30">
        <f>COUNTIF($R$9:$R$990,"&lt;0")</f>
        <v>0</v>
      </c>
      <c r="F5" t="s" s="14">
        <v>33</v>
      </c>
      <c r="G5" s="30">
        <f>COUNTIF($R$9:$R$990,"=0")</f>
        <v>0</v>
      </c>
      <c r="H5" t="s" s="14">
        <v>34</v>
      </c>
      <c r="I5" s="29">
        <f>C5/SUM(C5,E5,G5)</f>
        <v>1</v>
      </c>
      <c r="J5" t="s" s="14">
        <v>35</v>
      </c>
      <c r="K5" s="15"/>
      <c r="L5" s="31"/>
      <c r="M5" s="32"/>
      <c r="N5" t="s" s="33">
        <v>36</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row>
    <row r="9" ht="14" customHeight="1">
      <c r="A9" s="13"/>
      <c r="B9" s="30">
        <v>1</v>
      </c>
      <c r="C9" s="21">
        <v>1000000</v>
      </c>
      <c r="D9" s="21"/>
      <c r="E9" s="30">
        <v>2001</v>
      </c>
      <c r="F9" s="63">
        <v>42111</v>
      </c>
      <c r="G9" t="s" s="18">
        <v>53</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53</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4" customHeight="1">
      <c r="A11" s="13"/>
      <c r="B11" s="30">
        <v>3</v>
      </c>
      <c r="C11" t="s" s="18">
        <f>IF(R10="","",C10+R10)</f>
      </c>
      <c r="D11" s="21"/>
      <c r="E11" s="19"/>
      <c r="F11" s="63"/>
      <c r="G11" t="s" s="18">
        <v>53</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4" customHeight="1">
      <c r="A12" s="13"/>
      <c r="B12" s="30">
        <v>4</v>
      </c>
      <c r="C12" t="s" s="18">
        <f>IF(R11="","",C11+R11)</f>
      </c>
      <c r="D12" s="21"/>
      <c r="E12" s="19"/>
      <c r="F12" s="63"/>
      <c r="G12" t="s" s="18">
        <v>54</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4" customHeight="1">
      <c r="A13" s="13"/>
      <c r="B13" s="30">
        <v>5</v>
      </c>
      <c r="C13" t="s" s="18">
        <f>IF(R12="","",C12+R12)</f>
      </c>
      <c r="D13" s="21"/>
      <c r="E13" s="19"/>
      <c r="F13" s="63"/>
      <c r="G13" t="s" s="18">
        <v>54</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4" customHeight="1">
      <c r="A14" s="13"/>
      <c r="B14" s="30">
        <v>6</v>
      </c>
      <c r="C14" t="s" s="18">
        <f>IF(R13="","",C13+R13)</f>
      </c>
      <c r="D14" s="21"/>
      <c r="E14" s="19"/>
      <c r="F14" s="63"/>
      <c r="G14" t="s" s="18">
        <v>53</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4" customHeight="1">
      <c r="A15" s="13"/>
      <c r="B15" s="30">
        <v>7</v>
      </c>
      <c r="C15" t="s" s="18">
        <f>IF(R14="","",C14+R14)</f>
      </c>
      <c r="D15" s="21"/>
      <c r="E15" s="19"/>
      <c r="F15" s="63"/>
      <c r="G15" t="s" s="18">
        <v>53</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4" customHeight="1">
      <c r="A16" s="13"/>
      <c r="B16" s="30">
        <v>8</v>
      </c>
      <c r="C16" t="s" s="18">
        <f>IF(R15="","",C15+R15)</f>
      </c>
      <c r="D16" s="21"/>
      <c r="E16" s="19"/>
      <c r="F16" s="63"/>
      <c r="G16" t="s" s="18">
        <v>53</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4" customHeight="1">
      <c r="A17" s="13"/>
      <c r="B17" s="30">
        <v>9</v>
      </c>
      <c r="C17" t="s" s="18">
        <f>IF(R16="","",C16+R16)</f>
      </c>
      <c r="D17" s="21"/>
      <c r="E17" s="19"/>
      <c r="F17" s="63"/>
      <c r="G17" t="s" s="18">
        <v>53</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4" customHeight="1">
      <c r="A18" s="13"/>
      <c r="B18" s="30">
        <v>10</v>
      </c>
      <c r="C18" t="s" s="18">
        <f>IF(R17="","",C17+R17)</f>
      </c>
      <c r="D18" s="21"/>
      <c r="E18" s="19"/>
      <c r="F18" s="63"/>
      <c r="G18" t="s" s="18">
        <v>53</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4" customHeight="1">
      <c r="A19" s="13"/>
      <c r="B19" s="30">
        <v>11</v>
      </c>
      <c r="C19" t="s" s="18">
        <f>IF(R18="","",C18+R18)</f>
      </c>
      <c r="D19" s="21"/>
      <c r="E19" s="19"/>
      <c r="F19" s="63"/>
      <c r="G19" t="s" s="18">
        <v>53</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4" customHeight="1">
      <c r="A20" s="13"/>
      <c r="B20" s="30">
        <v>12</v>
      </c>
      <c r="C20" t="s" s="18">
        <f>IF(R19="","",C19+R19)</f>
      </c>
      <c r="D20" s="21"/>
      <c r="E20" s="19"/>
      <c r="F20" s="63"/>
      <c r="G20" t="s" s="18">
        <v>53</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4" customHeight="1">
      <c r="A21" s="13"/>
      <c r="B21" s="30">
        <v>13</v>
      </c>
      <c r="C21" t="s" s="18">
        <f>IF(R20="","",C20+R20)</f>
      </c>
      <c r="D21" s="21"/>
      <c r="E21" s="19"/>
      <c r="F21" s="63"/>
      <c r="G21" t="s" s="18">
        <v>53</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4" customHeight="1">
      <c r="A22" s="13"/>
      <c r="B22" s="30">
        <v>14</v>
      </c>
      <c r="C22" t="s" s="18">
        <f>IF(R21="","",C21+R21)</f>
      </c>
      <c r="D22" s="21"/>
      <c r="E22" s="19"/>
      <c r="F22" s="63"/>
      <c r="G22" t="s" s="18">
        <v>54</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4" customHeight="1">
      <c r="A23" s="13"/>
      <c r="B23" s="30">
        <v>15</v>
      </c>
      <c r="C23" t="s" s="18">
        <f>IF(R22="","",C22+R22)</f>
      </c>
      <c r="D23" s="21"/>
      <c r="E23" s="19"/>
      <c r="F23" s="63"/>
      <c r="G23" t="s" s="18">
        <v>53</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4" customHeight="1">
      <c r="A24" s="13"/>
      <c r="B24" s="30">
        <v>16</v>
      </c>
      <c r="C24" t="s" s="18">
        <f>IF(R23="","",C23+R23)</f>
      </c>
      <c r="D24" s="21"/>
      <c r="E24" s="19"/>
      <c r="F24" s="63"/>
      <c r="G24" t="s" s="18">
        <v>53</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4" customHeight="1">
      <c r="A25" s="13"/>
      <c r="B25" s="30">
        <v>17</v>
      </c>
      <c r="C25" t="s" s="18">
        <f>IF(R24="","",C24+R24)</f>
      </c>
      <c r="D25" s="21"/>
      <c r="E25" s="19"/>
      <c r="F25" s="63"/>
      <c r="G25" t="s" s="18">
        <v>53</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4" customHeight="1">
      <c r="A26" s="13"/>
      <c r="B26" s="30">
        <v>18</v>
      </c>
      <c r="C26" t="s" s="18">
        <f>IF(R25="","",C25+R25)</f>
      </c>
      <c r="D26" s="21"/>
      <c r="E26" s="19"/>
      <c r="F26" s="63"/>
      <c r="G26" t="s" s="18">
        <v>53</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4" customHeight="1">
      <c r="A27" s="13"/>
      <c r="B27" s="30">
        <v>19</v>
      </c>
      <c r="C27" t="s" s="18">
        <f>IF(R26="","",C26+R26)</f>
      </c>
      <c r="D27" s="21"/>
      <c r="E27" s="19"/>
      <c r="F27" s="63"/>
      <c r="G27" t="s" s="18">
        <v>54</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4" customHeight="1">
      <c r="A28" s="13"/>
      <c r="B28" s="30">
        <v>20</v>
      </c>
      <c r="C28" t="s" s="18">
        <f>IF(R27="","",C27+R27)</f>
      </c>
      <c r="D28" s="21"/>
      <c r="E28" s="19"/>
      <c r="F28" s="63"/>
      <c r="G28" t="s" s="18">
        <v>53</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4" customHeight="1">
      <c r="A29" s="13"/>
      <c r="B29" s="30">
        <v>21</v>
      </c>
      <c r="C29" t="s" s="18">
        <f>IF(R28="","",C28+R28)</f>
      </c>
      <c r="D29" s="21"/>
      <c r="E29" s="19"/>
      <c r="F29" s="63"/>
      <c r="G29" t="s" s="18">
        <v>54</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4" customHeight="1">
      <c r="A30" s="13"/>
      <c r="B30" s="30">
        <v>22</v>
      </c>
      <c r="C30" t="s" s="18">
        <f>IF(R29="","",C29+R29)</f>
      </c>
      <c r="D30" s="21"/>
      <c r="E30" s="19"/>
      <c r="F30" s="63"/>
      <c r="G30" t="s" s="18">
        <v>54</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4" customHeight="1">
      <c r="A31" s="13"/>
      <c r="B31" s="30">
        <v>23</v>
      </c>
      <c r="C31" t="s" s="18">
        <f>IF(R30="","",C30+R30)</f>
      </c>
      <c r="D31" s="21"/>
      <c r="E31" s="19"/>
      <c r="F31" s="63"/>
      <c r="G31" t="s" s="18">
        <v>54</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4" customHeight="1">
      <c r="A32" s="13"/>
      <c r="B32" s="30">
        <v>24</v>
      </c>
      <c r="C32" t="s" s="18">
        <f>IF(R31="","",C31+R31)</f>
      </c>
      <c r="D32" s="21"/>
      <c r="E32" s="19"/>
      <c r="F32" s="63"/>
      <c r="G32" t="s" s="18">
        <v>54</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4" customHeight="1">
      <c r="A33" s="13"/>
      <c r="B33" s="30">
        <v>25</v>
      </c>
      <c r="C33" t="s" s="18">
        <f>IF(R32="","",C32+R32)</f>
      </c>
      <c r="D33" s="21"/>
      <c r="E33" s="19"/>
      <c r="F33" s="63"/>
      <c r="G33" t="s" s="18">
        <v>53</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4" customHeight="1">
      <c r="A34" s="13"/>
      <c r="B34" s="30">
        <v>26</v>
      </c>
      <c r="C34" t="s" s="18">
        <f>IF(R33="","",C33+R33)</f>
      </c>
      <c r="D34" s="21"/>
      <c r="E34" s="19"/>
      <c r="F34" s="63"/>
      <c r="G34" t="s" s="18">
        <v>54</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4" customHeight="1">
      <c r="A35" s="13"/>
      <c r="B35" s="30">
        <v>27</v>
      </c>
      <c r="C35" t="s" s="18">
        <f>IF(R34="","",C34+R34)</f>
      </c>
      <c r="D35" s="21"/>
      <c r="E35" s="19"/>
      <c r="F35" s="63"/>
      <c r="G35" t="s" s="18">
        <v>54</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4" customHeight="1">
      <c r="A36" s="13"/>
      <c r="B36" s="30">
        <v>28</v>
      </c>
      <c r="C36" t="s" s="18">
        <f>IF(R35="","",C35+R35)</f>
      </c>
      <c r="D36" s="21"/>
      <c r="E36" s="19"/>
      <c r="F36" s="63"/>
      <c r="G36" t="s" s="18">
        <v>54</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4" customHeight="1">
      <c r="A37" s="13"/>
      <c r="B37" s="30">
        <v>29</v>
      </c>
      <c r="C37" t="s" s="18">
        <f>IF(R36="","",C36+R36)</f>
      </c>
      <c r="D37" s="21"/>
      <c r="E37" s="19"/>
      <c r="F37" s="63"/>
      <c r="G37" t="s" s="18">
        <v>54</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4" customHeight="1">
      <c r="A38" s="13"/>
      <c r="B38" s="30">
        <v>30</v>
      </c>
      <c r="C38" t="s" s="18">
        <f>IF(R37="","",C37+R37)</f>
      </c>
      <c r="D38" s="21"/>
      <c r="E38" s="19"/>
      <c r="F38" s="63"/>
      <c r="G38" t="s" s="18">
        <v>53</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4" customHeight="1">
      <c r="A39" s="13"/>
      <c r="B39" s="30">
        <v>31</v>
      </c>
      <c r="C39" t="s" s="18">
        <f>IF(R38="","",C38+R38)</f>
      </c>
      <c r="D39" s="21"/>
      <c r="E39" s="19"/>
      <c r="F39" s="63"/>
      <c r="G39" t="s" s="18">
        <v>53</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4" customHeight="1">
      <c r="A40" s="13"/>
      <c r="B40" s="30">
        <v>32</v>
      </c>
      <c r="C40" t="s" s="18">
        <f>IF(R39="","",C39+R39)</f>
      </c>
      <c r="D40" s="21"/>
      <c r="E40" s="19"/>
      <c r="F40" s="63"/>
      <c r="G40" t="s" s="18">
        <v>53</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4" customHeight="1">
      <c r="A41" s="13"/>
      <c r="B41" s="30">
        <v>33</v>
      </c>
      <c r="C41" t="s" s="18">
        <f>IF(R40="","",C40+R40)</f>
      </c>
      <c r="D41" s="21"/>
      <c r="E41" s="19"/>
      <c r="F41" s="63"/>
      <c r="G41" t="s" s="18">
        <v>54</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4" customHeight="1">
      <c r="A42" s="13"/>
      <c r="B42" s="30">
        <v>34</v>
      </c>
      <c r="C42" t="s" s="18">
        <f>IF(R41="","",C41+R41)</f>
      </c>
      <c r="D42" s="21"/>
      <c r="E42" s="19"/>
      <c r="F42" s="63"/>
      <c r="G42" t="s" s="18">
        <v>53</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4" customHeight="1">
      <c r="A43" s="13"/>
      <c r="B43" s="30">
        <v>35</v>
      </c>
      <c r="C43" t="s" s="18">
        <f>IF(R42="","",C42+R42)</f>
      </c>
      <c r="D43" s="21"/>
      <c r="E43" s="19"/>
      <c r="F43" s="63"/>
      <c r="G43" t="s" s="18">
        <v>54</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4" customHeight="1">
      <c r="A44" s="13"/>
      <c r="B44" s="30">
        <v>36</v>
      </c>
      <c r="C44" t="s" s="18">
        <f>IF(R43="","",C43+R43)</f>
      </c>
      <c r="D44" s="21"/>
      <c r="E44" s="19"/>
      <c r="F44" s="63"/>
      <c r="G44" t="s" s="18">
        <v>53</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4" customHeight="1">
      <c r="A45" s="13"/>
      <c r="B45" s="30">
        <v>37</v>
      </c>
      <c r="C45" t="s" s="18">
        <f>IF(R44="","",C44+R44)</f>
      </c>
      <c r="D45" s="21"/>
      <c r="E45" s="19"/>
      <c r="F45" s="63"/>
      <c r="G45" t="s" s="18">
        <v>54</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4" customHeight="1">
      <c r="A46" s="13"/>
      <c r="B46" s="30">
        <v>38</v>
      </c>
      <c r="C46" t="s" s="18">
        <f>IF(R45="","",C45+R45)</f>
      </c>
      <c r="D46" s="21"/>
      <c r="E46" s="19"/>
      <c r="F46" s="63"/>
      <c r="G46" t="s" s="18">
        <v>53</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4" customHeight="1">
      <c r="A47" s="13"/>
      <c r="B47" s="30">
        <v>39</v>
      </c>
      <c r="C47" t="s" s="18">
        <f>IF(R46="","",C46+R46)</f>
      </c>
      <c r="D47" s="21"/>
      <c r="E47" s="19"/>
      <c r="F47" s="63"/>
      <c r="G47" t="s" s="18">
        <v>53</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4" customHeight="1">
      <c r="A48" s="13"/>
      <c r="B48" s="30">
        <v>40</v>
      </c>
      <c r="C48" t="s" s="18">
        <f>IF(R47="","",C47+R47)</f>
      </c>
      <c r="D48" s="21"/>
      <c r="E48" s="19"/>
      <c r="F48" s="63"/>
      <c r="G48" t="s" s="18">
        <v>54</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4" customHeight="1">
      <c r="A49" s="13"/>
      <c r="B49" s="30">
        <v>41</v>
      </c>
      <c r="C49" t="s" s="18">
        <f>IF(R48="","",C48+R48)</f>
      </c>
      <c r="D49" s="21"/>
      <c r="E49" s="19"/>
      <c r="F49" s="63"/>
      <c r="G49" t="s" s="18">
        <v>53</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4" customHeight="1">
      <c r="A50" s="13"/>
      <c r="B50" s="30">
        <v>42</v>
      </c>
      <c r="C50" t="s" s="18">
        <f>IF(R49="","",C49+R49)</f>
      </c>
      <c r="D50" s="21"/>
      <c r="E50" s="19"/>
      <c r="F50" s="63"/>
      <c r="G50" t="s" s="18">
        <v>53</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4" customHeight="1">
      <c r="A51" s="13"/>
      <c r="B51" s="30">
        <v>43</v>
      </c>
      <c r="C51" t="s" s="18">
        <f>IF(R50="","",C50+R50)</f>
      </c>
      <c r="D51" s="21"/>
      <c r="E51" s="19"/>
      <c r="F51" s="63"/>
      <c r="G51" t="s" s="18">
        <v>54</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4" customHeight="1">
      <c r="A52" s="13"/>
      <c r="B52" s="30">
        <v>44</v>
      </c>
      <c r="C52" t="s" s="18">
        <f>IF(R51="","",C51+R51)</f>
      </c>
      <c r="D52" s="21"/>
      <c r="E52" s="19"/>
      <c r="F52" s="63"/>
      <c r="G52" t="s" s="18">
        <v>54</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4" customHeight="1">
      <c r="A53" s="13"/>
      <c r="B53" s="30">
        <v>45</v>
      </c>
      <c r="C53" t="s" s="18">
        <f>IF(R52="","",C52+R52)</f>
      </c>
      <c r="D53" s="21"/>
      <c r="E53" s="19"/>
      <c r="F53" s="63"/>
      <c r="G53" t="s" s="18">
        <v>53</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4" customHeight="1">
      <c r="A54" s="13"/>
      <c r="B54" s="30">
        <v>46</v>
      </c>
      <c r="C54" t="s" s="18">
        <f>IF(R53="","",C53+R53)</f>
      </c>
      <c r="D54" s="21"/>
      <c r="E54" s="19"/>
      <c r="F54" s="63"/>
      <c r="G54" t="s" s="18">
        <v>53</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4" customHeight="1">
      <c r="A55" s="13"/>
      <c r="B55" s="30">
        <v>47</v>
      </c>
      <c r="C55" t="s" s="18">
        <f>IF(R54="","",C54+R54)</f>
      </c>
      <c r="D55" s="21"/>
      <c r="E55" s="19"/>
      <c r="F55" s="63"/>
      <c r="G55" t="s" s="18">
        <v>54</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4" customHeight="1">
      <c r="A56" s="13"/>
      <c r="B56" s="30">
        <v>48</v>
      </c>
      <c r="C56" t="s" s="18">
        <f>IF(R55="","",C55+R55)</f>
      </c>
      <c r="D56" s="21"/>
      <c r="E56" s="19"/>
      <c r="F56" s="63"/>
      <c r="G56" t="s" s="18">
        <v>54</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4" customHeight="1">
      <c r="A57" s="13"/>
      <c r="B57" s="30">
        <v>49</v>
      </c>
      <c r="C57" t="s" s="18">
        <f>IF(R56="","",C56+R56)</f>
      </c>
      <c r="D57" s="21"/>
      <c r="E57" s="19"/>
      <c r="F57" s="63"/>
      <c r="G57" t="s" s="18">
        <v>54</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4" customHeight="1">
      <c r="A58" s="13"/>
      <c r="B58" s="30">
        <v>50</v>
      </c>
      <c r="C58" t="s" s="18">
        <f>IF(R57="","",C57+R57)</f>
      </c>
      <c r="D58" s="21"/>
      <c r="E58" s="19"/>
      <c r="F58" s="63"/>
      <c r="G58" t="s" s="18">
        <v>54</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4" customHeight="1">
      <c r="A59" s="13"/>
      <c r="B59" s="30">
        <v>51</v>
      </c>
      <c r="C59" t="s" s="18">
        <f>IF(R58="","",C58+R58)</f>
      </c>
      <c r="D59" s="21"/>
      <c r="E59" s="19"/>
      <c r="F59" s="63"/>
      <c r="G59" t="s" s="18">
        <v>54</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4" customHeight="1">
      <c r="A60" s="13"/>
      <c r="B60" s="30">
        <v>52</v>
      </c>
      <c r="C60" t="s" s="18">
        <f>IF(R59="","",C59+R59)</f>
      </c>
      <c r="D60" s="21"/>
      <c r="E60" s="19"/>
      <c r="F60" s="63"/>
      <c r="G60" t="s" s="18">
        <v>54</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4" customHeight="1">
      <c r="A61" s="13"/>
      <c r="B61" s="30">
        <v>53</v>
      </c>
      <c r="C61" t="s" s="18">
        <f>IF(R60="","",C60+R60)</f>
      </c>
      <c r="D61" s="21"/>
      <c r="E61" s="19"/>
      <c r="F61" s="63"/>
      <c r="G61" t="s" s="18">
        <v>54</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4" customHeight="1">
      <c r="A62" s="13"/>
      <c r="B62" s="30">
        <v>54</v>
      </c>
      <c r="C62" t="s" s="18">
        <f>IF(R61="","",C61+R61)</f>
      </c>
      <c r="D62" s="21"/>
      <c r="E62" s="19"/>
      <c r="F62" s="63"/>
      <c r="G62" t="s" s="18">
        <v>54</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4" customHeight="1">
      <c r="A63" s="13"/>
      <c r="B63" s="30">
        <v>55</v>
      </c>
      <c r="C63" t="s" s="18">
        <f>IF(R62="","",C62+R62)</f>
      </c>
      <c r="D63" s="21"/>
      <c r="E63" s="19"/>
      <c r="F63" s="63"/>
      <c r="G63" t="s" s="18">
        <v>53</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4" customHeight="1">
      <c r="A64" s="13"/>
      <c r="B64" s="30">
        <v>56</v>
      </c>
      <c r="C64" t="s" s="18">
        <f>IF(R63="","",C63+R63)</f>
      </c>
      <c r="D64" s="21"/>
      <c r="E64" s="19"/>
      <c r="F64" s="63"/>
      <c r="G64" t="s" s="18">
        <v>54</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4" customHeight="1">
      <c r="A65" s="13"/>
      <c r="B65" s="30">
        <v>57</v>
      </c>
      <c r="C65" t="s" s="18">
        <f>IF(R64="","",C64+R64)</f>
      </c>
      <c r="D65" s="21"/>
      <c r="E65" s="19"/>
      <c r="F65" s="63"/>
      <c r="G65" t="s" s="18">
        <v>54</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4" customHeight="1">
      <c r="A66" s="13"/>
      <c r="B66" s="30">
        <v>58</v>
      </c>
      <c r="C66" t="s" s="18">
        <f>IF(R65="","",C65+R65)</f>
      </c>
      <c r="D66" s="21"/>
      <c r="E66" s="19"/>
      <c r="F66" s="63"/>
      <c r="G66" t="s" s="18">
        <v>54</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4" customHeight="1">
      <c r="A67" s="13"/>
      <c r="B67" s="30">
        <v>59</v>
      </c>
      <c r="C67" t="s" s="18">
        <f>IF(R66="","",C66+R66)</f>
      </c>
      <c r="D67" s="21"/>
      <c r="E67" s="19"/>
      <c r="F67" s="63"/>
      <c r="G67" t="s" s="18">
        <v>54</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4" customHeight="1">
      <c r="A68" s="13"/>
      <c r="B68" s="30">
        <v>60</v>
      </c>
      <c r="C68" t="s" s="18">
        <f>IF(R67="","",C67+R67)</f>
      </c>
      <c r="D68" s="21"/>
      <c r="E68" s="19"/>
      <c r="F68" s="63"/>
      <c r="G68" t="s" s="18">
        <v>53</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4" customHeight="1">
      <c r="A69" s="13"/>
      <c r="B69" s="30">
        <v>61</v>
      </c>
      <c r="C69" t="s" s="18">
        <f>IF(R68="","",C68+R68)</f>
      </c>
      <c r="D69" s="21"/>
      <c r="E69" s="19"/>
      <c r="F69" s="63"/>
      <c r="G69" t="s" s="18">
        <v>53</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4" customHeight="1">
      <c r="A70" s="13"/>
      <c r="B70" s="30">
        <v>62</v>
      </c>
      <c r="C70" t="s" s="18">
        <f>IF(R69="","",C69+R69)</f>
      </c>
      <c r="D70" s="21"/>
      <c r="E70" s="19"/>
      <c r="F70" s="63"/>
      <c r="G70" t="s" s="18">
        <v>54</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4" customHeight="1">
      <c r="A71" s="13"/>
      <c r="B71" s="30">
        <v>63</v>
      </c>
      <c r="C71" t="s" s="18">
        <f>IF(R70="","",C70+R70)</f>
      </c>
      <c r="D71" s="21"/>
      <c r="E71" s="19"/>
      <c r="F71" s="63"/>
      <c r="G71" t="s" s="18">
        <v>53</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4" customHeight="1">
      <c r="A72" s="13"/>
      <c r="B72" s="30">
        <v>64</v>
      </c>
      <c r="C72" t="s" s="18">
        <f>IF(R71="","",C71+R71)</f>
      </c>
      <c r="D72" s="21"/>
      <c r="E72" s="19"/>
      <c r="F72" s="63"/>
      <c r="G72" t="s" s="18">
        <v>54</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4" customHeight="1">
      <c r="A73" s="13"/>
      <c r="B73" s="30">
        <v>65</v>
      </c>
      <c r="C73" t="s" s="18">
        <f>IF(R72="","",C72+R72)</f>
      </c>
      <c r="D73" s="21"/>
      <c r="E73" s="19"/>
      <c r="F73" s="63"/>
      <c r="G73" t="s" s="18">
        <v>53</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4" customHeight="1">
      <c r="A74" s="13"/>
      <c r="B74" s="30">
        <v>66</v>
      </c>
      <c r="C74" t="s" s="18">
        <f>IF(R73="","",C73+R73)</f>
      </c>
      <c r="D74" s="21"/>
      <c r="E74" s="19"/>
      <c r="F74" s="63"/>
      <c r="G74" t="s" s="18">
        <v>53</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4" customHeight="1">
      <c r="A75" s="13"/>
      <c r="B75" s="30">
        <v>67</v>
      </c>
      <c r="C75" t="s" s="18">
        <f>IF(R74="","",C74+R74)</f>
      </c>
      <c r="D75" s="21"/>
      <c r="E75" s="19"/>
      <c r="F75" s="63"/>
      <c r="G75" t="s" s="18">
        <v>54</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4" customHeight="1">
      <c r="A76" s="13"/>
      <c r="B76" s="30">
        <v>68</v>
      </c>
      <c r="C76" t="s" s="18">
        <f>IF(R75="","",C75+R75)</f>
      </c>
      <c r="D76" s="21"/>
      <c r="E76" s="19"/>
      <c r="F76" s="63"/>
      <c r="G76" t="s" s="18">
        <v>54</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4" customHeight="1">
      <c r="A77" s="13"/>
      <c r="B77" s="30">
        <v>69</v>
      </c>
      <c r="C77" t="s" s="18">
        <f>IF(R76="","",C76+R76)</f>
      </c>
      <c r="D77" s="21"/>
      <c r="E77" s="19"/>
      <c r="F77" s="63"/>
      <c r="G77" t="s" s="18">
        <v>54</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4" customHeight="1">
      <c r="A78" s="13"/>
      <c r="B78" s="30">
        <v>70</v>
      </c>
      <c r="C78" t="s" s="18">
        <f>IF(R77="","",C77+R77)</f>
      </c>
      <c r="D78" s="21"/>
      <c r="E78" s="19"/>
      <c r="F78" s="63"/>
      <c r="G78" t="s" s="18">
        <v>53</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4" customHeight="1">
      <c r="A79" s="13"/>
      <c r="B79" s="30">
        <v>71</v>
      </c>
      <c r="C79" t="s" s="18">
        <f>IF(R78="","",C78+R78)</f>
      </c>
      <c r="D79" s="21"/>
      <c r="E79" s="19"/>
      <c r="F79" s="63"/>
      <c r="G79" t="s" s="18">
        <v>54</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4" customHeight="1">
      <c r="A80" s="13"/>
      <c r="B80" s="30">
        <v>72</v>
      </c>
      <c r="C80" t="s" s="18">
        <f>IF(R79="","",C79+R79)</f>
      </c>
      <c r="D80" s="21"/>
      <c r="E80" s="19"/>
      <c r="F80" s="63"/>
      <c r="G80" t="s" s="18">
        <v>53</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4" customHeight="1">
      <c r="A81" s="13"/>
      <c r="B81" s="30">
        <v>73</v>
      </c>
      <c r="C81" t="s" s="18">
        <f>IF(R80="","",C80+R80)</f>
      </c>
      <c r="D81" s="21"/>
      <c r="E81" s="19"/>
      <c r="F81" s="63"/>
      <c r="G81" t="s" s="18">
        <v>54</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4" customHeight="1">
      <c r="A82" s="13"/>
      <c r="B82" s="30">
        <v>74</v>
      </c>
      <c r="C82" t="s" s="18">
        <f>IF(R81="","",C81+R81)</f>
      </c>
      <c r="D82" s="21"/>
      <c r="E82" s="19"/>
      <c r="F82" s="63"/>
      <c r="G82" t="s" s="18">
        <v>54</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4" customHeight="1">
      <c r="A83" s="13"/>
      <c r="B83" s="30">
        <v>75</v>
      </c>
      <c r="C83" t="s" s="18">
        <f>IF(R82="","",C82+R82)</f>
      </c>
      <c r="D83" s="21"/>
      <c r="E83" s="19"/>
      <c r="F83" s="63"/>
      <c r="G83" t="s" s="18">
        <v>54</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4" customHeight="1">
      <c r="A84" s="13"/>
      <c r="B84" s="30">
        <v>76</v>
      </c>
      <c r="C84" t="s" s="18">
        <f>IF(R83="","",C83+R83)</f>
      </c>
      <c r="D84" s="21"/>
      <c r="E84" s="19"/>
      <c r="F84" s="63"/>
      <c r="G84" t="s" s="18">
        <v>54</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4" customHeight="1">
      <c r="A85" s="13"/>
      <c r="B85" s="30">
        <v>77</v>
      </c>
      <c r="C85" t="s" s="18">
        <f>IF(R84="","",C84+R84)</f>
      </c>
      <c r="D85" s="21"/>
      <c r="E85" s="19"/>
      <c r="F85" s="63"/>
      <c r="G85" t="s" s="18">
        <v>53</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4" customHeight="1">
      <c r="A86" s="13"/>
      <c r="B86" s="30">
        <v>78</v>
      </c>
      <c r="C86" t="s" s="18">
        <f>IF(R85="","",C85+R85)</f>
      </c>
      <c r="D86" s="21"/>
      <c r="E86" s="19"/>
      <c r="F86" s="63"/>
      <c r="G86" t="s" s="18">
        <v>54</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4" customHeight="1">
      <c r="A87" s="13"/>
      <c r="B87" s="30">
        <v>79</v>
      </c>
      <c r="C87" t="s" s="18">
        <f>IF(R86="","",C86+R86)</f>
      </c>
      <c r="D87" s="21"/>
      <c r="E87" s="19"/>
      <c r="F87" s="63"/>
      <c r="G87" t="s" s="18">
        <v>53</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4" customHeight="1">
      <c r="A88" s="13"/>
      <c r="B88" s="30">
        <v>80</v>
      </c>
      <c r="C88" t="s" s="18">
        <f>IF(R87="","",C87+R87)</f>
      </c>
      <c r="D88" s="21"/>
      <c r="E88" s="19"/>
      <c r="F88" s="63"/>
      <c r="G88" t="s" s="18">
        <v>53</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4" customHeight="1">
      <c r="A89" s="13"/>
      <c r="B89" s="30">
        <v>81</v>
      </c>
      <c r="C89" t="s" s="18">
        <f>IF(R88="","",C88+R88)</f>
      </c>
      <c r="D89" s="21"/>
      <c r="E89" s="19"/>
      <c r="F89" s="63"/>
      <c r="G89" t="s" s="18">
        <v>53</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4" customHeight="1">
      <c r="A90" s="13"/>
      <c r="B90" s="30">
        <v>82</v>
      </c>
      <c r="C90" t="s" s="18">
        <f>IF(R89="","",C89+R89)</f>
      </c>
      <c r="D90" s="21"/>
      <c r="E90" s="19"/>
      <c r="F90" s="63"/>
      <c r="G90" t="s" s="18">
        <v>53</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4" customHeight="1">
      <c r="A91" s="13"/>
      <c r="B91" s="30">
        <v>83</v>
      </c>
      <c r="C91" t="s" s="18">
        <f>IF(R90="","",C90+R90)</f>
      </c>
      <c r="D91" s="21"/>
      <c r="E91" s="19"/>
      <c r="F91" s="63"/>
      <c r="G91" t="s" s="18">
        <v>53</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4" customHeight="1">
      <c r="A92" s="13"/>
      <c r="B92" s="30">
        <v>84</v>
      </c>
      <c r="C92" t="s" s="18">
        <f>IF(R91="","",C91+R91)</f>
      </c>
      <c r="D92" s="21"/>
      <c r="E92" s="19"/>
      <c r="F92" s="63"/>
      <c r="G92" t="s" s="18">
        <v>54</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4" customHeight="1">
      <c r="A93" s="13"/>
      <c r="B93" s="30">
        <v>85</v>
      </c>
      <c r="C93" t="s" s="18">
        <f>IF(R92="","",C92+R92)</f>
      </c>
      <c r="D93" s="21"/>
      <c r="E93" s="19"/>
      <c r="F93" s="63"/>
      <c r="G93" t="s" s="18">
        <v>53</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4" customHeight="1">
      <c r="A94" s="13"/>
      <c r="B94" s="30">
        <v>86</v>
      </c>
      <c r="C94" t="s" s="18">
        <f>IF(R93="","",C93+R93)</f>
      </c>
      <c r="D94" s="21"/>
      <c r="E94" s="19"/>
      <c r="F94" s="63"/>
      <c r="G94" t="s" s="18">
        <v>54</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4" customHeight="1">
      <c r="A95" s="13"/>
      <c r="B95" s="30">
        <v>87</v>
      </c>
      <c r="C95" t="s" s="18">
        <f>IF(R94="","",C94+R94)</f>
      </c>
      <c r="D95" s="21"/>
      <c r="E95" s="19"/>
      <c r="F95" s="63"/>
      <c r="G95" t="s" s="18">
        <v>53</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4" customHeight="1">
      <c r="A96" s="13"/>
      <c r="B96" s="30">
        <v>88</v>
      </c>
      <c r="C96" t="s" s="18">
        <f>IF(R95="","",C95+R95)</f>
      </c>
      <c r="D96" s="21"/>
      <c r="E96" s="19"/>
      <c r="F96" s="63"/>
      <c r="G96" t="s" s="18">
        <v>54</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4" customHeight="1">
      <c r="A97" s="13"/>
      <c r="B97" s="30">
        <v>89</v>
      </c>
      <c r="C97" t="s" s="18">
        <f>IF(R96="","",C96+R96)</f>
      </c>
      <c r="D97" s="21"/>
      <c r="E97" s="19"/>
      <c r="F97" s="63"/>
      <c r="G97" t="s" s="18">
        <v>53</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4" customHeight="1">
      <c r="A98" s="13"/>
      <c r="B98" s="30">
        <v>90</v>
      </c>
      <c r="C98" t="s" s="18">
        <f>IF(R97="","",C97+R97)</f>
      </c>
      <c r="D98" s="21"/>
      <c r="E98" s="19"/>
      <c r="F98" s="63"/>
      <c r="G98" t="s" s="18">
        <v>54</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4" customHeight="1">
      <c r="A99" s="13"/>
      <c r="B99" s="30">
        <v>91</v>
      </c>
      <c r="C99" t="s" s="18">
        <f>IF(R98="","",C98+R98)</f>
      </c>
      <c r="D99" s="21"/>
      <c r="E99" s="19"/>
      <c r="F99" s="63"/>
      <c r="G99" t="s" s="18">
        <v>53</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4" customHeight="1">
      <c r="A100" s="13"/>
      <c r="B100" s="30">
        <v>92</v>
      </c>
      <c r="C100" t="s" s="18">
        <f>IF(R99="","",C99+R99)</f>
      </c>
      <c r="D100" s="21"/>
      <c r="E100" s="19"/>
      <c r="F100" s="63"/>
      <c r="G100" t="s" s="18">
        <v>53</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4" customHeight="1">
      <c r="A101" s="13"/>
      <c r="B101" s="30">
        <v>93</v>
      </c>
      <c r="C101" t="s" s="18">
        <f>IF(R100="","",C100+R100)</f>
      </c>
      <c r="D101" s="21"/>
      <c r="E101" s="19"/>
      <c r="F101" s="63"/>
      <c r="G101" t="s" s="18">
        <v>54</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4" customHeight="1">
      <c r="A102" s="13"/>
      <c r="B102" s="30">
        <v>94</v>
      </c>
      <c r="C102" t="s" s="18">
        <f>IF(R101="","",C101+R101)</f>
      </c>
      <c r="D102" s="21"/>
      <c r="E102" s="19"/>
      <c r="F102" s="63"/>
      <c r="G102" t="s" s="18">
        <v>54</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4" customHeight="1">
      <c r="A103" s="13"/>
      <c r="B103" s="30">
        <v>95</v>
      </c>
      <c r="C103" t="s" s="18">
        <f>IF(R102="","",C102+R102)</f>
      </c>
      <c r="D103" s="21"/>
      <c r="E103" s="19"/>
      <c r="F103" s="63"/>
      <c r="G103" t="s" s="18">
        <v>54</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4" customHeight="1">
      <c r="A104" s="13"/>
      <c r="B104" s="30">
        <v>96</v>
      </c>
      <c r="C104" t="s" s="18">
        <f>IF(R103="","",C103+R103)</f>
      </c>
      <c r="D104" s="21"/>
      <c r="E104" s="19"/>
      <c r="F104" s="63"/>
      <c r="G104" t="s" s="18">
        <v>53</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4" customHeight="1">
      <c r="A105" s="13"/>
      <c r="B105" s="30">
        <v>97</v>
      </c>
      <c r="C105" t="s" s="18">
        <f>IF(R104="","",C104+R104)</f>
      </c>
      <c r="D105" s="21"/>
      <c r="E105" s="19"/>
      <c r="F105" s="63"/>
      <c r="G105" t="s" s="18">
        <v>54</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4" customHeight="1">
      <c r="A106" s="13"/>
      <c r="B106" s="30">
        <v>98</v>
      </c>
      <c r="C106" t="s" s="18">
        <f>IF(R105="","",C105+R105)</f>
      </c>
      <c r="D106" s="21"/>
      <c r="E106" s="19"/>
      <c r="F106" s="63"/>
      <c r="G106" t="s" s="18">
        <v>53</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4" customHeight="1">
      <c r="A107" s="13"/>
      <c r="B107" s="30">
        <v>99</v>
      </c>
      <c r="C107" t="s" s="18">
        <f>IF(R106="","",C106+R106)</f>
      </c>
      <c r="D107" s="21"/>
      <c r="E107" s="19"/>
      <c r="F107" s="63"/>
      <c r="G107" t="s" s="18">
        <v>53</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4" customHeight="1">
      <c r="A108" s="13"/>
      <c r="B108" s="30">
        <v>100</v>
      </c>
      <c r="C108" t="s" s="18">
        <f>IF(R107="","",C107+R107)</f>
      </c>
      <c r="D108" s="21"/>
      <c r="E108" s="19"/>
      <c r="F108" s="63"/>
      <c r="G108" t="s" s="18">
        <v>54</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