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Pa-10\Documents\FX\CMA\PB検証\"/>
    </mc:Choice>
  </mc:AlternateContent>
  <xr:revisionPtr revIDLastSave="0" documentId="13_ncr:1_{806D12E4-3C35-4910-A1A0-F56867F0B219}" xr6:coauthVersionLast="43" xr6:coauthVersionMax="43" xr10:uidLastSave="{00000000-0000-0000-0000-000000000000}"/>
  <bookViews>
    <workbookView xWindow="11040" yWindow="0" windowWidth="11772" windowHeight="11640" firstSheet="1" activeTab="1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34" r:id="rId5"/>
    <sheet name="気づき" sheetId="9" r:id="rId6"/>
    <sheet name="検証終了通貨" sheetId="10" r:id="rId7"/>
    <sheet name="テンプレ" sheetId="17" state="hidden" r:id="rId8"/>
  </sheets>
  <externalReferences>
    <externalReference r:id="rId9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" i="31" l="1"/>
  <c r="M23" i="31" s="1"/>
  <c r="K23" i="32"/>
  <c r="M23" i="32" s="1"/>
  <c r="K22" i="31"/>
  <c r="M22" i="31" s="1"/>
  <c r="K22" i="32"/>
  <c r="M22" i="32" s="1"/>
  <c r="K21" i="31"/>
  <c r="M21" i="31" s="1"/>
  <c r="K21" i="32"/>
  <c r="M21" i="32" s="1"/>
  <c r="K20" i="31"/>
  <c r="M20" i="31" s="1"/>
  <c r="K20" i="32"/>
  <c r="M20" i="32" s="1"/>
  <c r="K19" i="31"/>
  <c r="M19" i="31" s="1"/>
  <c r="K19" i="32"/>
  <c r="M19" i="32" s="1"/>
  <c r="K18" i="33"/>
  <c r="M18" i="33" s="1"/>
  <c r="K18" i="31"/>
  <c r="M18" i="31" s="1"/>
  <c r="K18" i="32"/>
  <c r="M18" i="32" s="1"/>
  <c r="K17" i="31"/>
  <c r="M17" i="31" s="1"/>
  <c r="K17" i="32"/>
  <c r="M17" i="32" s="1"/>
  <c r="K16" i="31"/>
  <c r="M16" i="31" s="1"/>
  <c r="K16" i="32"/>
  <c r="M16" i="32" s="1"/>
  <c r="M45" i="33"/>
  <c r="M44" i="33"/>
  <c r="M43" i="33"/>
  <c r="M42" i="33"/>
  <c r="M41" i="33"/>
  <c r="M40" i="33"/>
  <c r="M39" i="33"/>
  <c r="M38" i="33"/>
  <c r="M37" i="33"/>
  <c r="M36" i="33"/>
  <c r="M35" i="33"/>
  <c r="M34" i="33"/>
  <c r="M33" i="33"/>
  <c r="M32" i="33"/>
  <c r="M31" i="33"/>
  <c r="M30" i="33"/>
  <c r="M29" i="33"/>
  <c r="M28" i="33"/>
  <c r="M27" i="33"/>
  <c r="M26" i="33"/>
  <c r="M25" i="33"/>
  <c r="M24" i="33"/>
  <c r="M9" i="33"/>
  <c r="M36" i="32"/>
  <c r="M35" i="32"/>
  <c r="M34" i="32"/>
  <c r="M33" i="32"/>
  <c r="M32" i="32"/>
  <c r="M31" i="32"/>
  <c r="M30" i="32"/>
  <c r="M29" i="32"/>
  <c r="M28" i="32"/>
  <c r="M27" i="32"/>
  <c r="M26" i="32"/>
  <c r="M25" i="32"/>
  <c r="M24" i="32"/>
  <c r="M9" i="32"/>
  <c r="M39" i="31"/>
  <c r="M38" i="31"/>
  <c r="M37" i="31"/>
  <c r="M36" i="31"/>
  <c r="M35" i="31"/>
  <c r="M34" i="31"/>
  <c r="M33" i="31"/>
  <c r="M32" i="31"/>
  <c r="M31" i="31"/>
  <c r="M30" i="31"/>
  <c r="M29" i="31"/>
  <c r="M28" i="31"/>
  <c r="M27" i="31"/>
  <c r="M26" i="31"/>
  <c r="M25" i="31"/>
  <c r="M24" i="31"/>
  <c r="M9" i="31"/>
  <c r="T32" i="33" l="1"/>
  <c r="T31" i="33"/>
  <c r="T30" i="33"/>
  <c r="T29" i="33"/>
  <c r="T28" i="33"/>
  <c r="T27" i="33"/>
  <c r="T26" i="33"/>
  <c r="T25" i="33"/>
  <c r="T24" i="33"/>
  <c r="T23" i="33"/>
  <c r="R23" i="33" s="1"/>
  <c r="T22" i="33"/>
  <c r="R22" i="33" s="1"/>
  <c r="T21" i="33"/>
  <c r="R21" i="33" s="1"/>
  <c r="T20" i="33"/>
  <c r="R20" i="33" s="1"/>
  <c r="T19" i="33"/>
  <c r="R19" i="33" s="1"/>
  <c r="T18" i="33"/>
  <c r="T17" i="33"/>
  <c r="R17" i="33" s="1"/>
  <c r="T16" i="33"/>
  <c r="R16" i="33" s="1"/>
  <c r="T15" i="33"/>
  <c r="T14" i="33"/>
  <c r="T13" i="33"/>
  <c r="T12" i="33"/>
  <c r="T11" i="33"/>
  <c r="T10" i="33"/>
  <c r="R50" i="33"/>
  <c r="R49" i="33"/>
  <c r="R48" i="33"/>
  <c r="R47" i="33"/>
  <c r="R46" i="33"/>
  <c r="R45" i="33"/>
  <c r="R44" i="33"/>
  <c r="R43" i="33"/>
  <c r="R42" i="33"/>
  <c r="R41" i="33"/>
  <c r="R40" i="33"/>
  <c r="R39" i="33"/>
  <c r="R38" i="33"/>
  <c r="R37" i="33"/>
  <c r="R36" i="33"/>
  <c r="R35" i="33"/>
  <c r="R34" i="33"/>
  <c r="R33" i="33"/>
  <c r="R32" i="33"/>
  <c r="R31" i="33"/>
  <c r="R30" i="33"/>
  <c r="R29" i="33"/>
  <c r="R28" i="33"/>
  <c r="R27" i="33"/>
  <c r="R26" i="33"/>
  <c r="R25" i="33"/>
  <c r="R24" i="33"/>
  <c r="R18" i="33"/>
  <c r="K38" i="33"/>
  <c r="K37" i="33"/>
  <c r="K36" i="33"/>
  <c r="K35" i="33"/>
  <c r="K34" i="33"/>
  <c r="K33" i="33"/>
  <c r="K32" i="33"/>
  <c r="K31" i="33"/>
  <c r="K30" i="33"/>
  <c r="K29" i="33"/>
  <c r="K27" i="33"/>
  <c r="K26" i="33"/>
  <c r="K25" i="33"/>
  <c r="K24" i="33"/>
  <c r="K23" i="33"/>
  <c r="M23" i="33" s="1"/>
  <c r="K22" i="33"/>
  <c r="M22" i="33" s="1"/>
  <c r="K21" i="33"/>
  <c r="M21" i="33" s="1"/>
  <c r="K20" i="33"/>
  <c r="M20" i="33" s="1"/>
  <c r="K19" i="33"/>
  <c r="M19" i="33" s="1"/>
  <c r="K17" i="33"/>
  <c r="M17" i="33" s="1"/>
  <c r="K9" i="31"/>
  <c r="K9" i="32"/>
  <c r="K9" i="33" l="1"/>
  <c r="R42" i="32" l="1"/>
  <c r="R43" i="32"/>
  <c r="R44" i="32"/>
  <c r="R45" i="32"/>
  <c r="R46" i="32"/>
  <c r="R60" i="32"/>
  <c r="R61" i="32"/>
  <c r="R62" i="32"/>
  <c r="W41" i="32"/>
  <c r="V41" i="32"/>
  <c r="T42" i="32"/>
  <c r="W42" i="32" s="1"/>
  <c r="V42" i="32"/>
  <c r="M40" i="31"/>
  <c r="M93" i="31" l="1"/>
  <c r="M92" i="31"/>
  <c r="M91" i="31"/>
  <c r="M90" i="31"/>
  <c r="M89" i="31"/>
  <c r="M88" i="31"/>
  <c r="M87" i="31"/>
  <c r="M86" i="31"/>
  <c r="M85" i="31"/>
  <c r="M84" i="31"/>
  <c r="M83" i="31"/>
  <c r="M82" i="31"/>
  <c r="M81" i="31"/>
  <c r="M80" i="31"/>
  <c r="M79" i="31"/>
  <c r="M78" i="31"/>
  <c r="M77" i="31"/>
  <c r="M76" i="31"/>
  <c r="M75" i="31"/>
  <c r="M74" i="31"/>
  <c r="M73" i="31"/>
  <c r="M72" i="31"/>
  <c r="M71" i="31"/>
  <c r="M70" i="31"/>
  <c r="M69" i="31"/>
  <c r="M68" i="31"/>
  <c r="M67" i="31"/>
  <c r="M66" i="31"/>
  <c r="M65" i="31"/>
  <c r="M64" i="31"/>
  <c r="M63" i="31"/>
  <c r="M62" i="31"/>
  <c r="M61" i="31"/>
  <c r="M60" i="31"/>
  <c r="M59" i="31"/>
  <c r="M58" i="31"/>
  <c r="M57" i="31"/>
  <c r="M56" i="31"/>
  <c r="M55" i="31"/>
  <c r="M54" i="31"/>
  <c r="M53" i="31"/>
  <c r="M52" i="31"/>
  <c r="M51" i="31"/>
  <c r="M50" i="31"/>
  <c r="M49" i="31"/>
  <c r="M48" i="31"/>
  <c r="M47" i="31"/>
  <c r="M46" i="31"/>
  <c r="M45" i="31"/>
  <c r="M44" i="31"/>
  <c r="M43" i="31"/>
  <c r="M42" i="31"/>
  <c r="M41" i="31"/>
  <c r="M88" i="33"/>
  <c r="M87" i="33"/>
  <c r="M86" i="33"/>
  <c r="M85" i="33"/>
  <c r="M84" i="33"/>
  <c r="M83" i="33"/>
  <c r="M82" i="33"/>
  <c r="M81" i="33"/>
  <c r="M80" i="33"/>
  <c r="M79" i="33"/>
  <c r="M78" i="33"/>
  <c r="M77" i="33"/>
  <c r="M76" i="33"/>
  <c r="M75" i="33"/>
  <c r="M74" i="33"/>
  <c r="M73" i="33"/>
  <c r="M72" i="33"/>
  <c r="M71" i="33"/>
  <c r="M70" i="33"/>
  <c r="M69" i="33"/>
  <c r="M68" i="33"/>
  <c r="M67" i="33"/>
  <c r="M66" i="33"/>
  <c r="M65" i="33"/>
  <c r="M64" i="33"/>
  <c r="M63" i="33"/>
  <c r="M62" i="33"/>
  <c r="M61" i="33"/>
  <c r="M60" i="33"/>
  <c r="M59" i="33"/>
  <c r="M58" i="33"/>
  <c r="M57" i="33"/>
  <c r="M56" i="33"/>
  <c r="M55" i="33"/>
  <c r="M54" i="33"/>
  <c r="M53" i="33"/>
  <c r="M52" i="33"/>
  <c r="C58" i="32" l="1"/>
  <c r="C57" i="32"/>
  <c r="C56" i="32"/>
  <c r="C55" i="32"/>
  <c r="C54" i="32"/>
  <c r="C53" i="32"/>
  <c r="C52" i="32"/>
  <c r="C51" i="32"/>
  <c r="C50" i="32"/>
  <c r="C49" i="32"/>
  <c r="C48" i="32"/>
  <c r="K107" i="33" l="1"/>
  <c r="K106" i="33"/>
  <c r="K105" i="33"/>
  <c r="K104" i="33"/>
  <c r="K103" i="33"/>
  <c r="K102" i="33"/>
  <c r="K101" i="33"/>
  <c r="K100" i="33"/>
  <c r="K99" i="33"/>
  <c r="K98" i="33"/>
  <c r="K97" i="33"/>
  <c r="K96" i="33"/>
  <c r="K95" i="33"/>
  <c r="K94" i="33"/>
  <c r="K93" i="33"/>
  <c r="K92" i="33"/>
  <c r="K91" i="33"/>
  <c r="K90" i="33"/>
  <c r="K89" i="33"/>
  <c r="K88" i="33"/>
  <c r="K87" i="33"/>
  <c r="K86" i="33"/>
  <c r="K85" i="33"/>
  <c r="K84" i="33"/>
  <c r="K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T77" i="33" l="1"/>
  <c r="T76" i="33"/>
  <c r="T75" i="33"/>
  <c r="T74" i="33"/>
  <c r="T73" i="33"/>
  <c r="T72" i="33"/>
  <c r="T71" i="33"/>
  <c r="T70" i="33"/>
  <c r="T69" i="33"/>
  <c r="T68" i="33"/>
  <c r="T67" i="33"/>
  <c r="T66" i="33"/>
  <c r="T65" i="33"/>
  <c r="T64" i="33"/>
  <c r="T63" i="33"/>
  <c r="T62" i="33"/>
  <c r="T61" i="33"/>
  <c r="T60" i="33"/>
  <c r="T59" i="33"/>
  <c r="T58" i="33"/>
  <c r="T57" i="33"/>
  <c r="T56" i="33"/>
  <c r="T55" i="33"/>
  <c r="T54" i="33"/>
  <c r="T53" i="33"/>
  <c r="T52" i="33"/>
  <c r="T51" i="33"/>
  <c r="T50" i="33"/>
  <c r="T49" i="33"/>
  <c r="T48" i="33"/>
  <c r="T47" i="33"/>
  <c r="T46" i="33"/>
  <c r="T45" i="33"/>
  <c r="T44" i="33"/>
  <c r="T43" i="33"/>
  <c r="T42" i="33"/>
  <c r="T41" i="33"/>
  <c r="T40" i="33"/>
  <c r="T80" i="32"/>
  <c r="T79" i="32"/>
  <c r="T78" i="32"/>
  <c r="T77" i="32"/>
  <c r="T76" i="32"/>
  <c r="T75" i="32"/>
  <c r="T74" i="32"/>
  <c r="T73" i="32"/>
  <c r="T72" i="32"/>
  <c r="T71" i="32"/>
  <c r="T70" i="32"/>
  <c r="T69" i="32"/>
  <c r="T68" i="32"/>
  <c r="T67" i="32"/>
  <c r="T66" i="32"/>
  <c r="T65" i="32"/>
  <c r="T64" i="32"/>
  <c r="T63" i="32"/>
  <c r="T62" i="32"/>
  <c r="T61" i="32"/>
  <c r="T60" i="32"/>
  <c r="T59" i="32"/>
  <c r="T58" i="32"/>
  <c r="T57" i="32"/>
  <c r="T56" i="32"/>
  <c r="T55" i="32"/>
  <c r="T54" i="32"/>
  <c r="T53" i="32"/>
  <c r="T52" i="32"/>
  <c r="T51" i="32"/>
  <c r="T50" i="32"/>
  <c r="T49" i="32"/>
  <c r="T48" i="32"/>
  <c r="T47" i="32"/>
  <c r="T46" i="32"/>
  <c r="T45" i="32"/>
  <c r="T44" i="32"/>
  <c r="T43" i="32"/>
  <c r="T40" i="32"/>
  <c r="T39" i="32"/>
  <c r="T58" i="31"/>
  <c r="T57" i="31"/>
  <c r="T56" i="31"/>
  <c r="T55" i="31"/>
  <c r="T54" i="31"/>
  <c r="T53" i="31"/>
  <c r="T52" i="31"/>
  <c r="T51" i="31"/>
  <c r="T50" i="31"/>
  <c r="T49" i="31"/>
  <c r="T48" i="31"/>
  <c r="T47" i="31"/>
  <c r="T46" i="31"/>
  <c r="T45" i="31"/>
  <c r="T44" i="31"/>
  <c r="T43" i="31"/>
  <c r="T42" i="31"/>
  <c r="T41" i="31"/>
  <c r="T40" i="31"/>
  <c r="T39" i="31"/>
  <c r="T39" i="33"/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V106" i="33"/>
  <c r="T106" i="33"/>
  <c r="W106" i="33" s="1"/>
  <c r="R106" i="33"/>
  <c r="C107" i="33" s="1"/>
  <c r="X107" i="33" s="1"/>
  <c r="Y107" i="33" s="1"/>
  <c r="M106" i="33"/>
  <c r="V105" i="33"/>
  <c r="T105" i="33"/>
  <c r="W105" i="33" s="1"/>
  <c r="R105" i="33"/>
  <c r="C106" i="33" s="1"/>
  <c r="X106" i="33" s="1"/>
  <c r="Y106" i="33" s="1"/>
  <c r="M105" i="33"/>
  <c r="V104" i="33"/>
  <c r="T104" i="33"/>
  <c r="W104" i="33" s="1"/>
  <c r="R104" i="33"/>
  <c r="C105" i="33" s="1"/>
  <c r="X105" i="33" s="1"/>
  <c r="Y105" i="33" s="1"/>
  <c r="M104" i="33"/>
  <c r="V103" i="33"/>
  <c r="T103" i="33"/>
  <c r="W103" i="33"/>
  <c r="R103" i="33"/>
  <c r="C104" i="33" s="1"/>
  <c r="X104" i="33" s="1"/>
  <c r="Y104" i="33" s="1"/>
  <c r="M103" i="33"/>
  <c r="V102" i="33"/>
  <c r="T102" i="33"/>
  <c r="W102" i="33" s="1"/>
  <c r="R102" i="33"/>
  <c r="C103" i="33" s="1"/>
  <c r="X103" i="33" s="1"/>
  <c r="Y103" i="33" s="1"/>
  <c r="M102" i="33"/>
  <c r="V101" i="33"/>
  <c r="T101" i="33"/>
  <c r="W101" i="33" s="1"/>
  <c r="R101" i="33"/>
  <c r="C102" i="33" s="1"/>
  <c r="X102" i="33" s="1"/>
  <c r="Y102" i="33" s="1"/>
  <c r="M101" i="33"/>
  <c r="V100" i="33"/>
  <c r="T100" i="33"/>
  <c r="W100" i="33" s="1"/>
  <c r="R100" i="33"/>
  <c r="C101" i="33" s="1"/>
  <c r="X101" i="33" s="1"/>
  <c r="Y101" i="33" s="1"/>
  <c r="M100" i="33"/>
  <c r="V99" i="33"/>
  <c r="T99" i="33"/>
  <c r="W99" i="33" s="1"/>
  <c r="R99" i="33"/>
  <c r="C100" i="33" s="1"/>
  <c r="X100" i="33" s="1"/>
  <c r="Y100" i="33" s="1"/>
  <c r="M99" i="33"/>
  <c r="V98" i="33"/>
  <c r="T98" i="33"/>
  <c r="W98" i="33" s="1"/>
  <c r="R98" i="33"/>
  <c r="C99" i="33" s="1"/>
  <c r="X99" i="33" s="1"/>
  <c r="Y99" i="33" s="1"/>
  <c r="M98" i="33"/>
  <c r="V97" i="33"/>
  <c r="T97" i="33"/>
  <c r="W97" i="33" s="1"/>
  <c r="R97" i="33"/>
  <c r="C98" i="33" s="1"/>
  <c r="X98" i="33" s="1"/>
  <c r="Y98" i="33" s="1"/>
  <c r="M97" i="33"/>
  <c r="V96" i="33"/>
  <c r="T96" i="33"/>
  <c r="W96" i="33" s="1"/>
  <c r="R96" i="33"/>
  <c r="C97" i="33" s="1"/>
  <c r="X97" i="33" s="1"/>
  <c r="Y97" i="33" s="1"/>
  <c r="M96" i="33"/>
  <c r="V95" i="33"/>
  <c r="T95" i="33"/>
  <c r="W95" i="33" s="1"/>
  <c r="R95" i="33"/>
  <c r="C96" i="33" s="1"/>
  <c r="X96" i="33" s="1"/>
  <c r="Y96" i="33" s="1"/>
  <c r="M95" i="33"/>
  <c r="V94" i="33"/>
  <c r="T94" i="33"/>
  <c r="W94" i="33" s="1"/>
  <c r="R94" i="33"/>
  <c r="C95" i="33" s="1"/>
  <c r="X95" i="33" s="1"/>
  <c r="Y95" i="33" s="1"/>
  <c r="M94" i="33"/>
  <c r="V93" i="33"/>
  <c r="T93" i="33"/>
  <c r="W93" i="33" s="1"/>
  <c r="R93" i="33"/>
  <c r="C94" i="33" s="1"/>
  <c r="X94" i="33" s="1"/>
  <c r="Y94" i="33" s="1"/>
  <c r="M93" i="33"/>
  <c r="V92" i="33"/>
  <c r="T92" i="33"/>
  <c r="W92" i="33" s="1"/>
  <c r="R92" i="33"/>
  <c r="C93" i="33" s="1"/>
  <c r="X93" i="33" s="1"/>
  <c r="Y93" i="33" s="1"/>
  <c r="M92" i="33"/>
  <c r="V91" i="33"/>
  <c r="T91" i="33"/>
  <c r="W91" i="33" s="1"/>
  <c r="R91" i="33"/>
  <c r="C92" i="33" s="1"/>
  <c r="X92" i="33" s="1"/>
  <c r="Y92" i="33" s="1"/>
  <c r="M91" i="33"/>
  <c r="V90" i="33"/>
  <c r="T90" i="33"/>
  <c r="W90" i="33" s="1"/>
  <c r="R90" i="33"/>
  <c r="C91" i="33" s="1"/>
  <c r="X91" i="33" s="1"/>
  <c r="Y91" i="33" s="1"/>
  <c r="M90" i="33"/>
  <c r="V89" i="33"/>
  <c r="T89" i="33"/>
  <c r="W89" i="33" s="1"/>
  <c r="R89" i="33"/>
  <c r="C90" i="33" s="1"/>
  <c r="X90" i="33" s="1"/>
  <c r="Y90" i="33" s="1"/>
  <c r="M89" i="33"/>
  <c r="V88" i="33"/>
  <c r="T88" i="33"/>
  <c r="W88" i="33" s="1"/>
  <c r="R88" i="33"/>
  <c r="C89" i="33" s="1"/>
  <c r="X89" i="33" s="1"/>
  <c r="Y89" i="33" s="1"/>
  <c r="V87" i="33"/>
  <c r="T87" i="33"/>
  <c r="W87" i="33" s="1"/>
  <c r="R87" i="33"/>
  <c r="C88" i="33" s="1"/>
  <c r="X88" i="33" s="1"/>
  <c r="Y88" i="33" s="1"/>
  <c r="V86" i="33"/>
  <c r="T86" i="33"/>
  <c r="W86" i="33" s="1"/>
  <c r="R86" i="33"/>
  <c r="C87" i="33" s="1"/>
  <c r="X87" i="33" s="1"/>
  <c r="Y87" i="33" s="1"/>
  <c r="V85" i="33"/>
  <c r="T85" i="33"/>
  <c r="W85" i="33" s="1"/>
  <c r="R85" i="33"/>
  <c r="C86" i="33" s="1"/>
  <c r="X86" i="33" s="1"/>
  <c r="Y86" i="33" s="1"/>
  <c r="V84" i="33"/>
  <c r="T84" i="33"/>
  <c r="W84" i="33" s="1"/>
  <c r="R84" i="33"/>
  <c r="C85" i="33" s="1"/>
  <c r="X85" i="33" s="1"/>
  <c r="Y85" i="33" s="1"/>
  <c r="V83" i="33"/>
  <c r="T83" i="33"/>
  <c r="W83" i="33" s="1"/>
  <c r="R83" i="33"/>
  <c r="C84" i="33" s="1"/>
  <c r="X84" i="33" s="1"/>
  <c r="Y84" i="33" s="1"/>
  <c r="V82" i="33"/>
  <c r="T82" i="33"/>
  <c r="W82" i="33" s="1"/>
  <c r="R82" i="33"/>
  <c r="C83" i="33" s="1"/>
  <c r="X83" i="33" s="1"/>
  <c r="Y83" i="33" s="1"/>
  <c r="V81" i="33"/>
  <c r="T81" i="33"/>
  <c r="W81" i="33" s="1"/>
  <c r="R81" i="33"/>
  <c r="C82" i="33" s="1"/>
  <c r="X82" i="33" s="1"/>
  <c r="Y82" i="33" s="1"/>
  <c r="V80" i="33"/>
  <c r="T80" i="33"/>
  <c r="W80" i="33"/>
  <c r="R80" i="33"/>
  <c r="C81" i="33" s="1"/>
  <c r="X81" i="33" s="1"/>
  <c r="Y81" i="33" s="1"/>
  <c r="V79" i="33"/>
  <c r="T79" i="33"/>
  <c r="W79" i="33" s="1"/>
  <c r="R79" i="33"/>
  <c r="C80" i="33" s="1"/>
  <c r="X80" i="33" s="1"/>
  <c r="Y80" i="33" s="1"/>
  <c r="V78" i="33"/>
  <c r="T78" i="33"/>
  <c r="W78" i="33" s="1"/>
  <c r="R78" i="33"/>
  <c r="C79" i="33" s="1"/>
  <c r="X79" i="33" s="1"/>
  <c r="Y79" i="33" s="1"/>
  <c r="W77" i="33"/>
  <c r="V77" i="33"/>
  <c r="R77" i="33"/>
  <c r="C78" i="33" s="1"/>
  <c r="X78" i="33" s="1"/>
  <c r="Y78" i="33" s="1"/>
  <c r="W76" i="33"/>
  <c r="V76" i="33"/>
  <c r="R76" i="33"/>
  <c r="C77" i="33" s="1"/>
  <c r="X77" i="33" s="1"/>
  <c r="Y77" i="33" s="1"/>
  <c r="V75" i="33"/>
  <c r="W75" i="33"/>
  <c r="R75" i="33"/>
  <c r="C76" i="33" s="1"/>
  <c r="X76" i="33" s="1"/>
  <c r="Y76" i="33" s="1"/>
  <c r="V74" i="33"/>
  <c r="W74" i="33"/>
  <c r="R74" i="33"/>
  <c r="C75" i="33" s="1"/>
  <c r="X75" i="33" s="1"/>
  <c r="Y75" i="33" s="1"/>
  <c r="V73" i="33"/>
  <c r="W73" i="33"/>
  <c r="R73" i="33"/>
  <c r="C74" i="33" s="1"/>
  <c r="X74" i="33" s="1"/>
  <c r="Y74" i="33" s="1"/>
  <c r="V72" i="33"/>
  <c r="W72" i="33"/>
  <c r="R72" i="33"/>
  <c r="C73" i="33" s="1"/>
  <c r="X73" i="33" s="1"/>
  <c r="Y73" i="33" s="1"/>
  <c r="V71" i="33"/>
  <c r="W71" i="33"/>
  <c r="R71" i="33"/>
  <c r="C72" i="33" s="1"/>
  <c r="X72" i="33" s="1"/>
  <c r="Y72" i="33" s="1"/>
  <c r="V70" i="33"/>
  <c r="W70" i="33"/>
  <c r="R70" i="33"/>
  <c r="C71" i="33" s="1"/>
  <c r="X71" i="33" s="1"/>
  <c r="Y71" i="33" s="1"/>
  <c r="V69" i="33"/>
  <c r="W69" i="33"/>
  <c r="R69" i="33"/>
  <c r="C70" i="33" s="1"/>
  <c r="X70" i="33" s="1"/>
  <c r="Y70" i="33" s="1"/>
  <c r="V68" i="33"/>
  <c r="W68" i="33"/>
  <c r="R68" i="33"/>
  <c r="C69" i="33" s="1"/>
  <c r="X69" i="33" s="1"/>
  <c r="Y69" i="33" s="1"/>
  <c r="V67" i="33"/>
  <c r="W67" i="33"/>
  <c r="R67" i="33"/>
  <c r="C68" i="33" s="1"/>
  <c r="X68" i="33" s="1"/>
  <c r="Y68" i="33" s="1"/>
  <c r="V66" i="33"/>
  <c r="W66" i="33"/>
  <c r="R66" i="33"/>
  <c r="X67" i="33" s="1"/>
  <c r="Y67" i="33" s="1"/>
  <c r="V65" i="33"/>
  <c r="W65" i="33"/>
  <c r="R65" i="33"/>
  <c r="X66" i="33" s="1"/>
  <c r="Y66" i="33" s="1"/>
  <c r="V64" i="33"/>
  <c r="W64" i="33"/>
  <c r="R64" i="33"/>
  <c r="X65" i="33" s="1"/>
  <c r="Y65" i="33" s="1"/>
  <c r="V63" i="33"/>
  <c r="W63" i="33"/>
  <c r="R63" i="33"/>
  <c r="X64" i="33" s="1"/>
  <c r="Y64" i="33" s="1"/>
  <c r="V62" i="33"/>
  <c r="W62" i="33"/>
  <c r="R62" i="33"/>
  <c r="X63" i="33" s="1"/>
  <c r="Y63" i="33" s="1"/>
  <c r="V61" i="33"/>
  <c r="W61" i="33"/>
  <c r="R61" i="33"/>
  <c r="X62" i="33" s="1"/>
  <c r="Y62" i="33" s="1"/>
  <c r="V60" i="33"/>
  <c r="W60" i="33"/>
  <c r="R60" i="33"/>
  <c r="X61" i="33" s="1"/>
  <c r="Y61" i="33" s="1"/>
  <c r="V59" i="33"/>
  <c r="W59" i="33"/>
  <c r="R59" i="33"/>
  <c r="X60" i="33" s="1"/>
  <c r="Y60" i="33" s="1"/>
  <c r="V58" i="33"/>
  <c r="W58" i="33"/>
  <c r="R58" i="33"/>
  <c r="X59" i="33" s="1"/>
  <c r="Y59" i="33" s="1"/>
  <c r="V57" i="33"/>
  <c r="W57" i="33"/>
  <c r="R57" i="33"/>
  <c r="X58" i="33" s="1"/>
  <c r="Y58" i="33" s="1"/>
  <c r="V56" i="33"/>
  <c r="W56" i="33"/>
  <c r="R56" i="33"/>
  <c r="X57" i="33" s="1"/>
  <c r="Y57" i="33" s="1"/>
  <c r="V55" i="33"/>
  <c r="W55" i="33"/>
  <c r="R55" i="33"/>
  <c r="X56" i="33" s="1"/>
  <c r="Y56" i="33" s="1"/>
  <c r="V54" i="33"/>
  <c r="W54" i="33"/>
  <c r="R54" i="33"/>
  <c r="X55" i="33" s="1"/>
  <c r="Y55" i="33" s="1"/>
  <c r="V53" i="33"/>
  <c r="W53" i="33"/>
  <c r="R53" i="33"/>
  <c r="X54" i="33" s="1"/>
  <c r="Y54" i="33" s="1"/>
  <c r="V52" i="33"/>
  <c r="W52" i="33"/>
  <c r="R52" i="33"/>
  <c r="X53" i="33" s="1"/>
  <c r="Y53" i="33" s="1"/>
  <c r="V51" i="33"/>
  <c r="W51" i="33"/>
  <c r="R51" i="33"/>
  <c r="X52" i="33" s="1"/>
  <c r="Y52" i="33" s="1"/>
  <c r="V50" i="33"/>
  <c r="W50" i="33"/>
  <c r="X51" i="33"/>
  <c r="Y51" i="33" s="1"/>
  <c r="V49" i="33"/>
  <c r="W49" i="33"/>
  <c r="X50" i="33"/>
  <c r="Y50" i="33" s="1"/>
  <c r="V48" i="33"/>
  <c r="W48" i="33"/>
  <c r="X49" i="33"/>
  <c r="Y49" i="33" s="1"/>
  <c r="V47" i="33"/>
  <c r="W47" i="33"/>
  <c r="X48" i="33"/>
  <c r="Y48" i="33" s="1"/>
  <c r="V46" i="33"/>
  <c r="W46" i="33"/>
  <c r="W45" i="33"/>
  <c r="V45" i="33"/>
  <c r="X46" i="33"/>
  <c r="Y46" i="33" s="1"/>
  <c r="W44" i="33"/>
  <c r="V44" i="33"/>
  <c r="X45" i="33"/>
  <c r="Y45" i="33" s="1"/>
  <c r="V43" i="33"/>
  <c r="W43" i="33"/>
  <c r="V42" i="33"/>
  <c r="W42" i="33"/>
  <c r="X43" i="33"/>
  <c r="Y43" i="33" s="1"/>
  <c r="V41" i="33"/>
  <c r="W41" i="33"/>
  <c r="X42" i="33"/>
  <c r="Y42" i="33" s="1"/>
  <c r="V40" i="33"/>
  <c r="W40" i="33"/>
  <c r="V39" i="33"/>
  <c r="W39" i="33"/>
  <c r="V38" i="33"/>
  <c r="T38" i="33"/>
  <c r="V37" i="33"/>
  <c r="T37" i="33"/>
  <c r="V36" i="33"/>
  <c r="T36" i="33"/>
  <c r="V35" i="33"/>
  <c r="T35" i="33"/>
  <c r="V34" i="33"/>
  <c r="T34" i="33"/>
  <c r="V33" i="33"/>
  <c r="T33" i="33"/>
  <c r="V32" i="33"/>
  <c r="V31" i="33"/>
  <c r="V30" i="33"/>
  <c r="V29" i="33"/>
  <c r="V28" i="33"/>
  <c r="V27" i="33"/>
  <c r="W27" i="33"/>
  <c r="V26" i="33"/>
  <c r="V25" i="33"/>
  <c r="V24" i="33"/>
  <c r="V23" i="33"/>
  <c r="W12" i="33"/>
  <c r="W11" i="33"/>
  <c r="T9" i="33"/>
  <c r="W9" i="33" s="1"/>
  <c r="C9" i="33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W80" i="32"/>
  <c r="V80" i="32"/>
  <c r="R80" i="32"/>
  <c r="C81" i="32" s="1"/>
  <c r="X81" i="32" s="1"/>
  <c r="Y81" i="32" s="1"/>
  <c r="M80" i="32"/>
  <c r="K80" i="32"/>
  <c r="V79" i="32"/>
  <c r="W79" i="32"/>
  <c r="R79" i="32"/>
  <c r="C80" i="32" s="1"/>
  <c r="X80" i="32" s="1"/>
  <c r="Y80" i="32" s="1"/>
  <c r="M79" i="32"/>
  <c r="K79" i="32"/>
  <c r="V78" i="32"/>
  <c r="W78" i="32"/>
  <c r="R78" i="32"/>
  <c r="C79" i="32" s="1"/>
  <c r="X79" i="32" s="1"/>
  <c r="Y79" i="32" s="1"/>
  <c r="M78" i="32"/>
  <c r="K78" i="32"/>
  <c r="V77" i="32"/>
  <c r="W77" i="32"/>
  <c r="R77" i="32"/>
  <c r="C78" i="32" s="1"/>
  <c r="X78" i="32" s="1"/>
  <c r="Y78" i="32" s="1"/>
  <c r="M77" i="32"/>
  <c r="K77" i="32"/>
  <c r="V76" i="32"/>
  <c r="W76" i="32"/>
  <c r="R76" i="32"/>
  <c r="C77" i="32" s="1"/>
  <c r="X77" i="32" s="1"/>
  <c r="Y77" i="32" s="1"/>
  <c r="M76" i="32"/>
  <c r="K76" i="32"/>
  <c r="V75" i="32"/>
  <c r="W75" i="32"/>
  <c r="R75" i="32"/>
  <c r="C76" i="32" s="1"/>
  <c r="X76" i="32" s="1"/>
  <c r="Y76" i="32" s="1"/>
  <c r="M75" i="32"/>
  <c r="K75" i="32"/>
  <c r="V74" i="32"/>
  <c r="W74" i="32"/>
  <c r="R74" i="32"/>
  <c r="C75" i="32" s="1"/>
  <c r="X75" i="32" s="1"/>
  <c r="Y75" i="32" s="1"/>
  <c r="M74" i="32"/>
  <c r="K74" i="32"/>
  <c r="W73" i="32"/>
  <c r="V73" i="32"/>
  <c r="R73" i="32"/>
  <c r="C74" i="32" s="1"/>
  <c r="X74" i="32" s="1"/>
  <c r="Y74" i="32" s="1"/>
  <c r="M73" i="32"/>
  <c r="K73" i="32"/>
  <c r="W72" i="32"/>
  <c r="V72" i="32"/>
  <c r="R72" i="32"/>
  <c r="C73" i="32" s="1"/>
  <c r="X73" i="32" s="1"/>
  <c r="Y73" i="32" s="1"/>
  <c r="M72" i="32"/>
  <c r="K72" i="32"/>
  <c r="V71" i="32"/>
  <c r="W71" i="32"/>
  <c r="R71" i="32"/>
  <c r="C72" i="32" s="1"/>
  <c r="X72" i="32" s="1"/>
  <c r="Y72" i="32" s="1"/>
  <c r="M71" i="32"/>
  <c r="K71" i="32"/>
  <c r="V70" i="32"/>
  <c r="W70" i="32"/>
  <c r="R70" i="32"/>
  <c r="C71" i="32" s="1"/>
  <c r="X71" i="32" s="1"/>
  <c r="Y71" i="32" s="1"/>
  <c r="M70" i="32"/>
  <c r="K70" i="32"/>
  <c r="V69" i="32"/>
  <c r="W69" i="32"/>
  <c r="R69" i="32"/>
  <c r="C70" i="32" s="1"/>
  <c r="X70" i="32" s="1"/>
  <c r="Y70" i="32" s="1"/>
  <c r="M69" i="32"/>
  <c r="K69" i="32"/>
  <c r="V68" i="32"/>
  <c r="W68" i="32"/>
  <c r="R68" i="32"/>
  <c r="C69" i="32" s="1"/>
  <c r="X69" i="32" s="1"/>
  <c r="Y69" i="32" s="1"/>
  <c r="M68" i="32"/>
  <c r="K68" i="32"/>
  <c r="V67" i="32"/>
  <c r="W67" i="32"/>
  <c r="R67" i="32"/>
  <c r="C68" i="32" s="1"/>
  <c r="X68" i="32" s="1"/>
  <c r="Y68" i="32" s="1"/>
  <c r="M67" i="32"/>
  <c r="K67" i="32"/>
  <c r="V66" i="32"/>
  <c r="W66" i="32"/>
  <c r="R66" i="32"/>
  <c r="C67" i="32" s="1"/>
  <c r="X67" i="32" s="1"/>
  <c r="Y67" i="32" s="1"/>
  <c r="M66" i="32"/>
  <c r="K66" i="32"/>
  <c r="W65" i="32"/>
  <c r="V65" i="32"/>
  <c r="R65" i="32"/>
  <c r="C66" i="32" s="1"/>
  <c r="X66" i="32" s="1"/>
  <c r="Y66" i="32" s="1"/>
  <c r="V64" i="32"/>
  <c r="W64" i="32"/>
  <c r="R64" i="32"/>
  <c r="C65" i="32" s="1"/>
  <c r="X65" i="32" s="1"/>
  <c r="Y65" i="32" s="1"/>
  <c r="V63" i="32"/>
  <c r="W63" i="32"/>
  <c r="R63" i="32"/>
  <c r="C64" i="32" s="1"/>
  <c r="X64" i="32" s="1"/>
  <c r="Y64" i="32" s="1"/>
  <c r="V62" i="32"/>
  <c r="W62" i="32"/>
  <c r="C63" i="32"/>
  <c r="X63" i="32" s="1"/>
  <c r="Y63" i="32" s="1"/>
  <c r="V61" i="32"/>
  <c r="W61" i="32"/>
  <c r="C62" i="32"/>
  <c r="X62" i="32" s="1"/>
  <c r="Y62" i="32" s="1"/>
  <c r="V60" i="32"/>
  <c r="W60" i="32"/>
  <c r="C61" i="32"/>
  <c r="X61" i="32" s="1"/>
  <c r="Y61" i="32" s="1"/>
  <c r="V59" i="32"/>
  <c r="W59" i="32"/>
  <c r="C60" i="32"/>
  <c r="X60" i="32" s="1"/>
  <c r="Y60" i="32" s="1"/>
  <c r="V58" i="32"/>
  <c r="W57" i="32"/>
  <c r="W58" i="32" s="1"/>
  <c r="V57" i="32"/>
  <c r="V56" i="32"/>
  <c r="V55" i="32"/>
  <c r="V54" i="32"/>
  <c r="W54" i="32"/>
  <c r="W55" i="32" s="1"/>
  <c r="W56" i="32" s="1"/>
  <c r="V53" i="32"/>
  <c r="V52" i="32"/>
  <c r="V51" i="32"/>
  <c r="W51" i="32"/>
  <c r="W52" i="32" s="1"/>
  <c r="W53" i="32" s="1"/>
  <c r="V50" i="32"/>
  <c r="W50" i="32"/>
  <c r="W49" i="32"/>
  <c r="V49" i="32"/>
  <c r="V48" i="32"/>
  <c r="V47" i="32"/>
  <c r="W47" i="32"/>
  <c r="W48" i="32" s="1"/>
  <c r="V46" i="32"/>
  <c r="W46" i="32"/>
  <c r="V45" i="32"/>
  <c r="W45" i="32"/>
  <c r="V44" i="32"/>
  <c r="V43" i="32"/>
  <c r="W43" i="32"/>
  <c r="W44" i="32" s="1"/>
  <c r="W40" i="32"/>
  <c r="V40" i="32"/>
  <c r="V39" i="32"/>
  <c r="V38" i="32"/>
  <c r="T38" i="32"/>
  <c r="V37" i="32"/>
  <c r="T37" i="32"/>
  <c r="V36" i="32"/>
  <c r="T36" i="32"/>
  <c r="V35" i="32"/>
  <c r="T35" i="32"/>
  <c r="V34" i="32"/>
  <c r="T34" i="32"/>
  <c r="V33" i="32"/>
  <c r="T33" i="32"/>
  <c r="W33" i="32" s="1"/>
  <c r="V32" i="32"/>
  <c r="T32" i="32"/>
  <c r="V31" i="32"/>
  <c r="T31" i="32"/>
  <c r="V30" i="32"/>
  <c r="T30" i="32"/>
  <c r="V29" i="32"/>
  <c r="T29" i="32"/>
  <c r="V28" i="32"/>
  <c r="T28" i="32"/>
  <c r="V27" i="32"/>
  <c r="T27" i="32"/>
  <c r="V26" i="32"/>
  <c r="T26" i="32"/>
  <c r="V25" i="32"/>
  <c r="T25" i="32"/>
  <c r="V24" i="32"/>
  <c r="T24" i="32"/>
  <c r="V23" i="32"/>
  <c r="T23" i="32"/>
  <c r="T22" i="32"/>
  <c r="T21" i="32"/>
  <c r="T20" i="32"/>
  <c r="T19" i="32"/>
  <c r="T18" i="32"/>
  <c r="T17" i="32"/>
  <c r="T16" i="32"/>
  <c r="T15" i="32"/>
  <c r="T14" i="32"/>
  <c r="T13" i="32"/>
  <c r="T12" i="32"/>
  <c r="W12" i="32" s="1"/>
  <c r="T11" i="32"/>
  <c r="W11" i="32" s="1"/>
  <c r="T10" i="32"/>
  <c r="T9" i="32"/>
  <c r="C9" i="32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K93" i="31"/>
  <c r="V92" i="31"/>
  <c r="T92" i="31"/>
  <c r="W92" i="31" s="1"/>
  <c r="R92" i="31"/>
  <c r="C93" i="31" s="1"/>
  <c r="X93" i="31" s="1"/>
  <c r="Y93" i="31" s="1"/>
  <c r="K92" i="31"/>
  <c r="V91" i="31"/>
  <c r="T91" i="31"/>
  <c r="W91" i="31" s="1"/>
  <c r="R91" i="31"/>
  <c r="C92" i="31" s="1"/>
  <c r="X92" i="31" s="1"/>
  <c r="Y92" i="31" s="1"/>
  <c r="K91" i="31"/>
  <c r="V90" i="31"/>
  <c r="T90" i="31"/>
  <c r="W90" i="31" s="1"/>
  <c r="R90" i="31"/>
  <c r="C91" i="31" s="1"/>
  <c r="X91" i="31" s="1"/>
  <c r="Y91" i="31" s="1"/>
  <c r="K90" i="31"/>
  <c r="V89" i="31"/>
  <c r="T89" i="31"/>
  <c r="W89" i="31" s="1"/>
  <c r="R89" i="31"/>
  <c r="C90" i="31" s="1"/>
  <c r="X90" i="31" s="1"/>
  <c r="Y90" i="31" s="1"/>
  <c r="K89" i="31"/>
  <c r="V88" i="31"/>
  <c r="T88" i="31"/>
  <c r="W88" i="31" s="1"/>
  <c r="R88" i="31"/>
  <c r="C89" i="31" s="1"/>
  <c r="X89" i="31" s="1"/>
  <c r="Y89" i="31" s="1"/>
  <c r="K88" i="31"/>
  <c r="V87" i="31"/>
  <c r="T87" i="31"/>
  <c r="W87" i="31" s="1"/>
  <c r="R87" i="31"/>
  <c r="C88" i="31" s="1"/>
  <c r="X88" i="31" s="1"/>
  <c r="Y88" i="31" s="1"/>
  <c r="K87" i="31"/>
  <c r="V86" i="31"/>
  <c r="T86" i="31"/>
  <c r="W86" i="31" s="1"/>
  <c r="R86" i="31"/>
  <c r="C87" i="31" s="1"/>
  <c r="X87" i="31" s="1"/>
  <c r="Y87" i="31" s="1"/>
  <c r="K86" i="31"/>
  <c r="V85" i="31"/>
  <c r="T85" i="31"/>
  <c r="W85" i="31" s="1"/>
  <c r="R85" i="31"/>
  <c r="C86" i="31" s="1"/>
  <c r="X86" i="31" s="1"/>
  <c r="Y86" i="31" s="1"/>
  <c r="K85" i="31"/>
  <c r="W84" i="31"/>
  <c r="V84" i="31"/>
  <c r="T84" i="31"/>
  <c r="R84" i="31"/>
  <c r="C85" i="31" s="1"/>
  <c r="X85" i="31" s="1"/>
  <c r="Y85" i="31" s="1"/>
  <c r="K84" i="31"/>
  <c r="V83" i="31"/>
  <c r="T83" i="31"/>
  <c r="W83" i="31" s="1"/>
  <c r="R83" i="31"/>
  <c r="C84" i="31" s="1"/>
  <c r="X84" i="31" s="1"/>
  <c r="Y84" i="31" s="1"/>
  <c r="K83" i="31"/>
  <c r="V82" i="31"/>
  <c r="T82" i="31"/>
  <c r="W82" i="31" s="1"/>
  <c r="R82" i="31"/>
  <c r="C83" i="31" s="1"/>
  <c r="X83" i="31" s="1"/>
  <c r="Y83" i="31" s="1"/>
  <c r="K82" i="31"/>
  <c r="V81" i="31"/>
  <c r="T81" i="31"/>
  <c r="W81" i="31" s="1"/>
  <c r="R81" i="31"/>
  <c r="C82" i="31" s="1"/>
  <c r="X82" i="31" s="1"/>
  <c r="Y82" i="31" s="1"/>
  <c r="K81" i="31"/>
  <c r="V80" i="31"/>
  <c r="T80" i="31"/>
  <c r="W80" i="31" s="1"/>
  <c r="R80" i="31"/>
  <c r="C81" i="31" s="1"/>
  <c r="X81" i="31" s="1"/>
  <c r="Y81" i="31" s="1"/>
  <c r="K80" i="31"/>
  <c r="V79" i="31"/>
  <c r="T79" i="31"/>
  <c r="W79" i="31" s="1"/>
  <c r="R79" i="31"/>
  <c r="C80" i="31" s="1"/>
  <c r="X80" i="31" s="1"/>
  <c r="Y80" i="31" s="1"/>
  <c r="K79" i="31"/>
  <c r="V78" i="31"/>
  <c r="T78" i="31"/>
  <c r="W78" i="31" s="1"/>
  <c r="R78" i="31"/>
  <c r="C79" i="31" s="1"/>
  <c r="X79" i="31" s="1"/>
  <c r="Y79" i="31" s="1"/>
  <c r="K78" i="31"/>
  <c r="V77" i="31"/>
  <c r="T77" i="31"/>
  <c r="W77" i="31" s="1"/>
  <c r="R77" i="31"/>
  <c r="C78" i="31" s="1"/>
  <c r="X78" i="31" s="1"/>
  <c r="Y78" i="31" s="1"/>
  <c r="K77" i="31"/>
  <c r="V76" i="31"/>
  <c r="T76" i="31"/>
  <c r="W76" i="31" s="1"/>
  <c r="R76" i="31"/>
  <c r="C77" i="31" s="1"/>
  <c r="X77" i="31" s="1"/>
  <c r="Y77" i="31" s="1"/>
  <c r="K76" i="31"/>
  <c r="V75" i="31"/>
  <c r="T75" i="31"/>
  <c r="W75" i="31" s="1"/>
  <c r="R75" i="31"/>
  <c r="C76" i="31" s="1"/>
  <c r="X76" i="31" s="1"/>
  <c r="Y76" i="31" s="1"/>
  <c r="K75" i="31"/>
  <c r="V74" i="31"/>
  <c r="T74" i="31"/>
  <c r="W74" i="31" s="1"/>
  <c r="R74" i="31"/>
  <c r="C75" i="31" s="1"/>
  <c r="X75" i="31" s="1"/>
  <c r="Y75" i="31" s="1"/>
  <c r="K74" i="31"/>
  <c r="V73" i="31"/>
  <c r="T73" i="31"/>
  <c r="W73" i="31" s="1"/>
  <c r="R73" i="31"/>
  <c r="C74" i="31" s="1"/>
  <c r="X74" i="31" s="1"/>
  <c r="Y74" i="31" s="1"/>
  <c r="K73" i="31"/>
  <c r="V72" i="31"/>
  <c r="T72" i="31"/>
  <c r="W72" i="31" s="1"/>
  <c r="R72" i="31"/>
  <c r="C73" i="31" s="1"/>
  <c r="X73" i="31" s="1"/>
  <c r="Y73" i="31" s="1"/>
  <c r="V71" i="31"/>
  <c r="T71" i="31"/>
  <c r="W71" i="31"/>
  <c r="R71" i="31"/>
  <c r="C72" i="31" s="1"/>
  <c r="X72" i="31" s="1"/>
  <c r="Y72" i="31" s="1"/>
  <c r="V70" i="31"/>
  <c r="T70" i="31"/>
  <c r="W70" i="31" s="1"/>
  <c r="R70" i="31"/>
  <c r="C71" i="31" s="1"/>
  <c r="X71" i="31" s="1"/>
  <c r="Y71" i="31" s="1"/>
  <c r="V69" i="31"/>
  <c r="T69" i="31"/>
  <c r="W69" i="31" s="1"/>
  <c r="R69" i="31"/>
  <c r="C70" i="31" s="1"/>
  <c r="X70" i="31" s="1"/>
  <c r="Y70" i="31" s="1"/>
  <c r="V68" i="31"/>
  <c r="T68" i="31"/>
  <c r="W68" i="31" s="1"/>
  <c r="R68" i="31"/>
  <c r="C69" i="31" s="1"/>
  <c r="X69" i="31" s="1"/>
  <c r="Y69" i="31" s="1"/>
  <c r="V67" i="31"/>
  <c r="T67" i="31"/>
  <c r="W67" i="31" s="1"/>
  <c r="R67" i="31"/>
  <c r="C68" i="31" s="1"/>
  <c r="X68" i="31" s="1"/>
  <c r="Y68" i="31" s="1"/>
  <c r="V66" i="31"/>
  <c r="T66" i="31"/>
  <c r="W66" i="31" s="1"/>
  <c r="R66" i="31"/>
  <c r="C67" i="31" s="1"/>
  <c r="X67" i="31" s="1"/>
  <c r="Y67" i="31" s="1"/>
  <c r="V65" i="31"/>
  <c r="T65" i="31"/>
  <c r="W65" i="31" s="1"/>
  <c r="R65" i="31"/>
  <c r="C66" i="31" s="1"/>
  <c r="X66" i="31" s="1"/>
  <c r="Y66" i="31" s="1"/>
  <c r="V64" i="31"/>
  <c r="T64" i="31"/>
  <c r="W64" i="31" s="1"/>
  <c r="R64" i="31"/>
  <c r="C65" i="31" s="1"/>
  <c r="X65" i="31" s="1"/>
  <c r="Y65" i="31" s="1"/>
  <c r="V63" i="31"/>
  <c r="T63" i="31"/>
  <c r="W63" i="31" s="1"/>
  <c r="R63" i="31"/>
  <c r="C64" i="31" s="1"/>
  <c r="X64" i="31" s="1"/>
  <c r="Y64" i="31" s="1"/>
  <c r="V62" i="31"/>
  <c r="T62" i="31"/>
  <c r="W62" i="31" s="1"/>
  <c r="R62" i="31"/>
  <c r="C63" i="31" s="1"/>
  <c r="X63" i="31" s="1"/>
  <c r="Y63" i="31" s="1"/>
  <c r="V61" i="31"/>
  <c r="T61" i="31"/>
  <c r="W61" i="31" s="1"/>
  <c r="R61" i="31"/>
  <c r="C62" i="31" s="1"/>
  <c r="X62" i="31" s="1"/>
  <c r="Y62" i="31" s="1"/>
  <c r="V60" i="31"/>
  <c r="T60" i="31"/>
  <c r="W60" i="31" s="1"/>
  <c r="R60" i="31"/>
  <c r="C61" i="31" s="1"/>
  <c r="X61" i="31" s="1"/>
  <c r="Y61" i="31" s="1"/>
  <c r="V59" i="31"/>
  <c r="T59" i="31"/>
  <c r="W59" i="31" s="1"/>
  <c r="R59" i="31"/>
  <c r="C60" i="31" s="1"/>
  <c r="X60" i="31" s="1"/>
  <c r="Y60" i="31" s="1"/>
  <c r="V58" i="31"/>
  <c r="V57" i="31"/>
  <c r="W57" i="31"/>
  <c r="W58" i="31" s="1"/>
  <c r="V56" i="31"/>
  <c r="V55" i="31"/>
  <c r="V54" i="31"/>
  <c r="W54" i="31"/>
  <c r="W55" i="31" s="1"/>
  <c r="W56" i="31" s="1"/>
  <c r="V53" i="31"/>
  <c r="V52" i="31"/>
  <c r="V51" i="31"/>
  <c r="W51" i="31"/>
  <c r="W52" i="31" s="1"/>
  <c r="W53" i="31" s="1"/>
  <c r="V50" i="31"/>
  <c r="W50" i="31"/>
  <c r="V49" i="31"/>
  <c r="W49" i="31"/>
  <c r="V48" i="31"/>
  <c r="V47" i="31"/>
  <c r="W47" i="31"/>
  <c r="W48" i="31" s="1"/>
  <c r="V46" i="31"/>
  <c r="W46" i="31"/>
  <c r="W45" i="31"/>
  <c r="V45" i="31"/>
  <c r="V44" i="31"/>
  <c r="V43" i="31"/>
  <c r="V42" i="31"/>
  <c r="W42" i="31"/>
  <c r="W43" i="31" s="1"/>
  <c r="W44" i="31" s="1"/>
  <c r="V41" i="31"/>
  <c r="V40" i="31"/>
  <c r="V39" i="31"/>
  <c r="V38" i="31"/>
  <c r="T38" i="31"/>
  <c r="V37" i="31"/>
  <c r="T37" i="31"/>
  <c r="V36" i="31"/>
  <c r="T36" i="31"/>
  <c r="V35" i="31"/>
  <c r="T35" i="31"/>
  <c r="V34" i="31"/>
  <c r="T34" i="31"/>
  <c r="V33" i="31"/>
  <c r="T33" i="31"/>
  <c r="W33" i="31" s="1"/>
  <c r="V32" i="31"/>
  <c r="T32" i="31"/>
  <c r="V31" i="31"/>
  <c r="T31" i="31"/>
  <c r="V30" i="31"/>
  <c r="T30" i="31"/>
  <c r="V29" i="31"/>
  <c r="T29" i="31"/>
  <c r="V28" i="31"/>
  <c r="T28" i="31"/>
  <c r="V27" i="31"/>
  <c r="T27" i="31"/>
  <c r="W27" i="31" s="1"/>
  <c r="V26" i="31"/>
  <c r="T26" i="31"/>
  <c r="V25" i="31"/>
  <c r="T25" i="31"/>
  <c r="V24" i="31"/>
  <c r="T24" i="31"/>
  <c r="V23" i="31"/>
  <c r="T23" i="31"/>
  <c r="T22" i="31"/>
  <c r="T21" i="31"/>
  <c r="T20" i="31"/>
  <c r="T19" i="31"/>
  <c r="T18" i="31"/>
  <c r="T17" i="31"/>
  <c r="T16" i="31"/>
  <c r="T15" i="31"/>
  <c r="T14" i="31"/>
  <c r="T13" i="31"/>
  <c r="T12" i="31"/>
  <c r="W12" i="31" s="1"/>
  <c r="T11" i="31"/>
  <c r="T10" i="31"/>
  <c r="T9" i="31"/>
  <c r="V9" i="31" s="1"/>
  <c r="C9" i="31"/>
  <c r="R10" i="17"/>
  <c r="T10" i="17"/>
  <c r="R11" i="17"/>
  <c r="C12" i="17" s="1"/>
  <c r="T11" i="17"/>
  <c r="R12" i="17"/>
  <c r="C13" i="17"/>
  <c r="T12" i="17"/>
  <c r="R13" i="17"/>
  <c r="T13" i="17"/>
  <c r="R14" i="17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 s="1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 s="1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T78" i="17"/>
  <c r="R79" i="17"/>
  <c r="C80" i="17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T85" i="17"/>
  <c r="R86" i="17"/>
  <c r="T86" i="17"/>
  <c r="R87" i="17"/>
  <c r="C88" i="17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/>
  <c r="T103" i="17"/>
  <c r="R104" i="17"/>
  <c r="C105" i="17" s="1"/>
  <c r="T104" i="17"/>
  <c r="R105" i="17"/>
  <c r="T105" i="17"/>
  <c r="R106" i="17"/>
  <c r="T106" i="17"/>
  <c r="R107" i="17"/>
  <c r="C108" i="17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 s="1"/>
  <c r="L2" i="17"/>
  <c r="V10" i="31" l="1"/>
  <c r="W24" i="31"/>
  <c r="R9" i="32"/>
  <c r="C10" i="32" s="1"/>
  <c r="K10" i="32" s="1"/>
  <c r="M10" i="32" s="1"/>
  <c r="W13" i="32"/>
  <c r="W14" i="32" s="1"/>
  <c r="W15" i="32" s="1"/>
  <c r="W16" i="32" s="1"/>
  <c r="W27" i="32"/>
  <c r="W28" i="32" s="1"/>
  <c r="W29" i="32" s="1"/>
  <c r="W30" i="32" s="1"/>
  <c r="W31" i="32" s="1"/>
  <c r="W32" i="32" s="1"/>
  <c r="W13" i="33"/>
  <c r="W14" i="33" s="1"/>
  <c r="W15" i="33" s="1"/>
  <c r="W16" i="33" s="1"/>
  <c r="X47" i="33"/>
  <c r="Y47" i="33" s="1"/>
  <c r="W25" i="32"/>
  <c r="W26" i="32" s="1"/>
  <c r="X44" i="33"/>
  <c r="Y44" i="33" s="1"/>
  <c r="W13" i="31"/>
  <c r="W14" i="31" s="1"/>
  <c r="W15" i="31" s="1"/>
  <c r="W16" i="31" s="1"/>
  <c r="W17" i="31" s="1"/>
  <c r="W18" i="31" s="1"/>
  <c r="W19" i="31" s="1"/>
  <c r="W20" i="31" s="1"/>
  <c r="W28" i="31"/>
  <c r="W9" i="31"/>
  <c r="W10" i="31" s="1"/>
  <c r="W11" i="31" s="1"/>
  <c r="W25" i="31"/>
  <c r="W26" i="31" s="1"/>
  <c r="W29" i="31"/>
  <c r="W36" i="31"/>
  <c r="W37" i="31" s="1"/>
  <c r="W38" i="31" s="1"/>
  <c r="W39" i="31" s="1"/>
  <c r="W40" i="31" s="1"/>
  <c r="W41" i="31" s="1"/>
  <c r="W9" i="32"/>
  <c r="V9" i="32"/>
  <c r="V10" i="32" s="1"/>
  <c r="V11" i="32" s="1"/>
  <c r="V12" i="32" s="1"/>
  <c r="V13" i="32" s="1"/>
  <c r="V14" i="32" s="1"/>
  <c r="V15" i="32" s="1"/>
  <c r="V16" i="32" s="1"/>
  <c r="V17" i="32" s="1"/>
  <c r="V18" i="32" s="1"/>
  <c r="W34" i="32"/>
  <c r="W35" i="32" s="1"/>
  <c r="W36" i="32" s="1"/>
  <c r="W37" i="32" s="1"/>
  <c r="W38" i="32" s="1"/>
  <c r="W39" i="32" s="1"/>
  <c r="W10" i="32"/>
  <c r="W10" i="33"/>
  <c r="V11" i="31"/>
  <c r="V12" i="31" s="1"/>
  <c r="V19" i="31"/>
  <c r="V20" i="31" s="1"/>
  <c r="V21" i="31" s="1"/>
  <c r="V22" i="31" s="1"/>
  <c r="W30" i="31"/>
  <c r="W31" i="31" s="1"/>
  <c r="W32" i="31" s="1"/>
  <c r="W34" i="31"/>
  <c r="W35" i="31" s="1"/>
  <c r="W17" i="33"/>
  <c r="W18" i="33" s="1"/>
  <c r="W19" i="33" s="1"/>
  <c r="W20" i="33" s="1"/>
  <c r="W21" i="33" s="1"/>
  <c r="W22" i="33" s="1"/>
  <c r="W23" i="33" s="1"/>
  <c r="W24" i="33" s="1"/>
  <c r="R9" i="33"/>
  <c r="W28" i="33"/>
  <c r="W29" i="33" s="1"/>
  <c r="W30" i="33" s="1"/>
  <c r="W31" i="33" s="1"/>
  <c r="W32" i="33" s="1"/>
  <c r="W33" i="33" s="1"/>
  <c r="V9" i="33"/>
  <c r="V10" i="33" s="1"/>
  <c r="V11" i="33" s="1"/>
  <c r="V12" i="33" s="1"/>
  <c r="V13" i="33" s="1"/>
  <c r="V14" i="33" s="1"/>
  <c r="V15" i="33" s="1"/>
  <c r="V16" i="33" s="1"/>
  <c r="V17" i="33" s="1"/>
  <c r="V18" i="33" s="1"/>
  <c r="V19" i="33" s="1"/>
  <c r="V20" i="33" s="1"/>
  <c r="V21" i="33" s="1"/>
  <c r="V22" i="33" s="1"/>
  <c r="W34" i="33"/>
  <c r="W35" i="33" s="1"/>
  <c r="W36" i="33" s="1"/>
  <c r="W37" i="33" s="1"/>
  <c r="W38" i="33" s="1"/>
  <c r="H4" i="32"/>
  <c r="H4" i="33"/>
  <c r="H4" i="31"/>
  <c r="G5" i="17"/>
  <c r="E5" i="17"/>
  <c r="D4" i="17"/>
  <c r="C5" i="17"/>
  <c r="I5" i="17" s="1"/>
  <c r="T9" i="17"/>
  <c r="H4" i="17" s="1"/>
  <c r="C10" i="17"/>
  <c r="R9" i="31"/>
  <c r="W21" i="32"/>
  <c r="W22" i="32" s="1"/>
  <c r="W23" i="32" s="1"/>
  <c r="W24" i="32" s="1"/>
  <c r="W21" i="31"/>
  <c r="W22" i="31" s="1"/>
  <c r="W23" i="31" s="1"/>
  <c r="V19" i="32"/>
  <c r="V20" i="32" s="1"/>
  <c r="V21" i="32" s="1"/>
  <c r="V22" i="32" s="1"/>
  <c r="W25" i="33"/>
  <c r="W26" i="33" s="1"/>
  <c r="C10" i="33" l="1"/>
  <c r="K10" i="33" s="1"/>
  <c r="M10" i="33" s="1"/>
  <c r="R10" i="33" s="1"/>
  <c r="X48" i="32"/>
  <c r="Y48" i="32" s="1"/>
  <c r="V13" i="31"/>
  <c r="P5" i="33"/>
  <c r="R10" i="32"/>
  <c r="C11" i="32" s="1"/>
  <c r="K11" i="32" s="1"/>
  <c r="M11" i="32" s="1"/>
  <c r="X10" i="32"/>
  <c r="C10" i="31"/>
  <c r="K10" i="31" s="1"/>
  <c r="M10" i="31" s="1"/>
  <c r="L5" i="33"/>
  <c r="P5" i="31"/>
  <c r="L5" i="32"/>
  <c r="W17" i="32"/>
  <c r="P4" i="17"/>
  <c r="L4" i="17"/>
  <c r="C11" i="33" l="1"/>
  <c r="K11" i="33" s="1"/>
  <c r="M11" i="33" s="1"/>
  <c r="R11" i="33" s="1"/>
  <c r="V14" i="31"/>
  <c r="V15" i="31" s="1"/>
  <c r="V16" i="31" s="1"/>
  <c r="V17" i="31" s="1"/>
  <c r="V18" i="31" s="1"/>
  <c r="X10" i="33"/>
  <c r="W18" i="32"/>
  <c r="W19" i="32" s="1"/>
  <c r="W20" i="32" s="1"/>
  <c r="X49" i="32"/>
  <c r="Y49" i="32" s="1"/>
  <c r="R10" i="31"/>
  <c r="X10" i="31"/>
  <c r="C12" i="33" l="1"/>
  <c r="K12" i="33" s="1"/>
  <c r="M12" i="33" s="1"/>
  <c r="R12" i="33" s="1"/>
  <c r="X11" i="33"/>
  <c r="Y11" i="33" s="1"/>
  <c r="L5" i="31"/>
  <c r="P5" i="32"/>
  <c r="X50" i="32"/>
  <c r="Y50" i="32" s="1"/>
  <c r="C11" i="31"/>
  <c r="K11" i="31" s="1"/>
  <c r="M11" i="31" s="1"/>
  <c r="R11" i="32"/>
  <c r="C12" i="32" s="1"/>
  <c r="K12" i="32" s="1"/>
  <c r="M12" i="32" s="1"/>
  <c r="X11" i="32"/>
  <c r="Y11" i="32" s="1"/>
  <c r="X51" i="32" l="1"/>
  <c r="Y51" i="32" s="1"/>
  <c r="C13" i="33"/>
  <c r="K13" i="33" s="1"/>
  <c r="M13" i="33" s="1"/>
  <c r="R13" i="33" s="1"/>
  <c r="X12" i="33"/>
  <c r="Y12" i="33" s="1"/>
  <c r="R11" i="31"/>
  <c r="X11" i="31"/>
  <c r="Y11" i="31" s="1"/>
  <c r="X52" i="32" l="1"/>
  <c r="Y52" i="32" s="1"/>
  <c r="C12" i="31"/>
  <c r="K12" i="31" s="1"/>
  <c r="M12" i="31" s="1"/>
  <c r="R12" i="32"/>
  <c r="C13" i="32" s="1"/>
  <c r="K13" i="32" s="1"/>
  <c r="M13" i="32" s="1"/>
  <c r="X12" i="32"/>
  <c r="Y12" i="32" s="1"/>
  <c r="X53" i="32" l="1"/>
  <c r="Y53" i="32" s="1"/>
  <c r="C14" i="33"/>
  <c r="K14" i="33" s="1"/>
  <c r="M14" i="33" s="1"/>
  <c r="R14" i="33" s="1"/>
  <c r="X13" i="33"/>
  <c r="Y13" i="33" s="1"/>
  <c r="R12" i="31"/>
  <c r="X12" i="31"/>
  <c r="Y12" i="31" s="1"/>
  <c r="X54" i="32" l="1"/>
  <c r="Y54" i="32" s="1"/>
  <c r="R13" i="32"/>
  <c r="C14" i="32" s="1"/>
  <c r="K14" i="32" s="1"/>
  <c r="M14" i="32" s="1"/>
  <c r="X13" i="32"/>
  <c r="Y13" i="32" s="1"/>
  <c r="C13" i="31"/>
  <c r="K13" i="31" s="1"/>
  <c r="M13" i="31" s="1"/>
  <c r="X55" i="32" l="1"/>
  <c r="Y55" i="32" s="1"/>
  <c r="R13" i="31"/>
  <c r="X13" i="31"/>
  <c r="Y13" i="31" s="1"/>
  <c r="C15" i="33"/>
  <c r="K15" i="33" s="1"/>
  <c r="M15" i="33" s="1"/>
  <c r="R15" i="33" s="1"/>
  <c r="X14" i="33"/>
  <c r="Y14" i="33" s="1"/>
  <c r="X56" i="32" l="1"/>
  <c r="Y56" i="32" s="1"/>
  <c r="R14" i="32"/>
  <c r="C15" i="32" s="1"/>
  <c r="K15" i="32" s="1"/>
  <c r="M15" i="32" s="1"/>
  <c r="X14" i="32"/>
  <c r="Y14" i="32" s="1"/>
  <c r="C14" i="31"/>
  <c r="K14" i="31" s="1"/>
  <c r="M14" i="31" s="1"/>
  <c r="X57" i="32" l="1"/>
  <c r="Y57" i="32" s="1"/>
  <c r="R14" i="31"/>
  <c r="C15" i="31" s="1"/>
  <c r="K15" i="31" s="1"/>
  <c r="M15" i="31" s="1"/>
  <c r="X14" i="31"/>
  <c r="Y14" i="31" s="1"/>
  <c r="C16" i="33"/>
  <c r="K16" i="33" s="1"/>
  <c r="M16" i="33" s="1"/>
  <c r="X15" i="33"/>
  <c r="Y15" i="33" s="1"/>
  <c r="X58" i="32" l="1"/>
  <c r="Y58" i="32" s="1"/>
  <c r="X59" i="32"/>
  <c r="Y59" i="32" s="1"/>
  <c r="R15" i="32"/>
  <c r="C16" i="32" s="1"/>
  <c r="X15" i="32"/>
  <c r="Y15" i="32" s="1"/>
  <c r="C17" i="33"/>
  <c r="X16" i="33"/>
  <c r="Y16" i="33" s="1"/>
  <c r="R15" i="31"/>
  <c r="C16" i="31" s="1"/>
  <c r="X15" i="31"/>
  <c r="Y15" i="31" s="1"/>
  <c r="R16" i="31" l="1"/>
  <c r="C17" i="31" s="1"/>
  <c r="X16" i="31"/>
  <c r="Y16" i="31" s="1"/>
  <c r="C18" i="33"/>
  <c r="X17" i="33"/>
  <c r="Y17" i="33" s="1"/>
  <c r="R16" i="32"/>
  <c r="C17" i="32" s="1"/>
  <c r="X16" i="32"/>
  <c r="Y16" i="32" s="1"/>
  <c r="R17" i="32" l="1"/>
  <c r="C18" i="32" s="1"/>
  <c r="X17" i="32"/>
  <c r="Y17" i="32" s="1"/>
  <c r="C19" i="33"/>
  <c r="X18" i="33"/>
  <c r="Y18" i="33" s="1"/>
  <c r="R17" i="31"/>
  <c r="C18" i="31" s="1"/>
  <c r="X17" i="31"/>
  <c r="Y17" i="31" s="1"/>
  <c r="R18" i="32" l="1"/>
  <c r="C19" i="32" s="1"/>
  <c r="X18" i="32"/>
  <c r="Y18" i="32" s="1"/>
  <c r="R18" i="31"/>
  <c r="C19" i="31" s="1"/>
  <c r="X18" i="31"/>
  <c r="Y18" i="31" s="1"/>
  <c r="C20" i="33"/>
  <c r="X19" i="33"/>
  <c r="Y19" i="33" s="1"/>
  <c r="R19" i="32" l="1"/>
  <c r="C20" i="32" s="1"/>
  <c r="X19" i="32"/>
  <c r="Y19" i="32" s="1"/>
  <c r="R19" i="31"/>
  <c r="C20" i="31" s="1"/>
  <c r="X19" i="31"/>
  <c r="Y19" i="31" s="1"/>
  <c r="C21" i="33"/>
  <c r="X20" i="33"/>
  <c r="Y20" i="33" s="1"/>
  <c r="R20" i="32" l="1"/>
  <c r="C21" i="32" s="1"/>
  <c r="X20" i="32"/>
  <c r="Y20" i="32" s="1"/>
  <c r="R20" i="31"/>
  <c r="C21" i="31" s="1"/>
  <c r="X20" i="31"/>
  <c r="Y20" i="31" s="1"/>
  <c r="C22" i="33"/>
  <c r="X21" i="33"/>
  <c r="Y21" i="33" s="1"/>
  <c r="R21" i="32" l="1"/>
  <c r="C22" i="32" s="1"/>
  <c r="X21" i="32"/>
  <c r="Y21" i="32" s="1"/>
  <c r="R21" i="31"/>
  <c r="C22" i="31" s="1"/>
  <c r="X21" i="31"/>
  <c r="Y21" i="31" s="1"/>
  <c r="C23" i="33"/>
  <c r="X22" i="33"/>
  <c r="Y22" i="33" s="1"/>
  <c r="R22" i="32" l="1"/>
  <c r="C23" i="32" s="1"/>
  <c r="X22" i="32"/>
  <c r="Y22" i="32" s="1"/>
  <c r="R22" i="31"/>
  <c r="C23" i="31" s="1"/>
  <c r="X22" i="31"/>
  <c r="Y22" i="31" s="1"/>
  <c r="C24" i="33"/>
  <c r="X23" i="33"/>
  <c r="Y23" i="33" s="1"/>
  <c r="X24" i="33" l="1"/>
  <c r="Y24" i="33" s="1"/>
  <c r="C25" i="33"/>
  <c r="R23" i="31"/>
  <c r="C24" i="31" s="1"/>
  <c r="X23" i="31"/>
  <c r="Y23" i="31" s="1"/>
  <c r="R23" i="32"/>
  <c r="C24" i="32" s="1"/>
  <c r="X23" i="32"/>
  <c r="Y23" i="32" s="1"/>
  <c r="R24" i="32" l="1"/>
  <c r="C25" i="32" s="1"/>
  <c r="X24" i="32"/>
  <c r="Y24" i="32" s="1"/>
  <c r="R24" i="31"/>
  <c r="C25" i="31" s="1"/>
  <c r="X24" i="31"/>
  <c r="Y24" i="31" s="1"/>
  <c r="C26" i="33"/>
  <c r="X25" i="33"/>
  <c r="Y25" i="33" s="1"/>
  <c r="R25" i="31" l="1"/>
  <c r="C26" i="31" s="1"/>
  <c r="X25" i="31"/>
  <c r="Y25" i="31" s="1"/>
  <c r="C27" i="33"/>
  <c r="C28" i="33" s="1"/>
  <c r="X26" i="33"/>
  <c r="Y26" i="33" s="1"/>
  <c r="R25" i="32"/>
  <c r="C26" i="32" s="1"/>
  <c r="X25" i="32"/>
  <c r="Y25" i="32" s="1"/>
  <c r="K28" i="33" l="1"/>
  <c r="R26" i="31"/>
  <c r="X26" i="31"/>
  <c r="Y26" i="31" s="1"/>
  <c r="R26" i="32"/>
  <c r="C27" i="32" s="1"/>
  <c r="R27" i="32" s="1"/>
  <c r="X26" i="32"/>
  <c r="Y26" i="32" s="1"/>
  <c r="C28" i="32" l="1"/>
  <c r="R28" i="32" s="1"/>
  <c r="X27" i="33"/>
  <c r="Y27" i="33" s="1"/>
  <c r="C27" i="31"/>
  <c r="R27" i="31" l="1"/>
  <c r="C28" i="31" s="1"/>
  <c r="C29" i="32"/>
  <c r="R29" i="32" s="1"/>
  <c r="X27" i="31"/>
  <c r="Y27" i="31" s="1"/>
  <c r="X27" i="32"/>
  <c r="Y27" i="32" s="1"/>
  <c r="R28" i="31" l="1"/>
  <c r="C29" i="31" s="1"/>
  <c r="R29" i="31" s="1"/>
  <c r="C30" i="31" s="1"/>
  <c r="X28" i="31"/>
  <c r="Y28" i="31" s="1"/>
  <c r="X28" i="32"/>
  <c r="Y28" i="32" s="1"/>
  <c r="X28" i="33"/>
  <c r="Y28" i="33" s="1"/>
  <c r="R30" i="31" l="1"/>
  <c r="C31" i="31" s="1"/>
  <c r="X29" i="31"/>
  <c r="Y29" i="31" s="1"/>
  <c r="X29" i="32"/>
  <c r="Y29" i="32" s="1"/>
  <c r="C30" i="32"/>
  <c r="R30" i="32" s="1"/>
  <c r="R31" i="31" l="1"/>
  <c r="C32" i="31" s="1"/>
  <c r="X30" i="31"/>
  <c r="Y30" i="31" s="1"/>
  <c r="X29" i="33"/>
  <c r="Y29" i="33" s="1"/>
  <c r="R32" i="31" l="1"/>
  <c r="C33" i="31" s="1"/>
  <c r="X31" i="31"/>
  <c r="Y31" i="31" s="1"/>
  <c r="X30" i="32"/>
  <c r="Y30" i="32" s="1"/>
  <c r="C31" i="32"/>
  <c r="R31" i="32" s="1"/>
  <c r="R33" i="31" l="1"/>
  <c r="C34" i="31" s="1"/>
  <c r="X32" i="31"/>
  <c r="Y32" i="31" s="1"/>
  <c r="X30" i="33"/>
  <c r="Y30" i="33" s="1"/>
  <c r="R34" i="31" l="1"/>
  <c r="C35" i="31" s="1"/>
  <c r="X33" i="31"/>
  <c r="Y33" i="31" s="1"/>
  <c r="X31" i="32"/>
  <c r="Y31" i="32" s="1"/>
  <c r="C32" i="32"/>
  <c r="R32" i="32" s="1"/>
  <c r="R35" i="31" l="1"/>
  <c r="C36" i="31" s="1"/>
  <c r="X34" i="31"/>
  <c r="Y34" i="31" s="1"/>
  <c r="X31" i="33"/>
  <c r="Y31" i="33" s="1"/>
  <c r="R36" i="31" l="1"/>
  <c r="C37" i="31" s="1"/>
  <c r="X35" i="31"/>
  <c r="Y35" i="31" s="1"/>
  <c r="X32" i="32"/>
  <c r="Y32" i="32" s="1"/>
  <c r="C33" i="32"/>
  <c r="R33" i="32" s="1"/>
  <c r="R37" i="31" l="1"/>
  <c r="C38" i="31" s="1"/>
  <c r="X36" i="31"/>
  <c r="Y36" i="31" s="1"/>
  <c r="X32" i="33"/>
  <c r="Y32" i="33" s="1"/>
  <c r="R38" i="31" l="1"/>
  <c r="X37" i="31"/>
  <c r="Y37" i="31" s="1"/>
  <c r="X33" i="32"/>
  <c r="Y33" i="32" s="1"/>
  <c r="C34" i="32"/>
  <c r="R34" i="32" s="1"/>
  <c r="X33" i="33"/>
  <c r="Y33" i="33" s="1"/>
  <c r="C39" i="31" l="1"/>
  <c r="X38" i="31"/>
  <c r="Y38" i="31" s="1"/>
  <c r="X34" i="32"/>
  <c r="Y34" i="32" s="1"/>
  <c r="C35" i="32"/>
  <c r="R35" i="32" s="1"/>
  <c r="X34" i="33"/>
  <c r="Y34" i="33" s="1"/>
  <c r="R39" i="31" l="1"/>
  <c r="C40" i="31" s="1"/>
  <c r="R40" i="31"/>
  <c r="X39" i="31"/>
  <c r="Y39" i="31" s="1"/>
  <c r="X35" i="32"/>
  <c r="Y35" i="32" s="1"/>
  <c r="C36" i="32"/>
  <c r="R36" i="32" s="1"/>
  <c r="X35" i="33"/>
  <c r="Y35" i="33" s="1"/>
  <c r="C41" i="31" l="1"/>
  <c r="X40" i="31"/>
  <c r="Y40" i="31" s="1"/>
  <c r="X36" i="32"/>
  <c r="Y36" i="32" s="1"/>
  <c r="C37" i="32"/>
  <c r="R37" i="32" s="1"/>
  <c r="X36" i="33"/>
  <c r="Y36" i="33" s="1"/>
  <c r="X41" i="31" l="1"/>
  <c r="Y41" i="31" s="1"/>
  <c r="R41" i="31"/>
  <c r="X37" i="32"/>
  <c r="Y37" i="32" s="1"/>
  <c r="C38" i="32"/>
  <c r="R38" i="32" s="1"/>
  <c r="X37" i="33"/>
  <c r="Y37" i="33" s="1"/>
  <c r="C42" i="31" l="1"/>
  <c r="X38" i="32"/>
  <c r="Y38" i="32" s="1"/>
  <c r="C39" i="32"/>
  <c r="R39" i="32" s="1"/>
  <c r="X38" i="33"/>
  <c r="Y38" i="33" s="1"/>
  <c r="X42" i="31" l="1"/>
  <c r="Y42" i="31" s="1"/>
  <c r="R42" i="31"/>
  <c r="C40" i="32"/>
  <c r="X39" i="33"/>
  <c r="E5" i="33"/>
  <c r="C5" i="33"/>
  <c r="D4" i="33"/>
  <c r="P2" i="33" s="1"/>
  <c r="G5" i="33"/>
  <c r="Y39" i="33" l="1"/>
  <c r="X40" i="33"/>
  <c r="C43" i="31"/>
  <c r="X40" i="32"/>
  <c r="Y40" i="32" s="1"/>
  <c r="C41" i="32"/>
  <c r="X41" i="32" s="1"/>
  <c r="Y41" i="32" s="1"/>
  <c r="I5" i="33"/>
  <c r="X39" i="32"/>
  <c r="Y39" i="32" s="1"/>
  <c r="Y40" i="33" l="1"/>
  <c r="X41" i="33"/>
  <c r="Y41" i="33" s="1"/>
  <c r="X43" i="31"/>
  <c r="Y43" i="31" s="1"/>
  <c r="R43" i="31"/>
  <c r="C42" i="32"/>
  <c r="X42" i="32" s="1"/>
  <c r="Y42" i="32" s="1"/>
  <c r="P4" i="33" l="1"/>
  <c r="C44" i="31"/>
  <c r="C43" i="32"/>
  <c r="X44" i="31" l="1"/>
  <c r="Y44" i="31" s="1"/>
  <c r="R44" i="31"/>
  <c r="X43" i="32"/>
  <c r="Y43" i="32" s="1"/>
  <c r="C44" i="32"/>
  <c r="C45" i="31" l="1"/>
  <c r="X44" i="32"/>
  <c r="Y44" i="32" s="1"/>
  <c r="C45" i="32"/>
  <c r="X45" i="31" l="1"/>
  <c r="Y45" i="31" s="1"/>
  <c r="R45" i="31"/>
  <c r="C46" i="31" s="1"/>
  <c r="X45" i="32"/>
  <c r="Y45" i="32" s="1"/>
  <c r="C46" i="32"/>
  <c r="X46" i="31" l="1"/>
  <c r="Y46" i="31" s="1"/>
  <c r="R46" i="31"/>
  <c r="C47" i="31" s="1"/>
  <c r="X46" i="32"/>
  <c r="Y46" i="32" s="1"/>
  <c r="D4" i="32" l="1"/>
  <c r="P2" i="32" s="1"/>
  <c r="C47" i="32"/>
  <c r="L4" i="32" s="1"/>
  <c r="X47" i="31"/>
  <c r="Y47" i="31" s="1"/>
  <c r="R47" i="31"/>
  <c r="C48" i="31" s="1"/>
  <c r="G5" i="32"/>
  <c r="C5" i="32"/>
  <c r="E5" i="32"/>
  <c r="X47" i="32" l="1"/>
  <c r="Y47" i="32" s="1"/>
  <c r="P4" i="32" s="1"/>
  <c r="I5" i="32"/>
  <c r="X48" i="31"/>
  <c r="Y48" i="31" s="1"/>
  <c r="R48" i="31"/>
  <c r="C49" i="31" s="1"/>
  <c r="X49" i="31" l="1"/>
  <c r="Y49" i="31" s="1"/>
  <c r="R49" i="31"/>
  <c r="C50" i="31" s="1"/>
  <c r="X50" i="31" l="1"/>
  <c r="Y50" i="31" s="1"/>
  <c r="R50" i="31"/>
  <c r="C51" i="31" s="1"/>
  <c r="X51" i="31" l="1"/>
  <c r="Y51" i="31" s="1"/>
  <c r="R51" i="31"/>
  <c r="C52" i="31" s="1"/>
  <c r="X52" i="31" l="1"/>
  <c r="Y52" i="31" s="1"/>
  <c r="R52" i="31"/>
  <c r="C53" i="31" s="1"/>
  <c r="X53" i="31" l="1"/>
  <c r="Y53" i="31" s="1"/>
  <c r="R53" i="31"/>
  <c r="C54" i="31" s="1"/>
  <c r="X54" i="31" l="1"/>
  <c r="Y54" i="31" s="1"/>
  <c r="R54" i="31"/>
  <c r="C55" i="31" s="1"/>
  <c r="X55" i="31" l="1"/>
  <c r="Y55" i="31" s="1"/>
  <c r="R55" i="31"/>
  <c r="C56" i="31" s="1"/>
  <c r="X56" i="31" l="1"/>
  <c r="Y56" i="31" s="1"/>
  <c r="R56" i="31"/>
  <c r="C57" i="31" s="1"/>
  <c r="X57" i="31" l="1"/>
  <c r="Y57" i="31" s="1"/>
  <c r="R57" i="31"/>
  <c r="C58" i="31" s="1"/>
  <c r="X58" i="31" l="1"/>
  <c r="Y58" i="31" s="1"/>
  <c r="R58" i="31"/>
  <c r="C59" i="31" l="1"/>
  <c r="C5" i="31"/>
  <c r="E5" i="31"/>
  <c r="G5" i="31"/>
  <c r="D4" i="31"/>
  <c r="P2" i="31" s="1"/>
  <c r="I5" i="31" l="1"/>
  <c r="X59" i="31"/>
  <c r="Y59" i="31" s="1"/>
  <c r="P4" i="31" s="1"/>
  <c r="L4" i="31"/>
</calcChain>
</file>

<file path=xl/sharedStrings.xml><?xml version="1.0" encoding="utf-8"?>
<sst xmlns="http://schemas.openxmlformats.org/spreadsheetml/2006/main" count="342" uniqueCount="77">
  <si>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</si>
  <si>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</si>
  <si>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</si>
  <si>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</si>
  <si>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</si>
  <si>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</si>
  <si>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</si>
  <si>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</si>
  <si>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</si>
  <si>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</si>
  <si>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</si>
  <si>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</si>
  <si>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</si>
  <si>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</si>
  <si>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</si>
  <si>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</si>
  <si>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</si>
  <si>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</si>
  <si>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</si>
  <si>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</si>
  <si>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</si>
  <si>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</si>
  <si>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</si>
  <si>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</si>
  <si>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</si>
  <si>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</si>
  <si>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</si>
  <si>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</si>
  <si>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</si>
  <si>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</si>
  <si>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</si>
  <si>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</si>
  <si>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</si>
  <si>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</si>
  <si>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</si>
  <si>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</si>
  <si>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</si>
  <si>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</si>
  <si>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</si>
  <si>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</si>
  <si>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</si>
  <si>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</si>
  <si>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</si>
  <si>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</si>
  <si>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</si>
  <si>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</si>
  <si>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</si>
  <si>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</si>
  <si>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</si>
  <si>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</si>
  <si>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</si>
  <si>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</si>
  <si>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</si>
  <si>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</si>
  <si>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</si>
  <si>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</si>
  <si>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</si>
  <si>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</si>
  <si>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</si>
  <si>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</si>
  <si>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</si>
  <si>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</si>
  <si>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</si>
  <si>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</si>
  <si>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</si>
  <si>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</si>
  <si>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</si>
  <si>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USD/JPY</t>
    <phoneticPr fontId="2"/>
  </si>
  <si>
    <t>EURJPY</t>
    <phoneticPr fontId="2"/>
  </si>
  <si>
    <t>通常のPBエントリールール。週足でサポレジを引いて、その値まで値幅があまりない場合はエントリーを控える。　実体:ヒゲ＝１：２以上</t>
    <rPh sb="0" eb="2">
      <t>ツウジョウ</t>
    </rPh>
    <rPh sb="14" eb="15">
      <t>シュウ</t>
    </rPh>
    <rPh sb="15" eb="16">
      <t>アシ</t>
    </rPh>
    <rPh sb="22" eb="23">
      <t>ヒ</t>
    </rPh>
    <rPh sb="28" eb="29">
      <t>アタイ</t>
    </rPh>
    <rPh sb="31" eb="33">
      <t>ネハバ</t>
    </rPh>
    <rPh sb="39" eb="41">
      <t>バアイ</t>
    </rPh>
    <rPh sb="48" eb="49">
      <t>ヒカ</t>
    </rPh>
    <rPh sb="53" eb="55">
      <t>ジッタイ</t>
    </rPh>
    <rPh sb="62" eb="64">
      <t>イジョウ</t>
    </rPh>
    <phoneticPr fontId="3"/>
  </si>
  <si>
    <t/>
  </si>
  <si>
    <t>今回は日足の一つ上の週足のサポレジをひいてから、やってみました。さすがに範囲が広すぎるので、もちろん週足のサポレジに近づいたときはエントリーをしないよう気をつけますが、それ以外にもエントリー足の日足のサポレジも必要かと思いました。</t>
    <rPh sb="0" eb="2">
      <t>コンカイ</t>
    </rPh>
    <rPh sb="3" eb="5">
      <t>ヒアシ</t>
    </rPh>
    <rPh sb="6" eb="7">
      <t>ヒト</t>
    </rPh>
    <rPh sb="8" eb="9">
      <t>ウエ</t>
    </rPh>
    <rPh sb="10" eb="12">
      <t>シュウアシ</t>
    </rPh>
    <rPh sb="36" eb="38">
      <t>ハンイ</t>
    </rPh>
    <rPh sb="39" eb="40">
      <t>ヒロ</t>
    </rPh>
    <rPh sb="50" eb="52">
      <t>シュウアシ</t>
    </rPh>
    <rPh sb="58" eb="59">
      <t>チカ</t>
    </rPh>
    <rPh sb="76" eb="77">
      <t>キ</t>
    </rPh>
    <rPh sb="86" eb="88">
      <t>イガイ</t>
    </rPh>
    <rPh sb="95" eb="96">
      <t>アシ</t>
    </rPh>
    <rPh sb="97" eb="98">
      <t>ヒ</t>
    </rPh>
    <rPh sb="98" eb="99">
      <t>アシ</t>
    </rPh>
    <rPh sb="105" eb="107">
      <t>ヒツヨウ</t>
    </rPh>
    <rPh sb="109" eb="110">
      <t>オモ</t>
    </rPh>
    <phoneticPr fontId="2"/>
  </si>
  <si>
    <t>今回は約2年分の検証でしたが、ＰＢ出現率は15本。だいたい50日に1回出現する計算となる。ちょっと空き過ぎ・・・。やっぱり日足は私のトレードスタイルには合わない。</t>
    <rPh sb="0" eb="2">
      <t>コンカイ</t>
    </rPh>
    <rPh sb="3" eb="4">
      <t>ヤク</t>
    </rPh>
    <rPh sb="5" eb="7">
      <t>ネンブン</t>
    </rPh>
    <rPh sb="8" eb="10">
      <t>ケンショウ</t>
    </rPh>
    <rPh sb="17" eb="19">
      <t>シュツゲン</t>
    </rPh>
    <rPh sb="19" eb="20">
      <t>リツ</t>
    </rPh>
    <rPh sb="23" eb="24">
      <t>ホン</t>
    </rPh>
    <rPh sb="31" eb="32">
      <t>ニチ</t>
    </rPh>
    <rPh sb="34" eb="35">
      <t>カイ</t>
    </rPh>
    <rPh sb="35" eb="37">
      <t>シュツゲン</t>
    </rPh>
    <rPh sb="39" eb="41">
      <t>ケイサン</t>
    </rPh>
    <rPh sb="49" eb="50">
      <t>ア</t>
    </rPh>
    <rPh sb="51" eb="52">
      <t>ス</t>
    </rPh>
    <rPh sb="61" eb="63">
      <t>ヒアシ</t>
    </rPh>
    <rPh sb="64" eb="65">
      <t>ワタシ</t>
    </rPh>
    <rPh sb="76" eb="77">
      <t>ア</t>
    </rPh>
    <phoneticPr fontId="2"/>
  </si>
  <si>
    <t>エントリー足でのサポレジを引いてやってみたい。</t>
    <rPh sb="5" eb="6">
      <t>アシ</t>
    </rPh>
    <rPh sb="13" eb="14">
      <t>ヒ</t>
    </rPh>
    <phoneticPr fontId="2"/>
  </si>
  <si>
    <t>GBP/JPY</t>
    <phoneticPr fontId="2"/>
  </si>
  <si>
    <t>GBP/USD</t>
    <phoneticPr fontId="2"/>
  </si>
  <si>
    <t>EUR/JPY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</si>
</sst>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00_ "/>
    <numFmt numFmtId="183" formatCode="0.0000_);[Red]\(0.0000\)"/>
    <numFmt numFmtId="184" formatCode="0.00_);[Red]\(0.00\)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7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181" fontId="8" fillId="0" borderId="7" xfId="0" applyNumberFormat="1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84" fontId="8" fillId="0" borderId="7" xfId="0" applyNumberFormat="1" applyFont="1" applyBorder="1" applyAlignment="1">
      <alignment horizontal="center" vertical="center"/>
    </xf>
    <xf numFmtId="184" fontId="8" fillId="0" borderId="2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83" fontId="8" fillId="0" borderId="7" xfId="0" applyNumberFormat="1" applyFont="1" applyBorder="1" applyAlignment="1">
      <alignment horizontal="center" vertical="center"/>
    </xf>
    <xf numFmtId="183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21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40112</xdr:colOff>
      <xdr:row>37</xdr:row>
      <xdr:rowOff>93318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B6A6CC92-E891-45F0-8A2F-F356A5BFB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45712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11</xdr:col>
      <xdr:colOff>40112</xdr:colOff>
      <xdr:row>77</xdr:row>
      <xdr:rowOff>30664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E234FBF7-9B09-49F2-AEDB-9FAFA4C39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773333"/>
          <a:ext cx="6745712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11</xdr:col>
      <xdr:colOff>40112</xdr:colOff>
      <xdr:row>116</xdr:row>
      <xdr:rowOff>30664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4317EEC5-6A74-4C0A-A84B-08D38DB89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377333"/>
          <a:ext cx="6745712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11</xdr:col>
      <xdr:colOff>40112</xdr:colOff>
      <xdr:row>155</xdr:row>
      <xdr:rowOff>30664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F5583E9E-FC03-4ADC-B617-C19FFD91C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9981333"/>
          <a:ext cx="6745712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11</xdr:col>
      <xdr:colOff>40112</xdr:colOff>
      <xdr:row>194</xdr:row>
      <xdr:rowOff>30664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7176F9E4-F1F4-4C3E-9BA0-D53B7C229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585333"/>
          <a:ext cx="6745712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11</xdr:col>
      <xdr:colOff>40112</xdr:colOff>
      <xdr:row>233</xdr:row>
      <xdr:rowOff>30664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200B7187-0635-424C-9791-97FB54021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3189333"/>
          <a:ext cx="6745712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11</xdr:col>
      <xdr:colOff>40112</xdr:colOff>
      <xdr:row>272</xdr:row>
      <xdr:rowOff>30664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A5F1493-7BBD-4A7F-AF14-B83EE35DA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9793333"/>
          <a:ext cx="6745712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11</xdr:col>
      <xdr:colOff>40112</xdr:colOff>
      <xdr:row>311</xdr:row>
      <xdr:rowOff>30664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C39BC4C-2FA6-43F8-8A31-BA94A992C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6397333"/>
          <a:ext cx="6745712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11</xdr:col>
      <xdr:colOff>40112</xdr:colOff>
      <xdr:row>350</xdr:row>
      <xdr:rowOff>30664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D835627-E1EB-4C67-A9C6-597CF1436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3001333"/>
          <a:ext cx="6745712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11</xdr:col>
      <xdr:colOff>40112</xdr:colOff>
      <xdr:row>389</xdr:row>
      <xdr:rowOff>30664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3D14D8D-6DB5-4A00-BB7D-FEF6F7D2C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59605333"/>
          <a:ext cx="6745712" cy="62959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BPJPY%20&#26085;&#362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数"/>
      <sheetName val="検証シート　FIB1.27"/>
      <sheetName val="検証シート　FIB1.5"/>
      <sheetName val="検証シート　FIB2.0"/>
      <sheetName val="画像"/>
      <sheetName val="気づき"/>
      <sheetName val="検証終了通貨"/>
      <sheetName val="テンプレ"/>
    </sheetNames>
    <sheetDataSet>
      <sheetData sheetId="0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48</v>
      </c>
    </row>
    <row r="3" spans="1:2" x14ac:dyDescent="0.2">
      <c r="A3">
        <v>100000</v>
      </c>
    </row>
    <row r="5" spans="1:2" x14ac:dyDescent="0.2">
      <c r="A5" t="s">
        <v>49</v>
      </c>
    </row>
    <row r="6" spans="1:2" x14ac:dyDescent="0.2">
      <c r="A6" t="s">
        <v>56</v>
      </c>
      <c r="B6">
        <v>90</v>
      </c>
    </row>
    <row r="7" spans="1:2" x14ac:dyDescent="0.2">
      <c r="A7" t="s">
        <v>55</v>
      </c>
      <c r="B7">
        <v>90</v>
      </c>
    </row>
    <row r="8" spans="1:2" x14ac:dyDescent="0.2">
      <c r="A8" t="s">
        <v>53</v>
      </c>
      <c r="B8">
        <v>110</v>
      </c>
    </row>
    <row r="9" spans="1:2" x14ac:dyDescent="0.2">
      <c r="A9" t="s">
        <v>51</v>
      </c>
      <c r="B9">
        <v>120</v>
      </c>
    </row>
    <row r="10" spans="1:2" x14ac:dyDescent="0.2">
      <c r="A10" t="s">
        <v>52</v>
      </c>
      <c r="B10">
        <v>150</v>
      </c>
    </row>
    <row r="11" spans="1:2" x14ac:dyDescent="0.2">
      <c r="A11" t="s">
        <v>57</v>
      </c>
      <c r="B11">
        <v>100</v>
      </c>
    </row>
    <row r="12" spans="1:2" x14ac:dyDescent="0.2">
      <c r="A12" t="s">
        <v>54</v>
      </c>
      <c r="B12">
        <v>80</v>
      </c>
    </row>
    <row r="13" spans="1:2" x14ac:dyDescent="0.2">
      <c r="A13" t="s">
        <v>50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abSelected="1" view="pageBreakPreview" topLeftCell="B1" zoomScale="90" zoomScaleNormal="90" zoomScaleSheetLayoutView="90" workbookViewId="0">
      <pane ySplit="8" topLeftCell="A9" activePane="bottomLeft" state="frozen"/>
      <selection pane="bottomLeft" activeCell="C32" sqref="C32:D32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84" t="s">
        <v>5</v>
      </c>
      <c r="C2" s="84"/>
      <c r="D2" s="95" t="s">
        <v>68</v>
      </c>
      <c r="E2" s="95"/>
      <c r="F2" s="84" t="s">
        <v>6</v>
      </c>
      <c r="G2" s="84"/>
      <c r="H2" s="87" t="s">
        <v>36</v>
      </c>
      <c r="I2" s="87"/>
      <c r="J2" s="84" t="s">
        <v>7</v>
      </c>
      <c r="K2" s="84"/>
      <c r="L2" s="94">
        <v>100000</v>
      </c>
      <c r="M2" s="95"/>
      <c r="N2" s="84" t="s">
        <v>8</v>
      </c>
      <c r="O2" s="84"/>
      <c r="P2" s="96">
        <f>SUM(L2,D4)</f>
        <v>131598.05050993012</v>
      </c>
      <c r="Q2" s="87"/>
      <c r="R2" s="1"/>
      <c r="S2" s="1"/>
      <c r="T2" s="1"/>
    </row>
    <row r="3" spans="2:25" ht="57" customHeight="1" x14ac:dyDescent="0.2">
      <c r="B3" s="84" t="s">
        <v>9</v>
      </c>
      <c r="C3" s="84"/>
      <c r="D3" s="97" t="s">
        <v>69</v>
      </c>
      <c r="E3" s="97"/>
      <c r="F3" s="97"/>
      <c r="G3" s="97"/>
      <c r="H3" s="97"/>
      <c r="I3" s="97"/>
      <c r="J3" s="84" t="s">
        <v>10</v>
      </c>
      <c r="K3" s="84"/>
      <c r="L3" s="97" t="s">
        <v>62</v>
      </c>
      <c r="M3" s="98"/>
      <c r="N3" s="98"/>
      <c r="O3" s="98"/>
      <c r="P3" s="98"/>
      <c r="Q3" s="98"/>
      <c r="R3" s="1"/>
      <c r="S3" s="1"/>
    </row>
    <row r="4" spans="2:25" x14ac:dyDescent="0.2">
      <c r="B4" s="84" t="s">
        <v>11</v>
      </c>
      <c r="C4" s="84"/>
      <c r="D4" s="92">
        <f>SUM($R$9:$S$993)</f>
        <v>31598.050509930137</v>
      </c>
      <c r="E4" s="92"/>
      <c r="F4" s="84" t="s">
        <v>12</v>
      </c>
      <c r="G4" s="84"/>
      <c r="H4" s="93">
        <f>SUM($T$9:$U$108)</f>
        <v>845.70000000000073</v>
      </c>
      <c r="I4" s="87"/>
      <c r="J4" s="99"/>
      <c r="K4" s="99"/>
      <c r="L4" s="96"/>
      <c r="M4" s="96"/>
      <c r="N4" s="99" t="s">
        <v>59</v>
      </c>
      <c r="O4" s="99"/>
      <c r="P4" s="100">
        <f>MAX(Y:Y)</f>
        <v>5.8722077922078175E-2</v>
      </c>
      <c r="Q4" s="100"/>
      <c r="R4" s="1"/>
      <c r="S4" s="1"/>
      <c r="T4" s="1"/>
    </row>
    <row r="5" spans="2:25" x14ac:dyDescent="0.2">
      <c r="B5" s="37" t="s">
        <v>15</v>
      </c>
      <c r="C5" s="2">
        <f>COUNTIF($R$9:$R$990,"&gt;0")</f>
        <v>11</v>
      </c>
      <c r="D5" s="36" t="s">
        <v>16</v>
      </c>
      <c r="E5" s="15">
        <f>COUNTIF($R$9:$R$990,"&lt;0")</f>
        <v>4</v>
      </c>
      <c r="F5" s="36" t="s">
        <v>17</v>
      </c>
      <c r="G5" s="2">
        <f>COUNTIF($R$9:$R$990,"=0")</f>
        <v>0</v>
      </c>
      <c r="H5" s="36" t="s">
        <v>18</v>
      </c>
      <c r="I5" s="3">
        <f>C5/SUM(C5,E5,G5)</f>
        <v>0.73333333333333328</v>
      </c>
      <c r="J5" s="83" t="s">
        <v>19</v>
      </c>
      <c r="K5" s="84"/>
      <c r="L5" s="85">
        <f>MAX(V9:V993)</f>
        <v>4</v>
      </c>
      <c r="M5" s="86"/>
      <c r="N5" s="17" t="s">
        <v>20</v>
      </c>
      <c r="O5" s="9"/>
      <c r="P5" s="85">
        <f>MAX(W9:W993)</f>
        <v>2</v>
      </c>
      <c r="Q5" s="86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2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75"/>
      <c r="J7" s="76" t="s">
        <v>24</v>
      </c>
      <c r="K7" s="77"/>
      <c r="L7" s="78"/>
      <c r="M7" s="79" t="s">
        <v>25</v>
      </c>
      <c r="N7" s="80" t="s">
        <v>26</v>
      </c>
      <c r="O7" s="81"/>
      <c r="P7" s="81"/>
      <c r="Q7" s="82"/>
      <c r="R7" s="88" t="s">
        <v>27</v>
      </c>
      <c r="S7" s="88"/>
      <c r="T7" s="88"/>
      <c r="U7" s="88"/>
    </row>
    <row r="8" spans="2:25" x14ac:dyDescent="0.2">
      <c r="B8" s="68"/>
      <c r="C8" s="71"/>
      <c r="D8" s="72"/>
      <c r="E8" s="18" t="s">
        <v>28</v>
      </c>
      <c r="F8" s="18" t="s">
        <v>29</v>
      </c>
      <c r="G8" s="18" t="s">
        <v>30</v>
      </c>
      <c r="H8" s="89" t="s">
        <v>31</v>
      </c>
      <c r="I8" s="75"/>
      <c r="J8" s="4" t="s">
        <v>32</v>
      </c>
      <c r="K8" s="90" t="s">
        <v>33</v>
      </c>
      <c r="L8" s="78"/>
      <c r="M8" s="79"/>
      <c r="N8" s="5" t="s">
        <v>28</v>
      </c>
      <c r="O8" s="5" t="s">
        <v>29</v>
      </c>
      <c r="P8" s="91" t="s">
        <v>31</v>
      </c>
      <c r="Q8" s="82"/>
      <c r="R8" s="88" t="s">
        <v>34</v>
      </c>
      <c r="S8" s="88"/>
      <c r="T8" s="88" t="s">
        <v>32</v>
      </c>
      <c r="U8" s="88"/>
      <c r="Y8" t="s">
        <v>58</v>
      </c>
    </row>
    <row r="9" spans="2:25" x14ac:dyDescent="0.2">
      <c r="B9" s="38">
        <v>1</v>
      </c>
      <c r="C9" s="58">
        <f>L2</f>
        <v>100000</v>
      </c>
      <c r="D9" s="58"/>
      <c r="E9" s="45">
        <v>2016</v>
      </c>
      <c r="F9" s="8">
        <v>43623</v>
      </c>
      <c r="G9" s="38" t="s">
        <v>3</v>
      </c>
      <c r="H9" s="66">
        <v>121.64</v>
      </c>
      <c r="I9" s="66"/>
      <c r="J9" s="38">
        <v>106</v>
      </c>
      <c r="K9" s="58">
        <f>IF(J9="","",C9*0.03)</f>
        <v>3000</v>
      </c>
      <c r="L9" s="58"/>
      <c r="M9" s="6">
        <f>IF(J9="","",(K9/J9)/LOOKUP(RIGHT($D$2,3),[1]定数!$A$6:$A$13,[1]定数!$B$6:$B$13))</f>
        <v>0.28301886792452829</v>
      </c>
      <c r="N9" s="38">
        <v>2016</v>
      </c>
      <c r="O9" s="8">
        <v>43625</v>
      </c>
      <c r="P9" s="66">
        <v>120.254</v>
      </c>
      <c r="Q9" s="66"/>
      <c r="R9" s="62">
        <f>IF(P9="","",T9*M9*LOOKUP(RIGHT($D$2,3),定数!$A$6:$A$13,定数!$B$6:$B$13))</f>
        <v>3922.64150943395</v>
      </c>
      <c r="S9" s="62"/>
      <c r="T9" s="63">
        <f>IF(P9="","",IF(G9="買",(P9-H9),(H9-P9))*IF(RIGHT($D$2,3)="JPY",100,10000))</f>
        <v>138.59999999999957</v>
      </c>
      <c r="U9" s="63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8">
        <v>2</v>
      </c>
      <c r="C10" s="58">
        <f t="shared" ref="C10" si="0">IF(R9="","",C9+R9)</f>
        <v>103922.64150943395</v>
      </c>
      <c r="D10" s="58"/>
      <c r="E10" s="38">
        <v>2016</v>
      </c>
      <c r="F10" s="8">
        <v>43778</v>
      </c>
      <c r="G10" s="38" t="s">
        <v>4</v>
      </c>
      <c r="H10" s="66">
        <v>115.99</v>
      </c>
      <c r="I10" s="66"/>
      <c r="J10" s="38">
        <v>229</v>
      </c>
      <c r="K10" s="60">
        <f t="shared" ref="K10:K38" si="1">IF(J10="","",C10*0.03)</f>
        <v>3117.6792452830182</v>
      </c>
      <c r="L10" s="61"/>
      <c r="M10" s="6">
        <f>IF(J10="","",(K10/J10)/LOOKUP(RIGHT($D$2,3),[1]定数!$A$6:$A$13,[1]定数!$B$6:$B$13))</f>
        <v>0.1361431984839746</v>
      </c>
      <c r="N10" s="38">
        <v>2016</v>
      </c>
      <c r="O10" s="8">
        <v>43792</v>
      </c>
      <c r="P10" s="66">
        <v>118.827</v>
      </c>
      <c r="Q10" s="66"/>
      <c r="R10" s="62">
        <f>IF(P10="","",T10*M10*LOOKUP(RIGHT($D$2,3),定数!$A$6:$A$13,定数!$B$6:$B$13))</f>
        <v>3862.3825409903639</v>
      </c>
      <c r="S10" s="62"/>
      <c r="T10" s="63">
        <f t="shared" ref="T10:T32" si="2">IF(P10="","",IF(G10="買",(P10-H10),(H10-P10))*IF(RIGHT($D$2,3)="JPY",100,10000))</f>
        <v>283.70000000000033</v>
      </c>
      <c r="U10" s="63"/>
      <c r="V10" s="22">
        <f t="shared" ref="V10:V22" si="3">IF(T10&lt;&gt;"",IF(T10&gt;0,1+V9,0),"")</f>
        <v>2</v>
      </c>
      <c r="W10">
        <f t="shared" ref="W10:W73" si="4">IF(T10&lt;&gt;"",IF(T10&lt;0,1+W9,0),"")</f>
        <v>0</v>
      </c>
      <c r="X10" s="39">
        <f>IF(C10&lt;&gt;"",MAX(C10,C9),"")</f>
        <v>103922.64150943395</v>
      </c>
    </row>
    <row r="11" spans="2:25" x14ac:dyDescent="0.2">
      <c r="B11" s="38">
        <v>3</v>
      </c>
      <c r="C11" s="58">
        <f t="shared" ref="C11:C28" si="5">IF(R10="","",C10+R10)</f>
        <v>107785.02405042431</v>
      </c>
      <c r="D11" s="58"/>
      <c r="E11" s="38">
        <v>2017</v>
      </c>
      <c r="F11" s="8">
        <v>43478</v>
      </c>
      <c r="G11" s="38" t="s">
        <v>3</v>
      </c>
      <c r="H11" s="66">
        <v>121.58</v>
      </c>
      <c r="I11" s="66"/>
      <c r="J11" s="38">
        <v>84</v>
      </c>
      <c r="K11" s="60">
        <f t="shared" si="1"/>
        <v>3233.5507215127291</v>
      </c>
      <c r="L11" s="61"/>
      <c r="M11" s="6">
        <f>IF(J11="","",(K11/J11)/LOOKUP(RIGHT($D$2,3),[1]定数!$A$6:$A$13,[1]定数!$B$6:$B$13))</f>
        <v>0.38494651446580108</v>
      </c>
      <c r="N11" s="38">
        <v>2017</v>
      </c>
      <c r="O11" s="8">
        <v>43482</v>
      </c>
      <c r="P11" s="66">
        <v>120.542</v>
      </c>
      <c r="Q11" s="66"/>
      <c r="R11" s="62">
        <f>IF(P11="","",T11*M11*LOOKUP(RIGHT($D$2,3),定数!$A$6:$A$13,定数!$B$6:$B$13))</f>
        <v>3995.7448201550023</v>
      </c>
      <c r="S11" s="62"/>
      <c r="T11" s="63">
        <f t="shared" si="2"/>
        <v>103.79999999999967</v>
      </c>
      <c r="U11" s="63"/>
      <c r="V11" s="22">
        <f t="shared" si="3"/>
        <v>3</v>
      </c>
      <c r="W11">
        <f t="shared" si="4"/>
        <v>0</v>
      </c>
      <c r="X11" s="39">
        <f>IF(C11&lt;&gt;"",MAX(X10,C11),"")</f>
        <v>107785.02405042431</v>
      </c>
      <c r="Y11" s="40">
        <f>IF(X11&lt;&gt;"",1-(C11/X11),"")</f>
        <v>0</v>
      </c>
    </row>
    <row r="12" spans="2:25" x14ac:dyDescent="0.2">
      <c r="B12" s="38">
        <v>4</v>
      </c>
      <c r="C12" s="58">
        <f t="shared" si="5"/>
        <v>111780.76887057931</v>
      </c>
      <c r="D12" s="58"/>
      <c r="E12" s="38">
        <v>2017</v>
      </c>
      <c r="F12" s="8">
        <v>43499</v>
      </c>
      <c r="G12" s="38" t="s">
        <v>3</v>
      </c>
      <c r="H12" s="66">
        <v>121.07</v>
      </c>
      <c r="I12" s="66"/>
      <c r="J12" s="38">
        <v>70</v>
      </c>
      <c r="K12" s="60">
        <f t="shared" si="1"/>
        <v>3353.4230661173792</v>
      </c>
      <c r="L12" s="61"/>
      <c r="M12" s="6">
        <f>IF(J12="","",(K12/J12)/LOOKUP(RIGHT($D$2,3),[1]定数!$A$6:$A$13,[1]定数!$B$6:$B$13))</f>
        <v>0.47906043801676845</v>
      </c>
      <c r="N12" s="38">
        <v>2017</v>
      </c>
      <c r="O12" s="8">
        <v>43502</v>
      </c>
      <c r="P12" s="66">
        <v>120.227</v>
      </c>
      <c r="Q12" s="66"/>
      <c r="R12" s="62">
        <f>IF(P12="","",T12*M12*LOOKUP(RIGHT($D$2,3),定数!$A$6:$A$13,定数!$B$6:$B$13))</f>
        <v>4038.4794924813073</v>
      </c>
      <c r="S12" s="62"/>
      <c r="T12" s="63">
        <f t="shared" si="2"/>
        <v>84.299999999998931</v>
      </c>
      <c r="U12" s="63"/>
      <c r="V12" s="22">
        <f t="shared" si="3"/>
        <v>4</v>
      </c>
      <c r="W12">
        <f t="shared" si="4"/>
        <v>0</v>
      </c>
      <c r="X12" s="39">
        <f t="shared" ref="X12:X75" si="6">IF(C12&lt;&gt;"",MAX(X11,C12),"")</f>
        <v>111780.76887057931</v>
      </c>
      <c r="Y12" s="40">
        <f t="shared" ref="Y12:Y75" si="7">IF(X12&lt;&gt;"",1-(C12/X12),"")</f>
        <v>0</v>
      </c>
    </row>
    <row r="13" spans="2:25" x14ac:dyDescent="0.2">
      <c r="B13" s="38">
        <v>5</v>
      </c>
      <c r="C13" s="58">
        <f t="shared" si="5"/>
        <v>115819.24836306061</v>
      </c>
      <c r="D13" s="58"/>
      <c r="E13" s="38">
        <v>2017</v>
      </c>
      <c r="F13" s="8">
        <v>43539</v>
      </c>
      <c r="G13" s="38" t="s">
        <v>4</v>
      </c>
      <c r="H13" s="66">
        <v>122.07</v>
      </c>
      <c r="I13" s="66"/>
      <c r="J13" s="38">
        <v>88</v>
      </c>
      <c r="K13" s="60">
        <f t="shared" si="1"/>
        <v>3474.5774508918184</v>
      </c>
      <c r="L13" s="61"/>
      <c r="M13" s="6">
        <f>IF(J13="","",(K13/J13)/LOOKUP(RIGHT($D$2,3),[1]定数!$A$6:$A$13,[1]定数!$B$6:$B$13))</f>
        <v>0.3948383466922521</v>
      </c>
      <c r="N13" s="38">
        <v>2017</v>
      </c>
      <c r="O13" s="8">
        <v>43540</v>
      </c>
      <c r="P13" s="66">
        <v>121.19</v>
      </c>
      <c r="Q13" s="66"/>
      <c r="R13" s="62">
        <f>IF(P13="","",T13*M13*LOOKUP(RIGHT($D$2,3),定数!$A$6:$A$13,定数!$B$6:$B$13))</f>
        <v>-3474.5774508918003</v>
      </c>
      <c r="S13" s="62"/>
      <c r="T13" s="63">
        <f t="shared" si="2"/>
        <v>-87.999999999999545</v>
      </c>
      <c r="U13" s="63"/>
      <c r="V13" s="22">
        <f t="shared" si="3"/>
        <v>0</v>
      </c>
      <c r="W13">
        <f t="shared" si="4"/>
        <v>1</v>
      </c>
      <c r="X13" s="39">
        <f t="shared" si="6"/>
        <v>115819.24836306061</v>
      </c>
      <c r="Y13" s="40">
        <f t="shared" si="7"/>
        <v>0</v>
      </c>
    </row>
    <row r="14" spans="2:25" x14ac:dyDescent="0.2">
      <c r="B14" s="38">
        <v>6</v>
      </c>
      <c r="C14" s="58">
        <f t="shared" si="5"/>
        <v>112344.67091216882</v>
      </c>
      <c r="D14" s="58"/>
      <c r="E14" s="41">
        <v>2017</v>
      </c>
      <c r="F14" s="8">
        <v>43597</v>
      </c>
      <c r="G14" s="41" t="s">
        <v>4</v>
      </c>
      <c r="H14" s="66">
        <v>123.96</v>
      </c>
      <c r="I14" s="66"/>
      <c r="J14" s="41">
        <v>67</v>
      </c>
      <c r="K14" s="60">
        <f t="shared" si="1"/>
        <v>3370.3401273650643</v>
      </c>
      <c r="L14" s="61"/>
      <c r="M14" s="6">
        <f>IF(J14="","",(K14/J14)/LOOKUP(RIGHT($D$2,3),[1]定数!$A$6:$A$13,[1]定数!$B$6:$B$13))</f>
        <v>0.50303583990523348</v>
      </c>
      <c r="N14" s="41">
        <v>2017</v>
      </c>
      <c r="O14" s="8">
        <v>43600</v>
      </c>
      <c r="P14" s="66">
        <v>124.809</v>
      </c>
      <c r="Q14" s="66"/>
      <c r="R14" s="62">
        <f>IF(P14="","",T14*M14*LOOKUP(RIGHT($D$2,3),定数!$A$6:$A$13,定数!$B$6:$B$13))</f>
        <v>4270.774280795451</v>
      </c>
      <c r="S14" s="62"/>
      <c r="T14" s="63">
        <f t="shared" si="2"/>
        <v>84.900000000000375</v>
      </c>
      <c r="U14" s="63"/>
      <c r="V14" s="22">
        <f t="shared" si="3"/>
        <v>1</v>
      </c>
      <c r="W14">
        <f t="shared" si="4"/>
        <v>0</v>
      </c>
      <c r="X14" s="39">
        <f t="shared" si="6"/>
        <v>115819.24836306061</v>
      </c>
      <c r="Y14" s="40">
        <f t="shared" si="7"/>
        <v>2.9999999999999805E-2</v>
      </c>
    </row>
    <row r="15" spans="2:25" x14ac:dyDescent="0.2">
      <c r="B15" s="38">
        <v>7</v>
      </c>
      <c r="C15" s="58">
        <f t="shared" si="5"/>
        <v>116615.44519296427</v>
      </c>
      <c r="D15" s="58"/>
      <c r="E15" s="38">
        <v>2017</v>
      </c>
      <c r="F15" s="8">
        <v>43674</v>
      </c>
      <c r="G15" s="38" t="s">
        <v>4</v>
      </c>
      <c r="H15" s="66">
        <v>130.41</v>
      </c>
      <c r="I15" s="66"/>
      <c r="J15" s="38">
        <v>86</v>
      </c>
      <c r="K15" s="60">
        <f t="shared" si="1"/>
        <v>3498.4633557889279</v>
      </c>
      <c r="L15" s="61"/>
      <c r="M15" s="6">
        <f>IF(J15="","",(K15/J15)/LOOKUP(RIGHT($D$2,3),[1]定数!$A$6:$A$13,[1]定数!$B$6:$B$13))</f>
        <v>0.40679806462661949</v>
      </c>
      <c r="N15" s="38">
        <v>2017</v>
      </c>
      <c r="O15" s="8">
        <v>43677</v>
      </c>
      <c r="P15" s="66">
        <v>129.55000000000001</v>
      </c>
      <c r="Q15" s="66"/>
      <c r="R15" s="62">
        <f>IF(P15="","",T15*M15*LOOKUP(RIGHT($D$2,3),定数!$A$6:$A$13,定数!$B$6:$B$13))</f>
        <v>-3498.4633557888678</v>
      </c>
      <c r="S15" s="62"/>
      <c r="T15" s="63">
        <f t="shared" si="2"/>
        <v>-85.999999999998522</v>
      </c>
      <c r="U15" s="63"/>
      <c r="V15" s="22">
        <f t="shared" si="3"/>
        <v>0</v>
      </c>
      <c r="W15">
        <f t="shared" si="4"/>
        <v>1</v>
      </c>
      <c r="X15" s="39">
        <f t="shared" si="6"/>
        <v>116615.44519296427</v>
      </c>
      <c r="Y15" s="40">
        <f t="shared" si="7"/>
        <v>0</v>
      </c>
    </row>
    <row r="16" spans="2:25" x14ac:dyDescent="0.2">
      <c r="B16" s="38">
        <v>8</v>
      </c>
      <c r="C16" s="58">
        <f t="shared" si="5"/>
        <v>113116.98183717539</v>
      </c>
      <c r="D16" s="58"/>
      <c r="E16" s="38">
        <v>2018</v>
      </c>
      <c r="F16" s="8">
        <v>43489</v>
      </c>
      <c r="G16" s="38" t="s">
        <v>4</v>
      </c>
      <c r="H16" s="66">
        <v>135.68</v>
      </c>
      <c r="I16" s="66"/>
      <c r="J16" s="38">
        <v>77</v>
      </c>
      <c r="K16" s="60">
        <f t="shared" si="1"/>
        <v>3393.5094551152615</v>
      </c>
      <c r="L16" s="61"/>
      <c r="M16" s="6">
        <f>IF(J16="","",(K16/J16)/LOOKUP(RIGHT($D$2,3),[1]定数!$A$6:$A$13,[1]定数!$B$6:$B$13))</f>
        <v>0.44071551365133266</v>
      </c>
      <c r="N16" s="38">
        <v>2018</v>
      </c>
      <c r="O16" s="8">
        <v>43491</v>
      </c>
      <c r="P16" s="66">
        <v>134.91999999999999</v>
      </c>
      <c r="Q16" s="66"/>
      <c r="R16" s="62">
        <f>IF(P16="","",T16*M16*LOOKUP(RIGHT($D$2,3),定数!$A$6:$A$13,定数!$B$6:$B$13))</f>
        <v>-3349.4379037502135</v>
      </c>
      <c r="S16" s="62"/>
      <c r="T16" s="63">
        <f t="shared" si="2"/>
        <v>-76.000000000001933</v>
      </c>
      <c r="U16" s="63"/>
      <c r="V16" s="22">
        <f t="shared" si="3"/>
        <v>0</v>
      </c>
      <c r="W16">
        <f t="shared" si="4"/>
        <v>2</v>
      </c>
      <c r="X16" s="39">
        <f t="shared" si="6"/>
        <v>116615.44519296427</v>
      </c>
      <c r="Y16" s="40">
        <f t="shared" si="7"/>
        <v>2.9999999999999583E-2</v>
      </c>
    </row>
    <row r="17" spans="2:25" x14ac:dyDescent="0.2">
      <c r="B17" s="38">
        <v>9</v>
      </c>
      <c r="C17" s="58">
        <f t="shared" si="5"/>
        <v>109767.54393342519</v>
      </c>
      <c r="D17" s="58"/>
      <c r="E17" s="38">
        <v>2018</v>
      </c>
      <c r="F17" s="8">
        <v>43517</v>
      </c>
      <c r="G17" s="38" t="s">
        <v>3</v>
      </c>
      <c r="H17" s="66">
        <v>132.26</v>
      </c>
      <c r="I17" s="66"/>
      <c r="J17" s="38">
        <v>81</v>
      </c>
      <c r="K17" s="60">
        <f t="shared" si="1"/>
        <v>3293.0263180027555</v>
      </c>
      <c r="L17" s="61"/>
      <c r="M17" s="6">
        <f>IF(J17="","",(K17/J17)/LOOKUP(RIGHT($D$2,3),[1]定数!$A$6:$A$13,[1]定数!$B$6:$B$13))</f>
        <v>0.40654645901268588</v>
      </c>
      <c r="N17" s="38">
        <v>2018</v>
      </c>
      <c r="O17" s="8">
        <v>43518</v>
      </c>
      <c r="P17" s="66">
        <v>131.298</v>
      </c>
      <c r="Q17" s="66"/>
      <c r="R17" s="62">
        <f>IF(P17="","",T17*M17*LOOKUP(RIGHT($D$2,3),定数!$A$6:$A$13,定数!$B$6:$B$13))</f>
        <v>3910.9769357019936</v>
      </c>
      <c r="S17" s="62"/>
      <c r="T17" s="63">
        <f t="shared" si="2"/>
        <v>96.199999999998909</v>
      </c>
      <c r="U17" s="63"/>
      <c r="V17" s="22">
        <f t="shared" si="3"/>
        <v>1</v>
      </c>
      <c r="W17">
        <f t="shared" si="4"/>
        <v>0</v>
      </c>
      <c r="X17" s="39">
        <f t="shared" si="6"/>
        <v>116615.44519296427</v>
      </c>
      <c r="Y17" s="40">
        <f t="shared" si="7"/>
        <v>5.8722077922078175E-2</v>
      </c>
    </row>
    <row r="18" spans="2:25" x14ac:dyDescent="0.2">
      <c r="B18" s="38">
        <v>10</v>
      </c>
      <c r="C18" s="58">
        <f t="shared" si="5"/>
        <v>113678.52086912718</v>
      </c>
      <c r="D18" s="58"/>
      <c r="E18" s="38">
        <v>2018</v>
      </c>
      <c r="F18" s="8">
        <v>43544</v>
      </c>
      <c r="G18" s="38" t="s">
        <v>3</v>
      </c>
      <c r="H18" s="66">
        <v>130.33000000000001</v>
      </c>
      <c r="I18" s="66"/>
      <c r="J18" s="38">
        <v>139</v>
      </c>
      <c r="K18" s="60">
        <f t="shared" si="1"/>
        <v>3410.3556260738155</v>
      </c>
      <c r="L18" s="61"/>
      <c r="M18" s="6">
        <f>IF(J18="","",(K18/J18)/LOOKUP(RIGHT($D$2,3),[1]定数!$A$6:$A$13,[1]定数!$B$6:$B$13))</f>
        <v>0.24534932561682127</v>
      </c>
      <c r="N18" s="38">
        <v>2018</v>
      </c>
      <c r="O18" s="8">
        <v>43551</v>
      </c>
      <c r="P18" s="66">
        <v>131.72</v>
      </c>
      <c r="Q18" s="66"/>
      <c r="R18" s="62">
        <f>IF(P18="","",T18*M18*LOOKUP(RIGHT($D$2,3),定数!$A$6:$A$13,定数!$B$6:$B$13))</f>
        <v>-3410.3556260737819</v>
      </c>
      <c r="S18" s="62"/>
      <c r="T18" s="63">
        <f t="shared" si="2"/>
        <v>-138.99999999999864</v>
      </c>
      <c r="U18" s="63"/>
      <c r="V18" s="22">
        <f t="shared" si="3"/>
        <v>0</v>
      </c>
      <c r="W18">
        <f t="shared" si="4"/>
        <v>1</v>
      </c>
      <c r="X18" s="39">
        <f t="shared" si="6"/>
        <v>116615.44519296427</v>
      </c>
      <c r="Y18" s="40">
        <f t="shared" si="7"/>
        <v>2.5184694179894773E-2</v>
      </c>
    </row>
    <row r="19" spans="2:25" x14ac:dyDescent="0.2">
      <c r="B19" s="38">
        <v>11</v>
      </c>
      <c r="C19" s="58">
        <f t="shared" si="5"/>
        <v>110268.1652430534</v>
      </c>
      <c r="D19" s="58"/>
      <c r="E19" s="38">
        <v>2018</v>
      </c>
      <c r="F19" s="8">
        <v>43720</v>
      </c>
      <c r="G19" s="38" t="s">
        <v>4</v>
      </c>
      <c r="H19" s="66">
        <v>129.81</v>
      </c>
      <c r="I19" s="66"/>
      <c r="J19" s="38">
        <v>90</v>
      </c>
      <c r="K19" s="60">
        <f t="shared" si="1"/>
        <v>3308.0449572916018</v>
      </c>
      <c r="L19" s="61"/>
      <c r="M19" s="6">
        <f>IF(J19="","",(K19/J19)/LOOKUP(RIGHT($D$2,3),[1]定数!$A$6:$A$13,[1]定数!$B$6:$B$13))</f>
        <v>0.36756055081017797</v>
      </c>
      <c r="N19" s="38">
        <v>2018</v>
      </c>
      <c r="O19" s="8">
        <v>43721</v>
      </c>
      <c r="P19" s="66">
        <v>130.911</v>
      </c>
      <c r="Q19" s="66"/>
      <c r="R19" s="62">
        <f>IF(P19="","",T19*M19*LOOKUP(RIGHT($D$2,3),定数!$A$6:$A$13,定数!$B$6:$B$13))</f>
        <v>4046.8416644200561</v>
      </c>
      <c r="S19" s="62"/>
      <c r="T19" s="63">
        <f t="shared" si="2"/>
        <v>110.09999999999991</v>
      </c>
      <c r="U19" s="63"/>
      <c r="V19" s="22">
        <f t="shared" si="3"/>
        <v>1</v>
      </c>
      <c r="W19">
        <f t="shared" si="4"/>
        <v>0</v>
      </c>
      <c r="X19" s="39">
        <f t="shared" si="6"/>
        <v>116615.44519296427</v>
      </c>
      <c r="Y19" s="40">
        <f t="shared" si="7"/>
        <v>5.4429153354497606E-2</v>
      </c>
    </row>
    <row r="20" spans="2:25" x14ac:dyDescent="0.2">
      <c r="B20" s="38">
        <v>12</v>
      </c>
      <c r="C20" s="58">
        <f t="shared" si="5"/>
        <v>114315.00690747346</v>
      </c>
      <c r="D20" s="58"/>
      <c r="E20" s="38">
        <v>2018</v>
      </c>
      <c r="F20" s="8">
        <v>43760</v>
      </c>
      <c r="G20" s="38" t="s">
        <v>3</v>
      </c>
      <c r="H20" s="66">
        <v>129.18</v>
      </c>
      <c r="I20" s="66"/>
      <c r="J20" s="38">
        <v>102</v>
      </c>
      <c r="K20" s="60">
        <f t="shared" si="1"/>
        <v>3429.450207224204</v>
      </c>
      <c r="L20" s="61"/>
      <c r="M20" s="6">
        <f>IF(J20="","",(K20/J20)/LOOKUP(RIGHT($D$2,3),[1]定数!$A$6:$A$13,[1]定数!$B$6:$B$13))</f>
        <v>0.33622060855139252</v>
      </c>
      <c r="N20" s="38">
        <v>2018</v>
      </c>
      <c r="O20" s="8">
        <v>43762</v>
      </c>
      <c r="P20" s="66">
        <v>127.949</v>
      </c>
      <c r="Q20" s="66"/>
      <c r="R20" s="62">
        <f>IF(P20="","",T20*M20*LOOKUP(RIGHT($D$2,3),定数!$A$6:$A$13,定数!$B$6:$B$13))</f>
        <v>4138.8756912676708</v>
      </c>
      <c r="S20" s="62"/>
      <c r="T20" s="63">
        <f t="shared" si="2"/>
        <v>123.10000000000088</v>
      </c>
      <c r="U20" s="63"/>
      <c r="V20" s="22">
        <f t="shared" si="3"/>
        <v>2</v>
      </c>
      <c r="W20">
        <f t="shared" si="4"/>
        <v>0</v>
      </c>
      <c r="X20" s="39">
        <f t="shared" si="6"/>
        <v>116615.44519296427</v>
      </c>
      <c r="Y20" s="40">
        <f t="shared" si="7"/>
        <v>1.9726703282607727E-2</v>
      </c>
    </row>
    <row r="21" spans="2:25" x14ac:dyDescent="0.2">
      <c r="B21" s="38">
        <v>13</v>
      </c>
      <c r="C21" s="58">
        <f t="shared" si="5"/>
        <v>118453.88259874114</v>
      </c>
      <c r="D21" s="58"/>
      <c r="E21" s="38">
        <v>2018</v>
      </c>
      <c r="F21" s="8">
        <v>43816</v>
      </c>
      <c r="G21" s="38" t="s">
        <v>3</v>
      </c>
      <c r="H21" s="66">
        <v>127.84</v>
      </c>
      <c r="I21" s="66"/>
      <c r="J21" s="38">
        <v>75</v>
      </c>
      <c r="K21" s="60">
        <f t="shared" si="1"/>
        <v>3553.6164779622341</v>
      </c>
      <c r="L21" s="61"/>
      <c r="M21" s="6">
        <f>IF(J21="","",(K21/J21)/LOOKUP(RIGHT($D$2,3),[1]定数!$A$6:$A$13,[1]定数!$B$6:$B$13))</f>
        <v>0.47381553039496455</v>
      </c>
      <c r="N21" s="38">
        <v>2018</v>
      </c>
      <c r="O21" s="8">
        <v>43820</v>
      </c>
      <c r="P21" s="66">
        <v>126.97799999999999</v>
      </c>
      <c r="Q21" s="66"/>
      <c r="R21" s="62">
        <f>IF(P21="","",T21*M21*LOOKUP(RIGHT($D$2,3),定数!$A$6:$A$13,定数!$B$6:$B$13))</f>
        <v>4084.2898720046369</v>
      </c>
      <c r="S21" s="62"/>
      <c r="T21" s="63">
        <f t="shared" si="2"/>
        <v>86.200000000000898</v>
      </c>
      <c r="U21" s="63"/>
      <c r="V21" s="22">
        <f t="shared" si="3"/>
        <v>3</v>
      </c>
      <c r="W21">
        <f t="shared" si="4"/>
        <v>0</v>
      </c>
      <c r="X21" s="39">
        <f t="shared" si="6"/>
        <v>118453.88259874114</v>
      </c>
      <c r="Y21" s="40">
        <f t="shared" si="7"/>
        <v>0</v>
      </c>
    </row>
    <row r="22" spans="2:25" x14ac:dyDescent="0.2">
      <c r="B22" s="38">
        <v>14</v>
      </c>
      <c r="C22" s="58">
        <f t="shared" si="5"/>
        <v>122538.17247074578</v>
      </c>
      <c r="D22" s="58"/>
      <c r="E22" s="52">
        <v>2018</v>
      </c>
      <c r="F22" s="8">
        <v>43587</v>
      </c>
      <c r="G22" s="38" t="s">
        <v>3</v>
      </c>
      <c r="H22" s="66">
        <v>124.53</v>
      </c>
      <c r="I22" s="66"/>
      <c r="J22" s="38">
        <v>59</v>
      </c>
      <c r="K22" s="60">
        <f t="shared" si="1"/>
        <v>3676.1451741223732</v>
      </c>
      <c r="L22" s="61"/>
      <c r="M22" s="6">
        <f>IF(J22="","",(K22/J22)/LOOKUP(RIGHT($D$2,3),[1]定数!$A$6:$A$13,[1]定数!$B$6:$B$13))</f>
        <v>0.62307545324108016</v>
      </c>
      <c r="N22" s="38">
        <v>2018</v>
      </c>
      <c r="O22" s="8">
        <v>43591</v>
      </c>
      <c r="P22" s="66">
        <v>123.803</v>
      </c>
      <c r="Q22" s="66"/>
      <c r="R22" s="62">
        <f>IF(P22="","",T22*M22*LOOKUP(RIGHT($D$2,3),定数!$A$6:$A$13,定数!$B$6:$B$13))</f>
        <v>4529.7585450626766</v>
      </c>
      <c r="S22" s="62"/>
      <c r="T22" s="63">
        <f t="shared" si="2"/>
        <v>72.700000000000387</v>
      </c>
      <c r="U22" s="63"/>
      <c r="V22" s="22">
        <f t="shared" si="3"/>
        <v>4</v>
      </c>
      <c r="W22">
        <f t="shared" si="4"/>
        <v>0</v>
      </c>
      <c r="X22" s="39">
        <f t="shared" si="6"/>
        <v>122538.17247074578</v>
      </c>
      <c r="Y22" s="40">
        <f t="shared" si="7"/>
        <v>0</v>
      </c>
    </row>
    <row r="23" spans="2:25" x14ac:dyDescent="0.2">
      <c r="B23" s="38">
        <v>15</v>
      </c>
      <c r="C23" s="58">
        <f t="shared" si="5"/>
        <v>127067.93101580846</v>
      </c>
      <c r="D23" s="58"/>
      <c r="E23" s="41">
        <v>2018</v>
      </c>
      <c r="F23" s="8">
        <v>43609</v>
      </c>
      <c r="G23" s="41" t="s">
        <v>3</v>
      </c>
      <c r="H23" s="66">
        <v>122.39</v>
      </c>
      <c r="I23" s="66"/>
      <c r="J23" s="41">
        <v>43</v>
      </c>
      <c r="K23" s="60">
        <f t="shared" si="1"/>
        <v>3812.0379304742537</v>
      </c>
      <c r="L23" s="61"/>
      <c r="M23" s="6">
        <f>IF(J23="","",(K23/J23)/LOOKUP(RIGHT($D$2,3),[1]定数!$A$6:$A$13,[1]定数!$B$6:$B$13))</f>
        <v>0.88652044894750093</v>
      </c>
      <c r="N23" s="41">
        <v>2018</v>
      </c>
      <c r="O23" s="8">
        <v>43614</v>
      </c>
      <c r="P23" s="66">
        <v>121.879</v>
      </c>
      <c r="Q23" s="66"/>
      <c r="R23" s="62">
        <f>IF(P23="","",T23*M23*LOOKUP(RIGHT($D$2,3),定数!$A$6:$A$13,定数!$B$6:$B$13))</f>
        <v>4530.1194941216909</v>
      </c>
      <c r="S23" s="62"/>
      <c r="T23" s="63">
        <f t="shared" si="2"/>
        <v>51.099999999999568</v>
      </c>
      <c r="U23" s="63"/>
      <c r="V23" t="str">
        <f t="shared" ref="V23:W74" si="8">IF(S23&lt;&gt;"",IF(S23&lt;0,1+V22,0),"")</f>
        <v/>
      </c>
      <c r="W23">
        <f t="shared" si="4"/>
        <v>0</v>
      </c>
      <c r="X23" s="39">
        <f t="shared" si="6"/>
        <v>127067.93101580846</v>
      </c>
      <c r="Y23" s="40">
        <f t="shared" si="7"/>
        <v>0</v>
      </c>
    </row>
    <row r="24" spans="2:25" x14ac:dyDescent="0.2">
      <c r="B24" s="38">
        <v>16</v>
      </c>
      <c r="C24" s="58">
        <f t="shared" si="5"/>
        <v>131598.05050993015</v>
      </c>
      <c r="D24" s="58"/>
      <c r="E24" s="38"/>
      <c r="F24" s="8"/>
      <c r="G24" s="38"/>
      <c r="H24" s="66"/>
      <c r="I24" s="66"/>
      <c r="J24" s="38"/>
      <c r="K24" s="60" t="str">
        <f t="shared" si="1"/>
        <v/>
      </c>
      <c r="L24" s="61"/>
      <c r="M24" s="6" t="str">
        <f>IF(J24="","",(K24/J24)/LOOKUP(RIGHT($D$2,3),[1]定数!$A$6:$A$13,[1]定数!$B$6:$B$13))</f>
        <v/>
      </c>
      <c r="N24" s="38"/>
      <c r="O24" s="8"/>
      <c r="P24" s="66"/>
      <c r="Q24" s="66"/>
      <c r="R24" s="62" t="str">
        <f>IF(P24="","",T24*M24*LOOKUP(RIGHT($D$2,3),定数!$A$6:$A$13,定数!$B$6:$B$13))</f>
        <v/>
      </c>
      <c r="S24" s="62"/>
      <c r="T24" s="63" t="str">
        <f t="shared" si="2"/>
        <v/>
      </c>
      <c r="U24" s="63"/>
      <c r="V24" t="str">
        <f t="shared" si="8"/>
        <v/>
      </c>
      <c r="W24" t="str">
        <f t="shared" si="4"/>
        <v/>
      </c>
      <c r="X24" s="39">
        <f t="shared" si="6"/>
        <v>131598.05050993015</v>
      </c>
      <c r="Y24" s="40">
        <f t="shared" si="7"/>
        <v>0</v>
      </c>
    </row>
    <row r="25" spans="2:25" x14ac:dyDescent="0.2">
      <c r="B25" s="38">
        <v>17</v>
      </c>
      <c r="C25" s="58" t="str">
        <f t="shared" si="5"/>
        <v/>
      </c>
      <c r="D25" s="58"/>
      <c r="E25" s="38"/>
      <c r="F25" s="8"/>
      <c r="G25" s="38"/>
      <c r="H25" s="66"/>
      <c r="I25" s="66"/>
      <c r="J25" s="38"/>
      <c r="K25" s="60" t="str">
        <f t="shared" si="1"/>
        <v/>
      </c>
      <c r="L25" s="61"/>
      <c r="M25" s="6" t="str">
        <f>IF(J25="","",(K25/J25)/LOOKUP(RIGHT($D$2,3),[1]定数!$A$6:$A$13,[1]定数!$B$6:$B$13))</f>
        <v/>
      </c>
      <c r="N25" s="38"/>
      <c r="O25" s="8"/>
      <c r="P25" s="66"/>
      <c r="Q25" s="66"/>
      <c r="R25" s="62" t="str">
        <f>IF(P25="","",T25*M25*LOOKUP(RIGHT($D$2,3),定数!$A$6:$A$13,定数!$B$6:$B$13))</f>
        <v/>
      </c>
      <c r="S25" s="62"/>
      <c r="T25" s="63" t="str">
        <f t="shared" si="2"/>
        <v/>
      </c>
      <c r="U25" s="63"/>
      <c r="V25" t="str">
        <f t="shared" si="8"/>
        <v/>
      </c>
      <c r="W25" t="str">
        <f t="shared" si="4"/>
        <v/>
      </c>
      <c r="X25" s="39" t="str">
        <f t="shared" si="6"/>
        <v/>
      </c>
      <c r="Y25" s="40" t="str">
        <f t="shared" si="7"/>
        <v/>
      </c>
    </row>
    <row r="26" spans="2:25" x14ac:dyDescent="0.2">
      <c r="B26" s="38">
        <v>18</v>
      </c>
      <c r="C26" s="58" t="str">
        <f t="shared" si="5"/>
        <v/>
      </c>
      <c r="D26" s="58"/>
      <c r="E26" s="38"/>
      <c r="F26" s="8"/>
      <c r="G26" s="38"/>
      <c r="H26" s="66"/>
      <c r="I26" s="66"/>
      <c r="J26" s="38"/>
      <c r="K26" s="60" t="str">
        <f t="shared" si="1"/>
        <v/>
      </c>
      <c r="L26" s="61"/>
      <c r="M26" s="6" t="str">
        <f>IF(J26="","",(K26/J26)/LOOKUP(RIGHT($D$2,3),[1]定数!$A$6:$A$13,[1]定数!$B$6:$B$13))</f>
        <v/>
      </c>
      <c r="N26" s="38"/>
      <c r="O26" s="8"/>
      <c r="P26" s="66"/>
      <c r="Q26" s="66"/>
      <c r="R26" s="62" t="str">
        <f>IF(P26="","",T26*M26*LOOKUP(RIGHT($D$2,3),定数!$A$6:$A$13,定数!$B$6:$B$13))</f>
        <v/>
      </c>
      <c r="S26" s="62"/>
      <c r="T26" s="63" t="str">
        <f t="shared" si="2"/>
        <v/>
      </c>
      <c r="U26" s="63"/>
      <c r="V26" t="str">
        <f t="shared" si="8"/>
        <v/>
      </c>
      <c r="W26" t="str">
        <f t="shared" si="4"/>
        <v/>
      </c>
      <c r="X26" s="39" t="str">
        <f t="shared" si="6"/>
        <v/>
      </c>
      <c r="Y26" s="40" t="str">
        <f t="shared" si="7"/>
        <v/>
      </c>
    </row>
    <row r="27" spans="2:25" x14ac:dyDescent="0.2">
      <c r="B27" s="38">
        <v>19</v>
      </c>
      <c r="C27" s="58" t="str">
        <f t="shared" si="5"/>
        <v/>
      </c>
      <c r="D27" s="58"/>
      <c r="E27" s="38"/>
      <c r="F27" s="8"/>
      <c r="G27" s="38"/>
      <c r="H27" s="66"/>
      <c r="I27" s="66"/>
      <c r="J27" s="38"/>
      <c r="K27" s="60" t="str">
        <f t="shared" si="1"/>
        <v/>
      </c>
      <c r="L27" s="61"/>
      <c r="M27" s="6" t="str">
        <f>IF(J27="","",(K27/J27)/LOOKUP(RIGHT($D$2,3),[1]定数!$A$6:$A$13,[1]定数!$B$6:$B$13))</f>
        <v/>
      </c>
      <c r="N27" s="38"/>
      <c r="O27" s="8"/>
      <c r="P27" s="66"/>
      <c r="Q27" s="66"/>
      <c r="R27" s="62" t="str">
        <f>IF(P27="","",T27*M27*LOOKUP(RIGHT($D$2,3),定数!$A$6:$A$13,定数!$B$6:$B$13))</f>
        <v/>
      </c>
      <c r="S27" s="62"/>
      <c r="T27" s="63" t="str">
        <f t="shared" si="2"/>
        <v/>
      </c>
      <c r="U27" s="63"/>
      <c r="V27" t="str">
        <f t="shared" si="8"/>
        <v/>
      </c>
      <c r="W27" t="str">
        <f t="shared" si="4"/>
        <v/>
      </c>
      <c r="X27" s="39" t="str">
        <f t="shared" si="6"/>
        <v/>
      </c>
      <c r="Y27" s="40" t="str">
        <f t="shared" si="7"/>
        <v/>
      </c>
    </row>
    <row r="28" spans="2:25" x14ac:dyDescent="0.2">
      <c r="B28" s="38">
        <v>20</v>
      </c>
      <c r="C28" s="58" t="str">
        <f t="shared" si="5"/>
        <v/>
      </c>
      <c r="D28" s="58"/>
      <c r="E28" s="38"/>
      <c r="F28" s="8"/>
      <c r="G28" s="38"/>
      <c r="H28" s="66"/>
      <c r="I28" s="66"/>
      <c r="J28" s="38"/>
      <c r="K28" s="60" t="str">
        <f t="shared" si="1"/>
        <v/>
      </c>
      <c r="L28" s="61"/>
      <c r="M28" s="6" t="str">
        <f>IF(J28="","",(K28/J28)/LOOKUP(RIGHT($D$2,3),[1]定数!$A$6:$A$13,[1]定数!$B$6:$B$13))</f>
        <v/>
      </c>
      <c r="N28" s="38"/>
      <c r="O28" s="8"/>
      <c r="P28" s="66"/>
      <c r="Q28" s="66"/>
      <c r="R28" s="62" t="str">
        <f>IF(P28="","",T28*M28*LOOKUP(RIGHT($D$2,3),定数!$A$6:$A$13,定数!$B$6:$B$13))</f>
        <v/>
      </c>
      <c r="S28" s="62"/>
      <c r="T28" s="63" t="str">
        <f t="shared" si="2"/>
        <v/>
      </c>
      <c r="U28" s="63"/>
      <c r="V28" t="str">
        <f t="shared" si="8"/>
        <v/>
      </c>
      <c r="W28" t="str">
        <f t="shared" si="4"/>
        <v/>
      </c>
      <c r="X28" s="39" t="str">
        <f t="shared" si="6"/>
        <v/>
      </c>
      <c r="Y28" s="40" t="str">
        <f t="shared" si="7"/>
        <v/>
      </c>
    </row>
    <row r="29" spans="2:25" x14ac:dyDescent="0.2">
      <c r="B29" s="38">
        <v>21</v>
      </c>
      <c r="C29" s="58"/>
      <c r="D29" s="58"/>
      <c r="E29" s="38"/>
      <c r="F29" s="8"/>
      <c r="G29" s="38"/>
      <c r="H29" s="64"/>
      <c r="I29" s="64"/>
      <c r="J29" s="38"/>
      <c r="K29" s="60" t="str">
        <f t="shared" si="1"/>
        <v/>
      </c>
      <c r="L29" s="61"/>
      <c r="M29" s="6" t="str">
        <f>IF(J29="","",(K29/J29)/LOOKUP(RIGHT($D$2,3),[1]定数!$A$6:$A$13,[1]定数!$B$6:$B$13))</f>
        <v/>
      </c>
      <c r="N29" s="38"/>
      <c r="O29" s="8"/>
      <c r="P29" s="66"/>
      <c r="Q29" s="66"/>
      <c r="R29" s="62" t="str">
        <f>IF(P29="","",T29*M29*LOOKUP(RIGHT($D$2,3),定数!$A$6:$A$13,定数!$B$6:$B$13))</f>
        <v/>
      </c>
      <c r="S29" s="62"/>
      <c r="T29" s="63" t="str">
        <f t="shared" si="2"/>
        <v/>
      </c>
      <c r="U29" s="63"/>
      <c r="V29" t="str">
        <f t="shared" si="8"/>
        <v/>
      </c>
      <c r="W29" t="str">
        <f t="shared" si="4"/>
        <v/>
      </c>
      <c r="X29" s="39" t="str">
        <f t="shared" si="6"/>
        <v/>
      </c>
      <c r="Y29" s="40" t="str">
        <f t="shared" si="7"/>
        <v/>
      </c>
    </row>
    <row r="30" spans="2:25" x14ac:dyDescent="0.2">
      <c r="B30" s="38">
        <v>22</v>
      </c>
      <c r="C30" s="58"/>
      <c r="D30" s="58"/>
      <c r="E30" s="38"/>
      <c r="F30" s="8"/>
      <c r="G30" s="38"/>
      <c r="H30" s="64"/>
      <c r="I30" s="64"/>
      <c r="J30" s="38"/>
      <c r="K30" s="60" t="str">
        <f t="shared" si="1"/>
        <v/>
      </c>
      <c r="L30" s="61"/>
      <c r="M30" s="6" t="str">
        <f>IF(J30="","",(K30/J30)/LOOKUP(RIGHT($D$2,3),[1]定数!$A$6:$A$13,[1]定数!$B$6:$B$13))</f>
        <v/>
      </c>
      <c r="N30" s="38"/>
      <c r="O30" s="8"/>
      <c r="P30" s="66"/>
      <c r="Q30" s="66"/>
      <c r="R30" s="62" t="str">
        <f>IF(P30="","",T30*M30*LOOKUP(RIGHT($D$2,3),定数!$A$6:$A$13,定数!$B$6:$B$13))</f>
        <v/>
      </c>
      <c r="S30" s="62"/>
      <c r="T30" s="63" t="str">
        <f t="shared" si="2"/>
        <v/>
      </c>
      <c r="U30" s="63"/>
      <c r="V30" t="str">
        <f t="shared" si="8"/>
        <v/>
      </c>
      <c r="W30" t="str">
        <f t="shared" si="4"/>
        <v/>
      </c>
      <c r="X30" s="39" t="str">
        <f t="shared" si="6"/>
        <v/>
      </c>
      <c r="Y30" s="40" t="str">
        <f t="shared" si="7"/>
        <v/>
      </c>
    </row>
    <row r="31" spans="2:25" x14ac:dyDescent="0.2">
      <c r="B31" s="38">
        <v>23</v>
      </c>
      <c r="C31" s="58"/>
      <c r="D31" s="58"/>
      <c r="E31" s="38"/>
      <c r="F31" s="8"/>
      <c r="G31" s="38"/>
      <c r="H31" s="64"/>
      <c r="I31" s="64"/>
      <c r="J31" s="38"/>
      <c r="K31" s="60" t="str">
        <f t="shared" si="1"/>
        <v/>
      </c>
      <c r="L31" s="61"/>
      <c r="M31" s="6" t="str">
        <f>IF(J31="","",(K31/J31)/LOOKUP(RIGHT($D$2,3),[1]定数!$A$6:$A$13,[1]定数!$B$6:$B$13))</f>
        <v/>
      </c>
      <c r="N31" s="38"/>
      <c r="O31" s="8"/>
      <c r="P31" s="66"/>
      <c r="Q31" s="66"/>
      <c r="R31" s="62" t="str">
        <f>IF(P31="","",T31*M31*LOOKUP(RIGHT($D$2,3),定数!$A$6:$A$13,定数!$B$6:$B$13))</f>
        <v/>
      </c>
      <c r="S31" s="62"/>
      <c r="T31" s="63" t="str">
        <f t="shared" si="2"/>
        <v/>
      </c>
      <c r="U31" s="63"/>
      <c r="V31" t="str">
        <f t="shared" si="8"/>
        <v/>
      </c>
      <c r="W31" t="str">
        <f t="shared" si="4"/>
        <v/>
      </c>
      <c r="X31" s="39" t="str">
        <f t="shared" si="6"/>
        <v/>
      </c>
      <c r="Y31" s="40" t="str">
        <f t="shared" si="7"/>
        <v/>
      </c>
    </row>
    <row r="32" spans="2:25" x14ac:dyDescent="0.2">
      <c r="B32" s="38">
        <v>24</v>
      </c>
      <c r="C32" s="58"/>
      <c r="D32" s="58"/>
      <c r="E32" s="38"/>
      <c r="F32" s="8"/>
      <c r="G32" s="38"/>
      <c r="H32" s="64"/>
      <c r="I32" s="64"/>
      <c r="J32" s="38"/>
      <c r="K32" s="60" t="str">
        <f t="shared" si="1"/>
        <v/>
      </c>
      <c r="L32" s="61"/>
      <c r="M32" s="6" t="str">
        <f>IF(J32="","",(K32/J32)/LOOKUP(RIGHT($D$2,3),[1]定数!$A$6:$A$13,[1]定数!$B$6:$B$13))</f>
        <v/>
      </c>
      <c r="N32" s="38"/>
      <c r="O32" s="8"/>
      <c r="P32" s="66"/>
      <c r="Q32" s="66"/>
      <c r="R32" s="62" t="str">
        <f>IF(P32="","",T32*M32*LOOKUP(RIGHT($D$2,3),定数!$A$6:$A$13,定数!$B$6:$B$13))</f>
        <v/>
      </c>
      <c r="S32" s="62"/>
      <c r="T32" s="63" t="str">
        <f t="shared" si="2"/>
        <v/>
      </c>
      <c r="U32" s="63"/>
      <c r="V32" t="str">
        <f t="shared" si="8"/>
        <v/>
      </c>
      <c r="W32" t="str">
        <f t="shared" si="4"/>
        <v/>
      </c>
      <c r="X32" s="39" t="str">
        <f t="shared" si="6"/>
        <v/>
      </c>
      <c r="Y32" s="40" t="str">
        <f t="shared" si="7"/>
        <v/>
      </c>
    </row>
    <row r="33" spans="2:25" x14ac:dyDescent="0.2">
      <c r="B33" s="38">
        <v>25</v>
      </c>
      <c r="C33" s="58"/>
      <c r="D33" s="58"/>
      <c r="E33" s="38"/>
      <c r="F33" s="8"/>
      <c r="G33" s="38"/>
      <c r="H33" s="64"/>
      <c r="I33" s="64"/>
      <c r="J33" s="38"/>
      <c r="K33" s="60" t="str">
        <f t="shared" si="1"/>
        <v/>
      </c>
      <c r="L33" s="61"/>
      <c r="M33" s="6" t="str">
        <f>IF(J33="","",(K33/J33)/LOOKUP(RIGHT($D$2,3),[1]定数!$A$6:$A$13,[1]定数!$B$6:$B$13))</f>
        <v/>
      </c>
      <c r="N33" s="38"/>
      <c r="O33" s="8"/>
      <c r="P33" s="66"/>
      <c r="Q33" s="66"/>
      <c r="R33" s="62" t="str">
        <f>IF(P33="","",T33*M33*LOOKUP(RIGHT($D$2,3),定数!$A$6:$A$13,定数!$B$6:$B$13))</f>
        <v/>
      </c>
      <c r="S33" s="62"/>
      <c r="T33" s="63" t="str">
        <f t="shared" ref="T33:T38" si="9">IF(P33="","",IF(G33="買",(P33-H33),(H33-P33))*IF(RIGHT($D$2,3)="JPY",100,10000))</f>
        <v/>
      </c>
      <c r="U33" s="63"/>
      <c r="V33" t="str">
        <f t="shared" si="8"/>
        <v/>
      </c>
      <c r="W33" t="str">
        <f t="shared" si="4"/>
        <v/>
      </c>
      <c r="X33" s="39" t="str">
        <f t="shared" si="6"/>
        <v/>
      </c>
      <c r="Y33" s="40" t="str">
        <f t="shared" si="7"/>
        <v/>
      </c>
    </row>
    <row r="34" spans="2:25" x14ac:dyDescent="0.2">
      <c r="B34" s="38">
        <v>26</v>
      </c>
      <c r="C34" s="58"/>
      <c r="D34" s="58"/>
      <c r="E34" s="38"/>
      <c r="F34" s="8"/>
      <c r="G34" s="38"/>
      <c r="H34" s="64"/>
      <c r="I34" s="64"/>
      <c r="J34" s="38"/>
      <c r="K34" s="60" t="str">
        <f t="shared" si="1"/>
        <v/>
      </c>
      <c r="L34" s="61"/>
      <c r="M34" s="6" t="str">
        <f>IF(J34="","",(K34/J34)/LOOKUP(RIGHT($D$2,3),[1]定数!$A$6:$A$13,[1]定数!$B$6:$B$13))</f>
        <v/>
      </c>
      <c r="N34" s="38"/>
      <c r="O34" s="8"/>
      <c r="P34" s="66"/>
      <c r="Q34" s="66"/>
      <c r="R34" s="62" t="str">
        <f>IF(P34="","",T34*M34*LOOKUP(RIGHT($D$2,3),定数!$A$6:$A$13,定数!$B$6:$B$13))</f>
        <v/>
      </c>
      <c r="S34" s="62"/>
      <c r="T34" s="63" t="str">
        <f t="shared" si="9"/>
        <v/>
      </c>
      <c r="U34" s="63"/>
      <c r="V34" t="str">
        <f t="shared" si="8"/>
        <v/>
      </c>
      <c r="W34" t="str">
        <f t="shared" si="4"/>
        <v/>
      </c>
      <c r="X34" s="39" t="str">
        <f t="shared" si="6"/>
        <v/>
      </c>
      <c r="Y34" s="40" t="str">
        <f t="shared" si="7"/>
        <v/>
      </c>
    </row>
    <row r="35" spans="2:25" x14ac:dyDescent="0.2">
      <c r="B35" s="38">
        <v>27</v>
      </c>
      <c r="C35" s="58"/>
      <c r="D35" s="58"/>
      <c r="E35" s="38"/>
      <c r="F35" s="8"/>
      <c r="G35" s="38"/>
      <c r="H35" s="64"/>
      <c r="I35" s="64"/>
      <c r="J35" s="38"/>
      <c r="K35" s="60" t="str">
        <f t="shared" si="1"/>
        <v/>
      </c>
      <c r="L35" s="61"/>
      <c r="M35" s="6" t="str">
        <f>IF(J35="","",(K35/J35)/LOOKUP(RIGHT($D$2,3),[1]定数!$A$6:$A$13,[1]定数!$B$6:$B$13))</f>
        <v/>
      </c>
      <c r="N35" s="38"/>
      <c r="O35" s="8"/>
      <c r="P35" s="66"/>
      <c r="Q35" s="66"/>
      <c r="R35" s="62" t="str">
        <f>IF(P35="","",T35*M35*LOOKUP(RIGHT($D$2,3),定数!$A$6:$A$13,定数!$B$6:$B$13))</f>
        <v/>
      </c>
      <c r="S35" s="62"/>
      <c r="T35" s="63" t="str">
        <f t="shared" si="9"/>
        <v/>
      </c>
      <c r="U35" s="63"/>
      <c r="V35" t="str">
        <f t="shared" si="8"/>
        <v/>
      </c>
      <c r="W35" t="str">
        <f t="shared" si="4"/>
        <v/>
      </c>
      <c r="X35" s="39" t="str">
        <f t="shared" si="6"/>
        <v/>
      </c>
      <c r="Y35" s="40" t="str">
        <f t="shared" si="7"/>
        <v/>
      </c>
    </row>
    <row r="36" spans="2:25" x14ac:dyDescent="0.2">
      <c r="B36" s="38">
        <v>28</v>
      </c>
      <c r="C36" s="58"/>
      <c r="D36" s="58"/>
      <c r="E36" s="38"/>
      <c r="F36" s="8"/>
      <c r="G36" s="38"/>
      <c r="H36" s="64"/>
      <c r="I36" s="64"/>
      <c r="J36" s="38"/>
      <c r="K36" s="60" t="str">
        <f t="shared" si="1"/>
        <v/>
      </c>
      <c r="L36" s="61"/>
      <c r="M36" s="6" t="str">
        <f>IF(J36="","",(K36/J36)/LOOKUP(RIGHT($D$2,3),[1]定数!$A$6:$A$13,[1]定数!$B$6:$B$13))</f>
        <v/>
      </c>
      <c r="N36" s="38"/>
      <c r="O36" s="8"/>
      <c r="P36" s="66"/>
      <c r="Q36" s="66"/>
      <c r="R36" s="62" t="str">
        <f>IF(P36="","",T36*M36*LOOKUP(RIGHT($D$2,3),定数!$A$6:$A$13,定数!$B$6:$B$13))</f>
        <v/>
      </c>
      <c r="S36" s="62"/>
      <c r="T36" s="63" t="str">
        <f t="shared" si="9"/>
        <v/>
      </c>
      <c r="U36" s="63"/>
      <c r="V36" t="str">
        <f t="shared" si="8"/>
        <v/>
      </c>
      <c r="W36" t="str">
        <f t="shared" si="4"/>
        <v/>
      </c>
      <c r="X36" s="39" t="str">
        <f t="shared" si="6"/>
        <v/>
      </c>
      <c r="Y36" s="40" t="str">
        <f t="shared" si="7"/>
        <v/>
      </c>
    </row>
    <row r="37" spans="2:25" x14ac:dyDescent="0.2">
      <c r="B37" s="38">
        <v>29</v>
      </c>
      <c r="C37" s="58"/>
      <c r="D37" s="58"/>
      <c r="E37" s="38"/>
      <c r="F37" s="8"/>
      <c r="G37" s="38"/>
      <c r="H37" s="64"/>
      <c r="I37" s="64"/>
      <c r="J37" s="38"/>
      <c r="K37" s="60" t="str">
        <f t="shared" si="1"/>
        <v/>
      </c>
      <c r="L37" s="61"/>
      <c r="M37" s="6" t="str">
        <f>IF(J37="","",(K37/J37)/LOOKUP(RIGHT($D$2,3),[1]定数!$A$6:$A$13,[1]定数!$B$6:$B$13))</f>
        <v/>
      </c>
      <c r="N37" s="38"/>
      <c r="O37" s="8"/>
      <c r="P37" s="64"/>
      <c r="Q37" s="64"/>
      <c r="R37" s="62" t="str">
        <f>IF(P37="","",T37*M37*LOOKUP(RIGHT($D$2,3),定数!$A$6:$A$13,定数!$B$6:$B$13))</f>
        <v/>
      </c>
      <c r="S37" s="62"/>
      <c r="T37" s="63" t="str">
        <f t="shared" si="9"/>
        <v/>
      </c>
      <c r="U37" s="63"/>
      <c r="V37" t="str">
        <f t="shared" si="8"/>
        <v/>
      </c>
      <c r="W37" t="str">
        <f t="shared" si="4"/>
        <v/>
      </c>
      <c r="X37" s="39" t="str">
        <f t="shared" si="6"/>
        <v/>
      </c>
      <c r="Y37" s="40" t="str">
        <f t="shared" si="7"/>
        <v/>
      </c>
    </row>
    <row r="38" spans="2:25" x14ac:dyDescent="0.2">
      <c r="B38" s="38">
        <v>30</v>
      </c>
      <c r="C38" s="58"/>
      <c r="D38" s="58"/>
      <c r="E38" s="38"/>
      <c r="F38" s="8"/>
      <c r="G38" s="38"/>
      <c r="H38" s="64"/>
      <c r="I38" s="64"/>
      <c r="J38" s="38"/>
      <c r="K38" s="60" t="str">
        <f t="shared" si="1"/>
        <v/>
      </c>
      <c r="L38" s="61"/>
      <c r="M38" s="6" t="str">
        <f>IF(J38="","",(K38/J38)/LOOKUP(RIGHT($D$2,3),[1]定数!$A$6:$A$13,[1]定数!$B$6:$B$13))</f>
        <v/>
      </c>
      <c r="N38" s="38"/>
      <c r="O38" s="8"/>
      <c r="P38" s="64"/>
      <c r="Q38" s="64"/>
      <c r="R38" s="62" t="str">
        <f>IF(P38="","",T38*M38*LOOKUP(RIGHT($D$2,3),定数!$A$6:$A$13,定数!$B$6:$B$13))</f>
        <v/>
      </c>
      <c r="S38" s="62"/>
      <c r="T38" s="63" t="str">
        <f t="shared" si="9"/>
        <v/>
      </c>
      <c r="U38" s="63"/>
      <c r="V38" t="str">
        <f t="shared" si="8"/>
        <v/>
      </c>
      <c r="W38" t="str">
        <f t="shared" si="4"/>
        <v/>
      </c>
      <c r="X38" s="39" t="str">
        <f t="shared" si="6"/>
        <v/>
      </c>
      <c r="Y38" s="40" t="str">
        <f t="shared" si="7"/>
        <v/>
      </c>
    </row>
    <row r="39" spans="2:25" x14ac:dyDescent="0.2">
      <c r="B39" s="38">
        <v>31</v>
      </c>
      <c r="C39" s="58"/>
      <c r="D39" s="58"/>
      <c r="E39" s="38"/>
      <c r="F39" s="8"/>
      <c r="G39" s="38"/>
      <c r="H39" s="59"/>
      <c r="I39" s="59"/>
      <c r="J39" s="38"/>
      <c r="K39" s="60"/>
      <c r="L39" s="61"/>
      <c r="M39" s="6" t="str">
        <f>IF(J39="","",(K39/J39)/LOOKUP(RIGHT($D$2,3),[1]定数!$A$6:$A$13,[1]定数!$B$6:$B$13))</f>
        <v/>
      </c>
      <c r="N39" s="38"/>
      <c r="O39" s="8"/>
      <c r="P39" s="65"/>
      <c r="Q39" s="65"/>
      <c r="R39" s="62" t="str">
        <f>IF(P39="","",T39*M39*LOOKUP(RIGHT($D$2,3),定数!$A$6:$A$13,定数!$B$6:$B$13))</f>
        <v/>
      </c>
      <c r="S39" s="62"/>
      <c r="T39" s="63" t="str">
        <f t="shared" ref="T39" si="10">IF(P39="","",IF(G39="買",(P39-H39),(H39-P39))*IF(RIGHT($D$2,3)="JPY",100,10000))</f>
        <v/>
      </c>
      <c r="U39" s="63"/>
      <c r="V39" t="str">
        <f t="shared" si="8"/>
        <v/>
      </c>
      <c r="W39" t="str">
        <f t="shared" si="4"/>
        <v/>
      </c>
      <c r="X39" s="39" t="str">
        <f t="shared" si="6"/>
        <v/>
      </c>
      <c r="Y39" s="40" t="str">
        <f t="shared" si="7"/>
        <v/>
      </c>
    </row>
    <row r="40" spans="2:25" x14ac:dyDescent="0.2">
      <c r="B40" s="38">
        <v>32</v>
      </c>
      <c r="C40" s="58"/>
      <c r="D40" s="58"/>
      <c r="E40" s="38"/>
      <c r="F40" s="8"/>
      <c r="G40" s="38"/>
      <c r="H40" s="65"/>
      <c r="I40" s="65"/>
      <c r="J40" s="38"/>
      <c r="K40" s="60"/>
      <c r="L40" s="61"/>
      <c r="M40" s="6" t="str">
        <f>IF(J40="","",(K40/J40)/LOOKUP(RIGHT($D$2,3),[1]定数!$A$6:$A$13,[1]定数!$B$6:$B$13))</f>
        <v/>
      </c>
      <c r="N40" s="38"/>
      <c r="O40" s="8"/>
      <c r="P40" s="65"/>
      <c r="Q40" s="65"/>
      <c r="R40" s="62" t="str">
        <f>IF(P40="","",T40*M40*LOOKUP(RIGHT($D$2,3),定数!$A$6:$A$13,定数!$B$6:$B$13))</f>
        <v/>
      </c>
      <c r="S40" s="62"/>
      <c r="T40" s="63" t="str">
        <f t="shared" ref="T40:T77" si="11">IF(P40="","",IF(G40="買",(P40-H40),(H40-P40))*IF(RIGHT($D$2,3)="JPY",100,10000))</f>
        <v/>
      </c>
      <c r="U40" s="63"/>
      <c r="V40" t="str">
        <f t="shared" si="8"/>
        <v/>
      </c>
      <c r="W40" t="str">
        <f t="shared" si="4"/>
        <v/>
      </c>
      <c r="X40" s="39" t="str">
        <f t="shared" si="6"/>
        <v/>
      </c>
      <c r="Y40" s="40" t="str">
        <f t="shared" si="7"/>
        <v/>
      </c>
    </row>
    <row r="41" spans="2:25" x14ac:dyDescent="0.2">
      <c r="B41" s="38">
        <v>33</v>
      </c>
      <c r="C41" s="58"/>
      <c r="D41" s="58"/>
      <c r="E41" s="38"/>
      <c r="F41" s="8"/>
      <c r="G41" s="38"/>
      <c r="H41" s="65"/>
      <c r="I41" s="65"/>
      <c r="J41" s="38"/>
      <c r="K41" s="60"/>
      <c r="L41" s="61"/>
      <c r="M41" s="6" t="str">
        <f>IF(J41="","",(K41/J41)/LOOKUP(RIGHT($D$2,3),[1]定数!$A$6:$A$13,[1]定数!$B$6:$B$13))</f>
        <v/>
      </c>
      <c r="N41" s="38"/>
      <c r="O41" s="8"/>
      <c r="P41" s="65"/>
      <c r="Q41" s="65"/>
      <c r="R41" s="62" t="str">
        <f>IF(P41="","",T41*M41*LOOKUP(RIGHT($D$2,3),定数!$A$6:$A$13,定数!$B$6:$B$13))</f>
        <v/>
      </c>
      <c r="S41" s="62"/>
      <c r="T41" s="63" t="str">
        <f t="shared" si="11"/>
        <v/>
      </c>
      <c r="U41" s="63"/>
      <c r="V41" t="str">
        <f t="shared" si="8"/>
        <v/>
      </c>
      <c r="W41" t="str">
        <f t="shared" si="4"/>
        <v/>
      </c>
      <c r="X41" s="39" t="str">
        <f t="shared" si="6"/>
        <v/>
      </c>
      <c r="Y41" s="40" t="str">
        <f t="shared" si="7"/>
        <v/>
      </c>
    </row>
    <row r="42" spans="2:25" x14ac:dyDescent="0.2">
      <c r="B42" s="38">
        <v>34</v>
      </c>
      <c r="C42" s="58"/>
      <c r="D42" s="58"/>
      <c r="E42" s="38"/>
      <c r="F42" s="8"/>
      <c r="G42" s="38"/>
      <c r="H42" s="65"/>
      <c r="I42" s="65"/>
      <c r="J42" s="38"/>
      <c r="K42" s="60"/>
      <c r="L42" s="61"/>
      <c r="M42" s="6" t="str">
        <f>IF(J42="","",(K42/J42)/LOOKUP(RIGHT($D$2,3),[1]定数!$A$6:$A$13,[1]定数!$B$6:$B$13))</f>
        <v/>
      </c>
      <c r="N42" s="38"/>
      <c r="O42" s="8"/>
      <c r="P42" s="65"/>
      <c r="Q42" s="65"/>
      <c r="R42" s="62" t="str">
        <f>IF(P42="","",T42*M42*LOOKUP(RIGHT($D$2,3),定数!$A$6:$A$13,定数!$B$6:$B$13))</f>
        <v/>
      </c>
      <c r="S42" s="62"/>
      <c r="T42" s="63" t="str">
        <f t="shared" si="11"/>
        <v/>
      </c>
      <c r="U42" s="63"/>
      <c r="V42" t="str">
        <f t="shared" si="8"/>
        <v/>
      </c>
      <c r="W42" t="str">
        <f t="shared" si="4"/>
        <v/>
      </c>
      <c r="X42" s="39" t="str">
        <f t="shared" si="6"/>
        <v/>
      </c>
      <c r="Y42" s="40" t="str">
        <f t="shared" si="7"/>
        <v/>
      </c>
    </row>
    <row r="43" spans="2:25" x14ac:dyDescent="0.2">
      <c r="B43" s="38">
        <v>35</v>
      </c>
      <c r="C43" s="58"/>
      <c r="D43" s="58"/>
      <c r="E43" s="38"/>
      <c r="F43" s="8"/>
      <c r="G43" s="38"/>
      <c r="H43" s="65"/>
      <c r="I43" s="65"/>
      <c r="J43" s="38"/>
      <c r="K43" s="60"/>
      <c r="L43" s="61"/>
      <c r="M43" s="6" t="str">
        <f>IF(J43="","",(K43/J43)/LOOKUP(RIGHT($D$2,3),[1]定数!$A$6:$A$13,[1]定数!$B$6:$B$13))</f>
        <v/>
      </c>
      <c r="N43" s="38"/>
      <c r="O43" s="8"/>
      <c r="P43" s="65"/>
      <c r="Q43" s="65"/>
      <c r="R43" s="62" t="str">
        <f>IF(P43="","",T43*M43*LOOKUP(RIGHT($D$2,3),定数!$A$6:$A$13,定数!$B$6:$B$13))</f>
        <v/>
      </c>
      <c r="S43" s="62"/>
      <c r="T43" s="63" t="str">
        <f t="shared" si="11"/>
        <v/>
      </c>
      <c r="U43" s="63"/>
      <c r="V43" t="str">
        <f t="shared" si="8"/>
        <v/>
      </c>
      <c r="W43" t="str">
        <f t="shared" si="4"/>
        <v/>
      </c>
      <c r="X43" s="39" t="str">
        <f t="shared" si="6"/>
        <v/>
      </c>
      <c r="Y43" s="40" t="str">
        <f t="shared" si="7"/>
        <v/>
      </c>
    </row>
    <row r="44" spans="2:25" x14ac:dyDescent="0.2">
      <c r="B44" s="38">
        <v>36</v>
      </c>
      <c r="C44" s="58"/>
      <c r="D44" s="58"/>
      <c r="E44" s="38"/>
      <c r="F44" s="8"/>
      <c r="G44" s="38"/>
      <c r="H44" s="65"/>
      <c r="I44" s="65"/>
      <c r="J44" s="38"/>
      <c r="K44" s="60"/>
      <c r="L44" s="61"/>
      <c r="M44" s="6" t="str">
        <f>IF(J44="","",(K44/J44)/LOOKUP(RIGHT($D$2,3),[1]定数!$A$6:$A$13,[1]定数!$B$6:$B$13))</f>
        <v/>
      </c>
      <c r="N44" s="38"/>
      <c r="O44" s="8"/>
      <c r="P44" s="65"/>
      <c r="Q44" s="65"/>
      <c r="R44" s="62" t="str">
        <f>IF(P44="","",T44*M44*LOOKUP(RIGHT($D$2,3),定数!$A$6:$A$13,定数!$B$6:$B$13))</f>
        <v/>
      </c>
      <c r="S44" s="62"/>
      <c r="T44" s="63" t="str">
        <f t="shared" si="11"/>
        <v/>
      </c>
      <c r="U44" s="63"/>
      <c r="V44" t="str">
        <f t="shared" si="8"/>
        <v/>
      </c>
      <c r="W44" t="str">
        <f t="shared" si="4"/>
        <v/>
      </c>
      <c r="X44" s="39" t="str">
        <f t="shared" si="6"/>
        <v/>
      </c>
      <c r="Y44" s="40" t="str">
        <f t="shared" si="7"/>
        <v/>
      </c>
    </row>
    <row r="45" spans="2:25" x14ac:dyDescent="0.2">
      <c r="B45" s="38">
        <v>37</v>
      </c>
      <c r="C45" s="58"/>
      <c r="D45" s="58"/>
      <c r="E45" s="38"/>
      <c r="F45" s="8"/>
      <c r="G45" s="38"/>
      <c r="H45" s="65"/>
      <c r="I45" s="65"/>
      <c r="J45" s="38"/>
      <c r="K45" s="60"/>
      <c r="L45" s="61"/>
      <c r="M45" s="6" t="str">
        <f>IF(J45="","",(K45/J45)/LOOKUP(RIGHT($D$2,3),[1]定数!$A$6:$A$13,[1]定数!$B$6:$B$13))</f>
        <v/>
      </c>
      <c r="N45" s="38"/>
      <c r="O45" s="8"/>
      <c r="P45" s="65"/>
      <c r="Q45" s="65"/>
      <c r="R45" s="62" t="str">
        <f>IF(P45="","",T45*M45*LOOKUP(RIGHT($D$2,3),定数!$A$6:$A$13,定数!$B$6:$B$13))</f>
        <v/>
      </c>
      <c r="S45" s="62"/>
      <c r="T45" s="63" t="str">
        <f t="shared" si="11"/>
        <v/>
      </c>
      <c r="U45" s="63"/>
      <c r="V45" t="str">
        <f t="shared" si="8"/>
        <v/>
      </c>
      <c r="W45" t="str">
        <f t="shared" si="4"/>
        <v/>
      </c>
      <c r="X45" s="39" t="str">
        <f t="shared" si="6"/>
        <v/>
      </c>
      <c r="Y45" s="40" t="str">
        <f t="shared" si="7"/>
        <v/>
      </c>
    </row>
    <row r="46" spans="2:25" x14ac:dyDescent="0.2">
      <c r="B46" s="38">
        <v>38</v>
      </c>
      <c r="C46" s="58"/>
      <c r="D46" s="58"/>
      <c r="E46" s="38"/>
      <c r="F46" s="8"/>
      <c r="G46" s="38"/>
      <c r="H46" s="65"/>
      <c r="I46" s="65"/>
      <c r="J46" s="38"/>
      <c r="K46" s="60"/>
      <c r="L46" s="61"/>
      <c r="M46" s="6" t="s">
        <v>70</v>
      </c>
      <c r="N46" s="38"/>
      <c r="O46" s="8"/>
      <c r="P46" s="65"/>
      <c r="Q46" s="65"/>
      <c r="R46" s="62" t="str">
        <f>IF(P46="","",T46*M46*LOOKUP(RIGHT($D$2,3),定数!$A$6:$A$13,定数!$B$6:$B$13))</f>
        <v/>
      </c>
      <c r="S46" s="62"/>
      <c r="T46" s="63" t="str">
        <f t="shared" si="11"/>
        <v/>
      </c>
      <c r="U46" s="63"/>
      <c r="V46" t="str">
        <f t="shared" si="8"/>
        <v/>
      </c>
      <c r="W46" t="str">
        <f t="shared" si="4"/>
        <v/>
      </c>
      <c r="X46" s="39" t="str">
        <f t="shared" si="6"/>
        <v/>
      </c>
      <c r="Y46" s="40" t="str">
        <f t="shared" si="7"/>
        <v/>
      </c>
    </row>
    <row r="47" spans="2:25" x14ac:dyDescent="0.2">
      <c r="B47" s="38">
        <v>39</v>
      </c>
      <c r="C47" s="58"/>
      <c r="D47" s="58"/>
      <c r="E47" s="38"/>
      <c r="F47" s="8"/>
      <c r="G47" s="38"/>
      <c r="H47" s="65"/>
      <c r="I47" s="65"/>
      <c r="J47" s="38"/>
      <c r="K47" s="60"/>
      <c r="L47" s="61"/>
      <c r="M47" s="6" t="s">
        <v>70</v>
      </c>
      <c r="N47" s="38"/>
      <c r="O47" s="8"/>
      <c r="P47" s="65"/>
      <c r="Q47" s="65"/>
      <c r="R47" s="62" t="str">
        <f>IF(P47="","",T47*M47*LOOKUP(RIGHT($D$2,3),定数!$A$6:$A$13,定数!$B$6:$B$13))</f>
        <v/>
      </c>
      <c r="S47" s="62"/>
      <c r="T47" s="63" t="str">
        <f t="shared" si="11"/>
        <v/>
      </c>
      <c r="U47" s="63"/>
      <c r="V47" t="str">
        <f t="shared" si="8"/>
        <v/>
      </c>
      <c r="W47" t="str">
        <f t="shared" si="4"/>
        <v/>
      </c>
      <c r="X47" s="39" t="str">
        <f t="shared" si="6"/>
        <v/>
      </c>
      <c r="Y47" s="40" t="str">
        <f t="shared" si="7"/>
        <v/>
      </c>
    </row>
    <row r="48" spans="2:25" x14ac:dyDescent="0.2">
      <c r="B48" s="38">
        <v>40</v>
      </c>
      <c r="C48" s="58"/>
      <c r="D48" s="58"/>
      <c r="E48" s="38"/>
      <c r="F48" s="8"/>
      <c r="G48" s="38"/>
      <c r="H48" s="65"/>
      <c r="I48" s="65"/>
      <c r="J48" s="38"/>
      <c r="K48" s="60"/>
      <c r="L48" s="61"/>
      <c r="M48" s="6" t="s">
        <v>70</v>
      </c>
      <c r="N48" s="38"/>
      <c r="O48" s="8"/>
      <c r="P48" s="65"/>
      <c r="Q48" s="65"/>
      <c r="R48" s="62" t="str">
        <f>IF(P48="","",T48*M48*LOOKUP(RIGHT($D$2,3),定数!$A$6:$A$13,定数!$B$6:$B$13))</f>
        <v/>
      </c>
      <c r="S48" s="62"/>
      <c r="T48" s="63" t="str">
        <f t="shared" si="11"/>
        <v/>
      </c>
      <c r="U48" s="63"/>
      <c r="V48" t="str">
        <f t="shared" si="8"/>
        <v/>
      </c>
      <c r="W48" t="str">
        <f t="shared" si="4"/>
        <v/>
      </c>
      <c r="X48" s="39" t="str">
        <f t="shared" si="6"/>
        <v/>
      </c>
      <c r="Y48" s="40" t="str">
        <f t="shared" si="7"/>
        <v/>
      </c>
    </row>
    <row r="49" spans="2:25" x14ac:dyDescent="0.2">
      <c r="B49" s="38">
        <v>41</v>
      </c>
      <c r="C49" s="58"/>
      <c r="D49" s="58"/>
      <c r="E49" s="38"/>
      <c r="F49" s="8"/>
      <c r="G49" s="38"/>
      <c r="H49" s="64"/>
      <c r="I49" s="64"/>
      <c r="J49" s="38"/>
      <c r="K49" s="60"/>
      <c r="L49" s="61"/>
      <c r="M49" s="6" t="s">
        <v>70</v>
      </c>
      <c r="N49" s="38"/>
      <c r="O49" s="8"/>
      <c r="P49" s="65"/>
      <c r="Q49" s="65"/>
      <c r="R49" s="62" t="str">
        <f>IF(P49="","",T49*M49*LOOKUP(RIGHT($D$2,3),定数!$A$6:$A$13,定数!$B$6:$B$13))</f>
        <v/>
      </c>
      <c r="S49" s="62"/>
      <c r="T49" s="63" t="str">
        <f t="shared" si="11"/>
        <v/>
      </c>
      <c r="U49" s="63"/>
      <c r="V49" t="str">
        <f t="shared" si="8"/>
        <v/>
      </c>
      <c r="W49" t="str">
        <f t="shared" si="4"/>
        <v/>
      </c>
      <c r="X49" s="39" t="str">
        <f t="shared" si="6"/>
        <v/>
      </c>
      <c r="Y49" s="40" t="str">
        <f t="shared" si="7"/>
        <v/>
      </c>
    </row>
    <row r="50" spans="2:25" x14ac:dyDescent="0.2">
      <c r="B50" s="38">
        <v>42</v>
      </c>
      <c r="C50" s="58"/>
      <c r="D50" s="58"/>
      <c r="E50" s="38"/>
      <c r="F50" s="8"/>
      <c r="G50" s="38"/>
      <c r="H50" s="64"/>
      <c r="I50" s="64"/>
      <c r="J50" s="38"/>
      <c r="K50" s="60"/>
      <c r="L50" s="61"/>
      <c r="M50" s="6"/>
      <c r="N50" s="38"/>
      <c r="O50" s="8"/>
      <c r="P50" s="65"/>
      <c r="Q50" s="65"/>
      <c r="R50" s="62" t="str">
        <f>IF(P50="","",T50*M50*LOOKUP(RIGHT($D$2,3),定数!$A$6:$A$13,定数!$B$6:$B$13))</f>
        <v/>
      </c>
      <c r="S50" s="62"/>
      <c r="T50" s="63" t="str">
        <f t="shared" si="11"/>
        <v/>
      </c>
      <c r="U50" s="63"/>
      <c r="V50" t="str">
        <f t="shared" si="8"/>
        <v/>
      </c>
      <c r="W50" t="str">
        <f t="shared" si="4"/>
        <v/>
      </c>
      <c r="X50" s="39" t="str">
        <f t="shared" si="6"/>
        <v/>
      </c>
      <c r="Y50" s="40" t="str">
        <f t="shared" si="7"/>
        <v/>
      </c>
    </row>
    <row r="51" spans="2:25" x14ac:dyDescent="0.2">
      <c r="B51" s="38">
        <v>43</v>
      </c>
      <c r="C51" s="58"/>
      <c r="D51" s="58"/>
      <c r="E51" s="38"/>
      <c r="F51" s="8"/>
      <c r="G51" s="38"/>
      <c r="H51" s="64"/>
      <c r="I51" s="64"/>
      <c r="J51" s="38"/>
      <c r="K51" s="60"/>
      <c r="L51" s="61"/>
      <c r="M51" s="6"/>
      <c r="N51" s="38"/>
      <c r="O51" s="8"/>
      <c r="P51" s="65"/>
      <c r="Q51" s="65"/>
      <c r="R51" s="62" t="str">
        <f>IF(P51="","",T51*M51*LOOKUP(RIGHT($D$2,3),定数!$A$6:$A$13,定数!$B$6:$B$13))</f>
        <v/>
      </c>
      <c r="S51" s="62"/>
      <c r="T51" s="63" t="str">
        <f t="shared" si="11"/>
        <v/>
      </c>
      <c r="U51" s="63"/>
      <c r="V51" t="str">
        <f t="shared" si="8"/>
        <v/>
      </c>
      <c r="W51" t="str">
        <f t="shared" si="4"/>
        <v/>
      </c>
      <c r="X51" s="39" t="str">
        <f t="shared" si="6"/>
        <v/>
      </c>
      <c r="Y51" s="40" t="str">
        <f t="shared" si="7"/>
        <v/>
      </c>
    </row>
    <row r="52" spans="2:25" x14ac:dyDescent="0.2">
      <c r="B52" s="38">
        <v>44</v>
      </c>
      <c r="C52" s="58"/>
      <c r="D52" s="58"/>
      <c r="E52" s="38"/>
      <c r="F52" s="8"/>
      <c r="G52" s="38"/>
      <c r="H52" s="64"/>
      <c r="I52" s="64"/>
      <c r="J52" s="38"/>
      <c r="K52" s="60" t="str">
        <f t="shared" ref="K52:K73" si="12">IF(J52="","",C52*0.03)</f>
        <v/>
      </c>
      <c r="L52" s="61"/>
      <c r="M52" s="6" t="str">
        <f>IF(J52="","",(K52/J52)/LOOKUP(RIGHT($D$2,3),定数!$A$6:$A$13,定数!$B$6:$B$13))</f>
        <v/>
      </c>
      <c r="N52" s="38"/>
      <c r="O52" s="8"/>
      <c r="P52" s="65"/>
      <c r="Q52" s="65"/>
      <c r="R52" s="62" t="str">
        <f>IF(P52="","",T52*M52*LOOKUP(RIGHT($D$2,3),定数!$A$6:$A$13,定数!$B$6:$B$13))</f>
        <v/>
      </c>
      <c r="S52" s="62"/>
      <c r="T52" s="63" t="str">
        <f t="shared" si="11"/>
        <v/>
      </c>
      <c r="U52" s="63"/>
      <c r="V52" t="str">
        <f t="shared" si="8"/>
        <v/>
      </c>
      <c r="W52" t="str">
        <f t="shared" si="4"/>
        <v/>
      </c>
      <c r="X52" s="39" t="str">
        <f t="shared" si="6"/>
        <v/>
      </c>
      <c r="Y52" s="40" t="str">
        <f t="shared" si="7"/>
        <v/>
      </c>
    </row>
    <row r="53" spans="2:25" x14ac:dyDescent="0.2">
      <c r="B53" s="38">
        <v>45</v>
      </c>
      <c r="C53" s="58"/>
      <c r="D53" s="58"/>
      <c r="E53" s="38"/>
      <c r="F53" s="8"/>
      <c r="G53" s="38"/>
      <c r="H53" s="64"/>
      <c r="I53" s="64"/>
      <c r="J53" s="38"/>
      <c r="K53" s="60" t="str">
        <f t="shared" si="12"/>
        <v/>
      </c>
      <c r="L53" s="61"/>
      <c r="M53" s="6" t="str">
        <f>IF(J53="","",(K53/J53)/LOOKUP(RIGHT($D$2,3),定数!$A$6:$A$13,定数!$B$6:$B$13))</f>
        <v/>
      </c>
      <c r="N53" s="38"/>
      <c r="O53" s="8"/>
      <c r="P53" s="65"/>
      <c r="Q53" s="65"/>
      <c r="R53" s="62" t="str">
        <f>IF(P53="","",T53*M53*LOOKUP(RIGHT($D$2,3),定数!$A$6:$A$13,定数!$B$6:$B$13))</f>
        <v/>
      </c>
      <c r="S53" s="62"/>
      <c r="T53" s="63" t="str">
        <f t="shared" si="11"/>
        <v/>
      </c>
      <c r="U53" s="63"/>
      <c r="V53" t="str">
        <f t="shared" si="8"/>
        <v/>
      </c>
      <c r="W53" t="str">
        <f t="shared" si="4"/>
        <v/>
      </c>
      <c r="X53" s="39" t="str">
        <f t="shared" si="6"/>
        <v/>
      </c>
      <c r="Y53" s="40" t="str">
        <f t="shared" si="7"/>
        <v/>
      </c>
    </row>
    <row r="54" spans="2:25" x14ac:dyDescent="0.2">
      <c r="B54" s="38">
        <v>46</v>
      </c>
      <c r="C54" s="58"/>
      <c r="D54" s="58"/>
      <c r="E54" s="38"/>
      <c r="F54" s="8"/>
      <c r="G54" s="38"/>
      <c r="H54" s="64"/>
      <c r="I54" s="64"/>
      <c r="J54" s="38"/>
      <c r="K54" s="60" t="str">
        <f t="shared" si="12"/>
        <v/>
      </c>
      <c r="L54" s="61"/>
      <c r="M54" s="6" t="str">
        <f>IF(J54="","",(K54/J54)/LOOKUP(RIGHT($D$2,3),定数!$A$6:$A$13,定数!$B$6:$B$13))</f>
        <v/>
      </c>
      <c r="N54" s="38"/>
      <c r="O54" s="8"/>
      <c r="P54" s="65"/>
      <c r="Q54" s="65"/>
      <c r="R54" s="62" t="str">
        <f>IF(P54="","",T54*M54*LOOKUP(RIGHT($D$2,3),定数!$A$6:$A$13,定数!$B$6:$B$13))</f>
        <v/>
      </c>
      <c r="S54" s="62"/>
      <c r="T54" s="63" t="str">
        <f t="shared" si="11"/>
        <v/>
      </c>
      <c r="U54" s="63"/>
      <c r="V54" t="str">
        <f t="shared" si="8"/>
        <v/>
      </c>
      <c r="W54" t="str">
        <f t="shared" si="4"/>
        <v/>
      </c>
      <c r="X54" s="39" t="str">
        <f t="shared" si="6"/>
        <v/>
      </c>
      <c r="Y54" s="40" t="str">
        <f t="shared" si="7"/>
        <v/>
      </c>
    </row>
    <row r="55" spans="2:25" x14ac:dyDescent="0.2">
      <c r="B55" s="38">
        <v>47</v>
      </c>
      <c r="C55" s="58"/>
      <c r="D55" s="58"/>
      <c r="E55" s="38"/>
      <c r="F55" s="8"/>
      <c r="G55" s="38"/>
      <c r="H55" s="64"/>
      <c r="I55" s="64"/>
      <c r="J55" s="38"/>
      <c r="K55" s="60" t="str">
        <f t="shared" si="12"/>
        <v/>
      </c>
      <c r="L55" s="61"/>
      <c r="M55" s="6" t="str">
        <f>IF(J55="","",(K55/J55)/LOOKUP(RIGHT($D$2,3),定数!$A$6:$A$13,定数!$B$6:$B$13))</f>
        <v/>
      </c>
      <c r="N55" s="38"/>
      <c r="O55" s="8"/>
      <c r="P55" s="65"/>
      <c r="Q55" s="65"/>
      <c r="R55" s="62" t="str">
        <f>IF(P55="","",T55*M55*LOOKUP(RIGHT($D$2,3),定数!$A$6:$A$13,定数!$B$6:$B$13))</f>
        <v/>
      </c>
      <c r="S55" s="62"/>
      <c r="T55" s="63" t="str">
        <f t="shared" si="11"/>
        <v/>
      </c>
      <c r="U55" s="63"/>
      <c r="V55" t="str">
        <f t="shared" si="8"/>
        <v/>
      </c>
      <c r="W55" t="str">
        <f t="shared" si="4"/>
        <v/>
      </c>
      <c r="X55" s="39" t="str">
        <f t="shared" si="6"/>
        <v/>
      </c>
      <c r="Y55" s="40" t="str">
        <f t="shared" si="7"/>
        <v/>
      </c>
    </row>
    <row r="56" spans="2:25" x14ac:dyDescent="0.2">
      <c r="B56" s="38">
        <v>48</v>
      </c>
      <c r="C56" s="58"/>
      <c r="D56" s="58"/>
      <c r="E56" s="38"/>
      <c r="F56" s="8"/>
      <c r="G56" s="38"/>
      <c r="H56" s="64"/>
      <c r="I56" s="64"/>
      <c r="J56" s="38"/>
      <c r="K56" s="60" t="str">
        <f t="shared" si="12"/>
        <v/>
      </c>
      <c r="L56" s="61"/>
      <c r="M56" s="6" t="str">
        <f>IF(J56="","",(K56/J56)/LOOKUP(RIGHT($D$2,3),定数!$A$6:$A$13,定数!$B$6:$B$13))</f>
        <v/>
      </c>
      <c r="N56" s="38"/>
      <c r="O56" s="8"/>
      <c r="P56" s="65"/>
      <c r="Q56" s="65"/>
      <c r="R56" s="62" t="str">
        <f>IF(P56="","",T56*M56*LOOKUP(RIGHT($D$2,3),定数!$A$6:$A$13,定数!$B$6:$B$13))</f>
        <v/>
      </c>
      <c r="S56" s="62"/>
      <c r="T56" s="63" t="str">
        <f t="shared" si="11"/>
        <v/>
      </c>
      <c r="U56" s="63"/>
      <c r="V56" t="str">
        <f t="shared" si="8"/>
        <v/>
      </c>
      <c r="W56" t="str">
        <f t="shared" si="4"/>
        <v/>
      </c>
      <c r="X56" s="39" t="str">
        <f t="shared" si="6"/>
        <v/>
      </c>
      <c r="Y56" s="40" t="str">
        <f t="shared" si="7"/>
        <v/>
      </c>
    </row>
    <row r="57" spans="2:25" x14ac:dyDescent="0.2">
      <c r="B57" s="38">
        <v>49</v>
      </c>
      <c r="C57" s="58"/>
      <c r="D57" s="58"/>
      <c r="E57" s="38"/>
      <c r="F57" s="8"/>
      <c r="G57" s="38"/>
      <c r="H57" s="64"/>
      <c r="I57" s="64"/>
      <c r="J57" s="38"/>
      <c r="K57" s="60" t="str">
        <f t="shared" si="12"/>
        <v/>
      </c>
      <c r="L57" s="61"/>
      <c r="M57" s="6" t="str">
        <f>IF(J57="","",(K57/J57)/LOOKUP(RIGHT($D$2,3),定数!$A$6:$A$13,定数!$B$6:$B$13))</f>
        <v/>
      </c>
      <c r="N57" s="38"/>
      <c r="O57" s="8"/>
      <c r="P57" s="65"/>
      <c r="Q57" s="65"/>
      <c r="R57" s="62" t="str">
        <f>IF(P57="","",T57*M57*LOOKUP(RIGHT($D$2,3),定数!$A$6:$A$13,定数!$B$6:$B$13))</f>
        <v/>
      </c>
      <c r="S57" s="62"/>
      <c r="T57" s="63" t="str">
        <f t="shared" si="11"/>
        <v/>
      </c>
      <c r="U57" s="63"/>
      <c r="V57" t="str">
        <f t="shared" si="8"/>
        <v/>
      </c>
      <c r="W57" t="str">
        <f t="shared" si="4"/>
        <v/>
      </c>
      <c r="X57" s="39" t="str">
        <f t="shared" si="6"/>
        <v/>
      </c>
      <c r="Y57" s="40" t="str">
        <f t="shared" si="7"/>
        <v/>
      </c>
    </row>
    <row r="58" spans="2:25" x14ac:dyDescent="0.2">
      <c r="B58" s="38">
        <v>50</v>
      </c>
      <c r="C58" s="58"/>
      <c r="D58" s="58"/>
      <c r="E58" s="38"/>
      <c r="F58" s="8"/>
      <c r="G58" s="38"/>
      <c r="H58" s="64"/>
      <c r="I58" s="64"/>
      <c r="J58" s="38"/>
      <c r="K58" s="60" t="str">
        <f t="shared" si="12"/>
        <v/>
      </c>
      <c r="L58" s="61"/>
      <c r="M58" s="6" t="str">
        <f>IF(J58="","",(K58/J58)/LOOKUP(RIGHT($D$2,3),定数!$A$6:$A$13,定数!$B$6:$B$13))</f>
        <v/>
      </c>
      <c r="N58" s="38"/>
      <c r="O58" s="8"/>
      <c r="P58" s="65"/>
      <c r="Q58" s="65"/>
      <c r="R58" s="62" t="str">
        <f>IF(P58="","",T58*M58*LOOKUP(RIGHT($D$2,3),定数!$A$6:$A$13,定数!$B$6:$B$13))</f>
        <v/>
      </c>
      <c r="S58" s="62"/>
      <c r="T58" s="63" t="str">
        <f t="shared" si="11"/>
        <v/>
      </c>
      <c r="U58" s="63"/>
      <c r="V58" t="str">
        <f t="shared" si="8"/>
        <v/>
      </c>
      <c r="W58" t="str">
        <f t="shared" si="4"/>
        <v/>
      </c>
      <c r="X58" s="39" t="str">
        <f t="shared" si="6"/>
        <v/>
      </c>
      <c r="Y58" s="40" t="str">
        <f t="shared" si="7"/>
        <v/>
      </c>
    </row>
    <row r="59" spans="2:25" x14ac:dyDescent="0.2">
      <c r="B59" s="38">
        <v>51</v>
      </c>
      <c r="C59" s="58"/>
      <c r="D59" s="58"/>
      <c r="E59" s="38"/>
      <c r="F59" s="8"/>
      <c r="G59" s="38"/>
      <c r="H59" s="64"/>
      <c r="I59" s="64"/>
      <c r="J59" s="38"/>
      <c r="K59" s="60" t="str">
        <f t="shared" si="12"/>
        <v/>
      </c>
      <c r="L59" s="61"/>
      <c r="M59" s="6" t="str">
        <f>IF(J59="","",(K59/J59)/LOOKUP(RIGHT($D$2,3),定数!$A$6:$A$13,定数!$B$6:$B$13))</f>
        <v/>
      </c>
      <c r="N59" s="38"/>
      <c r="O59" s="8"/>
      <c r="P59" s="65"/>
      <c r="Q59" s="65"/>
      <c r="R59" s="62" t="str">
        <f>IF(P59="","",T59*M59*LOOKUP(RIGHT($D$2,3),定数!$A$6:$A$13,定数!$B$6:$B$13))</f>
        <v/>
      </c>
      <c r="S59" s="62"/>
      <c r="T59" s="63" t="str">
        <f t="shared" si="11"/>
        <v/>
      </c>
      <c r="U59" s="63"/>
      <c r="V59" t="str">
        <f t="shared" si="8"/>
        <v/>
      </c>
      <c r="W59" t="str">
        <f t="shared" si="4"/>
        <v/>
      </c>
      <c r="X59" s="39" t="str">
        <f t="shared" si="6"/>
        <v/>
      </c>
      <c r="Y59" s="40" t="str">
        <f t="shared" si="7"/>
        <v/>
      </c>
    </row>
    <row r="60" spans="2:25" x14ac:dyDescent="0.2">
      <c r="B60" s="38">
        <v>52</v>
      </c>
      <c r="C60" s="58"/>
      <c r="D60" s="58"/>
      <c r="E60" s="38"/>
      <c r="F60" s="8"/>
      <c r="G60" s="38"/>
      <c r="H60" s="64"/>
      <c r="I60" s="64"/>
      <c r="J60" s="38"/>
      <c r="K60" s="60" t="str">
        <f t="shared" si="12"/>
        <v/>
      </c>
      <c r="L60" s="61"/>
      <c r="M60" s="6" t="str">
        <f>IF(J60="","",(K60/J60)/LOOKUP(RIGHT($D$2,3),定数!$A$6:$A$13,定数!$B$6:$B$13))</f>
        <v/>
      </c>
      <c r="N60" s="38"/>
      <c r="O60" s="8"/>
      <c r="P60" s="65"/>
      <c r="Q60" s="65"/>
      <c r="R60" s="62" t="str">
        <f>IF(P60="","",T60*M60*LOOKUP(RIGHT($D$2,3),定数!$A$6:$A$13,定数!$B$6:$B$13))</f>
        <v/>
      </c>
      <c r="S60" s="62"/>
      <c r="T60" s="63" t="str">
        <f t="shared" si="11"/>
        <v/>
      </c>
      <c r="U60" s="63"/>
      <c r="V60" t="str">
        <f t="shared" si="8"/>
        <v/>
      </c>
      <c r="W60" t="str">
        <f t="shared" si="4"/>
        <v/>
      </c>
      <c r="X60" s="39" t="str">
        <f t="shared" si="6"/>
        <v/>
      </c>
      <c r="Y60" s="40" t="str">
        <f t="shared" si="7"/>
        <v/>
      </c>
    </row>
    <row r="61" spans="2:25" x14ac:dyDescent="0.2">
      <c r="B61" s="38">
        <v>53</v>
      </c>
      <c r="C61" s="58"/>
      <c r="D61" s="58"/>
      <c r="E61" s="38"/>
      <c r="F61" s="8"/>
      <c r="G61" s="38"/>
      <c r="H61" s="64"/>
      <c r="I61" s="64"/>
      <c r="J61" s="38"/>
      <c r="K61" s="60" t="str">
        <f t="shared" si="12"/>
        <v/>
      </c>
      <c r="L61" s="61"/>
      <c r="M61" s="6" t="str">
        <f>IF(J61="","",(K61/J61)/LOOKUP(RIGHT($D$2,3),定数!$A$6:$A$13,定数!$B$6:$B$13))</f>
        <v/>
      </c>
      <c r="N61" s="38"/>
      <c r="O61" s="8"/>
      <c r="P61" s="65"/>
      <c r="Q61" s="65"/>
      <c r="R61" s="62" t="str">
        <f>IF(P61="","",T61*M61*LOOKUP(RIGHT($D$2,3),定数!$A$6:$A$13,定数!$B$6:$B$13))</f>
        <v/>
      </c>
      <c r="S61" s="62"/>
      <c r="T61" s="63" t="str">
        <f t="shared" si="11"/>
        <v/>
      </c>
      <c r="U61" s="63"/>
      <c r="V61" t="str">
        <f t="shared" si="8"/>
        <v/>
      </c>
      <c r="W61" t="str">
        <f t="shared" si="4"/>
        <v/>
      </c>
      <c r="X61" s="39" t="str">
        <f t="shared" si="6"/>
        <v/>
      </c>
      <c r="Y61" s="40" t="str">
        <f t="shared" si="7"/>
        <v/>
      </c>
    </row>
    <row r="62" spans="2:25" x14ac:dyDescent="0.2">
      <c r="B62" s="38">
        <v>54</v>
      </c>
      <c r="C62" s="58"/>
      <c r="D62" s="58"/>
      <c r="E62" s="38"/>
      <c r="F62" s="8"/>
      <c r="G62" s="38"/>
      <c r="H62" s="64"/>
      <c r="I62" s="64"/>
      <c r="J62" s="38"/>
      <c r="K62" s="60" t="str">
        <f t="shared" si="12"/>
        <v/>
      </c>
      <c r="L62" s="61"/>
      <c r="M62" s="6" t="str">
        <f>IF(J62="","",(K62/J62)/LOOKUP(RIGHT($D$2,3),定数!$A$6:$A$13,定数!$B$6:$B$13))</f>
        <v/>
      </c>
      <c r="N62" s="38"/>
      <c r="O62" s="8"/>
      <c r="P62" s="64"/>
      <c r="Q62" s="64"/>
      <c r="R62" s="62" t="str">
        <f>IF(P62="","",T62*M62*LOOKUP(RIGHT($D$2,3),定数!$A$6:$A$13,定数!$B$6:$B$13))</f>
        <v/>
      </c>
      <c r="S62" s="62"/>
      <c r="T62" s="63" t="str">
        <f t="shared" si="11"/>
        <v/>
      </c>
      <c r="U62" s="63"/>
      <c r="V62" t="str">
        <f t="shared" si="8"/>
        <v/>
      </c>
      <c r="W62" t="str">
        <f t="shared" si="4"/>
        <v/>
      </c>
      <c r="X62" s="39" t="str">
        <f t="shared" si="6"/>
        <v/>
      </c>
      <c r="Y62" s="40" t="str">
        <f t="shared" si="7"/>
        <v/>
      </c>
    </row>
    <row r="63" spans="2:25" x14ac:dyDescent="0.2">
      <c r="B63" s="38">
        <v>55</v>
      </c>
      <c r="C63" s="58"/>
      <c r="D63" s="58"/>
      <c r="E63" s="38"/>
      <c r="F63" s="8"/>
      <c r="G63" s="38"/>
      <c r="H63" s="64"/>
      <c r="I63" s="64"/>
      <c r="J63" s="38"/>
      <c r="K63" s="60" t="str">
        <f t="shared" si="12"/>
        <v/>
      </c>
      <c r="L63" s="61"/>
      <c r="M63" s="6" t="str">
        <f>IF(J63="","",(K63/J63)/LOOKUP(RIGHT($D$2,3),定数!$A$6:$A$13,定数!$B$6:$B$13))</f>
        <v/>
      </c>
      <c r="N63" s="38"/>
      <c r="O63" s="8"/>
      <c r="P63" s="64"/>
      <c r="Q63" s="64"/>
      <c r="R63" s="62" t="str">
        <f>IF(P63="","",T63*M63*LOOKUP(RIGHT($D$2,3),定数!$A$6:$A$13,定数!$B$6:$B$13))</f>
        <v/>
      </c>
      <c r="S63" s="62"/>
      <c r="T63" s="63" t="str">
        <f t="shared" si="11"/>
        <v/>
      </c>
      <c r="U63" s="63"/>
      <c r="V63" t="str">
        <f t="shared" si="8"/>
        <v/>
      </c>
      <c r="W63" t="str">
        <f t="shared" si="4"/>
        <v/>
      </c>
      <c r="X63" s="39" t="str">
        <f t="shared" si="6"/>
        <v/>
      </c>
      <c r="Y63" s="40" t="str">
        <f t="shared" si="7"/>
        <v/>
      </c>
    </row>
    <row r="64" spans="2:25" x14ac:dyDescent="0.2">
      <c r="B64" s="38">
        <v>56</v>
      </c>
      <c r="C64" s="58"/>
      <c r="D64" s="58"/>
      <c r="E64" s="38"/>
      <c r="F64" s="8"/>
      <c r="G64" s="38"/>
      <c r="H64" s="64"/>
      <c r="I64" s="64"/>
      <c r="J64" s="38"/>
      <c r="K64" s="60" t="str">
        <f t="shared" si="12"/>
        <v/>
      </c>
      <c r="L64" s="61"/>
      <c r="M64" s="6" t="str">
        <f>IF(J64="","",(K64/J64)/LOOKUP(RIGHT($D$2,3),定数!$A$6:$A$13,定数!$B$6:$B$13))</f>
        <v/>
      </c>
      <c r="N64" s="38"/>
      <c r="O64" s="8"/>
      <c r="P64" s="64"/>
      <c r="Q64" s="64"/>
      <c r="R64" s="62" t="str">
        <f>IF(P64="","",T64*M64*LOOKUP(RIGHT($D$2,3),定数!$A$6:$A$13,定数!$B$6:$B$13))</f>
        <v/>
      </c>
      <c r="S64" s="62"/>
      <c r="T64" s="63" t="str">
        <f t="shared" si="11"/>
        <v/>
      </c>
      <c r="U64" s="63"/>
      <c r="V64" t="str">
        <f t="shared" si="8"/>
        <v/>
      </c>
      <c r="W64" t="str">
        <f t="shared" si="4"/>
        <v/>
      </c>
      <c r="X64" s="39" t="str">
        <f t="shared" si="6"/>
        <v/>
      </c>
      <c r="Y64" s="40" t="str">
        <f t="shared" si="7"/>
        <v/>
      </c>
    </row>
    <row r="65" spans="2:25" x14ac:dyDescent="0.2">
      <c r="B65" s="38">
        <v>57</v>
      </c>
      <c r="C65" s="58"/>
      <c r="D65" s="58"/>
      <c r="E65" s="38"/>
      <c r="F65" s="8"/>
      <c r="G65" s="38"/>
      <c r="H65" s="64"/>
      <c r="I65" s="64"/>
      <c r="J65" s="38"/>
      <c r="K65" s="60" t="str">
        <f t="shared" si="12"/>
        <v/>
      </c>
      <c r="L65" s="61"/>
      <c r="M65" s="6" t="str">
        <f>IF(J65="","",(K65/J65)/LOOKUP(RIGHT($D$2,3),定数!$A$6:$A$13,定数!$B$6:$B$13))</f>
        <v/>
      </c>
      <c r="N65" s="38"/>
      <c r="O65" s="8"/>
      <c r="P65" s="64"/>
      <c r="Q65" s="64"/>
      <c r="R65" s="62" t="str">
        <f>IF(P65="","",T65*M65*LOOKUP(RIGHT($D$2,3),定数!$A$6:$A$13,定数!$B$6:$B$13))</f>
        <v/>
      </c>
      <c r="S65" s="62"/>
      <c r="T65" s="63" t="str">
        <f t="shared" si="11"/>
        <v/>
      </c>
      <c r="U65" s="63"/>
      <c r="V65" t="str">
        <f t="shared" si="8"/>
        <v/>
      </c>
      <c r="W65" t="str">
        <f t="shared" si="4"/>
        <v/>
      </c>
      <c r="X65" s="39" t="str">
        <f t="shared" si="6"/>
        <v/>
      </c>
      <c r="Y65" s="40" t="str">
        <f t="shared" si="7"/>
        <v/>
      </c>
    </row>
    <row r="66" spans="2:25" x14ac:dyDescent="0.2">
      <c r="B66" s="38">
        <v>58</v>
      </c>
      <c r="C66" s="58"/>
      <c r="D66" s="58"/>
      <c r="E66" s="38"/>
      <c r="F66" s="8"/>
      <c r="G66" s="38"/>
      <c r="H66" s="64"/>
      <c r="I66" s="64"/>
      <c r="J66" s="38"/>
      <c r="K66" s="60" t="str">
        <f t="shared" si="12"/>
        <v/>
      </c>
      <c r="L66" s="61"/>
      <c r="M66" s="6" t="str">
        <f>IF(J66="","",(K66/J66)/LOOKUP(RIGHT($D$2,3),定数!$A$6:$A$13,定数!$B$6:$B$13))</f>
        <v/>
      </c>
      <c r="N66" s="38"/>
      <c r="O66" s="8"/>
      <c r="P66" s="64"/>
      <c r="Q66" s="64"/>
      <c r="R66" s="62" t="str">
        <f>IF(P66="","",T66*M66*LOOKUP(RIGHT($D$2,3),定数!$A$6:$A$13,定数!$B$6:$B$13))</f>
        <v/>
      </c>
      <c r="S66" s="62"/>
      <c r="T66" s="63" t="str">
        <f t="shared" si="11"/>
        <v/>
      </c>
      <c r="U66" s="63"/>
      <c r="V66" t="str">
        <f t="shared" si="8"/>
        <v/>
      </c>
      <c r="W66" t="str">
        <f t="shared" si="4"/>
        <v/>
      </c>
      <c r="X66" s="39" t="str">
        <f t="shared" si="6"/>
        <v/>
      </c>
      <c r="Y66" s="40" t="str">
        <f t="shared" si="7"/>
        <v/>
      </c>
    </row>
    <row r="67" spans="2:25" x14ac:dyDescent="0.2">
      <c r="B67" s="38">
        <v>59</v>
      </c>
      <c r="C67" s="58"/>
      <c r="D67" s="58"/>
      <c r="E67" s="38"/>
      <c r="F67" s="8"/>
      <c r="G67" s="38"/>
      <c r="H67" s="64"/>
      <c r="I67" s="64"/>
      <c r="J67" s="38"/>
      <c r="K67" s="60" t="str">
        <f t="shared" si="12"/>
        <v/>
      </c>
      <c r="L67" s="61"/>
      <c r="M67" s="6" t="str">
        <f>IF(J67="","",(K67/J67)/LOOKUP(RIGHT($D$2,3),定数!$A$6:$A$13,定数!$B$6:$B$13))</f>
        <v/>
      </c>
      <c r="N67" s="38"/>
      <c r="O67" s="8"/>
      <c r="P67" s="64"/>
      <c r="Q67" s="64"/>
      <c r="R67" s="62" t="str">
        <f>IF(P67="","",T67*M67*LOOKUP(RIGHT($D$2,3),定数!$A$6:$A$13,定数!$B$6:$B$13))</f>
        <v/>
      </c>
      <c r="S67" s="62"/>
      <c r="T67" s="63" t="str">
        <f t="shared" si="11"/>
        <v/>
      </c>
      <c r="U67" s="63"/>
      <c r="V67" t="str">
        <f t="shared" si="8"/>
        <v/>
      </c>
      <c r="W67" t="str">
        <f t="shared" si="4"/>
        <v/>
      </c>
      <c r="X67" s="39" t="str">
        <f t="shared" si="6"/>
        <v/>
      </c>
      <c r="Y67" s="40" t="str">
        <f t="shared" si="7"/>
        <v/>
      </c>
    </row>
    <row r="68" spans="2:25" x14ac:dyDescent="0.2">
      <c r="B68" s="38">
        <v>60</v>
      </c>
      <c r="C68" s="58" t="str">
        <f t="shared" ref="C68:C73" si="13">IF(R67="","",C67+R67)</f>
        <v/>
      </c>
      <c r="D68" s="58"/>
      <c r="E68" s="38"/>
      <c r="F68" s="8"/>
      <c r="G68" s="38"/>
      <c r="H68" s="64"/>
      <c r="I68" s="64"/>
      <c r="J68" s="38"/>
      <c r="K68" s="60" t="str">
        <f t="shared" si="12"/>
        <v/>
      </c>
      <c r="L68" s="61"/>
      <c r="M68" s="6" t="str">
        <f>IF(J68="","",(K68/J68)/LOOKUP(RIGHT($D$2,3),定数!$A$6:$A$13,定数!$B$6:$B$13))</f>
        <v/>
      </c>
      <c r="N68" s="38"/>
      <c r="O68" s="8"/>
      <c r="P68" s="64"/>
      <c r="Q68" s="64"/>
      <c r="R68" s="62" t="str">
        <f>IF(P68="","",T68*M68*LOOKUP(RIGHT($D$2,3),定数!$A$6:$A$13,定数!$B$6:$B$13))</f>
        <v/>
      </c>
      <c r="S68" s="62"/>
      <c r="T68" s="63" t="str">
        <f t="shared" si="11"/>
        <v/>
      </c>
      <c r="U68" s="63"/>
      <c r="V68" t="str">
        <f t="shared" si="8"/>
        <v/>
      </c>
      <c r="W68" t="str">
        <f t="shared" si="4"/>
        <v/>
      </c>
      <c r="X68" s="39" t="str">
        <f t="shared" si="6"/>
        <v/>
      </c>
      <c r="Y68" s="40" t="str">
        <f t="shared" si="7"/>
        <v/>
      </c>
    </row>
    <row r="69" spans="2:25" x14ac:dyDescent="0.2">
      <c r="B69" s="38">
        <v>61</v>
      </c>
      <c r="C69" s="58" t="str">
        <f t="shared" si="13"/>
        <v/>
      </c>
      <c r="D69" s="58"/>
      <c r="E69" s="38"/>
      <c r="F69" s="8"/>
      <c r="G69" s="38"/>
      <c r="H69" s="64"/>
      <c r="I69" s="64"/>
      <c r="J69" s="38"/>
      <c r="K69" s="60" t="str">
        <f t="shared" si="12"/>
        <v/>
      </c>
      <c r="L69" s="61"/>
      <c r="M69" s="6" t="str">
        <f>IF(J69="","",(K69/J69)/LOOKUP(RIGHT($D$2,3),定数!$A$6:$A$13,定数!$B$6:$B$13))</f>
        <v/>
      </c>
      <c r="N69" s="38"/>
      <c r="O69" s="8"/>
      <c r="P69" s="64"/>
      <c r="Q69" s="64"/>
      <c r="R69" s="62" t="str">
        <f>IF(P69="","",T69*M69*LOOKUP(RIGHT($D$2,3),定数!$A$6:$A$13,定数!$B$6:$B$13))</f>
        <v/>
      </c>
      <c r="S69" s="62"/>
      <c r="T69" s="63" t="str">
        <f t="shared" si="11"/>
        <v/>
      </c>
      <c r="U69" s="63"/>
      <c r="V69" t="str">
        <f t="shared" si="8"/>
        <v/>
      </c>
      <c r="W69" t="str">
        <f t="shared" si="4"/>
        <v/>
      </c>
      <c r="X69" s="39" t="str">
        <f t="shared" si="6"/>
        <v/>
      </c>
      <c r="Y69" s="40" t="str">
        <f t="shared" si="7"/>
        <v/>
      </c>
    </row>
    <row r="70" spans="2:25" x14ac:dyDescent="0.2">
      <c r="B70" s="38">
        <v>62</v>
      </c>
      <c r="C70" s="58" t="str">
        <f t="shared" si="13"/>
        <v/>
      </c>
      <c r="D70" s="58"/>
      <c r="E70" s="38"/>
      <c r="F70" s="8"/>
      <c r="G70" s="38"/>
      <c r="H70" s="64"/>
      <c r="I70" s="64"/>
      <c r="J70" s="38"/>
      <c r="K70" s="60" t="str">
        <f t="shared" si="12"/>
        <v/>
      </c>
      <c r="L70" s="61"/>
      <c r="M70" s="6" t="str">
        <f>IF(J70="","",(K70/J70)/LOOKUP(RIGHT($D$2,3),定数!$A$6:$A$13,定数!$B$6:$B$13))</f>
        <v/>
      </c>
      <c r="N70" s="38"/>
      <c r="O70" s="8"/>
      <c r="P70" s="64"/>
      <c r="Q70" s="64"/>
      <c r="R70" s="62" t="str">
        <f>IF(P70="","",T70*M70*LOOKUP(RIGHT($D$2,3),定数!$A$6:$A$13,定数!$B$6:$B$13))</f>
        <v/>
      </c>
      <c r="S70" s="62"/>
      <c r="T70" s="63" t="str">
        <f t="shared" si="11"/>
        <v/>
      </c>
      <c r="U70" s="63"/>
      <c r="V70" t="str">
        <f t="shared" si="8"/>
        <v/>
      </c>
      <c r="W70" t="str">
        <f t="shared" si="4"/>
        <v/>
      </c>
      <c r="X70" s="39" t="str">
        <f t="shared" si="6"/>
        <v/>
      </c>
      <c r="Y70" s="40" t="str">
        <f t="shared" si="7"/>
        <v/>
      </c>
    </row>
    <row r="71" spans="2:25" x14ac:dyDescent="0.2">
      <c r="B71" s="38">
        <v>63</v>
      </c>
      <c r="C71" s="58" t="str">
        <f t="shared" si="13"/>
        <v/>
      </c>
      <c r="D71" s="58"/>
      <c r="E71" s="38"/>
      <c r="F71" s="8"/>
      <c r="G71" s="38"/>
      <c r="H71" s="64"/>
      <c r="I71" s="64"/>
      <c r="J71" s="38"/>
      <c r="K71" s="60" t="str">
        <f t="shared" si="12"/>
        <v/>
      </c>
      <c r="L71" s="61"/>
      <c r="M71" s="6" t="str">
        <f>IF(J71="","",(K71/J71)/LOOKUP(RIGHT($D$2,3),定数!$A$6:$A$13,定数!$B$6:$B$13))</f>
        <v/>
      </c>
      <c r="N71" s="38"/>
      <c r="O71" s="8"/>
      <c r="P71" s="64"/>
      <c r="Q71" s="64"/>
      <c r="R71" s="62" t="str">
        <f>IF(P71="","",T71*M71*LOOKUP(RIGHT($D$2,3),定数!$A$6:$A$13,定数!$B$6:$B$13))</f>
        <v/>
      </c>
      <c r="S71" s="62"/>
      <c r="T71" s="63" t="str">
        <f t="shared" si="11"/>
        <v/>
      </c>
      <c r="U71" s="63"/>
      <c r="V71" t="str">
        <f t="shared" si="8"/>
        <v/>
      </c>
      <c r="W71" t="str">
        <f t="shared" si="4"/>
        <v/>
      </c>
      <c r="X71" s="39" t="str">
        <f t="shared" si="6"/>
        <v/>
      </c>
      <c r="Y71" s="40" t="str">
        <f t="shared" si="7"/>
        <v/>
      </c>
    </row>
    <row r="72" spans="2:25" x14ac:dyDescent="0.2">
      <c r="B72" s="38">
        <v>64</v>
      </c>
      <c r="C72" s="58" t="str">
        <f t="shared" si="13"/>
        <v/>
      </c>
      <c r="D72" s="58"/>
      <c r="E72" s="38"/>
      <c r="F72" s="8"/>
      <c r="G72" s="38"/>
      <c r="H72" s="64"/>
      <c r="I72" s="64"/>
      <c r="J72" s="38"/>
      <c r="K72" s="60" t="str">
        <f t="shared" si="12"/>
        <v/>
      </c>
      <c r="L72" s="61"/>
      <c r="M72" s="6" t="str">
        <f>IF(J72="","",(K72/J72)/LOOKUP(RIGHT($D$2,3),定数!$A$6:$A$13,定数!$B$6:$B$13))</f>
        <v/>
      </c>
      <c r="N72" s="38"/>
      <c r="O72" s="8"/>
      <c r="P72" s="64"/>
      <c r="Q72" s="64"/>
      <c r="R72" s="62" t="str">
        <f>IF(P72="","",T72*M72*LOOKUP(RIGHT($D$2,3),定数!$A$6:$A$13,定数!$B$6:$B$13))</f>
        <v/>
      </c>
      <c r="S72" s="62"/>
      <c r="T72" s="63" t="str">
        <f t="shared" si="11"/>
        <v/>
      </c>
      <c r="U72" s="63"/>
      <c r="V72" t="str">
        <f t="shared" si="8"/>
        <v/>
      </c>
      <c r="W72" t="str">
        <f t="shared" si="4"/>
        <v/>
      </c>
      <c r="X72" s="39" t="str">
        <f t="shared" si="6"/>
        <v/>
      </c>
      <c r="Y72" s="40" t="str">
        <f t="shared" si="7"/>
        <v/>
      </c>
    </row>
    <row r="73" spans="2:25" x14ac:dyDescent="0.2">
      <c r="B73" s="38">
        <v>65</v>
      </c>
      <c r="C73" s="58" t="str">
        <f t="shared" si="13"/>
        <v/>
      </c>
      <c r="D73" s="58"/>
      <c r="E73" s="38"/>
      <c r="F73" s="8"/>
      <c r="G73" s="38"/>
      <c r="H73" s="64"/>
      <c r="I73" s="64"/>
      <c r="J73" s="38"/>
      <c r="K73" s="60" t="str">
        <f t="shared" si="12"/>
        <v/>
      </c>
      <c r="L73" s="61"/>
      <c r="M73" s="6" t="str">
        <f>IF(J73="","",(K73/J73)/LOOKUP(RIGHT($D$2,3),定数!$A$6:$A$13,定数!$B$6:$B$13))</f>
        <v/>
      </c>
      <c r="N73" s="38"/>
      <c r="O73" s="8"/>
      <c r="P73" s="64"/>
      <c r="Q73" s="64"/>
      <c r="R73" s="62" t="str">
        <f>IF(P73="","",T73*M73*LOOKUP(RIGHT($D$2,3),定数!$A$6:$A$13,定数!$B$6:$B$13))</f>
        <v/>
      </c>
      <c r="S73" s="62"/>
      <c r="T73" s="63" t="str">
        <f t="shared" si="11"/>
        <v/>
      </c>
      <c r="U73" s="63"/>
      <c r="V73" t="str">
        <f t="shared" si="8"/>
        <v/>
      </c>
      <c r="W73" t="str">
        <f t="shared" si="4"/>
        <v/>
      </c>
      <c r="X73" s="39" t="str">
        <f t="shared" si="6"/>
        <v/>
      </c>
      <c r="Y73" s="40" t="str">
        <f t="shared" si="7"/>
        <v/>
      </c>
    </row>
    <row r="74" spans="2:25" x14ac:dyDescent="0.2">
      <c r="B74" s="38">
        <v>66</v>
      </c>
      <c r="C74" s="58" t="str">
        <f t="shared" ref="C74:C108" si="14">IF(R73="","",C73+R73)</f>
        <v/>
      </c>
      <c r="D74" s="58"/>
      <c r="E74" s="38"/>
      <c r="F74" s="8"/>
      <c r="G74" s="38"/>
      <c r="H74" s="64"/>
      <c r="I74" s="64"/>
      <c r="J74" s="38"/>
      <c r="K74" s="60" t="str">
        <f t="shared" ref="K74:K107" si="15">IF(J74="","",C74*0.03)</f>
        <v/>
      </c>
      <c r="L74" s="61"/>
      <c r="M74" s="6" t="str">
        <f>IF(J74="","",(K74/J74)/LOOKUP(RIGHT($D$2,3),定数!$A$6:$A$13,定数!$B$6:$B$13))</f>
        <v/>
      </c>
      <c r="N74" s="38"/>
      <c r="O74" s="8"/>
      <c r="P74" s="64"/>
      <c r="Q74" s="64"/>
      <c r="R74" s="62" t="str">
        <f>IF(P74="","",T74*M74*LOOKUP(RIGHT($D$2,3),定数!$A$6:$A$13,定数!$B$6:$B$13))</f>
        <v/>
      </c>
      <c r="S74" s="62"/>
      <c r="T74" s="63" t="str">
        <f t="shared" si="11"/>
        <v/>
      </c>
      <c r="U74" s="63"/>
      <c r="V74" t="str">
        <f t="shared" si="8"/>
        <v/>
      </c>
      <c r="W74" t="str">
        <f t="shared" si="8"/>
        <v/>
      </c>
      <c r="X74" s="39" t="str">
        <f t="shared" si="6"/>
        <v/>
      </c>
      <c r="Y74" s="40" t="str">
        <f t="shared" si="7"/>
        <v/>
      </c>
    </row>
    <row r="75" spans="2:25" x14ac:dyDescent="0.2">
      <c r="B75" s="38">
        <v>67</v>
      </c>
      <c r="C75" s="58" t="str">
        <f t="shared" si="14"/>
        <v/>
      </c>
      <c r="D75" s="58"/>
      <c r="E75" s="38"/>
      <c r="F75" s="8"/>
      <c r="G75" s="38"/>
      <c r="H75" s="64"/>
      <c r="I75" s="64"/>
      <c r="J75" s="38"/>
      <c r="K75" s="60" t="str">
        <f t="shared" si="15"/>
        <v/>
      </c>
      <c r="L75" s="61"/>
      <c r="M75" s="6" t="str">
        <f>IF(J75="","",(K75/J75)/LOOKUP(RIGHT($D$2,3),定数!$A$6:$A$13,定数!$B$6:$B$13))</f>
        <v/>
      </c>
      <c r="N75" s="38"/>
      <c r="O75" s="8"/>
      <c r="P75" s="64"/>
      <c r="Q75" s="64"/>
      <c r="R75" s="62" t="str">
        <f>IF(P75="","",T75*M75*LOOKUP(RIGHT($D$2,3),定数!$A$6:$A$13,定数!$B$6:$B$13))</f>
        <v/>
      </c>
      <c r="S75" s="62"/>
      <c r="T75" s="63" t="str">
        <f t="shared" si="11"/>
        <v/>
      </c>
      <c r="U75" s="63"/>
      <c r="V75" t="str">
        <f t="shared" ref="V75:W90" si="16">IF(S75&lt;&gt;"",IF(S75&lt;0,1+V74,0),"")</f>
        <v/>
      </c>
      <c r="W75" t="str">
        <f t="shared" si="16"/>
        <v/>
      </c>
      <c r="X75" s="39" t="str">
        <f t="shared" si="6"/>
        <v/>
      </c>
      <c r="Y75" s="40" t="str">
        <f t="shared" si="7"/>
        <v/>
      </c>
    </row>
    <row r="76" spans="2:25" x14ac:dyDescent="0.2">
      <c r="B76" s="38">
        <v>68</v>
      </c>
      <c r="C76" s="58" t="str">
        <f t="shared" si="14"/>
        <v/>
      </c>
      <c r="D76" s="58"/>
      <c r="E76" s="38"/>
      <c r="F76" s="8"/>
      <c r="G76" s="38"/>
      <c r="H76" s="64"/>
      <c r="I76" s="64"/>
      <c r="J76" s="38"/>
      <c r="K76" s="60" t="str">
        <f t="shared" si="15"/>
        <v/>
      </c>
      <c r="L76" s="61"/>
      <c r="M76" s="6" t="str">
        <f>IF(J76="","",(K76/J76)/LOOKUP(RIGHT($D$2,3),定数!$A$6:$A$13,定数!$B$6:$B$13))</f>
        <v/>
      </c>
      <c r="N76" s="38"/>
      <c r="O76" s="8"/>
      <c r="P76" s="64"/>
      <c r="Q76" s="64"/>
      <c r="R76" s="62" t="str">
        <f>IF(P76="","",T76*M76*LOOKUP(RIGHT($D$2,3),定数!$A$6:$A$13,定数!$B$6:$B$13))</f>
        <v/>
      </c>
      <c r="S76" s="62"/>
      <c r="T76" s="63" t="str">
        <f t="shared" si="11"/>
        <v/>
      </c>
      <c r="U76" s="63"/>
      <c r="V76" t="str">
        <f t="shared" si="16"/>
        <v/>
      </c>
      <c r="W76" t="str">
        <f t="shared" si="16"/>
        <v/>
      </c>
      <c r="X76" s="39" t="str">
        <f t="shared" ref="X76:X108" si="17">IF(C76&lt;&gt;"",MAX(X75,C76),"")</f>
        <v/>
      </c>
      <c r="Y76" s="40" t="str">
        <f t="shared" ref="Y76:Y108" si="18">IF(X76&lt;&gt;"",1-(C76/X76),"")</f>
        <v/>
      </c>
    </row>
    <row r="77" spans="2:25" x14ac:dyDescent="0.2">
      <c r="B77" s="38">
        <v>69</v>
      </c>
      <c r="C77" s="58" t="str">
        <f t="shared" si="14"/>
        <v/>
      </c>
      <c r="D77" s="58"/>
      <c r="E77" s="38"/>
      <c r="F77" s="8"/>
      <c r="G77" s="38"/>
      <c r="H77" s="64"/>
      <c r="I77" s="64"/>
      <c r="J77" s="38"/>
      <c r="K77" s="60" t="str">
        <f t="shared" si="15"/>
        <v/>
      </c>
      <c r="L77" s="61"/>
      <c r="M77" s="6" t="str">
        <f>IF(J77="","",(K77/J77)/LOOKUP(RIGHT($D$2,3),定数!$A$6:$A$13,定数!$B$6:$B$13))</f>
        <v/>
      </c>
      <c r="N77" s="38"/>
      <c r="O77" s="8"/>
      <c r="P77" s="64"/>
      <c r="Q77" s="64"/>
      <c r="R77" s="62" t="str">
        <f>IF(P77="","",T77*M77*LOOKUP(RIGHT($D$2,3),定数!$A$6:$A$13,定数!$B$6:$B$13))</f>
        <v/>
      </c>
      <c r="S77" s="62"/>
      <c r="T77" s="63" t="str">
        <f t="shared" si="11"/>
        <v/>
      </c>
      <c r="U77" s="63"/>
      <c r="V77" t="str">
        <f t="shared" si="16"/>
        <v/>
      </c>
      <c r="W77" t="str">
        <f t="shared" si="16"/>
        <v/>
      </c>
      <c r="X77" s="39" t="str">
        <f t="shared" si="17"/>
        <v/>
      </c>
      <c r="Y77" s="40" t="str">
        <f t="shared" si="18"/>
        <v/>
      </c>
    </row>
    <row r="78" spans="2:25" x14ac:dyDescent="0.2">
      <c r="B78" s="38">
        <v>70</v>
      </c>
      <c r="C78" s="58" t="str">
        <f t="shared" si="14"/>
        <v/>
      </c>
      <c r="D78" s="58"/>
      <c r="E78" s="38"/>
      <c r="F78" s="8"/>
      <c r="G78" s="38"/>
      <c r="H78" s="64"/>
      <c r="I78" s="64"/>
      <c r="J78" s="38"/>
      <c r="K78" s="60" t="str">
        <f t="shared" si="15"/>
        <v/>
      </c>
      <c r="L78" s="61"/>
      <c r="M78" s="6" t="str">
        <f>IF(J78="","",(K78/J78)/LOOKUP(RIGHT($D$2,3),定数!$A$6:$A$13,定数!$B$6:$B$13))</f>
        <v/>
      </c>
      <c r="N78" s="38"/>
      <c r="O78" s="8"/>
      <c r="P78" s="64"/>
      <c r="Q78" s="64"/>
      <c r="R78" s="62" t="str">
        <f>IF(P78="","",T78*M78*LOOKUP(RIGHT($D$2,3),定数!$A$6:$A$13,定数!$B$6:$B$13))</f>
        <v/>
      </c>
      <c r="S78" s="62"/>
      <c r="T78" s="63" t="str">
        <f t="shared" ref="T78:T108" si="19">IF(P78="","",IF(G78="買",(P78-H78),(H78-P78))*IF(RIGHT($D$2,3)="JPY",100,10000))</f>
        <v/>
      </c>
      <c r="U78" s="63"/>
      <c r="V78" t="str">
        <f t="shared" si="16"/>
        <v/>
      </c>
      <c r="W78" t="str">
        <f t="shared" si="16"/>
        <v/>
      </c>
      <c r="X78" s="39" t="str">
        <f t="shared" si="17"/>
        <v/>
      </c>
      <c r="Y78" s="40" t="str">
        <f t="shared" si="18"/>
        <v/>
      </c>
    </row>
    <row r="79" spans="2:25" x14ac:dyDescent="0.2">
      <c r="B79" s="38">
        <v>71</v>
      </c>
      <c r="C79" s="58" t="str">
        <f t="shared" si="14"/>
        <v/>
      </c>
      <c r="D79" s="58"/>
      <c r="E79" s="38"/>
      <c r="F79" s="8"/>
      <c r="G79" s="38"/>
      <c r="H79" s="64"/>
      <c r="I79" s="64"/>
      <c r="J79" s="38"/>
      <c r="K79" s="60" t="str">
        <f t="shared" si="15"/>
        <v/>
      </c>
      <c r="L79" s="61"/>
      <c r="M79" s="6" t="str">
        <f>IF(J79="","",(K79/J79)/LOOKUP(RIGHT($D$2,3),定数!$A$6:$A$13,定数!$B$6:$B$13))</f>
        <v/>
      </c>
      <c r="N79" s="38"/>
      <c r="O79" s="8"/>
      <c r="P79" s="59"/>
      <c r="Q79" s="59"/>
      <c r="R79" s="62" t="str">
        <f>IF(P79="","",T79*M79*LOOKUP(RIGHT($D$2,3),定数!$A$6:$A$13,定数!$B$6:$B$13))</f>
        <v/>
      </c>
      <c r="S79" s="62"/>
      <c r="T79" s="63" t="str">
        <f t="shared" si="19"/>
        <v/>
      </c>
      <c r="U79" s="63"/>
      <c r="V79" t="str">
        <f t="shared" si="16"/>
        <v/>
      </c>
      <c r="W79" t="str">
        <f t="shared" si="16"/>
        <v/>
      </c>
      <c r="X79" s="39" t="str">
        <f t="shared" si="17"/>
        <v/>
      </c>
      <c r="Y79" s="40" t="str">
        <f t="shared" si="18"/>
        <v/>
      </c>
    </row>
    <row r="80" spans="2:25" x14ac:dyDescent="0.2">
      <c r="B80" s="38">
        <v>72</v>
      </c>
      <c r="C80" s="58" t="str">
        <f t="shared" si="14"/>
        <v/>
      </c>
      <c r="D80" s="58"/>
      <c r="E80" s="38"/>
      <c r="F80" s="8"/>
      <c r="G80" s="38"/>
      <c r="H80" s="64"/>
      <c r="I80" s="64"/>
      <c r="J80" s="38"/>
      <c r="K80" s="60" t="str">
        <f t="shared" si="15"/>
        <v/>
      </c>
      <c r="L80" s="61"/>
      <c r="M80" s="6" t="str">
        <f>IF(J80="","",(K80/J80)/LOOKUP(RIGHT($D$2,3),定数!$A$6:$A$13,定数!$B$6:$B$13))</f>
        <v/>
      </c>
      <c r="N80" s="38"/>
      <c r="O80" s="8"/>
      <c r="P80" s="59"/>
      <c r="Q80" s="59"/>
      <c r="R80" s="62" t="str">
        <f>IF(P80="","",T80*M80*LOOKUP(RIGHT($D$2,3),定数!$A$6:$A$13,定数!$B$6:$B$13))</f>
        <v/>
      </c>
      <c r="S80" s="62"/>
      <c r="T80" s="63" t="str">
        <f t="shared" si="19"/>
        <v/>
      </c>
      <c r="U80" s="63"/>
      <c r="V80" t="str">
        <f t="shared" si="16"/>
        <v/>
      </c>
      <c r="W80" t="str">
        <f t="shared" si="16"/>
        <v/>
      </c>
      <c r="X80" s="39" t="str">
        <f t="shared" si="17"/>
        <v/>
      </c>
      <c r="Y80" s="40" t="str">
        <f t="shared" si="18"/>
        <v/>
      </c>
    </row>
    <row r="81" spans="2:25" x14ac:dyDescent="0.2">
      <c r="B81" s="38">
        <v>73</v>
      </c>
      <c r="C81" s="58" t="str">
        <f t="shared" si="14"/>
        <v/>
      </c>
      <c r="D81" s="58"/>
      <c r="E81" s="38"/>
      <c r="F81" s="8"/>
      <c r="G81" s="38"/>
      <c r="H81" s="64"/>
      <c r="I81" s="64"/>
      <c r="J81" s="38"/>
      <c r="K81" s="60" t="str">
        <f t="shared" si="15"/>
        <v/>
      </c>
      <c r="L81" s="61"/>
      <c r="M81" s="6" t="str">
        <f>IF(J81="","",(K81/J81)/LOOKUP(RIGHT($D$2,3),定数!$A$6:$A$13,定数!$B$6:$B$13))</f>
        <v/>
      </c>
      <c r="N81" s="38"/>
      <c r="O81" s="8"/>
      <c r="P81" s="59"/>
      <c r="Q81" s="59"/>
      <c r="R81" s="62" t="str">
        <f>IF(P81="","",T81*M81*LOOKUP(RIGHT($D$2,3),定数!$A$6:$A$13,定数!$B$6:$B$13))</f>
        <v/>
      </c>
      <c r="S81" s="62"/>
      <c r="T81" s="63" t="str">
        <f t="shared" si="19"/>
        <v/>
      </c>
      <c r="U81" s="63"/>
      <c r="V81" t="str">
        <f t="shared" si="16"/>
        <v/>
      </c>
      <c r="W81" t="str">
        <f t="shared" si="16"/>
        <v/>
      </c>
      <c r="X81" s="39" t="str">
        <f t="shared" si="17"/>
        <v/>
      </c>
      <c r="Y81" s="40" t="str">
        <f t="shared" si="18"/>
        <v/>
      </c>
    </row>
    <row r="82" spans="2:25" x14ac:dyDescent="0.2">
      <c r="B82" s="38">
        <v>74</v>
      </c>
      <c r="C82" s="58" t="str">
        <f t="shared" si="14"/>
        <v/>
      </c>
      <c r="D82" s="58"/>
      <c r="E82" s="38"/>
      <c r="F82" s="8"/>
      <c r="G82" s="38"/>
      <c r="H82" s="64"/>
      <c r="I82" s="64"/>
      <c r="J82" s="38"/>
      <c r="K82" s="60" t="str">
        <f t="shared" si="15"/>
        <v/>
      </c>
      <c r="L82" s="61"/>
      <c r="M82" s="6" t="str">
        <f>IF(J82="","",(K82/J82)/LOOKUP(RIGHT($D$2,3),定数!$A$6:$A$13,定数!$B$6:$B$13))</f>
        <v/>
      </c>
      <c r="N82" s="38"/>
      <c r="O82" s="8"/>
      <c r="P82" s="59"/>
      <c r="Q82" s="59"/>
      <c r="R82" s="62" t="str">
        <f>IF(P82="","",T82*M82*LOOKUP(RIGHT($D$2,3),定数!$A$6:$A$13,定数!$B$6:$B$13))</f>
        <v/>
      </c>
      <c r="S82" s="62"/>
      <c r="T82" s="63" t="str">
        <f t="shared" si="19"/>
        <v/>
      </c>
      <c r="U82" s="63"/>
      <c r="V82" t="str">
        <f t="shared" si="16"/>
        <v/>
      </c>
      <c r="W82" t="str">
        <f t="shared" si="16"/>
        <v/>
      </c>
      <c r="X82" s="39" t="str">
        <f t="shared" si="17"/>
        <v/>
      </c>
      <c r="Y82" s="40" t="str">
        <f t="shared" si="18"/>
        <v/>
      </c>
    </row>
    <row r="83" spans="2:25" x14ac:dyDescent="0.2">
      <c r="B83" s="38">
        <v>75</v>
      </c>
      <c r="C83" s="58" t="str">
        <f t="shared" si="14"/>
        <v/>
      </c>
      <c r="D83" s="58"/>
      <c r="E83" s="38"/>
      <c r="F83" s="8"/>
      <c r="G83" s="38"/>
      <c r="H83" s="59"/>
      <c r="I83" s="59"/>
      <c r="J83" s="38"/>
      <c r="K83" s="60" t="str">
        <f t="shared" si="15"/>
        <v/>
      </c>
      <c r="L83" s="61"/>
      <c r="M83" s="6" t="str">
        <f>IF(J83="","",(K83/J83)/LOOKUP(RIGHT($D$2,3),定数!$A$6:$A$13,定数!$B$6:$B$13))</f>
        <v/>
      </c>
      <c r="N83" s="38"/>
      <c r="O83" s="8"/>
      <c r="P83" s="59"/>
      <c r="Q83" s="59"/>
      <c r="R83" s="62" t="str">
        <f>IF(P83="","",T83*M83*LOOKUP(RIGHT($D$2,3),定数!$A$6:$A$13,定数!$B$6:$B$13))</f>
        <v/>
      </c>
      <c r="S83" s="62"/>
      <c r="T83" s="63" t="str">
        <f t="shared" si="19"/>
        <v/>
      </c>
      <c r="U83" s="63"/>
      <c r="V83" t="str">
        <f t="shared" si="16"/>
        <v/>
      </c>
      <c r="W83" t="str">
        <f t="shared" si="16"/>
        <v/>
      </c>
      <c r="X83" s="39" t="str">
        <f t="shared" si="17"/>
        <v/>
      </c>
      <c r="Y83" s="40" t="str">
        <f t="shared" si="18"/>
        <v/>
      </c>
    </row>
    <row r="84" spans="2:25" x14ac:dyDescent="0.2">
      <c r="B84" s="38">
        <v>76</v>
      </c>
      <c r="C84" s="58" t="str">
        <f t="shared" si="14"/>
        <v/>
      </c>
      <c r="D84" s="58"/>
      <c r="E84" s="38"/>
      <c r="F84" s="8"/>
      <c r="G84" s="38"/>
      <c r="H84" s="59"/>
      <c r="I84" s="59"/>
      <c r="J84" s="38"/>
      <c r="K84" s="60" t="str">
        <f t="shared" si="15"/>
        <v/>
      </c>
      <c r="L84" s="61"/>
      <c r="M84" s="6" t="str">
        <f>IF(J84="","",(K84/J84)/LOOKUP(RIGHT($D$2,3),定数!$A$6:$A$13,定数!$B$6:$B$13))</f>
        <v/>
      </c>
      <c r="N84" s="38"/>
      <c r="O84" s="8"/>
      <c r="P84" s="59"/>
      <c r="Q84" s="59"/>
      <c r="R84" s="62" t="str">
        <f>IF(P84="","",T84*M84*LOOKUP(RIGHT($D$2,3),定数!$A$6:$A$13,定数!$B$6:$B$13))</f>
        <v/>
      </c>
      <c r="S84" s="62"/>
      <c r="T84" s="63" t="str">
        <f t="shared" si="19"/>
        <v/>
      </c>
      <c r="U84" s="63"/>
      <c r="V84" t="str">
        <f t="shared" si="16"/>
        <v/>
      </c>
      <c r="W84" t="str">
        <f t="shared" si="16"/>
        <v/>
      </c>
      <c r="X84" s="39" t="str">
        <f t="shared" si="17"/>
        <v/>
      </c>
      <c r="Y84" s="40" t="str">
        <f t="shared" si="18"/>
        <v/>
      </c>
    </row>
    <row r="85" spans="2:25" x14ac:dyDescent="0.2">
      <c r="B85" s="38">
        <v>77</v>
      </c>
      <c r="C85" s="58" t="str">
        <f t="shared" si="14"/>
        <v/>
      </c>
      <c r="D85" s="58"/>
      <c r="E85" s="38"/>
      <c r="F85" s="8"/>
      <c r="G85" s="38"/>
      <c r="H85" s="59"/>
      <c r="I85" s="59"/>
      <c r="J85" s="38"/>
      <c r="K85" s="60" t="str">
        <f t="shared" si="15"/>
        <v/>
      </c>
      <c r="L85" s="61"/>
      <c r="M85" s="6" t="str">
        <f>IF(J85="","",(K85/J85)/LOOKUP(RIGHT($D$2,3),定数!$A$6:$A$13,定数!$B$6:$B$13))</f>
        <v/>
      </c>
      <c r="N85" s="38"/>
      <c r="O85" s="8"/>
      <c r="P85" s="59"/>
      <c r="Q85" s="59"/>
      <c r="R85" s="62" t="str">
        <f>IF(P85="","",T85*M85*LOOKUP(RIGHT($D$2,3),定数!$A$6:$A$13,定数!$B$6:$B$13))</f>
        <v/>
      </c>
      <c r="S85" s="62"/>
      <c r="T85" s="63" t="str">
        <f t="shared" si="19"/>
        <v/>
      </c>
      <c r="U85" s="63"/>
      <c r="V85" t="str">
        <f t="shared" si="16"/>
        <v/>
      </c>
      <c r="W85" t="str">
        <f t="shared" si="16"/>
        <v/>
      </c>
      <c r="X85" s="39" t="str">
        <f t="shared" si="17"/>
        <v/>
      </c>
      <c r="Y85" s="40" t="str">
        <f t="shared" si="18"/>
        <v/>
      </c>
    </row>
    <row r="86" spans="2:25" x14ac:dyDescent="0.2">
      <c r="B86" s="38">
        <v>78</v>
      </c>
      <c r="C86" s="58" t="str">
        <f t="shared" si="14"/>
        <v/>
      </c>
      <c r="D86" s="58"/>
      <c r="E86" s="38"/>
      <c r="F86" s="8"/>
      <c r="G86" s="38"/>
      <c r="H86" s="59"/>
      <c r="I86" s="59"/>
      <c r="J86" s="38"/>
      <c r="K86" s="60" t="str">
        <f t="shared" si="15"/>
        <v/>
      </c>
      <c r="L86" s="61"/>
      <c r="M86" s="6" t="str">
        <f>IF(J86="","",(K86/J86)/LOOKUP(RIGHT($D$2,3),定数!$A$6:$A$13,定数!$B$6:$B$13))</f>
        <v/>
      </c>
      <c r="N86" s="38"/>
      <c r="O86" s="8"/>
      <c r="P86" s="59"/>
      <c r="Q86" s="59"/>
      <c r="R86" s="62" t="str">
        <f>IF(P86="","",T86*M86*LOOKUP(RIGHT($D$2,3),定数!$A$6:$A$13,定数!$B$6:$B$13))</f>
        <v/>
      </c>
      <c r="S86" s="62"/>
      <c r="T86" s="63" t="str">
        <f t="shared" si="19"/>
        <v/>
      </c>
      <c r="U86" s="63"/>
      <c r="V86" t="str">
        <f t="shared" si="16"/>
        <v/>
      </c>
      <c r="W86" t="str">
        <f t="shared" si="16"/>
        <v/>
      </c>
      <c r="X86" s="39" t="str">
        <f t="shared" si="17"/>
        <v/>
      </c>
      <c r="Y86" s="40" t="str">
        <f t="shared" si="18"/>
        <v/>
      </c>
    </row>
    <row r="87" spans="2:25" x14ac:dyDescent="0.2">
      <c r="B87" s="38">
        <v>79</v>
      </c>
      <c r="C87" s="58" t="str">
        <f t="shared" si="14"/>
        <v/>
      </c>
      <c r="D87" s="58"/>
      <c r="E87" s="38"/>
      <c r="F87" s="8"/>
      <c r="G87" s="38"/>
      <c r="H87" s="59"/>
      <c r="I87" s="59"/>
      <c r="J87" s="38"/>
      <c r="K87" s="60" t="str">
        <f t="shared" si="15"/>
        <v/>
      </c>
      <c r="L87" s="61"/>
      <c r="M87" s="6" t="str">
        <f>IF(J87="","",(K87/J87)/LOOKUP(RIGHT($D$2,3),定数!$A$6:$A$13,定数!$B$6:$B$13))</f>
        <v/>
      </c>
      <c r="N87" s="38"/>
      <c r="O87" s="8"/>
      <c r="P87" s="59"/>
      <c r="Q87" s="59"/>
      <c r="R87" s="62" t="str">
        <f>IF(P87="","",T87*M87*LOOKUP(RIGHT($D$2,3),定数!$A$6:$A$13,定数!$B$6:$B$13))</f>
        <v/>
      </c>
      <c r="S87" s="62"/>
      <c r="T87" s="63" t="str">
        <f t="shared" si="19"/>
        <v/>
      </c>
      <c r="U87" s="63"/>
      <c r="V87" t="str">
        <f t="shared" si="16"/>
        <v/>
      </c>
      <c r="W87" t="str">
        <f t="shared" si="16"/>
        <v/>
      </c>
      <c r="X87" s="39" t="str">
        <f t="shared" si="17"/>
        <v/>
      </c>
      <c r="Y87" s="40" t="str">
        <f t="shared" si="18"/>
        <v/>
      </c>
    </row>
    <row r="88" spans="2:25" x14ac:dyDescent="0.2">
      <c r="B88" s="38">
        <v>80</v>
      </c>
      <c r="C88" s="58" t="str">
        <f t="shared" si="14"/>
        <v/>
      </c>
      <c r="D88" s="58"/>
      <c r="E88" s="38"/>
      <c r="F88" s="8"/>
      <c r="G88" s="38"/>
      <c r="H88" s="59"/>
      <c r="I88" s="59"/>
      <c r="J88" s="38"/>
      <c r="K88" s="60" t="str">
        <f t="shared" si="15"/>
        <v/>
      </c>
      <c r="L88" s="61"/>
      <c r="M88" s="6" t="str">
        <f>IF(J88="","",(K88/J88)/LOOKUP(RIGHT($D$2,3),定数!$A$6:$A$13,定数!$B$6:$B$13))</f>
        <v/>
      </c>
      <c r="N88" s="38"/>
      <c r="O88" s="8"/>
      <c r="P88" s="59"/>
      <c r="Q88" s="59"/>
      <c r="R88" s="62" t="str">
        <f>IF(P88="","",T88*M88*LOOKUP(RIGHT($D$2,3),定数!$A$6:$A$13,定数!$B$6:$B$13))</f>
        <v/>
      </c>
      <c r="S88" s="62"/>
      <c r="T88" s="63" t="str">
        <f t="shared" si="19"/>
        <v/>
      </c>
      <c r="U88" s="63"/>
      <c r="V88" t="str">
        <f t="shared" si="16"/>
        <v/>
      </c>
      <c r="W88" t="str">
        <f t="shared" si="16"/>
        <v/>
      </c>
      <c r="X88" s="39" t="str">
        <f t="shared" si="17"/>
        <v/>
      </c>
      <c r="Y88" s="40" t="str">
        <f t="shared" si="18"/>
        <v/>
      </c>
    </row>
    <row r="89" spans="2:25" x14ac:dyDescent="0.2">
      <c r="B89" s="38">
        <v>81</v>
      </c>
      <c r="C89" s="58" t="str">
        <f t="shared" si="14"/>
        <v/>
      </c>
      <c r="D89" s="58"/>
      <c r="E89" s="38"/>
      <c r="F89" s="8"/>
      <c r="G89" s="38"/>
      <c r="H89" s="59"/>
      <c r="I89" s="59"/>
      <c r="J89" s="38"/>
      <c r="K89" s="60" t="str">
        <f t="shared" si="15"/>
        <v/>
      </c>
      <c r="L89" s="61"/>
      <c r="M89" s="6" t="str">
        <f>IF(J89="","",(K89/J89)/LOOKUP(RIGHT($D$2,3),定数!$A$6:$A$13,定数!$B$6:$B$13))</f>
        <v/>
      </c>
      <c r="N89" s="38"/>
      <c r="O89" s="8"/>
      <c r="P89" s="59"/>
      <c r="Q89" s="59"/>
      <c r="R89" s="62" t="str">
        <f>IF(P89="","",T89*M89*LOOKUP(RIGHT($D$2,3),定数!$A$6:$A$13,定数!$B$6:$B$13))</f>
        <v/>
      </c>
      <c r="S89" s="62"/>
      <c r="T89" s="63" t="str">
        <f t="shared" si="19"/>
        <v/>
      </c>
      <c r="U89" s="63"/>
      <c r="V89" t="str">
        <f t="shared" si="16"/>
        <v/>
      </c>
      <c r="W89" t="str">
        <f t="shared" si="16"/>
        <v/>
      </c>
      <c r="X89" s="39" t="str">
        <f t="shared" si="17"/>
        <v/>
      </c>
      <c r="Y89" s="40" t="str">
        <f t="shared" si="18"/>
        <v/>
      </c>
    </row>
    <row r="90" spans="2:25" x14ac:dyDescent="0.2">
      <c r="B90" s="38">
        <v>82</v>
      </c>
      <c r="C90" s="58" t="str">
        <f t="shared" si="14"/>
        <v/>
      </c>
      <c r="D90" s="58"/>
      <c r="E90" s="38"/>
      <c r="F90" s="8"/>
      <c r="G90" s="38"/>
      <c r="H90" s="59"/>
      <c r="I90" s="59"/>
      <c r="J90" s="38"/>
      <c r="K90" s="60" t="str">
        <f t="shared" si="15"/>
        <v/>
      </c>
      <c r="L90" s="61"/>
      <c r="M90" s="6" t="str">
        <f>IF(J90="","",(K90/J90)/LOOKUP(RIGHT($D$2,3),定数!$A$6:$A$13,定数!$B$6:$B$13))</f>
        <v/>
      </c>
      <c r="N90" s="38"/>
      <c r="O90" s="8"/>
      <c r="P90" s="59"/>
      <c r="Q90" s="59"/>
      <c r="R90" s="62" t="str">
        <f>IF(P90="","",T90*M90*LOOKUP(RIGHT($D$2,3),定数!$A$6:$A$13,定数!$B$6:$B$13))</f>
        <v/>
      </c>
      <c r="S90" s="62"/>
      <c r="T90" s="63" t="str">
        <f t="shared" si="19"/>
        <v/>
      </c>
      <c r="U90" s="63"/>
      <c r="V90" t="str">
        <f t="shared" si="16"/>
        <v/>
      </c>
      <c r="W90" t="str">
        <f t="shared" si="16"/>
        <v/>
      </c>
      <c r="X90" s="39" t="str">
        <f t="shared" si="17"/>
        <v/>
      </c>
      <c r="Y90" s="40" t="str">
        <f t="shared" si="18"/>
        <v/>
      </c>
    </row>
    <row r="91" spans="2:25" x14ac:dyDescent="0.2">
      <c r="B91" s="38">
        <v>83</v>
      </c>
      <c r="C91" s="58" t="str">
        <f t="shared" si="14"/>
        <v/>
      </c>
      <c r="D91" s="58"/>
      <c r="E91" s="38"/>
      <c r="F91" s="8"/>
      <c r="G91" s="38"/>
      <c r="H91" s="59"/>
      <c r="I91" s="59"/>
      <c r="J91" s="38"/>
      <c r="K91" s="60" t="str">
        <f t="shared" si="15"/>
        <v/>
      </c>
      <c r="L91" s="61"/>
      <c r="M91" s="6" t="str">
        <f>IF(J91="","",(K91/J91)/LOOKUP(RIGHT($D$2,3),定数!$A$6:$A$13,定数!$B$6:$B$13))</f>
        <v/>
      </c>
      <c r="N91" s="38"/>
      <c r="O91" s="8"/>
      <c r="P91" s="59"/>
      <c r="Q91" s="59"/>
      <c r="R91" s="62" t="str">
        <f>IF(P91="","",T91*M91*LOOKUP(RIGHT($D$2,3),定数!$A$6:$A$13,定数!$B$6:$B$13))</f>
        <v/>
      </c>
      <c r="S91" s="62"/>
      <c r="T91" s="63" t="str">
        <f t="shared" si="19"/>
        <v/>
      </c>
      <c r="U91" s="63"/>
      <c r="V91" t="str">
        <f t="shared" ref="V91:W106" si="20">IF(S91&lt;&gt;"",IF(S91&lt;0,1+V90,0),"")</f>
        <v/>
      </c>
      <c r="W91" t="str">
        <f t="shared" si="20"/>
        <v/>
      </c>
      <c r="X91" s="39" t="str">
        <f t="shared" si="17"/>
        <v/>
      </c>
      <c r="Y91" s="40" t="str">
        <f t="shared" si="18"/>
        <v/>
      </c>
    </row>
    <row r="92" spans="2:25" x14ac:dyDescent="0.2">
      <c r="B92" s="38">
        <v>84</v>
      </c>
      <c r="C92" s="58" t="str">
        <f t="shared" si="14"/>
        <v/>
      </c>
      <c r="D92" s="58"/>
      <c r="E92" s="38"/>
      <c r="F92" s="8"/>
      <c r="G92" s="38"/>
      <c r="H92" s="59"/>
      <c r="I92" s="59"/>
      <c r="J92" s="38"/>
      <c r="K92" s="60" t="str">
        <f t="shared" si="15"/>
        <v/>
      </c>
      <c r="L92" s="61"/>
      <c r="M92" s="6" t="str">
        <f>IF(J92="","",(K92/J92)/LOOKUP(RIGHT($D$2,3),定数!$A$6:$A$13,定数!$B$6:$B$13))</f>
        <v/>
      </c>
      <c r="N92" s="38"/>
      <c r="O92" s="8"/>
      <c r="P92" s="59"/>
      <c r="Q92" s="59"/>
      <c r="R92" s="62" t="str">
        <f>IF(P92="","",T92*M92*LOOKUP(RIGHT($D$2,3),定数!$A$6:$A$13,定数!$B$6:$B$13))</f>
        <v/>
      </c>
      <c r="S92" s="62"/>
      <c r="T92" s="63" t="str">
        <f t="shared" si="19"/>
        <v/>
      </c>
      <c r="U92" s="63"/>
      <c r="V92" t="str">
        <f t="shared" si="20"/>
        <v/>
      </c>
      <c r="W92" t="str">
        <f t="shared" si="20"/>
        <v/>
      </c>
      <c r="X92" s="39" t="str">
        <f t="shared" si="17"/>
        <v/>
      </c>
      <c r="Y92" s="40" t="str">
        <f t="shared" si="18"/>
        <v/>
      </c>
    </row>
    <row r="93" spans="2:25" x14ac:dyDescent="0.2">
      <c r="B93" s="38">
        <v>85</v>
      </c>
      <c r="C93" s="58" t="str">
        <f t="shared" si="14"/>
        <v/>
      </c>
      <c r="D93" s="58"/>
      <c r="E93" s="38"/>
      <c r="F93" s="8"/>
      <c r="G93" s="38"/>
      <c r="H93" s="59"/>
      <c r="I93" s="59"/>
      <c r="J93" s="38"/>
      <c r="K93" s="60" t="str">
        <f t="shared" si="15"/>
        <v/>
      </c>
      <c r="L93" s="61"/>
      <c r="M93" s="6" t="str">
        <f>IF(J93="","",(K93/J93)/LOOKUP(RIGHT($D$2,3),定数!$A$6:$A$13,定数!$B$6:$B$13))</f>
        <v/>
      </c>
      <c r="N93" s="38"/>
      <c r="O93" s="8"/>
      <c r="P93" s="59"/>
      <c r="Q93" s="59"/>
      <c r="R93" s="62" t="str">
        <f>IF(P93="","",T93*M93*LOOKUP(RIGHT($D$2,3),定数!$A$6:$A$13,定数!$B$6:$B$13))</f>
        <v/>
      </c>
      <c r="S93" s="62"/>
      <c r="T93" s="63" t="str">
        <f t="shared" si="19"/>
        <v/>
      </c>
      <c r="U93" s="63"/>
      <c r="V93" t="str">
        <f t="shared" si="20"/>
        <v/>
      </c>
      <c r="W93" t="str">
        <f t="shared" si="20"/>
        <v/>
      </c>
      <c r="X93" s="39" t="str">
        <f t="shared" si="17"/>
        <v/>
      </c>
      <c r="Y93" s="40" t="str">
        <f t="shared" si="18"/>
        <v/>
      </c>
    </row>
    <row r="94" spans="2:25" x14ac:dyDescent="0.2">
      <c r="B94" s="38">
        <v>86</v>
      </c>
      <c r="C94" s="58" t="str">
        <f t="shared" si="14"/>
        <v/>
      </c>
      <c r="D94" s="58"/>
      <c r="E94" s="38"/>
      <c r="F94" s="8"/>
      <c r="G94" s="38"/>
      <c r="H94" s="59"/>
      <c r="I94" s="59"/>
      <c r="J94" s="38"/>
      <c r="K94" s="60" t="str">
        <f t="shared" si="15"/>
        <v/>
      </c>
      <c r="L94" s="61"/>
      <c r="M94" s="6" t="str">
        <f>IF(J94="","",(K94/J94)/LOOKUP(RIGHT($D$2,3),定数!$A$6:$A$13,定数!$B$6:$B$13))</f>
        <v/>
      </c>
      <c r="N94" s="38"/>
      <c r="O94" s="8"/>
      <c r="P94" s="59"/>
      <c r="Q94" s="59"/>
      <c r="R94" s="62" t="str">
        <f>IF(P94="","",T94*M94*LOOKUP(RIGHT($D$2,3),定数!$A$6:$A$13,定数!$B$6:$B$13))</f>
        <v/>
      </c>
      <c r="S94" s="62"/>
      <c r="T94" s="63" t="str">
        <f t="shared" si="19"/>
        <v/>
      </c>
      <c r="U94" s="63"/>
      <c r="V94" t="str">
        <f t="shared" si="20"/>
        <v/>
      </c>
      <c r="W94" t="str">
        <f t="shared" si="20"/>
        <v/>
      </c>
      <c r="X94" s="39" t="str">
        <f t="shared" si="17"/>
        <v/>
      </c>
      <c r="Y94" s="40" t="str">
        <f t="shared" si="18"/>
        <v/>
      </c>
    </row>
    <row r="95" spans="2:25" x14ac:dyDescent="0.2">
      <c r="B95" s="38">
        <v>87</v>
      </c>
      <c r="C95" s="58" t="str">
        <f t="shared" si="14"/>
        <v/>
      </c>
      <c r="D95" s="58"/>
      <c r="E95" s="38"/>
      <c r="F95" s="8"/>
      <c r="G95" s="38"/>
      <c r="H95" s="59"/>
      <c r="I95" s="59"/>
      <c r="J95" s="38"/>
      <c r="K95" s="60" t="str">
        <f t="shared" si="15"/>
        <v/>
      </c>
      <c r="L95" s="61"/>
      <c r="M95" s="6" t="str">
        <f>IF(J95="","",(K95/J95)/LOOKUP(RIGHT($D$2,3),定数!$A$6:$A$13,定数!$B$6:$B$13))</f>
        <v/>
      </c>
      <c r="N95" s="38"/>
      <c r="O95" s="8"/>
      <c r="P95" s="59"/>
      <c r="Q95" s="59"/>
      <c r="R95" s="62" t="str">
        <f>IF(P95="","",T95*M95*LOOKUP(RIGHT($D$2,3),定数!$A$6:$A$13,定数!$B$6:$B$13))</f>
        <v/>
      </c>
      <c r="S95" s="62"/>
      <c r="T95" s="63" t="str">
        <f t="shared" si="19"/>
        <v/>
      </c>
      <c r="U95" s="63"/>
      <c r="V95" t="str">
        <f t="shared" si="20"/>
        <v/>
      </c>
      <c r="W95" t="str">
        <f t="shared" si="20"/>
        <v/>
      </c>
      <c r="X95" s="39" t="str">
        <f t="shared" si="17"/>
        <v/>
      </c>
      <c r="Y95" s="40" t="str">
        <f t="shared" si="18"/>
        <v/>
      </c>
    </row>
    <row r="96" spans="2:25" x14ac:dyDescent="0.2">
      <c r="B96" s="38">
        <v>88</v>
      </c>
      <c r="C96" s="58" t="str">
        <f t="shared" si="14"/>
        <v/>
      </c>
      <c r="D96" s="58"/>
      <c r="E96" s="38"/>
      <c r="F96" s="8"/>
      <c r="G96" s="38"/>
      <c r="H96" s="59"/>
      <c r="I96" s="59"/>
      <c r="J96" s="38"/>
      <c r="K96" s="60" t="str">
        <f t="shared" si="15"/>
        <v/>
      </c>
      <c r="L96" s="61"/>
      <c r="M96" s="6" t="str">
        <f>IF(J96="","",(K96/J96)/LOOKUP(RIGHT($D$2,3),定数!$A$6:$A$13,定数!$B$6:$B$13))</f>
        <v/>
      </c>
      <c r="N96" s="38"/>
      <c r="O96" s="8"/>
      <c r="P96" s="59"/>
      <c r="Q96" s="59"/>
      <c r="R96" s="62" t="str">
        <f>IF(P96="","",T96*M96*LOOKUP(RIGHT($D$2,3),定数!$A$6:$A$13,定数!$B$6:$B$13))</f>
        <v/>
      </c>
      <c r="S96" s="62"/>
      <c r="T96" s="63" t="str">
        <f t="shared" si="19"/>
        <v/>
      </c>
      <c r="U96" s="63"/>
      <c r="V96" t="str">
        <f t="shared" si="20"/>
        <v/>
      </c>
      <c r="W96" t="str">
        <f t="shared" si="20"/>
        <v/>
      </c>
      <c r="X96" s="39" t="str">
        <f t="shared" si="17"/>
        <v/>
      </c>
      <c r="Y96" s="40" t="str">
        <f t="shared" si="18"/>
        <v/>
      </c>
    </row>
    <row r="97" spans="2:25" x14ac:dyDescent="0.2">
      <c r="B97" s="38">
        <v>89</v>
      </c>
      <c r="C97" s="58" t="str">
        <f t="shared" si="14"/>
        <v/>
      </c>
      <c r="D97" s="58"/>
      <c r="E97" s="38"/>
      <c r="F97" s="8"/>
      <c r="G97" s="38"/>
      <c r="H97" s="59"/>
      <c r="I97" s="59"/>
      <c r="J97" s="38"/>
      <c r="K97" s="60" t="str">
        <f t="shared" si="15"/>
        <v/>
      </c>
      <c r="L97" s="61"/>
      <c r="M97" s="6" t="str">
        <f>IF(J97="","",(K97/J97)/LOOKUP(RIGHT($D$2,3),定数!$A$6:$A$13,定数!$B$6:$B$13))</f>
        <v/>
      </c>
      <c r="N97" s="38"/>
      <c r="O97" s="8"/>
      <c r="P97" s="59"/>
      <c r="Q97" s="59"/>
      <c r="R97" s="62" t="str">
        <f>IF(P97="","",T97*M97*LOOKUP(RIGHT($D$2,3),定数!$A$6:$A$13,定数!$B$6:$B$13))</f>
        <v/>
      </c>
      <c r="S97" s="62"/>
      <c r="T97" s="63" t="str">
        <f t="shared" si="19"/>
        <v/>
      </c>
      <c r="U97" s="63"/>
      <c r="V97" t="str">
        <f t="shared" si="20"/>
        <v/>
      </c>
      <c r="W97" t="str">
        <f t="shared" si="20"/>
        <v/>
      </c>
      <c r="X97" s="39" t="str">
        <f t="shared" si="17"/>
        <v/>
      </c>
      <c r="Y97" s="40" t="str">
        <f t="shared" si="18"/>
        <v/>
      </c>
    </row>
    <row r="98" spans="2:25" x14ac:dyDescent="0.2">
      <c r="B98" s="38">
        <v>90</v>
      </c>
      <c r="C98" s="58" t="str">
        <f t="shared" si="14"/>
        <v/>
      </c>
      <c r="D98" s="58"/>
      <c r="E98" s="38"/>
      <c r="F98" s="8"/>
      <c r="G98" s="38"/>
      <c r="H98" s="59"/>
      <c r="I98" s="59"/>
      <c r="J98" s="38"/>
      <c r="K98" s="60" t="str">
        <f t="shared" si="15"/>
        <v/>
      </c>
      <c r="L98" s="61"/>
      <c r="M98" s="6" t="str">
        <f>IF(J98="","",(K98/J98)/LOOKUP(RIGHT($D$2,3),定数!$A$6:$A$13,定数!$B$6:$B$13))</f>
        <v/>
      </c>
      <c r="N98" s="38"/>
      <c r="O98" s="8"/>
      <c r="P98" s="59"/>
      <c r="Q98" s="59"/>
      <c r="R98" s="62" t="str">
        <f>IF(P98="","",T98*M98*LOOKUP(RIGHT($D$2,3),定数!$A$6:$A$13,定数!$B$6:$B$13))</f>
        <v/>
      </c>
      <c r="S98" s="62"/>
      <c r="T98" s="63" t="str">
        <f t="shared" si="19"/>
        <v/>
      </c>
      <c r="U98" s="63"/>
      <c r="V98" t="str">
        <f t="shared" si="20"/>
        <v/>
      </c>
      <c r="W98" t="str">
        <f t="shared" si="20"/>
        <v/>
      </c>
      <c r="X98" s="39" t="str">
        <f t="shared" si="17"/>
        <v/>
      </c>
      <c r="Y98" s="40" t="str">
        <f t="shared" si="18"/>
        <v/>
      </c>
    </row>
    <row r="99" spans="2:25" x14ac:dyDescent="0.2">
      <c r="B99" s="38">
        <v>91</v>
      </c>
      <c r="C99" s="58" t="str">
        <f t="shared" si="14"/>
        <v/>
      </c>
      <c r="D99" s="58"/>
      <c r="E99" s="38"/>
      <c r="F99" s="8"/>
      <c r="G99" s="38"/>
      <c r="H99" s="59"/>
      <c r="I99" s="59"/>
      <c r="J99" s="38"/>
      <c r="K99" s="60" t="str">
        <f t="shared" si="15"/>
        <v/>
      </c>
      <c r="L99" s="61"/>
      <c r="M99" s="6" t="str">
        <f>IF(J99="","",(K99/J99)/LOOKUP(RIGHT($D$2,3),定数!$A$6:$A$13,定数!$B$6:$B$13))</f>
        <v/>
      </c>
      <c r="N99" s="38"/>
      <c r="O99" s="8"/>
      <c r="P99" s="59"/>
      <c r="Q99" s="59"/>
      <c r="R99" s="62" t="str">
        <f>IF(P99="","",T99*M99*LOOKUP(RIGHT($D$2,3),定数!$A$6:$A$13,定数!$B$6:$B$13))</f>
        <v/>
      </c>
      <c r="S99" s="62"/>
      <c r="T99" s="63" t="str">
        <f t="shared" si="19"/>
        <v/>
      </c>
      <c r="U99" s="63"/>
      <c r="V99" t="str">
        <f t="shared" si="20"/>
        <v/>
      </c>
      <c r="W99" t="str">
        <f t="shared" si="20"/>
        <v/>
      </c>
      <c r="X99" s="39" t="str">
        <f t="shared" si="17"/>
        <v/>
      </c>
      <c r="Y99" s="40" t="str">
        <f t="shared" si="18"/>
        <v/>
      </c>
    </row>
    <row r="100" spans="2:25" x14ac:dyDescent="0.2">
      <c r="B100" s="38">
        <v>92</v>
      </c>
      <c r="C100" s="58" t="str">
        <f t="shared" si="14"/>
        <v/>
      </c>
      <c r="D100" s="58"/>
      <c r="E100" s="38"/>
      <c r="F100" s="8"/>
      <c r="G100" s="38"/>
      <c r="H100" s="59"/>
      <c r="I100" s="59"/>
      <c r="J100" s="38"/>
      <c r="K100" s="60" t="str">
        <f t="shared" si="15"/>
        <v/>
      </c>
      <c r="L100" s="61"/>
      <c r="M100" s="6" t="str">
        <f>IF(J100="","",(K100/J100)/LOOKUP(RIGHT($D$2,3),定数!$A$6:$A$13,定数!$B$6:$B$13))</f>
        <v/>
      </c>
      <c r="N100" s="38"/>
      <c r="O100" s="8"/>
      <c r="P100" s="59"/>
      <c r="Q100" s="59"/>
      <c r="R100" s="62" t="str">
        <f>IF(P100="","",T100*M100*LOOKUP(RIGHT($D$2,3),定数!$A$6:$A$13,定数!$B$6:$B$13))</f>
        <v/>
      </c>
      <c r="S100" s="62"/>
      <c r="T100" s="63" t="str">
        <f t="shared" si="19"/>
        <v/>
      </c>
      <c r="U100" s="63"/>
      <c r="V100" t="str">
        <f t="shared" si="20"/>
        <v/>
      </c>
      <c r="W100" t="str">
        <f t="shared" si="20"/>
        <v/>
      </c>
      <c r="X100" s="39" t="str">
        <f t="shared" si="17"/>
        <v/>
      </c>
      <c r="Y100" s="40" t="str">
        <f t="shared" si="18"/>
        <v/>
      </c>
    </row>
    <row r="101" spans="2:25" x14ac:dyDescent="0.2">
      <c r="B101" s="38">
        <v>93</v>
      </c>
      <c r="C101" s="58" t="str">
        <f t="shared" si="14"/>
        <v/>
      </c>
      <c r="D101" s="58"/>
      <c r="E101" s="38"/>
      <c r="F101" s="8"/>
      <c r="G101" s="38"/>
      <c r="H101" s="59"/>
      <c r="I101" s="59"/>
      <c r="J101" s="38"/>
      <c r="K101" s="60" t="str">
        <f t="shared" si="15"/>
        <v/>
      </c>
      <c r="L101" s="61"/>
      <c r="M101" s="6" t="str">
        <f>IF(J101="","",(K101/J101)/LOOKUP(RIGHT($D$2,3),定数!$A$6:$A$13,定数!$B$6:$B$13))</f>
        <v/>
      </c>
      <c r="N101" s="38"/>
      <c r="O101" s="8"/>
      <c r="P101" s="59"/>
      <c r="Q101" s="59"/>
      <c r="R101" s="62" t="str">
        <f>IF(P101="","",T101*M101*LOOKUP(RIGHT($D$2,3),定数!$A$6:$A$13,定数!$B$6:$B$13))</f>
        <v/>
      </c>
      <c r="S101" s="62"/>
      <c r="T101" s="63" t="str">
        <f t="shared" si="19"/>
        <v/>
      </c>
      <c r="U101" s="63"/>
      <c r="V101" t="str">
        <f t="shared" si="20"/>
        <v/>
      </c>
      <c r="W101" t="str">
        <f t="shared" si="20"/>
        <v/>
      </c>
      <c r="X101" s="39" t="str">
        <f t="shared" si="17"/>
        <v/>
      </c>
      <c r="Y101" s="40" t="str">
        <f t="shared" si="18"/>
        <v/>
      </c>
    </row>
    <row r="102" spans="2:25" x14ac:dyDescent="0.2">
      <c r="B102" s="38">
        <v>94</v>
      </c>
      <c r="C102" s="58" t="str">
        <f t="shared" si="14"/>
        <v/>
      </c>
      <c r="D102" s="58"/>
      <c r="E102" s="38"/>
      <c r="F102" s="8"/>
      <c r="G102" s="38"/>
      <c r="H102" s="59"/>
      <c r="I102" s="59"/>
      <c r="J102" s="38"/>
      <c r="K102" s="60" t="str">
        <f t="shared" si="15"/>
        <v/>
      </c>
      <c r="L102" s="61"/>
      <c r="M102" s="6" t="str">
        <f>IF(J102="","",(K102/J102)/LOOKUP(RIGHT($D$2,3),定数!$A$6:$A$13,定数!$B$6:$B$13))</f>
        <v/>
      </c>
      <c r="N102" s="38"/>
      <c r="O102" s="8"/>
      <c r="P102" s="59"/>
      <c r="Q102" s="59"/>
      <c r="R102" s="62" t="str">
        <f>IF(P102="","",T102*M102*LOOKUP(RIGHT($D$2,3),定数!$A$6:$A$13,定数!$B$6:$B$13))</f>
        <v/>
      </c>
      <c r="S102" s="62"/>
      <c r="T102" s="63" t="str">
        <f t="shared" si="19"/>
        <v/>
      </c>
      <c r="U102" s="63"/>
      <c r="V102" t="str">
        <f t="shared" si="20"/>
        <v/>
      </c>
      <c r="W102" t="str">
        <f t="shared" si="20"/>
        <v/>
      </c>
      <c r="X102" s="39" t="str">
        <f t="shared" si="17"/>
        <v/>
      </c>
      <c r="Y102" s="40" t="str">
        <f t="shared" si="18"/>
        <v/>
      </c>
    </row>
    <row r="103" spans="2:25" x14ac:dyDescent="0.2">
      <c r="B103" s="38">
        <v>95</v>
      </c>
      <c r="C103" s="58" t="str">
        <f t="shared" si="14"/>
        <v/>
      </c>
      <c r="D103" s="58"/>
      <c r="E103" s="38"/>
      <c r="F103" s="8"/>
      <c r="G103" s="38"/>
      <c r="H103" s="59"/>
      <c r="I103" s="59"/>
      <c r="J103" s="38"/>
      <c r="K103" s="60" t="str">
        <f t="shared" si="15"/>
        <v/>
      </c>
      <c r="L103" s="61"/>
      <c r="M103" s="6" t="str">
        <f>IF(J103="","",(K103/J103)/LOOKUP(RIGHT($D$2,3),定数!$A$6:$A$13,定数!$B$6:$B$13))</f>
        <v/>
      </c>
      <c r="N103" s="38"/>
      <c r="O103" s="8"/>
      <c r="P103" s="59"/>
      <c r="Q103" s="59"/>
      <c r="R103" s="62" t="str">
        <f>IF(P103="","",T103*M103*LOOKUP(RIGHT($D$2,3),定数!$A$6:$A$13,定数!$B$6:$B$13))</f>
        <v/>
      </c>
      <c r="S103" s="62"/>
      <c r="T103" s="63" t="str">
        <f t="shared" si="19"/>
        <v/>
      </c>
      <c r="U103" s="63"/>
      <c r="V103" t="str">
        <f t="shared" si="20"/>
        <v/>
      </c>
      <c r="W103" t="str">
        <f t="shared" si="20"/>
        <v/>
      </c>
      <c r="X103" s="39" t="str">
        <f t="shared" si="17"/>
        <v/>
      </c>
      <c r="Y103" s="40" t="str">
        <f t="shared" si="18"/>
        <v/>
      </c>
    </row>
    <row r="104" spans="2:25" x14ac:dyDescent="0.2">
      <c r="B104" s="38">
        <v>96</v>
      </c>
      <c r="C104" s="58" t="str">
        <f t="shared" si="14"/>
        <v/>
      </c>
      <c r="D104" s="58"/>
      <c r="E104" s="38"/>
      <c r="F104" s="8"/>
      <c r="G104" s="38"/>
      <c r="H104" s="59"/>
      <c r="I104" s="59"/>
      <c r="J104" s="38"/>
      <c r="K104" s="60" t="str">
        <f t="shared" si="15"/>
        <v/>
      </c>
      <c r="L104" s="61"/>
      <c r="M104" s="6" t="str">
        <f>IF(J104="","",(K104/J104)/LOOKUP(RIGHT($D$2,3),定数!$A$6:$A$13,定数!$B$6:$B$13))</f>
        <v/>
      </c>
      <c r="N104" s="38"/>
      <c r="O104" s="8"/>
      <c r="P104" s="59"/>
      <c r="Q104" s="59"/>
      <c r="R104" s="62" t="str">
        <f>IF(P104="","",T104*M104*LOOKUP(RIGHT($D$2,3),定数!$A$6:$A$13,定数!$B$6:$B$13))</f>
        <v/>
      </c>
      <c r="S104" s="62"/>
      <c r="T104" s="63" t="str">
        <f t="shared" si="19"/>
        <v/>
      </c>
      <c r="U104" s="63"/>
      <c r="V104" t="str">
        <f t="shared" si="20"/>
        <v/>
      </c>
      <c r="W104" t="str">
        <f t="shared" si="20"/>
        <v/>
      </c>
      <c r="X104" s="39" t="str">
        <f t="shared" si="17"/>
        <v/>
      </c>
      <c r="Y104" s="40" t="str">
        <f t="shared" si="18"/>
        <v/>
      </c>
    </row>
    <row r="105" spans="2:25" x14ac:dyDescent="0.2">
      <c r="B105" s="38">
        <v>97</v>
      </c>
      <c r="C105" s="58" t="str">
        <f t="shared" si="14"/>
        <v/>
      </c>
      <c r="D105" s="58"/>
      <c r="E105" s="38"/>
      <c r="F105" s="8"/>
      <c r="G105" s="38"/>
      <c r="H105" s="59"/>
      <c r="I105" s="59"/>
      <c r="J105" s="38"/>
      <c r="K105" s="60" t="str">
        <f t="shared" si="15"/>
        <v/>
      </c>
      <c r="L105" s="61"/>
      <c r="M105" s="6" t="str">
        <f>IF(J105="","",(K105/J105)/LOOKUP(RIGHT($D$2,3),定数!$A$6:$A$13,定数!$B$6:$B$13))</f>
        <v/>
      </c>
      <c r="N105" s="38"/>
      <c r="O105" s="8"/>
      <c r="P105" s="59"/>
      <c r="Q105" s="59"/>
      <c r="R105" s="62" t="str">
        <f>IF(P105="","",T105*M105*LOOKUP(RIGHT($D$2,3),定数!$A$6:$A$13,定数!$B$6:$B$13))</f>
        <v/>
      </c>
      <c r="S105" s="62"/>
      <c r="T105" s="63" t="str">
        <f t="shared" si="19"/>
        <v/>
      </c>
      <c r="U105" s="63"/>
      <c r="V105" t="str">
        <f t="shared" si="20"/>
        <v/>
      </c>
      <c r="W105" t="str">
        <f t="shared" si="20"/>
        <v/>
      </c>
      <c r="X105" s="39" t="str">
        <f t="shared" si="17"/>
        <v/>
      </c>
      <c r="Y105" s="40" t="str">
        <f t="shared" si="18"/>
        <v/>
      </c>
    </row>
    <row r="106" spans="2:25" x14ac:dyDescent="0.2">
      <c r="B106" s="38">
        <v>98</v>
      </c>
      <c r="C106" s="58" t="str">
        <f t="shared" si="14"/>
        <v/>
      </c>
      <c r="D106" s="58"/>
      <c r="E106" s="38"/>
      <c r="F106" s="8"/>
      <c r="G106" s="38"/>
      <c r="H106" s="59"/>
      <c r="I106" s="59"/>
      <c r="J106" s="38"/>
      <c r="K106" s="60" t="str">
        <f t="shared" si="15"/>
        <v/>
      </c>
      <c r="L106" s="61"/>
      <c r="M106" s="6" t="str">
        <f>IF(J106="","",(K106/J106)/LOOKUP(RIGHT($D$2,3),定数!$A$6:$A$13,定数!$B$6:$B$13))</f>
        <v/>
      </c>
      <c r="N106" s="38"/>
      <c r="O106" s="8"/>
      <c r="P106" s="59"/>
      <c r="Q106" s="59"/>
      <c r="R106" s="62" t="str">
        <f>IF(P106="","",T106*M106*LOOKUP(RIGHT($D$2,3),定数!$A$6:$A$13,定数!$B$6:$B$13))</f>
        <v/>
      </c>
      <c r="S106" s="62"/>
      <c r="T106" s="63" t="str">
        <f t="shared" si="19"/>
        <v/>
      </c>
      <c r="U106" s="63"/>
      <c r="V106" t="str">
        <f t="shared" si="20"/>
        <v/>
      </c>
      <c r="W106" t="str">
        <f t="shared" si="20"/>
        <v/>
      </c>
      <c r="X106" s="39" t="str">
        <f t="shared" si="17"/>
        <v/>
      </c>
      <c r="Y106" s="40" t="str">
        <f t="shared" si="18"/>
        <v/>
      </c>
    </row>
    <row r="107" spans="2:25" x14ac:dyDescent="0.2">
      <c r="B107" s="38">
        <v>99</v>
      </c>
      <c r="C107" s="58" t="str">
        <f t="shared" si="14"/>
        <v/>
      </c>
      <c r="D107" s="58"/>
      <c r="E107" s="38"/>
      <c r="F107" s="8"/>
      <c r="G107" s="38"/>
      <c r="H107" s="59"/>
      <c r="I107" s="59"/>
      <c r="J107" s="38"/>
      <c r="K107" s="60" t="str">
        <f t="shared" si="15"/>
        <v/>
      </c>
      <c r="L107" s="61"/>
      <c r="M107" s="6" t="str">
        <f>IF(J107="","",(K107/J107)/LOOKUP(RIGHT($D$2,3),定数!$A$6:$A$13,定数!$B$6:$B$13))</f>
        <v/>
      </c>
      <c r="N107" s="38"/>
      <c r="O107" s="8"/>
      <c r="P107" s="59"/>
      <c r="Q107" s="59"/>
      <c r="R107" s="62" t="str">
        <f>IF(P107="","",T107*M107*LOOKUP(RIGHT($D$2,3),定数!$A$6:$A$13,定数!$B$6:$B$13))</f>
        <v/>
      </c>
      <c r="S107" s="62"/>
      <c r="T107" s="63" t="str">
        <f t="shared" si="19"/>
        <v/>
      </c>
      <c r="U107" s="63"/>
      <c r="V107" t="str">
        <f>IF(S107&lt;&gt;"",IF(S107&lt;0,1+V106,0),"")</f>
        <v/>
      </c>
      <c r="W107" t="str">
        <f>IF(T107&lt;&gt;"",IF(T107&lt;0,1+W106,0),"")</f>
        <v/>
      </c>
      <c r="X107" s="39" t="str">
        <f t="shared" si="17"/>
        <v/>
      </c>
      <c r="Y107" s="40" t="str">
        <f t="shared" si="18"/>
        <v/>
      </c>
    </row>
    <row r="108" spans="2:25" x14ac:dyDescent="0.2">
      <c r="B108" s="38">
        <v>100</v>
      </c>
      <c r="C108" s="58" t="str">
        <f t="shared" si="14"/>
        <v/>
      </c>
      <c r="D108" s="58"/>
      <c r="E108" s="38"/>
      <c r="F108" s="8"/>
      <c r="G108" s="38"/>
      <c r="H108" s="59"/>
      <c r="I108" s="59"/>
      <c r="J108" s="38"/>
      <c r="K108" s="60" t="str">
        <f t="shared" ref="K108" si="21">IF(J108="","",C108*0.03)</f>
        <v/>
      </c>
      <c r="L108" s="61"/>
      <c r="M108" s="6" t="str">
        <f>IF(J108="","",(K108/J108)/LOOKUP(RIGHT($D$2,3),定数!$A$6:$A$13,定数!$B$6:$B$13))</f>
        <v/>
      </c>
      <c r="N108" s="38"/>
      <c r="O108" s="8"/>
      <c r="P108" s="59"/>
      <c r="Q108" s="59"/>
      <c r="R108" s="62" t="str">
        <f>IF(P108="","",T108*M108*LOOKUP(RIGHT($D$2,3),定数!$A$6:$A$13,定数!$B$6:$B$13))</f>
        <v/>
      </c>
      <c r="S108" s="62"/>
      <c r="T108" s="63" t="str">
        <f t="shared" si="19"/>
        <v/>
      </c>
      <c r="U108" s="63"/>
      <c r="V108" t="str">
        <f>IF(S108&lt;&gt;"",IF(S108&lt;0,1+V107,0),"")</f>
        <v/>
      </c>
      <c r="W108" t="str">
        <f>IF(T108&lt;&gt;"",IF(T108&lt;0,1+W107,0),"")</f>
        <v/>
      </c>
      <c r="X108" s="39" t="str">
        <f t="shared" si="17"/>
        <v/>
      </c>
      <c r="Y108" s="40" t="str">
        <f t="shared" si="18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13" priority="9" stopIfTrue="1" operator="equal">
      <formula>"買"</formula>
    </cfRule>
    <cfRule type="cellIs" dxfId="212" priority="10" stopIfTrue="1" operator="equal">
      <formula>"売"</formula>
    </cfRule>
  </conditionalFormatting>
  <conditionalFormatting sqref="G9:G11 G15:G22 G47:G108 G24:G45">
    <cfRule type="cellIs" dxfId="211" priority="11" stopIfTrue="1" operator="equal">
      <formula>"買"</formula>
    </cfRule>
    <cfRule type="cellIs" dxfId="210" priority="12" stopIfTrue="1" operator="equal">
      <formula>"売"</formula>
    </cfRule>
  </conditionalFormatting>
  <conditionalFormatting sqref="G12">
    <cfRule type="cellIs" dxfId="209" priority="7" stopIfTrue="1" operator="equal">
      <formula>"買"</formula>
    </cfRule>
    <cfRule type="cellIs" dxfId="208" priority="8" stopIfTrue="1" operator="equal">
      <formula>"売"</formula>
    </cfRule>
  </conditionalFormatting>
  <conditionalFormatting sqref="G13">
    <cfRule type="cellIs" dxfId="207" priority="5" stopIfTrue="1" operator="equal">
      <formula>"買"</formula>
    </cfRule>
    <cfRule type="cellIs" dxfId="206" priority="6" stopIfTrue="1" operator="equal">
      <formula>"売"</formula>
    </cfRule>
  </conditionalFormatting>
  <conditionalFormatting sqref="G14">
    <cfRule type="cellIs" dxfId="205" priority="3" stopIfTrue="1" operator="equal">
      <formula>"買"</formula>
    </cfRule>
    <cfRule type="cellIs" dxfId="204" priority="4" stopIfTrue="1" operator="equal">
      <formula>"売"</formula>
    </cfRule>
  </conditionalFormatting>
  <conditionalFormatting sqref="G23">
    <cfRule type="cellIs" dxfId="203" priority="1" stopIfTrue="1" operator="equal">
      <formula>"買"</formula>
    </cfRule>
    <cfRule type="cellIs" dxfId="20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topLeftCell="B1" zoomScale="90" zoomScaleNormal="90" workbookViewId="0">
      <pane ySplit="8" topLeftCell="A18" activePane="bottomLeft" state="frozen"/>
      <selection pane="bottomLeft" activeCell="P24" sqref="P24:Q24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84" t="s">
        <v>5</v>
      </c>
      <c r="C2" s="84"/>
      <c r="D2" s="95" t="s">
        <v>68</v>
      </c>
      <c r="E2" s="95"/>
      <c r="F2" s="84" t="s">
        <v>6</v>
      </c>
      <c r="G2" s="84"/>
      <c r="H2" s="87" t="s">
        <v>36</v>
      </c>
      <c r="I2" s="87"/>
      <c r="J2" s="84" t="s">
        <v>7</v>
      </c>
      <c r="K2" s="84"/>
      <c r="L2" s="94">
        <v>100000</v>
      </c>
      <c r="M2" s="95"/>
      <c r="N2" s="84" t="s">
        <v>8</v>
      </c>
      <c r="O2" s="84"/>
      <c r="P2" s="96">
        <f>SUM(L2,D4)</f>
        <v>131250.78796930483</v>
      </c>
      <c r="Q2" s="87"/>
      <c r="R2" s="1"/>
      <c r="S2" s="1"/>
      <c r="T2" s="1"/>
    </row>
    <row r="3" spans="2:25" ht="57" customHeight="1" x14ac:dyDescent="0.2">
      <c r="B3" s="84" t="s">
        <v>9</v>
      </c>
      <c r="C3" s="84"/>
      <c r="D3" s="97" t="s">
        <v>69</v>
      </c>
      <c r="E3" s="97"/>
      <c r="F3" s="97"/>
      <c r="G3" s="97"/>
      <c r="H3" s="97"/>
      <c r="I3" s="97"/>
      <c r="J3" s="84" t="s">
        <v>10</v>
      </c>
      <c r="K3" s="84"/>
      <c r="L3" s="97" t="s">
        <v>61</v>
      </c>
      <c r="M3" s="98"/>
      <c r="N3" s="98"/>
      <c r="O3" s="98"/>
      <c r="P3" s="98"/>
      <c r="Q3" s="98"/>
      <c r="R3" s="1"/>
      <c r="S3" s="1"/>
    </row>
    <row r="4" spans="2:25" x14ac:dyDescent="0.2">
      <c r="B4" s="84" t="s">
        <v>11</v>
      </c>
      <c r="C4" s="84"/>
      <c r="D4" s="92">
        <f>SUM($R$9:$S$993)</f>
        <v>31250.787969304845</v>
      </c>
      <c r="E4" s="92"/>
      <c r="F4" s="84" t="s">
        <v>12</v>
      </c>
      <c r="G4" s="84"/>
      <c r="H4" s="93">
        <f>SUM($T$9:$U$108)</f>
        <v>864.099999999999</v>
      </c>
      <c r="I4" s="87"/>
      <c r="J4" s="99" t="s">
        <v>60</v>
      </c>
      <c r="K4" s="99"/>
      <c r="L4" s="96">
        <f>MAX($C$9:$D$990)-C9</f>
        <v>31250.78796930486</v>
      </c>
      <c r="M4" s="96"/>
      <c r="N4" s="99" t="s">
        <v>59</v>
      </c>
      <c r="O4" s="99"/>
      <c r="P4" s="100">
        <f>MAX(Y:Y)</f>
        <v>5.8722077922078175E-2</v>
      </c>
      <c r="Q4" s="100"/>
      <c r="R4" s="1"/>
      <c r="S4" s="1"/>
      <c r="T4" s="1"/>
    </row>
    <row r="5" spans="2:25" x14ac:dyDescent="0.2">
      <c r="B5" s="37" t="s">
        <v>15</v>
      </c>
      <c r="C5" s="2">
        <f>COUNTIF($R$9:$R$990,"&gt;0")</f>
        <v>10</v>
      </c>
      <c r="D5" s="36" t="s">
        <v>16</v>
      </c>
      <c r="E5" s="15">
        <f>COUNTIF($R$9:$R$990,"&lt;0")</f>
        <v>5</v>
      </c>
      <c r="F5" s="36" t="s">
        <v>17</v>
      </c>
      <c r="G5" s="2">
        <f>COUNTIF($R$9:$R$990,"=0")</f>
        <v>0</v>
      </c>
      <c r="H5" s="36" t="s">
        <v>18</v>
      </c>
      <c r="I5" s="3">
        <f>C5/SUM(C5,E5,G5)</f>
        <v>0.66666666666666663</v>
      </c>
      <c r="J5" s="83" t="s">
        <v>19</v>
      </c>
      <c r="K5" s="84"/>
      <c r="L5" s="85">
        <f>MAX(V9:V993)</f>
        <v>4</v>
      </c>
      <c r="M5" s="86"/>
      <c r="N5" s="17" t="s">
        <v>20</v>
      </c>
      <c r="O5" s="9"/>
      <c r="P5" s="85">
        <f>MAX(W9:W993)</f>
        <v>2</v>
      </c>
      <c r="Q5" s="86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2" t="s">
        <v>66</v>
      </c>
      <c r="N6" s="12"/>
      <c r="O6" s="12"/>
      <c r="P6" s="10"/>
      <c r="Q6" s="7"/>
      <c r="R6" s="1"/>
      <c r="S6" s="1"/>
      <c r="T6" s="1"/>
    </row>
    <row r="7" spans="2:25" x14ac:dyDescent="0.2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75"/>
      <c r="J7" s="76"/>
      <c r="K7" s="77"/>
      <c r="L7" s="78"/>
      <c r="M7" s="79" t="s">
        <v>25</v>
      </c>
      <c r="N7" s="80" t="s">
        <v>26</v>
      </c>
      <c r="O7" s="81"/>
      <c r="P7" s="81"/>
      <c r="Q7" s="82"/>
      <c r="R7" s="88" t="s">
        <v>27</v>
      </c>
      <c r="S7" s="88"/>
      <c r="T7" s="88"/>
      <c r="U7" s="88"/>
    </row>
    <row r="8" spans="2:25" x14ac:dyDescent="0.2">
      <c r="B8" s="68"/>
      <c r="C8" s="71"/>
      <c r="D8" s="72"/>
      <c r="E8" s="18" t="s">
        <v>28</v>
      </c>
      <c r="F8" s="18" t="s">
        <v>29</v>
      </c>
      <c r="G8" s="18" t="s">
        <v>30</v>
      </c>
      <c r="H8" s="89" t="s">
        <v>31</v>
      </c>
      <c r="I8" s="75"/>
      <c r="J8" s="4" t="s">
        <v>32</v>
      </c>
      <c r="K8" s="90" t="s">
        <v>33</v>
      </c>
      <c r="L8" s="78"/>
      <c r="M8" s="79"/>
      <c r="N8" s="5" t="s">
        <v>28</v>
      </c>
      <c r="O8" s="5" t="s">
        <v>29</v>
      </c>
      <c r="P8" s="91" t="s">
        <v>31</v>
      </c>
      <c r="Q8" s="82"/>
      <c r="R8" s="88" t="s">
        <v>34</v>
      </c>
      <c r="S8" s="88"/>
      <c r="T8" s="88" t="s">
        <v>32</v>
      </c>
      <c r="U8" s="88"/>
      <c r="Y8" t="s">
        <v>58</v>
      </c>
    </row>
    <row r="9" spans="2:25" x14ac:dyDescent="0.2">
      <c r="B9" s="38">
        <v>1</v>
      </c>
      <c r="C9" s="58">
        <f>L2</f>
        <v>100000</v>
      </c>
      <c r="D9" s="58"/>
      <c r="E9" s="45">
        <v>2016</v>
      </c>
      <c r="F9" s="8">
        <v>43623</v>
      </c>
      <c r="G9" s="54" t="s">
        <v>3</v>
      </c>
      <c r="H9" s="66">
        <v>121.64</v>
      </c>
      <c r="I9" s="66"/>
      <c r="J9" s="54">
        <v>106</v>
      </c>
      <c r="K9" s="58">
        <f>IF(J9="","",C9*0.03)</f>
        <v>3000</v>
      </c>
      <c r="L9" s="58"/>
      <c r="M9" s="55">
        <f>IF(J9="","",(K9/J9)/LOOKUP(RIGHT($D$2,3),[1]定数!$A$6:$A$13,[1]定数!$B$6:$B$13))</f>
        <v>0.28301886792452829</v>
      </c>
      <c r="N9" s="54">
        <v>2016</v>
      </c>
      <c r="O9" s="8">
        <v>43625</v>
      </c>
      <c r="P9" s="107">
        <v>120.00700000000001</v>
      </c>
      <c r="Q9" s="107"/>
      <c r="R9" s="62">
        <f>IF(P9="","",T9*M9*LOOKUP(RIGHT($D$2,3),定数!$A$6:$A$13,定数!$B$6:$B$13))</f>
        <v>4621.6981132075343</v>
      </c>
      <c r="S9" s="62"/>
      <c r="T9" s="63">
        <f>IF(P9="","",IF(G9="買",(P9-H9),(H9-P9))*IF(RIGHT($D$2,3)="JPY",100,10000))</f>
        <v>163.29999999999956</v>
      </c>
      <c r="U9" s="63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8">
        <v>2</v>
      </c>
      <c r="C10" s="58">
        <f t="shared" ref="C10:C58" si="0">IF(R9="","",C9+R9)</f>
        <v>104621.69811320753</v>
      </c>
      <c r="D10" s="58"/>
      <c r="E10" s="54">
        <v>2016</v>
      </c>
      <c r="F10" s="8">
        <v>43778</v>
      </c>
      <c r="G10" s="54" t="s">
        <v>4</v>
      </c>
      <c r="H10" s="66">
        <v>115.99</v>
      </c>
      <c r="I10" s="66"/>
      <c r="J10" s="54">
        <v>229</v>
      </c>
      <c r="K10" s="60">
        <f t="shared" ref="K10:K17" si="1">IF(J10="","",C10*0.03)</f>
        <v>3138.650943396226</v>
      </c>
      <c r="L10" s="61"/>
      <c r="M10" s="55">
        <f>IF(J10="","",(K10/J10)/LOOKUP(RIGHT($D$2,3),[1]定数!$A$6:$A$13,[1]定数!$B$6:$B$13))</f>
        <v>0.13705899316140724</v>
      </c>
      <c r="N10" s="54">
        <v>2016</v>
      </c>
      <c r="O10" s="8">
        <v>43793</v>
      </c>
      <c r="P10" s="107">
        <v>119.345</v>
      </c>
      <c r="Q10" s="107"/>
      <c r="R10" s="62">
        <f>IF(P10="","",T10*M10*LOOKUP(RIGHT($D$2,3),定数!$A$6:$A$13,定数!$B$6:$B$13))</f>
        <v>4598.3292205652187</v>
      </c>
      <c r="S10" s="62"/>
      <c r="T10" s="63">
        <f>IF(P10="","",IF(G10="買",(P10-H10),(H10-P10))*IF(RIGHT($D$2,3)="JPY",100,10000))</f>
        <v>335.5000000000004</v>
      </c>
      <c r="U10" s="63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39">
        <f>IF(C10&lt;&gt;"",MAX(C10,C9),"")</f>
        <v>104621.69811320753</v>
      </c>
    </row>
    <row r="11" spans="2:25" x14ac:dyDescent="0.2">
      <c r="B11" s="38">
        <v>3</v>
      </c>
      <c r="C11" s="58">
        <f t="shared" si="0"/>
        <v>109220.02733377276</v>
      </c>
      <c r="D11" s="58"/>
      <c r="E11" s="54">
        <v>2017</v>
      </c>
      <c r="F11" s="8">
        <v>43478</v>
      </c>
      <c r="G11" s="54" t="s">
        <v>3</v>
      </c>
      <c r="H11" s="66">
        <v>121.58</v>
      </c>
      <c r="I11" s="66"/>
      <c r="J11" s="54">
        <v>84</v>
      </c>
      <c r="K11" s="60">
        <f t="shared" si="1"/>
        <v>3276.6008200131823</v>
      </c>
      <c r="L11" s="61"/>
      <c r="M11" s="55">
        <f>IF(J11="","",(K11/J11)/LOOKUP(RIGHT($D$2,3),[1]定数!$A$6:$A$13,[1]定数!$B$6:$B$13))</f>
        <v>0.39007152619204555</v>
      </c>
      <c r="N11" s="54">
        <v>2017</v>
      </c>
      <c r="O11" s="8">
        <v>43484</v>
      </c>
      <c r="P11" s="107">
        <v>122.42</v>
      </c>
      <c r="Q11" s="107"/>
      <c r="R11" s="62">
        <f>IF(P11="","",T11*M11*LOOKUP(RIGHT($D$2,3),定数!$A$6:$A$13,定数!$B$6:$B$13))</f>
        <v>-3276.6008200131955</v>
      </c>
      <c r="S11" s="62"/>
      <c r="T11" s="63">
        <f>IF(P11="","",IF(G11="買",(P11-H11),(H11-P11))*IF(RIGHT($D$2,3)="JPY",100,10000))</f>
        <v>-84.000000000000341</v>
      </c>
      <c r="U11" s="63"/>
      <c r="V11" s="22">
        <f t="shared" si="2"/>
        <v>0</v>
      </c>
      <c r="W11">
        <f t="shared" si="3"/>
        <v>1</v>
      </c>
      <c r="X11" s="39">
        <f>IF(C11&lt;&gt;"",MAX(X10,C11),"")</f>
        <v>109220.02733377276</v>
      </c>
      <c r="Y11" s="40">
        <f>IF(X11&lt;&gt;"",1-(C11/X11),"")</f>
        <v>0</v>
      </c>
    </row>
    <row r="12" spans="2:25" x14ac:dyDescent="0.2">
      <c r="B12" s="38">
        <v>4</v>
      </c>
      <c r="C12" s="58">
        <f t="shared" si="0"/>
        <v>105943.42651375956</v>
      </c>
      <c r="D12" s="58"/>
      <c r="E12" s="54">
        <v>2017</v>
      </c>
      <c r="F12" s="8">
        <v>43499</v>
      </c>
      <c r="G12" s="54" t="s">
        <v>3</v>
      </c>
      <c r="H12" s="66">
        <v>121.07</v>
      </c>
      <c r="I12" s="66"/>
      <c r="J12" s="54">
        <v>70</v>
      </c>
      <c r="K12" s="60">
        <f t="shared" si="1"/>
        <v>3178.302795412787</v>
      </c>
      <c r="L12" s="61"/>
      <c r="M12" s="55">
        <f>IF(J12="","",(K12/J12)/LOOKUP(RIGHT($D$2,3),[1]定数!$A$6:$A$13,[1]定数!$B$6:$B$13))</f>
        <v>0.45404325648754101</v>
      </c>
      <c r="N12" s="54">
        <v>2017</v>
      </c>
      <c r="O12" s="8">
        <v>43502</v>
      </c>
      <c r="P12" s="107">
        <v>120.071</v>
      </c>
      <c r="Q12" s="107"/>
      <c r="R12" s="62">
        <f>IF(P12="","",T12*M12*LOOKUP(RIGHT($D$2,3),定数!$A$6:$A$13,定数!$B$6:$B$13))</f>
        <v>4535.8921323105133</v>
      </c>
      <c r="S12" s="62"/>
      <c r="T12" s="63">
        <f t="shared" ref="T12:T38" si="4">IF(P12="","",IF(G12="買",(P12-H12),(H12-P12))*IF(RIGHT($D$2,3)="JPY",100,10000))</f>
        <v>99.899999999999523</v>
      </c>
      <c r="U12" s="63"/>
      <c r="V12" s="22">
        <f t="shared" si="2"/>
        <v>1</v>
      </c>
      <c r="W12">
        <f t="shared" si="3"/>
        <v>0</v>
      </c>
      <c r="X12" s="39">
        <f t="shared" ref="X12:X75" si="5">IF(C12&lt;&gt;"",MAX(X11,C12),"")</f>
        <v>109220.02733377276</v>
      </c>
      <c r="Y12" s="40">
        <f t="shared" ref="Y12:Y75" si="6">IF(X12&lt;&gt;"",1-(C12/X12),"")</f>
        <v>3.0000000000000027E-2</v>
      </c>
    </row>
    <row r="13" spans="2:25" x14ac:dyDescent="0.2">
      <c r="B13" s="38">
        <v>5</v>
      </c>
      <c r="C13" s="58">
        <f t="shared" si="0"/>
        <v>110479.31864607008</v>
      </c>
      <c r="D13" s="58"/>
      <c r="E13" s="54">
        <v>2017</v>
      </c>
      <c r="F13" s="8">
        <v>43539</v>
      </c>
      <c r="G13" s="54" t="s">
        <v>4</v>
      </c>
      <c r="H13" s="66">
        <v>122.07</v>
      </c>
      <c r="I13" s="66"/>
      <c r="J13" s="54">
        <v>88</v>
      </c>
      <c r="K13" s="60">
        <f t="shared" si="1"/>
        <v>3314.3795593821023</v>
      </c>
      <c r="L13" s="61"/>
      <c r="M13" s="55">
        <f>IF(J13="","",(K13/J13)/LOOKUP(RIGHT($D$2,3),[1]定数!$A$6:$A$13,[1]定数!$B$6:$B$13))</f>
        <v>0.37663404083887531</v>
      </c>
      <c r="N13" s="54">
        <v>2017</v>
      </c>
      <c r="O13" s="8">
        <v>43540</v>
      </c>
      <c r="P13" s="66">
        <v>121.19</v>
      </c>
      <c r="Q13" s="66"/>
      <c r="R13" s="62">
        <f>IF(P13="","",T13*M13*LOOKUP(RIGHT($D$2,3),定数!$A$6:$A$13,定数!$B$6:$B$13))</f>
        <v>-3314.3795593820855</v>
      </c>
      <c r="S13" s="62"/>
      <c r="T13" s="63">
        <f t="shared" si="4"/>
        <v>-87.999999999999545</v>
      </c>
      <c r="U13" s="63"/>
      <c r="V13" s="22">
        <f t="shared" si="2"/>
        <v>0</v>
      </c>
      <c r="W13">
        <f t="shared" si="3"/>
        <v>1</v>
      </c>
      <c r="X13" s="39">
        <f t="shared" si="5"/>
        <v>110479.31864607008</v>
      </c>
      <c r="Y13" s="40">
        <f t="shared" si="6"/>
        <v>0</v>
      </c>
    </row>
    <row r="14" spans="2:25" x14ac:dyDescent="0.2">
      <c r="B14" s="38">
        <v>6</v>
      </c>
      <c r="C14" s="58">
        <f t="shared" si="0"/>
        <v>107164.939086688</v>
      </c>
      <c r="D14" s="58"/>
      <c r="E14" s="54">
        <v>2017</v>
      </c>
      <c r="F14" s="8">
        <v>43597</v>
      </c>
      <c r="G14" s="54" t="s">
        <v>4</v>
      </c>
      <c r="H14" s="112">
        <v>123.96</v>
      </c>
      <c r="I14" s="113"/>
      <c r="J14" s="54">
        <v>67</v>
      </c>
      <c r="K14" s="60">
        <f t="shared" si="1"/>
        <v>3214.9481726006397</v>
      </c>
      <c r="L14" s="61"/>
      <c r="M14" s="55">
        <f>IF(J14="","",(K14/J14)/LOOKUP(RIGHT($D$2,3),[1]定数!$A$6:$A$13,[1]定数!$B$6:$B$13))</f>
        <v>0.47984301083591641</v>
      </c>
      <c r="N14" s="54">
        <v>2017</v>
      </c>
      <c r="O14" s="8">
        <v>43600</v>
      </c>
      <c r="P14" s="107">
        <v>124.95399999999999</v>
      </c>
      <c r="Q14" s="107"/>
      <c r="R14" s="62">
        <f>IF(P14="","",T14*M14*LOOKUP(RIGHT($D$2,3),定数!$A$6:$A$13,定数!$B$6:$B$13))</f>
        <v>4769.6395277090087</v>
      </c>
      <c r="S14" s="62"/>
      <c r="T14" s="63">
        <f t="shared" si="4"/>
        <v>99.399999999999977</v>
      </c>
      <c r="U14" s="63"/>
      <c r="V14" s="22">
        <f t="shared" si="2"/>
        <v>1</v>
      </c>
      <c r="W14">
        <f t="shared" si="3"/>
        <v>0</v>
      </c>
      <c r="X14" s="39">
        <f t="shared" si="5"/>
        <v>110479.31864607008</v>
      </c>
      <c r="Y14" s="40">
        <f t="shared" si="6"/>
        <v>2.9999999999999805E-2</v>
      </c>
    </row>
    <row r="15" spans="2:25" x14ac:dyDescent="0.2">
      <c r="B15" s="38">
        <v>7</v>
      </c>
      <c r="C15" s="58">
        <f t="shared" si="0"/>
        <v>111934.578614397</v>
      </c>
      <c r="D15" s="58"/>
      <c r="E15" s="49">
        <v>2017</v>
      </c>
      <c r="F15" s="8">
        <v>43674</v>
      </c>
      <c r="G15" s="49" t="s">
        <v>4</v>
      </c>
      <c r="H15" s="112">
        <v>130.41</v>
      </c>
      <c r="I15" s="113"/>
      <c r="J15" s="49">
        <v>86</v>
      </c>
      <c r="K15" s="60">
        <f t="shared" si="1"/>
        <v>3358.03735843191</v>
      </c>
      <c r="L15" s="61"/>
      <c r="M15" s="6">
        <f>IF(J15="","",(K15/J15)/LOOKUP(RIGHT($D$2,3),[1]定数!$A$6:$A$13,[1]定数!$B$6:$B$13))</f>
        <v>0.39046946028278023</v>
      </c>
      <c r="N15" s="49">
        <v>2017</v>
      </c>
      <c r="O15" s="8">
        <v>43677</v>
      </c>
      <c r="P15" s="107">
        <v>129.55000000000001</v>
      </c>
      <c r="Q15" s="107"/>
      <c r="R15" s="62">
        <f>IF(P15="","",T15*M15*LOOKUP(RIGHT($D$2,3),定数!$A$6:$A$13,定数!$B$6:$B$13))</f>
        <v>-3358.0373584318522</v>
      </c>
      <c r="S15" s="62"/>
      <c r="T15" s="63">
        <f t="shared" si="4"/>
        <v>-85.999999999998522</v>
      </c>
      <c r="U15" s="63"/>
      <c r="V15" s="22">
        <f t="shared" si="2"/>
        <v>0</v>
      </c>
      <c r="W15">
        <f t="shared" si="3"/>
        <v>1</v>
      </c>
      <c r="X15" s="39">
        <f t="shared" si="5"/>
        <v>111934.578614397</v>
      </c>
      <c r="Y15" s="40">
        <f t="shared" si="6"/>
        <v>0</v>
      </c>
    </row>
    <row r="16" spans="2:25" x14ac:dyDescent="0.2">
      <c r="B16" s="38">
        <v>8</v>
      </c>
      <c r="C16" s="58">
        <f t="shared" si="0"/>
        <v>108576.54125596514</v>
      </c>
      <c r="D16" s="58"/>
      <c r="E16" s="49">
        <v>2018</v>
      </c>
      <c r="F16" s="8">
        <v>43489</v>
      </c>
      <c r="G16" s="49" t="s">
        <v>4</v>
      </c>
      <c r="H16" s="112">
        <v>135.68</v>
      </c>
      <c r="I16" s="113"/>
      <c r="J16" s="49">
        <v>77</v>
      </c>
      <c r="K16" s="60">
        <f t="shared" si="1"/>
        <v>3257.2962376789542</v>
      </c>
      <c r="L16" s="61"/>
      <c r="M16" s="6">
        <f>IF(J16="","",(K16/J16)/LOOKUP(RIGHT($D$2,3),[1]定数!$A$6:$A$13,[1]定数!$B$6:$B$13))</f>
        <v>0.42302548541285118</v>
      </c>
      <c r="N16" s="49">
        <v>2018</v>
      </c>
      <c r="O16" s="8">
        <v>43491</v>
      </c>
      <c r="P16" s="107">
        <v>134.91999999999999</v>
      </c>
      <c r="Q16" s="107"/>
      <c r="R16" s="62">
        <f>IF(P16="","",T16*M16*LOOKUP(RIGHT($D$2,3),定数!$A$6:$A$13,定数!$B$6:$B$13))</f>
        <v>-3214.9936891377506</v>
      </c>
      <c r="S16" s="62"/>
      <c r="T16" s="63">
        <f t="shared" si="4"/>
        <v>-76.000000000001933</v>
      </c>
      <c r="U16" s="63"/>
      <c r="V16" s="22">
        <f t="shared" si="2"/>
        <v>0</v>
      </c>
      <c r="W16">
        <f t="shared" si="3"/>
        <v>2</v>
      </c>
      <c r="X16" s="39">
        <f t="shared" si="5"/>
        <v>111934.578614397</v>
      </c>
      <c r="Y16" s="40">
        <f t="shared" si="6"/>
        <v>2.9999999999999583E-2</v>
      </c>
    </row>
    <row r="17" spans="2:25" x14ac:dyDescent="0.2">
      <c r="B17" s="38">
        <v>9</v>
      </c>
      <c r="C17" s="58">
        <f t="shared" si="0"/>
        <v>105361.5475668274</v>
      </c>
      <c r="D17" s="58"/>
      <c r="E17" s="49">
        <v>2018</v>
      </c>
      <c r="F17" s="8">
        <v>43517</v>
      </c>
      <c r="G17" s="49" t="s">
        <v>3</v>
      </c>
      <c r="H17" s="112">
        <v>132.26</v>
      </c>
      <c r="I17" s="113"/>
      <c r="J17" s="49">
        <v>81</v>
      </c>
      <c r="K17" s="60">
        <f t="shared" si="1"/>
        <v>3160.8464270048221</v>
      </c>
      <c r="L17" s="61"/>
      <c r="M17" s="6">
        <f>IF(J17="","",(K17/J17)/LOOKUP(RIGHT($D$2,3),[1]定数!$A$6:$A$13,[1]定数!$B$6:$B$13))</f>
        <v>0.39022795395121257</v>
      </c>
      <c r="N17" s="49">
        <v>2018</v>
      </c>
      <c r="O17" s="8">
        <v>43518</v>
      </c>
      <c r="P17" s="107">
        <v>131.11799999999999</v>
      </c>
      <c r="Q17" s="107"/>
      <c r="R17" s="62">
        <f>IF(P17="","",T17*M17*LOOKUP(RIGHT($D$2,3),定数!$A$6:$A$13,定数!$B$6:$B$13))</f>
        <v>4456.4032341228312</v>
      </c>
      <c r="S17" s="62"/>
      <c r="T17" s="63">
        <f t="shared" si="4"/>
        <v>114.19999999999959</v>
      </c>
      <c r="U17" s="63"/>
      <c r="V17" s="22">
        <f t="shared" si="2"/>
        <v>1</v>
      </c>
      <c r="W17">
        <f t="shared" si="3"/>
        <v>0</v>
      </c>
      <c r="X17" s="39">
        <f t="shared" si="5"/>
        <v>111934.578614397</v>
      </c>
      <c r="Y17" s="40">
        <f t="shared" si="6"/>
        <v>5.8722077922078175E-2</v>
      </c>
    </row>
    <row r="18" spans="2:25" x14ac:dyDescent="0.2">
      <c r="B18" s="38">
        <v>10</v>
      </c>
      <c r="C18" s="58">
        <f t="shared" si="0"/>
        <v>109817.95080095023</v>
      </c>
      <c r="D18" s="58"/>
      <c r="E18" s="52">
        <v>2018</v>
      </c>
      <c r="F18" s="8">
        <v>43544</v>
      </c>
      <c r="G18" s="52" t="s">
        <v>3</v>
      </c>
      <c r="H18" s="66">
        <v>130.33000000000001</v>
      </c>
      <c r="I18" s="66"/>
      <c r="J18" s="52">
        <v>139</v>
      </c>
      <c r="K18" s="60">
        <f t="shared" ref="K18:K23" si="7">IF(J18="","",C18*0.03)</f>
        <v>3294.5385240285068</v>
      </c>
      <c r="L18" s="61"/>
      <c r="M18" s="53">
        <f>IF(J18="","",(K18/J18)/LOOKUP(RIGHT($D$2,3),[1]定数!$A$6:$A$13,[1]定数!$B$6:$B$13))</f>
        <v>0.23701716000205086</v>
      </c>
      <c r="N18" s="52">
        <v>2018</v>
      </c>
      <c r="O18" s="8">
        <v>43551</v>
      </c>
      <c r="P18" s="107">
        <v>131.72</v>
      </c>
      <c r="Q18" s="107"/>
      <c r="R18" s="62">
        <f>IF(P18="","",T18*M18*LOOKUP(RIGHT($D$2,3),定数!$A$6:$A$13,定数!$B$6:$B$13))</f>
        <v>-3294.538524028475</v>
      </c>
      <c r="S18" s="62"/>
      <c r="T18" s="63">
        <f t="shared" si="4"/>
        <v>-138.99999999999864</v>
      </c>
      <c r="U18" s="63"/>
      <c r="V18" s="22">
        <f t="shared" si="2"/>
        <v>0</v>
      </c>
      <c r="W18">
        <f t="shared" si="3"/>
        <v>1</v>
      </c>
      <c r="X18" s="39">
        <f t="shared" si="5"/>
        <v>111934.578614397</v>
      </c>
      <c r="Y18" s="40">
        <f t="shared" si="6"/>
        <v>1.8909508032708411E-2</v>
      </c>
    </row>
    <row r="19" spans="2:25" x14ac:dyDescent="0.2">
      <c r="B19" s="38">
        <v>11</v>
      </c>
      <c r="C19" s="58">
        <f t="shared" si="0"/>
        <v>106523.41227692175</v>
      </c>
      <c r="D19" s="58"/>
      <c r="E19" s="49">
        <v>2018</v>
      </c>
      <c r="F19" s="8">
        <v>43720</v>
      </c>
      <c r="G19" s="49" t="s">
        <v>4</v>
      </c>
      <c r="H19" s="112">
        <v>129.81</v>
      </c>
      <c r="I19" s="113"/>
      <c r="J19" s="49">
        <v>90</v>
      </c>
      <c r="K19" s="60">
        <f t="shared" si="7"/>
        <v>3195.7023683076523</v>
      </c>
      <c r="L19" s="61"/>
      <c r="M19" s="6">
        <f>IF(J19="","",(K19/J19)/LOOKUP(RIGHT($D$2,3),[1]定数!$A$6:$A$13,[1]定数!$B$6:$B$13))</f>
        <v>0.35507804092307249</v>
      </c>
      <c r="N19" s="49">
        <v>2018</v>
      </c>
      <c r="O19" s="8">
        <v>43722</v>
      </c>
      <c r="P19" s="107">
        <v>131.11099999999999</v>
      </c>
      <c r="Q19" s="107"/>
      <c r="R19" s="62">
        <f>IF(P19="","",T19*M19*LOOKUP(RIGHT($D$2,3),定数!$A$6:$A$13,定数!$B$6:$B$13))</f>
        <v>4619.5653124091295</v>
      </c>
      <c r="S19" s="62"/>
      <c r="T19" s="63">
        <f t="shared" si="4"/>
        <v>130.09999999999877</v>
      </c>
      <c r="U19" s="63"/>
      <c r="V19" s="22">
        <f t="shared" si="2"/>
        <v>1</v>
      </c>
      <c r="W19">
        <f t="shared" si="3"/>
        <v>0</v>
      </c>
      <c r="X19" s="39">
        <f t="shared" si="5"/>
        <v>111934.578614397</v>
      </c>
      <c r="Y19" s="40">
        <f t="shared" si="6"/>
        <v>4.8342222791726952E-2</v>
      </c>
    </row>
    <row r="20" spans="2:25" x14ac:dyDescent="0.2">
      <c r="B20" s="38">
        <v>12</v>
      </c>
      <c r="C20" s="58">
        <f t="shared" si="0"/>
        <v>111142.97758933088</v>
      </c>
      <c r="D20" s="58"/>
      <c r="E20" s="57">
        <v>2018</v>
      </c>
      <c r="F20" s="8">
        <v>43760</v>
      </c>
      <c r="G20" s="57" t="s">
        <v>3</v>
      </c>
      <c r="H20" s="66">
        <v>129.18</v>
      </c>
      <c r="I20" s="66"/>
      <c r="J20" s="57">
        <v>102</v>
      </c>
      <c r="K20" s="60">
        <f t="shared" si="7"/>
        <v>3334.2893276799264</v>
      </c>
      <c r="L20" s="61"/>
      <c r="M20" s="56">
        <f>IF(J20="","",(K20/J20)/LOOKUP(RIGHT($D$2,3),[1]定数!$A$6:$A$13,[1]定数!$B$6:$B$13))</f>
        <v>0.32689111055685549</v>
      </c>
      <c r="N20" s="57">
        <v>2018</v>
      </c>
      <c r="O20" s="8">
        <v>43763</v>
      </c>
      <c r="P20" s="107">
        <v>127.72199999999999</v>
      </c>
      <c r="Q20" s="107"/>
      <c r="R20" s="62">
        <f>IF(P20="","",T20*M20*LOOKUP(RIGHT($D$2,3),定数!$A$6:$A$13,定数!$B$6:$B$13))</f>
        <v>4766.0723919189941</v>
      </c>
      <c r="S20" s="62"/>
      <c r="T20" s="63">
        <f t="shared" si="4"/>
        <v>145.80000000000126</v>
      </c>
      <c r="U20" s="63"/>
      <c r="V20" s="22">
        <f t="shared" si="2"/>
        <v>2</v>
      </c>
      <c r="W20">
        <f t="shared" si="3"/>
        <v>0</v>
      </c>
      <c r="X20" s="39">
        <f t="shared" si="5"/>
        <v>111934.578614397</v>
      </c>
      <c r="Y20" s="40">
        <f t="shared" si="6"/>
        <v>7.071997186795187E-3</v>
      </c>
    </row>
    <row r="21" spans="2:25" x14ac:dyDescent="0.2">
      <c r="B21" s="38">
        <v>13</v>
      </c>
      <c r="C21" s="58">
        <f t="shared" si="0"/>
        <v>115909.04998124987</v>
      </c>
      <c r="D21" s="58"/>
      <c r="E21" s="57">
        <v>2018</v>
      </c>
      <c r="F21" s="8">
        <v>43816</v>
      </c>
      <c r="G21" s="57" t="s">
        <v>3</v>
      </c>
      <c r="H21" s="66">
        <v>127.84</v>
      </c>
      <c r="I21" s="66"/>
      <c r="J21" s="57">
        <v>75</v>
      </c>
      <c r="K21" s="60">
        <f t="shared" si="7"/>
        <v>3477.271499437496</v>
      </c>
      <c r="L21" s="61"/>
      <c r="M21" s="56">
        <f>IF(J21="","",(K21/J21)/LOOKUP(RIGHT($D$2,3),[1]定数!$A$6:$A$13,[1]定数!$B$6:$B$13))</f>
        <v>0.46363619992499949</v>
      </c>
      <c r="N21" s="57">
        <v>2018</v>
      </c>
      <c r="O21" s="8">
        <v>43820</v>
      </c>
      <c r="P21" s="107">
        <v>126.816</v>
      </c>
      <c r="Q21" s="107"/>
      <c r="R21" s="62">
        <f>IF(P21="","",T21*M21*LOOKUP(RIGHT($D$2,3),定数!$A$6:$A$13,定数!$B$6:$B$13))</f>
        <v>4747.6346872319991</v>
      </c>
      <c r="S21" s="62"/>
      <c r="T21" s="63">
        <f t="shared" si="4"/>
        <v>102.40000000000009</v>
      </c>
      <c r="U21" s="63"/>
      <c r="V21" s="22">
        <f t="shared" si="2"/>
        <v>3</v>
      </c>
      <c r="W21">
        <f t="shared" si="3"/>
        <v>0</v>
      </c>
      <c r="X21" s="39">
        <f t="shared" si="5"/>
        <v>115909.04998124987</v>
      </c>
      <c r="Y21" s="40">
        <f t="shared" si="6"/>
        <v>0</v>
      </c>
    </row>
    <row r="22" spans="2:25" x14ac:dyDescent="0.2">
      <c r="B22" s="38">
        <v>14</v>
      </c>
      <c r="C22" s="58">
        <f t="shared" si="0"/>
        <v>120656.68466848187</v>
      </c>
      <c r="D22" s="58"/>
      <c r="E22" s="43">
        <v>2018</v>
      </c>
      <c r="F22" s="8">
        <v>43587</v>
      </c>
      <c r="G22" s="43" t="s">
        <v>3</v>
      </c>
      <c r="H22" s="66">
        <v>124.53</v>
      </c>
      <c r="I22" s="66"/>
      <c r="J22" s="43">
        <v>59</v>
      </c>
      <c r="K22" s="60">
        <f t="shared" si="7"/>
        <v>3619.7005400544563</v>
      </c>
      <c r="L22" s="61"/>
      <c r="M22" s="6">
        <f>IF(J22="","",(K22/J22)/LOOKUP(RIGHT($D$2,3),[1]定数!$A$6:$A$13,[1]定数!$B$6:$B$13))</f>
        <v>0.61350856611092486</v>
      </c>
      <c r="N22" s="43">
        <v>2018</v>
      </c>
      <c r="O22" s="8">
        <v>43591</v>
      </c>
      <c r="P22" s="107">
        <v>123.67100000000001</v>
      </c>
      <c r="Q22" s="107"/>
      <c r="R22" s="62">
        <f>IF(P22="","",T22*M22*LOOKUP(RIGHT($D$2,3),定数!$A$6:$A$13,定数!$B$6:$B$13))</f>
        <v>5270.038582892812</v>
      </c>
      <c r="S22" s="62"/>
      <c r="T22" s="63">
        <f t="shared" si="4"/>
        <v>85.899999999999466</v>
      </c>
      <c r="U22" s="63"/>
      <c r="V22" s="22">
        <f t="shared" si="2"/>
        <v>4</v>
      </c>
      <c r="W22">
        <f t="shared" si="3"/>
        <v>0</v>
      </c>
      <c r="X22" s="39">
        <f t="shared" si="5"/>
        <v>120656.68466848187</v>
      </c>
      <c r="Y22" s="40">
        <f t="shared" si="6"/>
        <v>0</v>
      </c>
    </row>
    <row r="23" spans="2:25" x14ac:dyDescent="0.2">
      <c r="B23" s="38">
        <v>15</v>
      </c>
      <c r="C23" s="58">
        <f t="shared" si="0"/>
        <v>125926.72325137469</v>
      </c>
      <c r="D23" s="58"/>
      <c r="E23" s="57">
        <v>2018</v>
      </c>
      <c r="F23" s="8">
        <v>43609</v>
      </c>
      <c r="G23" s="57" t="s">
        <v>3</v>
      </c>
      <c r="H23" s="66">
        <v>122.39</v>
      </c>
      <c r="I23" s="66"/>
      <c r="J23" s="57">
        <v>43</v>
      </c>
      <c r="K23" s="60">
        <f t="shared" si="7"/>
        <v>3777.8016975412406</v>
      </c>
      <c r="L23" s="61"/>
      <c r="M23" s="56">
        <f>IF(J23="","",(K23/J23)/LOOKUP(RIGHT($D$2,3),[1]定数!$A$6:$A$13,[1]定数!$B$6:$B$13))</f>
        <v>0.87855853431191644</v>
      </c>
      <c r="N23" s="57">
        <v>2018</v>
      </c>
      <c r="O23" s="8">
        <v>43614</v>
      </c>
      <c r="P23" s="107">
        <v>121.78400000000001</v>
      </c>
      <c r="Q23" s="107"/>
      <c r="R23" s="62">
        <f>IF(P23="","",T23*M23*LOOKUP(RIGHT($D$2,3),定数!$A$6:$A$13,定数!$B$6:$B$13))</f>
        <v>5324.064717930165</v>
      </c>
      <c r="S23" s="62"/>
      <c r="T23" s="63">
        <f t="shared" si="4"/>
        <v>60.599999999999454</v>
      </c>
      <c r="U23" s="63"/>
      <c r="V23" t="str">
        <f t="shared" ref="V23:W74" si="8">IF(S23&lt;&gt;"",IF(S23&lt;0,1+V22,0),"")</f>
        <v/>
      </c>
      <c r="W23">
        <f t="shared" si="3"/>
        <v>0</v>
      </c>
      <c r="X23" s="39">
        <f t="shared" si="5"/>
        <v>125926.72325137469</v>
      </c>
      <c r="Y23" s="40">
        <f t="shared" si="6"/>
        <v>0</v>
      </c>
    </row>
    <row r="24" spans="2:25" x14ac:dyDescent="0.2">
      <c r="B24" s="38">
        <v>16</v>
      </c>
      <c r="C24" s="58">
        <f t="shared" si="0"/>
        <v>131250.78796930486</v>
      </c>
      <c r="D24" s="58"/>
      <c r="E24" s="44"/>
      <c r="F24" s="8"/>
      <c r="G24" s="44"/>
      <c r="H24" s="66"/>
      <c r="I24" s="66"/>
      <c r="J24" s="44"/>
      <c r="K24" s="60"/>
      <c r="L24" s="61"/>
      <c r="M24" s="6" t="str">
        <f>IF(J24="","",(K24/J24)/LOOKUP(RIGHT($D$2,3),[1]定数!$A$6:$A$13,[1]定数!$B$6:$B$13))</f>
        <v/>
      </c>
      <c r="N24" s="44"/>
      <c r="O24" s="8"/>
      <c r="P24" s="107"/>
      <c r="Q24" s="107"/>
      <c r="R24" s="62" t="str">
        <f>IF(P24="","",T24*M24*LOOKUP(RIGHT($D$2,3),定数!$A$6:$A$13,定数!$B$6:$B$13))</f>
        <v/>
      </c>
      <c r="S24" s="62"/>
      <c r="T24" s="63" t="str">
        <f t="shared" si="4"/>
        <v/>
      </c>
      <c r="U24" s="63"/>
      <c r="V24" t="str">
        <f t="shared" si="8"/>
        <v/>
      </c>
      <c r="W24" t="str">
        <f t="shared" si="3"/>
        <v/>
      </c>
      <c r="X24" s="39">
        <f t="shared" si="5"/>
        <v>131250.78796930486</v>
      </c>
      <c r="Y24" s="40">
        <f t="shared" si="6"/>
        <v>0</v>
      </c>
    </row>
    <row r="25" spans="2:25" x14ac:dyDescent="0.2">
      <c r="B25" s="38">
        <v>17</v>
      </c>
      <c r="C25" s="58" t="str">
        <f t="shared" si="0"/>
        <v/>
      </c>
      <c r="D25" s="58"/>
      <c r="E25" s="44"/>
      <c r="F25" s="8"/>
      <c r="G25" s="44"/>
      <c r="H25" s="66"/>
      <c r="I25" s="66"/>
      <c r="J25" s="44"/>
      <c r="K25" s="60"/>
      <c r="L25" s="61"/>
      <c r="M25" s="6" t="str">
        <f>IF(J25="","",(K25/J25)/LOOKUP(RIGHT($D$2,3),[1]定数!$A$6:$A$13,[1]定数!$B$6:$B$13))</f>
        <v/>
      </c>
      <c r="N25" s="44"/>
      <c r="O25" s="8"/>
      <c r="P25" s="107"/>
      <c r="Q25" s="107"/>
      <c r="R25" s="62" t="str">
        <f>IF(P25="","",T25*M25*LOOKUP(RIGHT($D$2,3),定数!$A$6:$A$13,定数!$B$6:$B$13))</f>
        <v/>
      </c>
      <c r="S25" s="62"/>
      <c r="T25" s="63" t="str">
        <f t="shared" si="4"/>
        <v/>
      </c>
      <c r="U25" s="63"/>
      <c r="V25" t="str">
        <f t="shared" si="8"/>
        <v/>
      </c>
      <c r="W25" t="str">
        <f t="shared" si="3"/>
        <v/>
      </c>
      <c r="X25" s="39" t="str">
        <f t="shared" si="5"/>
        <v/>
      </c>
      <c r="Y25" s="40" t="str">
        <f t="shared" si="6"/>
        <v/>
      </c>
    </row>
    <row r="26" spans="2:25" x14ac:dyDescent="0.2">
      <c r="B26" s="38">
        <v>18</v>
      </c>
      <c r="C26" s="58" t="str">
        <f t="shared" si="0"/>
        <v/>
      </c>
      <c r="D26" s="58"/>
      <c r="E26" s="46"/>
      <c r="F26" s="8"/>
      <c r="G26" s="46"/>
      <c r="H26" s="66"/>
      <c r="I26" s="66"/>
      <c r="J26" s="46"/>
      <c r="K26" s="60"/>
      <c r="L26" s="61"/>
      <c r="M26" s="6" t="str">
        <f>IF(J26="","",(K26/J26)/LOOKUP(RIGHT($D$2,3),[1]定数!$A$6:$A$13,[1]定数!$B$6:$B$13))</f>
        <v/>
      </c>
      <c r="N26" s="46"/>
      <c r="O26" s="8"/>
      <c r="P26" s="107"/>
      <c r="Q26" s="107"/>
      <c r="R26" s="62" t="str">
        <f>IF(P26="","",T26*M26*LOOKUP(RIGHT($D$2,3),定数!$A$6:$A$13,定数!$B$6:$B$13))</f>
        <v/>
      </c>
      <c r="S26" s="62"/>
      <c r="T26" s="63" t="str">
        <f t="shared" si="4"/>
        <v/>
      </c>
      <c r="U26" s="63"/>
      <c r="V26" t="str">
        <f t="shared" si="8"/>
        <v/>
      </c>
      <c r="W26" t="str">
        <f t="shared" si="3"/>
        <v/>
      </c>
      <c r="X26" s="39" t="str">
        <f t="shared" si="5"/>
        <v/>
      </c>
      <c r="Y26" s="40" t="str">
        <f t="shared" si="6"/>
        <v/>
      </c>
    </row>
    <row r="27" spans="2:25" x14ac:dyDescent="0.2">
      <c r="B27" s="38">
        <v>19</v>
      </c>
      <c r="C27" s="58" t="str">
        <f t="shared" si="0"/>
        <v/>
      </c>
      <c r="D27" s="58"/>
      <c r="E27" s="50"/>
      <c r="F27" s="8"/>
      <c r="G27" s="50"/>
      <c r="H27" s="112"/>
      <c r="I27" s="113"/>
      <c r="J27" s="50"/>
      <c r="K27" s="60"/>
      <c r="L27" s="61"/>
      <c r="M27" s="6" t="str">
        <f>IF(J27="","",(K27/J27)/LOOKUP(RIGHT($D$2,3),[1]定数!$A$6:$A$13,[1]定数!$B$6:$B$13))</f>
        <v/>
      </c>
      <c r="N27" s="50"/>
      <c r="O27" s="8"/>
      <c r="P27" s="107"/>
      <c r="Q27" s="107"/>
      <c r="R27" s="62" t="str">
        <f>IF(P27="","",T27*M27*LOOKUP(RIGHT($D$2,3),定数!$A$6:$A$13,定数!$B$6:$B$13))</f>
        <v/>
      </c>
      <c r="S27" s="62"/>
      <c r="T27" s="63" t="str">
        <f t="shared" si="4"/>
        <v/>
      </c>
      <c r="U27" s="63"/>
      <c r="V27" t="str">
        <f t="shared" si="8"/>
        <v/>
      </c>
      <c r="W27" t="str">
        <f t="shared" si="3"/>
        <v/>
      </c>
      <c r="X27" s="39" t="str">
        <f t="shared" si="5"/>
        <v/>
      </c>
      <c r="Y27" s="40" t="str">
        <f t="shared" si="6"/>
        <v/>
      </c>
    </row>
    <row r="28" spans="2:25" x14ac:dyDescent="0.2">
      <c r="B28" s="38">
        <v>20</v>
      </c>
      <c r="C28" s="58" t="str">
        <f t="shared" si="0"/>
        <v/>
      </c>
      <c r="D28" s="58"/>
      <c r="E28" s="50"/>
      <c r="F28" s="8"/>
      <c r="G28" s="50"/>
      <c r="H28" s="66"/>
      <c r="I28" s="66"/>
      <c r="J28" s="50"/>
      <c r="K28" s="60"/>
      <c r="L28" s="61"/>
      <c r="M28" s="6" t="str">
        <f>IF(J28="","",(K28/J28)/LOOKUP(RIGHT($D$2,3),[1]定数!$A$6:$A$13,[1]定数!$B$6:$B$13))</f>
        <v/>
      </c>
      <c r="N28" s="50"/>
      <c r="O28" s="8"/>
      <c r="P28" s="107"/>
      <c r="Q28" s="107"/>
      <c r="R28" s="62" t="str">
        <f>IF(P28="","",T28*M28*LOOKUP(RIGHT($D$2,3),定数!$A$6:$A$13,定数!$B$6:$B$13))</f>
        <v/>
      </c>
      <c r="S28" s="62"/>
      <c r="T28" s="63" t="str">
        <f>IF(P28="","",IF(G28="買",(P28-H28),(H28-P28))*IF(RIGHT($D$2,3)="JPY",100,10000))</f>
        <v/>
      </c>
      <c r="U28" s="63"/>
      <c r="V28" t="str">
        <f t="shared" si="8"/>
        <v/>
      </c>
      <c r="W28" t="str">
        <f t="shared" si="3"/>
        <v/>
      </c>
      <c r="X28" s="39" t="str">
        <f t="shared" si="5"/>
        <v/>
      </c>
      <c r="Y28" s="40" t="str">
        <f t="shared" si="6"/>
        <v/>
      </c>
    </row>
    <row r="29" spans="2:25" x14ac:dyDescent="0.2">
      <c r="B29" s="38">
        <v>21</v>
      </c>
      <c r="C29" s="58" t="str">
        <f t="shared" si="0"/>
        <v/>
      </c>
      <c r="D29" s="58"/>
      <c r="E29" s="46"/>
      <c r="F29" s="8"/>
      <c r="G29" s="46"/>
      <c r="H29" s="66"/>
      <c r="I29" s="66"/>
      <c r="J29" s="46"/>
      <c r="K29" s="60"/>
      <c r="L29" s="61"/>
      <c r="M29" s="6" t="str">
        <f>IF(J29="","",(K29/J29)/LOOKUP(RIGHT($D$2,3),[1]定数!$A$6:$A$13,[1]定数!$B$6:$B$13))</f>
        <v/>
      </c>
      <c r="N29" s="46"/>
      <c r="O29" s="8"/>
      <c r="P29" s="107"/>
      <c r="Q29" s="107"/>
      <c r="R29" s="62" t="str">
        <f>IF(P29="","",T29*M29*LOOKUP(RIGHT($D$2,3),定数!$A$6:$A$13,定数!$B$6:$B$13))</f>
        <v/>
      </c>
      <c r="S29" s="62"/>
      <c r="T29" s="63" t="str">
        <f t="shared" si="4"/>
        <v/>
      </c>
      <c r="U29" s="63"/>
      <c r="V29" t="str">
        <f t="shared" si="8"/>
        <v/>
      </c>
      <c r="W29" t="str">
        <f t="shared" si="3"/>
        <v/>
      </c>
      <c r="X29" s="39" t="str">
        <f t="shared" si="5"/>
        <v/>
      </c>
      <c r="Y29" s="40" t="str">
        <f t="shared" si="6"/>
        <v/>
      </c>
    </row>
    <row r="30" spans="2:25" x14ac:dyDescent="0.2">
      <c r="B30" s="38">
        <v>22</v>
      </c>
      <c r="C30" s="58" t="str">
        <f t="shared" si="0"/>
        <v/>
      </c>
      <c r="D30" s="58"/>
      <c r="E30" s="46"/>
      <c r="F30" s="8"/>
      <c r="G30" s="46"/>
      <c r="H30" s="66"/>
      <c r="I30" s="66"/>
      <c r="J30" s="46"/>
      <c r="K30" s="60"/>
      <c r="L30" s="61"/>
      <c r="M30" s="6" t="str">
        <f>IF(J30="","",(K30/J30)/LOOKUP(RIGHT($D$2,3),[1]定数!$A$6:$A$13,[1]定数!$B$6:$B$13))</f>
        <v/>
      </c>
      <c r="N30" s="46"/>
      <c r="O30" s="8"/>
      <c r="P30" s="107"/>
      <c r="Q30" s="107"/>
      <c r="R30" s="62" t="str">
        <f>IF(P30="","",T30*M30*LOOKUP(RIGHT($D$2,3),定数!$A$6:$A$13,定数!$B$6:$B$13))</f>
        <v/>
      </c>
      <c r="S30" s="62"/>
      <c r="T30" s="63" t="str">
        <f t="shared" si="4"/>
        <v/>
      </c>
      <c r="U30" s="63"/>
      <c r="V30" t="str">
        <f t="shared" si="8"/>
        <v/>
      </c>
      <c r="W30" t="str">
        <f t="shared" si="3"/>
        <v/>
      </c>
      <c r="X30" s="39" t="str">
        <f t="shared" si="5"/>
        <v/>
      </c>
      <c r="Y30" s="40" t="str">
        <f t="shared" si="6"/>
        <v/>
      </c>
    </row>
    <row r="31" spans="2:25" x14ac:dyDescent="0.2">
      <c r="B31" s="38">
        <v>23</v>
      </c>
      <c r="C31" s="58" t="str">
        <f t="shared" si="0"/>
        <v/>
      </c>
      <c r="D31" s="58"/>
      <c r="E31" s="46"/>
      <c r="F31" s="8"/>
      <c r="G31" s="46"/>
      <c r="H31" s="66"/>
      <c r="I31" s="66"/>
      <c r="J31" s="46"/>
      <c r="K31" s="60"/>
      <c r="L31" s="61"/>
      <c r="M31" s="6" t="str">
        <f>IF(J31="","",(K31/J31)/LOOKUP(RIGHT($D$2,3),[1]定数!$A$6:$A$13,[1]定数!$B$6:$B$13))</f>
        <v/>
      </c>
      <c r="N31" s="46"/>
      <c r="O31" s="8"/>
      <c r="P31" s="107"/>
      <c r="Q31" s="107"/>
      <c r="R31" s="62" t="str">
        <f>IF(P31="","",T31*M31*LOOKUP(RIGHT($D$2,3),定数!$A$6:$A$13,定数!$B$6:$B$13))</f>
        <v/>
      </c>
      <c r="S31" s="62"/>
      <c r="T31" s="63" t="str">
        <f t="shared" si="4"/>
        <v/>
      </c>
      <c r="U31" s="63"/>
      <c r="V31" t="str">
        <f t="shared" si="8"/>
        <v/>
      </c>
      <c r="W31" t="str">
        <f t="shared" si="3"/>
        <v/>
      </c>
      <c r="X31" s="39" t="str">
        <f t="shared" si="5"/>
        <v/>
      </c>
      <c r="Y31" s="40" t="str">
        <f t="shared" si="6"/>
        <v/>
      </c>
    </row>
    <row r="32" spans="2:25" x14ac:dyDescent="0.2">
      <c r="B32" s="38">
        <v>24</v>
      </c>
      <c r="C32" s="58" t="str">
        <f t="shared" si="0"/>
        <v/>
      </c>
      <c r="D32" s="58"/>
      <c r="E32" s="46"/>
      <c r="F32" s="8"/>
      <c r="G32" s="46"/>
      <c r="H32" s="66"/>
      <c r="I32" s="66"/>
      <c r="J32" s="46"/>
      <c r="K32" s="60"/>
      <c r="L32" s="61"/>
      <c r="M32" s="6" t="str">
        <f>IF(J32="","",(K32/J32)/LOOKUP(RIGHT($D$2,3),[1]定数!$A$6:$A$13,[1]定数!$B$6:$B$13))</f>
        <v/>
      </c>
      <c r="N32" s="46"/>
      <c r="O32" s="8"/>
      <c r="P32" s="107"/>
      <c r="Q32" s="107"/>
      <c r="R32" s="62" t="str">
        <f>IF(P32="","",T32*M32*LOOKUP(RIGHT($D$2,3),定数!$A$6:$A$13,定数!$B$6:$B$13))</f>
        <v/>
      </c>
      <c r="S32" s="62"/>
      <c r="T32" s="63" t="str">
        <f t="shared" si="4"/>
        <v/>
      </c>
      <c r="U32" s="63"/>
      <c r="V32" t="str">
        <f t="shared" si="8"/>
        <v/>
      </c>
      <c r="W32" t="str">
        <f t="shared" si="3"/>
        <v/>
      </c>
      <c r="X32" s="39" t="str">
        <f t="shared" si="5"/>
        <v/>
      </c>
      <c r="Y32" s="40" t="str">
        <f t="shared" si="6"/>
        <v/>
      </c>
    </row>
    <row r="33" spans="2:25" x14ac:dyDescent="0.2">
      <c r="B33" s="38">
        <v>25</v>
      </c>
      <c r="C33" s="58" t="str">
        <f t="shared" si="0"/>
        <v/>
      </c>
      <c r="D33" s="58"/>
      <c r="E33" s="46"/>
      <c r="F33" s="8"/>
      <c r="G33" s="46"/>
      <c r="H33" s="66"/>
      <c r="I33" s="66"/>
      <c r="J33" s="46"/>
      <c r="K33" s="60"/>
      <c r="L33" s="61"/>
      <c r="M33" s="6" t="str">
        <f>IF(J33="","",(K33/J33)/LOOKUP(RIGHT($D$2,3),[1]定数!$A$6:$A$13,[1]定数!$B$6:$B$13))</f>
        <v/>
      </c>
      <c r="N33" s="46"/>
      <c r="O33" s="8"/>
      <c r="P33" s="107"/>
      <c r="Q33" s="107"/>
      <c r="R33" s="62" t="str">
        <f>IF(P33="","",T33*M33*LOOKUP(RIGHT($D$2,3),定数!$A$6:$A$13,定数!$B$6:$B$13))</f>
        <v/>
      </c>
      <c r="S33" s="62"/>
      <c r="T33" s="63" t="str">
        <f t="shared" si="4"/>
        <v/>
      </c>
      <c r="U33" s="63"/>
      <c r="V33" t="str">
        <f t="shared" si="8"/>
        <v/>
      </c>
      <c r="W33" t="str">
        <f t="shared" si="3"/>
        <v/>
      </c>
      <c r="X33" s="39" t="str">
        <f t="shared" si="5"/>
        <v/>
      </c>
      <c r="Y33" s="40" t="str">
        <f t="shared" si="6"/>
        <v/>
      </c>
    </row>
    <row r="34" spans="2:25" x14ac:dyDescent="0.2">
      <c r="B34" s="38">
        <v>26</v>
      </c>
      <c r="C34" s="58" t="str">
        <f t="shared" si="0"/>
        <v/>
      </c>
      <c r="D34" s="58"/>
      <c r="E34" s="50"/>
      <c r="F34" s="8"/>
      <c r="G34" s="50"/>
      <c r="H34" s="66"/>
      <c r="I34" s="66"/>
      <c r="J34" s="50"/>
      <c r="K34" s="60"/>
      <c r="L34" s="61"/>
      <c r="M34" s="6" t="str">
        <f>IF(J34="","",(K34/J34)/LOOKUP(RIGHT($D$2,3),[1]定数!$A$6:$A$13,[1]定数!$B$6:$B$13))</f>
        <v/>
      </c>
      <c r="N34" s="50"/>
      <c r="O34" s="8"/>
      <c r="P34" s="107"/>
      <c r="Q34" s="107"/>
      <c r="R34" s="62" t="str">
        <f>IF(P34="","",T34*M34*LOOKUP(RIGHT($D$2,3),定数!$A$6:$A$13,定数!$B$6:$B$13))</f>
        <v/>
      </c>
      <c r="S34" s="62"/>
      <c r="T34" s="63" t="str">
        <f t="shared" si="4"/>
        <v/>
      </c>
      <c r="U34" s="63"/>
      <c r="V34" t="str">
        <f t="shared" si="8"/>
        <v/>
      </c>
      <c r="W34" t="str">
        <f t="shared" si="3"/>
        <v/>
      </c>
      <c r="X34" s="39" t="str">
        <f t="shared" si="5"/>
        <v/>
      </c>
      <c r="Y34" s="40" t="str">
        <f t="shared" si="6"/>
        <v/>
      </c>
    </row>
    <row r="35" spans="2:25" x14ac:dyDescent="0.2">
      <c r="B35" s="38">
        <v>27</v>
      </c>
      <c r="C35" s="58" t="str">
        <f t="shared" si="0"/>
        <v/>
      </c>
      <c r="D35" s="58"/>
      <c r="E35" s="51"/>
      <c r="F35" s="8"/>
      <c r="G35" s="51"/>
      <c r="H35" s="66"/>
      <c r="I35" s="66"/>
      <c r="J35" s="51"/>
      <c r="K35" s="60"/>
      <c r="L35" s="61"/>
      <c r="M35" s="6" t="str">
        <f>IF(J35="","",(K35/J35)/LOOKUP(RIGHT($D$2,3),[1]定数!$A$6:$A$13,[1]定数!$B$6:$B$13))</f>
        <v/>
      </c>
      <c r="N35" s="51"/>
      <c r="O35" s="8"/>
      <c r="P35" s="107"/>
      <c r="Q35" s="107"/>
      <c r="R35" s="62" t="str">
        <f>IF(P35="","",T35*M35*LOOKUP(RIGHT($D$2,3),定数!$A$6:$A$13,定数!$B$6:$B$13))</f>
        <v/>
      </c>
      <c r="S35" s="62"/>
      <c r="T35" s="63" t="str">
        <f t="shared" si="4"/>
        <v/>
      </c>
      <c r="U35" s="63"/>
      <c r="V35" t="str">
        <f t="shared" si="8"/>
        <v/>
      </c>
      <c r="W35" t="str">
        <f t="shared" si="3"/>
        <v/>
      </c>
      <c r="X35" s="39" t="str">
        <f t="shared" si="5"/>
        <v/>
      </c>
      <c r="Y35" s="40" t="str">
        <f t="shared" si="6"/>
        <v/>
      </c>
    </row>
    <row r="36" spans="2:25" x14ac:dyDescent="0.2">
      <c r="B36" s="38">
        <v>28</v>
      </c>
      <c r="C36" s="58" t="str">
        <f t="shared" si="0"/>
        <v/>
      </c>
      <c r="D36" s="58"/>
      <c r="E36" s="47"/>
      <c r="F36" s="8"/>
      <c r="G36" s="47"/>
      <c r="H36" s="64"/>
      <c r="I36" s="64"/>
      <c r="J36" s="47"/>
      <c r="K36" s="60"/>
      <c r="L36" s="61"/>
      <c r="M36" s="6" t="str">
        <f>IF(J36="","",(K36/J36)/LOOKUP(RIGHT($D$2,3),[1]定数!$A$6:$A$13,[1]定数!$B$6:$B$13))</f>
        <v/>
      </c>
      <c r="N36" s="47"/>
      <c r="O36" s="8"/>
      <c r="P36" s="107"/>
      <c r="Q36" s="107"/>
      <c r="R36" s="62" t="str">
        <f>IF(P36="","",T36*M36*LOOKUP(RIGHT($D$2,3),定数!$A$6:$A$13,定数!$B$6:$B$13))</f>
        <v/>
      </c>
      <c r="S36" s="62"/>
      <c r="T36" s="63" t="str">
        <f t="shared" si="4"/>
        <v/>
      </c>
      <c r="U36" s="63"/>
      <c r="V36" t="str">
        <f t="shared" si="8"/>
        <v/>
      </c>
      <c r="W36" t="str">
        <f t="shared" si="3"/>
        <v/>
      </c>
      <c r="X36" s="39" t="str">
        <f t="shared" si="5"/>
        <v/>
      </c>
      <c r="Y36" s="40" t="str">
        <f t="shared" si="6"/>
        <v/>
      </c>
    </row>
    <row r="37" spans="2:25" x14ac:dyDescent="0.2">
      <c r="B37" s="38">
        <v>29</v>
      </c>
      <c r="C37" s="58" t="str">
        <f t="shared" si="0"/>
        <v/>
      </c>
      <c r="D37" s="58"/>
      <c r="E37" s="47"/>
      <c r="F37" s="8"/>
      <c r="G37" s="47"/>
      <c r="H37" s="64"/>
      <c r="I37" s="64"/>
      <c r="J37" s="47"/>
      <c r="K37" s="60"/>
      <c r="L37" s="61"/>
      <c r="M37" s="6"/>
      <c r="N37" s="47"/>
      <c r="O37" s="8"/>
      <c r="P37" s="107"/>
      <c r="Q37" s="107"/>
      <c r="R37" s="62" t="str">
        <f>IF(P37="","",T37*M37*LOOKUP(RIGHT($D$2,3),定数!$A$6:$A$13,定数!$B$6:$B$13))</f>
        <v/>
      </c>
      <c r="S37" s="62"/>
      <c r="T37" s="63" t="str">
        <f t="shared" si="4"/>
        <v/>
      </c>
      <c r="U37" s="63"/>
      <c r="V37" t="str">
        <f t="shared" si="8"/>
        <v/>
      </c>
      <c r="W37" t="str">
        <f t="shared" si="3"/>
        <v/>
      </c>
      <c r="X37" s="39" t="str">
        <f t="shared" si="5"/>
        <v/>
      </c>
      <c r="Y37" s="40" t="str">
        <f t="shared" si="6"/>
        <v/>
      </c>
    </row>
    <row r="38" spans="2:25" x14ac:dyDescent="0.2">
      <c r="B38" s="38">
        <v>30</v>
      </c>
      <c r="C38" s="58" t="str">
        <f t="shared" si="0"/>
        <v/>
      </c>
      <c r="D38" s="58"/>
      <c r="E38" s="47"/>
      <c r="F38" s="8"/>
      <c r="G38" s="47"/>
      <c r="H38" s="64"/>
      <c r="I38" s="64"/>
      <c r="J38" s="47"/>
      <c r="K38" s="60"/>
      <c r="L38" s="61"/>
      <c r="M38" s="6"/>
      <c r="N38" s="47"/>
      <c r="O38" s="8"/>
      <c r="P38" s="107"/>
      <c r="Q38" s="107"/>
      <c r="R38" s="62" t="str">
        <f>IF(P38="","",T38*M38*LOOKUP(RIGHT($D$2,3),定数!$A$6:$A$13,定数!$B$6:$B$13))</f>
        <v/>
      </c>
      <c r="S38" s="62"/>
      <c r="T38" s="63" t="str">
        <f t="shared" si="4"/>
        <v/>
      </c>
      <c r="U38" s="63"/>
      <c r="V38" t="str">
        <f t="shared" si="8"/>
        <v/>
      </c>
      <c r="W38" t="str">
        <f t="shared" si="3"/>
        <v/>
      </c>
      <c r="X38" s="39" t="str">
        <f t="shared" si="5"/>
        <v/>
      </c>
      <c r="Y38" s="40" t="str">
        <f t="shared" si="6"/>
        <v/>
      </c>
    </row>
    <row r="39" spans="2:25" x14ac:dyDescent="0.2">
      <c r="B39" s="38">
        <v>31</v>
      </c>
      <c r="C39" s="58" t="str">
        <f t="shared" si="0"/>
        <v/>
      </c>
      <c r="D39" s="58"/>
      <c r="E39" s="51"/>
      <c r="F39" s="8"/>
      <c r="G39" s="51"/>
      <c r="H39" s="59"/>
      <c r="I39" s="59"/>
      <c r="J39" s="51"/>
      <c r="K39" s="60"/>
      <c r="L39" s="61"/>
      <c r="M39" s="6"/>
      <c r="N39" s="51"/>
      <c r="O39" s="8"/>
      <c r="P39" s="107"/>
      <c r="Q39" s="107"/>
      <c r="R39" s="62" t="str">
        <f>IF(P39="","",T39*M39*LOOKUP(RIGHT($D$2,3),定数!$A$6:$A$13,定数!$B$6:$B$13))</f>
        <v/>
      </c>
      <c r="S39" s="62"/>
      <c r="T39" s="101" t="str">
        <f t="shared" ref="T39:T80" si="9">IF(P39="","",IF(G39="買",(P39-H39),(H39-P39))*IF(RIGHT($D$2,3)="JPY",100,10000))</f>
        <v/>
      </c>
      <c r="U39" s="102"/>
      <c r="V39" t="str">
        <f t="shared" si="8"/>
        <v/>
      </c>
      <c r="W39" t="str">
        <f t="shared" si="3"/>
        <v/>
      </c>
      <c r="X39" s="39" t="str">
        <f t="shared" si="5"/>
        <v/>
      </c>
      <c r="Y39" s="40" t="str">
        <f t="shared" si="6"/>
        <v/>
      </c>
    </row>
    <row r="40" spans="2:25" x14ac:dyDescent="0.2">
      <c r="B40" s="38">
        <v>32</v>
      </c>
      <c r="C40" s="58" t="str">
        <f t="shared" si="0"/>
        <v/>
      </c>
      <c r="D40" s="58"/>
      <c r="E40" s="51"/>
      <c r="F40" s="8"/>
      <c r="G40" s="51"/>
      <c r="H40" s="103"/>
      <c r="I40" s="104"/>
      <c r="J40" s="51"/>
      <c r="K40" s="60"/>
      <c r="L40" s="61"/>
      <c r="M40" s="6"/>
      <c r="N40" s="51"/>
      <c r="O40" s="8"/>
      <c r="P40" s="110"/>
      <c r="Q40" s="111"/>
      <c r="R40" s="62"/>
      <c r="S40" s="62"/>
      <c r="T40" s="101" t="str">
        <f>IF(P41="","",IF(G40="買",(P41-H40),(H40-P41))*IF(RIGHT($D$2,3)="JPY",100,10000))</f>
        <v/>
      </c>
      <c r="U40" s="102"/>
      <c r="V40" t="str">
        <f t="shared" si="8"/>
        <v/>
      </c>
      <c r="W40" t="str">
        <f t="shared" si="3"/>
        <v/>
      </c>
      <c r="X40" s="39" t="str">
        <f t="shared" si="5"/>
        <v/>
      </c>
      <c r="Y40" s="40" t="str">
        <f t="shared" si="6"/>
        <v/>
      </c>
    </row>
    <row r="41" spans="2:25" x14ac:dyDescent="0.2">
      <c r="B41" s="38">
        <v>33</v>
      </c>
      <c r="C41" s="58" t="str">
        <f t="shared" si="0"/>
        <v/>
      </c>
      <c r="D41" s="58"/>
      <c r="E41" s="48"/>
      <c r="F41" s="8"/>
      <c r="G41" s="48"/>
      <c r="H41" s="59"/>
      <c r="I41" s="59"/>
      <c r="J41" s="48"/>
      <c r="K41" s="60"/>
      <c r="L41" s="61"/>
      <c r="M41" s="6"/>
      <c r="N41" s="48"/>
      <c r="O41" s="8"/>
      <c r="P41" s="107"/>
      <c r="Q41" s="107"/>
      <c r="R41" s="108"/>
      <c r="S41" s="109"/>
      <c r="T41" s="101"/>
      <c r="U41" s="102"/>
      <c r="V41" t="str">
        <f t="shared" si="8"/>
        <v/>
      </c>
      <c r="W41" t="str">
        <f t="shared" si="3"/>
        <v/>
      </c>
      <c r="X41" s="39" t="str">
        <f t="shared" si="5"/>
        <v/>
      </c>
      <c r="Y41" s="40" t="str">
        <f t="shared" si="6"/>
        <v/>
      </c>
    </row>
    <row r="42" spans="2:25" x14ac:dyDescent="0.2">
      <c r="B42" s="38">
        <v>34</v>
      </c>
      <c r="C42" s="58" t="str">
        <f t="shared" si="0"/>
        <v/>
      </c>
      <c r="D42" s="58"/>
      <c r="E42" s="48"/>
      <c r="F42" s="8"/>
      <c r="G42" s="48"/>
      <c r="H42" s="59"/>
      <c r="I42" s="59"/>
      <c r="J42" s="48"/>
      <c r="K42" s="60"/>
      <c r="L42" s="61"/>
      <c r="M42" s="6"/>
      <c r="N42" s="48"/>
      <c r="O42" s="8"/>
      <c r="P42" s="107"/>
      <c r="Q42" s="107"/>
      <c r="R42" s="62" t="str">
        <f>IF(P42="","",T42*M42*LOOKUP(RIGHT($D$2,3),定数!$A$6:$A$13,定数!$B$6:$B$13))</f>
        <v/>
      </c>
      <c r="S42" s="62"/>
      <c r="T42" s="101" t="str">
        <f t="shared" si="9"/>
        <v/>
      </c>
      <c r="U42" s="102"/>
      <c r="V42" t="str">
        <f t="shared" si="8"/>
        <v/>
      </c>
      <c r="W42" t="str">
        <f t="shared" si="3"/>
        <v/>
      </c>
      <c r="X42" s="39" t="str">
        <f t="shared" si="5"/>
        <v/>
      </c>
      <c r="Y42" s="40" t="str">
        <f t="shared" si="6"/>
        <v/>
      </c>
    </row>
    <row r="43" spans="2:25" x14ac:dyDescent="0.2">
      <c r="B43" s="38">
        <v>35</v>
      </c>
      <c r="C43" s="58" t="str">
        <f t="shared" si="0"/>
        <v/>
      </c>
      <c r="D43" s="58"/>
      <c r="E43" s="48"/>
      <c r="F43" s="8"/>
      <c r="G43" s="48"/>
      <c r="H43" s="59"/>
      <c r="I43" s="59"/>
      <c r="J43" s="48"/>
      <c r="K43" s="60"/>
      <c r="L43" s="61"/>
      <c r="M43" s="6"/>
      <c r="N43" s="48"/>
      <c r="O43" s="8"/>
      <c r="P43" s="107"/>
      <c r="Q43" s="107"/>
      <c r="R43" s="62" t="str">
        <f>IF(P43="","",T43*M43*LOOKUP(RIGHT($D$2,3),定数!$A$6:$A$13,定数!$B$6:$B$13))</f>
        <v/>
      </c>
      <c r="S43" s="62"/>
      <c r="T43" s="101" t="str">
        <f t="shared" si="9"/>
        <v/>
      </c>
      <c r="U43" s="102"/>
      <c r="V43" t="str">
        <f t="shared" si="8"/>
        <v/>
      </c>
      <c r="W43" t="str">
        <f t="shared" si="3"/>
        <v/>
      </c>
      <c r="X43" s="39" t="str">
        <f t="shared" si="5"/>
        <v/>
      </c>
      <c r="Y43" s="40" t="str">
        <f t="shared" si="6"/>
        <v/>
      </c>
    </row>
    <row r="44" spans="2:25" x14ac:dyDescent="0.2">
      <c r="B44" s="38">
        <v>36</v>
      </c>
      <c r="C44" s="58" t="str">
        <f t="shared" si="0"/>
        <v/>
      </c>
      <c r="D44" s="58"/>
      <c r="E44" s="38"/>
      <c r="F44" s="8"/>
      <c r="G44" s="48"/>
      <c r="H44" s="103"/>
      <c r="I44" s="104"/>
      <c r="J44" s="48"/>
      <c r="K44" s="60"/>
      <c r="L44" s="61"/>
      <c r="M44" s="6"/>
      <c r="N44" s="48"/>
      <c r="O44" s="8"/>
      <c r="P44" s="105"/>
      <c r="Q44" s="106"/>
      <c r="R44" s="62" t="str">
        <f>IF(P44="","",T44*M44*LOOKUP(RIGHT($D$2,3),定数!$A$6:$A$13,定数!$B$6:$B$13))</f>
        <v/>
      </c>
      <c r="S44" s="62"/>
      <c r="T44" s="101" t="str">
        <f t="shared" si="9"/>
        <v/>
      </c>
      <c r="U44" s="102"/>
      <c r="V44" t="str">
        <f t="shared" si="8"/>
        <v/>
      </c>
      <c r="W44" t="str">
        <f t="shared" si="3"/>
        <v/>
      </c>
      <c r="X44" s="39" t="str">
        <f t="shared" si="5"/>
        <v/>
      </c>
      <c r="Y44" s="40" t="str">
        <f t="shared" si="6"/>
        <v/>
      </c>
    </row>
    <row r="45" spans="2:25" x14ac:dyDescent="0.2">
      <c r="B45" s="38">
        <v>37</v>
      </c>
      <c r="C45" s="58" t="str">
        <f t="shared" si="0"/>
        <v/>
      </c>
      <c r="D45" s="58"/>
      <c r="E45" s="48"/>
      <c r="F45" s="8"/>
      <c r="G45" s="48"/>
      <c r="H45" s="59"/>
      <c r="I45" s="59"/>
      <c r="J45" s="48"/>
      <c r="K45" s="60"/>
      <c r="L45" s="61"/>
      <c r="M45" s="6"/>
      <c r="N45" s="48"/>
      <c r="O45" s="8"/>
      <c r="P45" s="65"/>
      <c r="Q45" s="65"/>
      <c r="R45" s="62" t="str">
        <f>IF(P45="","",T45*M45*LOOKUP(RIGHT($D$2,3),定数!$A$6:$A$13,定数!$B$6:$B$13))</f>
        <v/>
      </c>
      <c r="S45" s="62"/>
      <c r="T45" s="101" t="str">
        <f t="shared" si="9"/>
        <v/>
      </c>
      <c r="U45" s="102"/>
      <c r="V45" t="str">
        <f t="shared" si="8"/>
        <v/>
      </c>
      <c r="W45" t="str">
        <f t="shared" si="3"/>
        <v/>
      </c>
      <c r="X45" s="39" t="str">
        <f t="shared" si="5"/>
        <v/>
      </c>
      <c r="Y45" s="40" t="str">
        <f t="shared" si="6"/>
        <v/>
      </c>
    </row>
    <row r="46" spans="2:25" x14ac:dyDescent="0.2">
      <c r="B46" s="38">
        <v>38</v>
      </c>
      <c r="C46" s="58" t="str">
        <f t="shared" si="0"/>
        <v/>
      </c>
      <c r="D46" s="58"/>
      <c r="E46" s="48"/>
      <c r="F46" s="8"/>
      <c r="G46" s="48"/>
      <c r="H46" s="59"/>
      <c r="I46" s="59"/>
      <c r="J46" s="48"/>
      <c r="K46" s="60"/>
      <c r="L46" s="61"/>
      <c r="M46" s="6"/>
      <c r="N46" s="48"/>
      <c r="O46" s="8"/>
      <c r="P46" s="65"/>
      <c r="Q46" s="65"/>
      <c r="R46" s="62" t="str">
        <f>IF(P46="","",T46*M46*LOOKUP(RIGHT($D$2,3),定数!$A$6:$A$13,定数!$B$6:$B$13))</f>
        <v/>
      </c>
      <c r="S46" s="62"/>
      <c r="T46" s="101" t="str">
        <f t="shared" si="9"/>
        <v/>
      </c>
      <c r="U46" s="102"/>
      <c r="V46" t="str">
        <f t="shared" si="8"/>
        <v/>
      </c>
      <c r="W46" t="str">
        <f t="shared" si="3"/>
        <v/>
      </c>
      <c r="X46" s="39" t="str">
        <f t="shared" si="5"/>
        <v/>
      </c>
      <c r="Y46" s="40" t="str">
        <f t="shared" si="6"/>
        <v/>
      </c>
    </row>
    <row r="47" spans="2:25" x14ac:dyDescent="0.2">
      <c r="B47" s="38">
        <v>39</v>
      </c>
      <c r="C47" s="58" t="str">
        <f t="shared" si="0"/>
        <v/>
      </c>
      <c r="D47" s="58"/>
      <c r="E47" s="49"/>
      <c r="F47" s="8"/>
      <c r="G47" s="49"/>
      <c r="H47" s="64"/>
      <c r="I47" s="64"/>
      <c r="J47" s="49"/>
      <c r="K47" s="60"/>
      <c r="L47" s="61"/>
      <c r="M47" s="6"/>
      <c r="N47" s="49"/>
      <c r="O47" s="8">
        <v>43489</v>
      </c>
      <c r="P47" s="65"/>
      <c r="Q47" s="65"/>
      <c r="R47" s="62"/>
      <c r="S47" s="62"/>
      <c r="T47" s="101" t="str">
        <f t="shared" si="9"/>
        <v/>
      </c>
      <c r="U47" s="102"/>
      <c r="V47" t="str">
        <f t="shared" si="8"/>
        <v/>
      </c>
      <c r="W47" t="str">
        <f t="shared" si="3"/>
        <v/>
      </c>
      <c r="X47" s="39" t="str">
        <f t="shared" si="5"/>
        <v/>
      </c>
      <c r="Y47" s="40" t="str">
        <f t="shared" si="6"/>
        <v/>
      </c>
    </row>
    <row r="48" spans="2:25" x14ac:dyDescent="0.2">
      <c r="B48" s="38">
        <v>40</v>
      </c>
      <c r="C48" s="58" t="str">
        <f t="shared" si="0"/>
        <v/>
      </c>
      <c r="D48" s="58"/>
      <c r="E48" s="49"/>
      <c r="F48" s="8"/>
      <c r="G48" s="49"/>
      <c r="H48" s="64"/>
      <c r="I48" s="64"/>
      <c r="J48" s="49"/>
      <c r="K48" s="60"/>
      <c r="L48" s="61"/>
      <c r="M48" s="6"/>
      <c r="N48" s="49"/>
      <c r="O48" s="8"/>
      <c r="P48" s="65"/>
      <c r="Q48" s="65"/>
      <c r="R48" s="62"/>
      <c r="S48" s="62"/>
      <c r="T48" s="101" t="str">
        <f t="shared" si="9"/>
        <v/>
      </c>
      <c r="U48" s="102"/>
      <c r="V48" t="str">
        <f t="shared" si="8"/>
        <v/>
      </c>
      <c r="W48" t="str">
        <f t="shared" si="3"/>
        <v/>
      </c>
      <c r="X48" s="39" t="str">
        <f t="shared" si="5"/>
        <v/>
      </c>
      <c r="Y48" s="40" t="str">
        <f t="shared" si="6"/>
        <v/>
      </c>
    </row>
    <row r="49" spans="2:25" x14ac:dyDescent="0.2">
      <c r="B49" s="38">
        <v>41</v>
      </c>
      <c r="C49" s="58" t="str">
        <f t="shared" si="0"/>
        <v/>
      </c>
      <c r="D49" s="58"/>
      <c r="E49" s="49"/>
      <c r="F49" s="8"/>
      <c r="G49" s="49"/>
      <c r="H49" s="64"/>
      <c r="I49" s="64"/>
      <c r="J49" s="49"/>
      <c r="K49" s="60"/>
      <c r="L49" s="61"/>
      <c r="M49" s="6"/>
      <c r="N49" s="49"/>
      <c r="O49" s="8"/>
      <c r="P49" s="65"/>
      <c r="Q49" s="65"/>
      <c r="R49" s="62"/>
      <c r="S49" s="62"/>
      <c r="T49" s="101" t="str">
        <f t="shared" si="9"/>
        <v/>
      </c>
      <c r="U49" s="102"/>
      <c r="V49" t="str">
        <f t="shared" si="8"/>
        <v/>
      </c>
      <c r="W49" t="str">
        <f t="shared" si="3"/>
        <v/>
      </c>
      <c r="X49" s="39" t="str">
        <f t="shared" si="5"/>
        <v/>
      </c>
      <c r="Y49" s="40" t="str">
        <f t="shared" si="6"/>
        <v/>
      </c>
    </row>
    <row r="50" spans="2:25" x14ac:dyDescent="0.2">
      <c r="B50" s="38">
        <v>42</v>
      </c>
      <c r="C50" s="58" t="str">
        <f t="shared" si="0"/>
        <v/>
      </c>
      <c r="D50" s="58"/>
      <c r="E50" s="49"/>
      <c r="F50" s="8"/>
      <c r="G50" s="49"/>
      <c r="H50" s="64"/>
      <c r="I50" s="64"/>
      <c r="J50" s="49"/>
      <c r="K50" s="60"/>
      <c r="L50" s="61"/>
      <c r="M50" s="6"/>
      <c r="N50" s="49"/>
      <c r="O50" s="8"/>
      <c r="P50" s="65"/>
      <c r="Q50" s="65"/>
      <c r="R50" s="62"/>
      <c r="S50" s="62"/>
      <c r="T50" s="101" t="str">
        <f t="shared" si="9"/>
        <v/>
      </c>
      <c r="U50" s="102"/>
      <c r="V50" t="str">
        <f t="shared" si="8"/>
        <v/>
      </c>
      <c r="W50" t="str">
        <f t="shared" si="3"/>
        <v/>
      </c>
      <c r="X50" s="39" t="str">
        <f t="shared" si="5"/>
        <v/>
      </c>
      <c r="Y50" s="40" t="str">
        <f t="shared" si="6"/>
        <v/>
      </c>
    </row>
    <row r="51" spans="2:25" x14ac:dyDescent="0.2">
      <c r="B51" s="38">
        <v>43</v>
      </c>
      <c r="C51" s="58" t="str">
        <f t="shared" si="0"/>
        <v/>
      </c>
      <c r="D51" s="58"/>
      <c r="E51" s="49"/>
      <c r="F51" s="8"/>
      <c r="G51" s="49"/>
      <c r="H51" s="64"/>
      <c r="I51" s="64"/>
      <c r="J51" s="49"/>
      <c r="K51" s="60"/>
      <c r="L51" s="61"/>
      <c r="M51" s="6"/>
      <c r="N51" s="49"/>
      <c r="O51" s="8"/>
      <c r="P51" s="65"/>
      <c r="Q51" s="65"/>
      <c r="R51" s="62"/>
      <c r="S51" s="62"/>
      <c r="T51" s="101" t="str">
        <f t="shared" si="9"/>
        <v/>
      </c>
      <c r="U51" s="102"/>
      <c r="V51" t="str">
        <f t="shared" si="8"/>
        <v/>
      </c>
      <c r="W51" t="str">
        <f t="shared" si="3"/>
        <v/>
      </c>
      <c r="X51" s="39" t="str">
        <f t="shared" si="5"/>
        <v/>
      </c>
      <c r="Y51" s="40" t="str">
        <f t="shared" si="6"/>
        <v/>
      </c>
    </row>
    <row r="52" spans="2:25" x14ac:dyDescent="0.2">
      <c r="B52" s="38">
        <v>44</v>
      </c>
      <c r="C52" s="58" t="str">
        <f t="shared" si="0"/>
        <v/>
      </c>
      <c r="D52" s="58"/>
      <c r="E52" s="49"/>
      <c r="F52" s="8"/>
      <c r="G52" s="49"/>
      <c r="H52" s="64"/>
      <c r="I52" s="64"/>
      <c r="J52" s="49"/>
      <c r="K52" s="60"/>
      <c r="L52" s="61"/>
      <c r="M52" s="6"/>
      <c r="N52" s="49"/>
      <c r="O52" s="8"/>
      <c r="P52" s="65"/>
      <c r="Q52" s="65"/>
      <c r="R52" s="62"/>
      <c r="S52" s="62"/>
      <c r="T52" s="101" t="str">
        <f t="shared" si="9"/>
        <v/>
      </c>
      <c r="U52" s="102"/>
      <c r="V52" t="str">
        <f t="shared" si="8"/>
        <v/>
      </c>
      <c r="W52" t="str">
        <f t="shared" si="3"/>
        <v/>
      </c>
      <c r="X52" s="39" t="str">
        <f t="shared" si="5"/>
        <v/>
      </c>
      <c r="Y52" s="40" t="str">
        <f t="shared" si="6"/>
        <v/>
      </c>
    </row>
    <row r="53" spans="2:25" x14ac:dyDescent="0.2">
      <c r="B53" s="38">
        <v>45</v>
      </c>
      <c r="C53" s="58" t="str">
        <f t="shared" si="0"/>
        <v/>
      </c>
      <c r="D53" s="58"/>
      <c r="E53" s="38"/>
      <c r="F53" s="8"/>
      <c r="G53" s="38"/>
      <c r="H53" s="59"/>
      <c r="I53" s="59"/>
      <c r="J53" s="38"/>
      <c r="K53" s="60"/>
      <c r="L53" s="61"/>
      <c r="M53" s="6"/>
      <c r="N53" s="38"/>
      <c r="O53" s="8"/>
      <c r="P53" s="65"/>
      <c r="Q53" s="65"/>
      <c r="R53" s="62"/>
      <c r="S53" s="62"/>
      <c r="T53" s="101" t="str">
        <f t="shared" si="9"/>
        <v/>
      </c>
      <c r="U53" s="102"/>
      <c r="V53" t="str">
        <f t="shared" si="8"/>
        <v/>
      </c>
      <c r="W53" t="str">
        <f t="shared" si="3"/>
        <v/>
      </c>
      <c r="X53" s="39" t="str">
        <f t="shared" si="5"/>
        <v/>
      </c>
      <c r="Y53" s="40" t="str">
        <f t="shared" si="6"/>
        <v/>
      </c>
    </row>
    <row r="54" spans="2:25" x14ac:dyDescent="0.2">
      <c r="B54" s="38">
        <v>46</v>
      </c>
      <c r="C54" s="58" t="str">
        <f t="shared" si="0"/>
        <v/>
      </c>
      <c r="D54" s="58"/>
      <c r="E54" s="38"/>
      <c r="F54" s="8"/>
      <c r="G54" s="38"/>
      <c r="H54" s="59"/>
      <c r="I54" s="59"/>
      <c r="J54" s="38"/>
      <c r="K54" s="60"/>
      <c r="L54" s="61"/>
      <c r="M54" s="6"/>
      <c r="N54" s="38"/>
      <c r="O54" s="8"/>
      <c r="P54" s="65"/>
      <c r="Q54" s="65"/>
      <c r="R54" s="62"/>
      <c r="S54" s="62"/>
      <c r="T54" s="101" t="str">
        <f t="shared" si="9"/>
        <v/>
      </c>
      <c r="U54" s="102"/>
      <c r="V54" t="str">
        <f t="shared" si="8"/>
        <v/>
      </c>
      <c r="W54" t="str">
        <f t="shared" si="3"/>
        <v/>
      </c>
      <c r="X54" s="39" t="str">
        <f t="shared" si="5"/>
        <v/>
      </c>
      <c r="Y54" s="40" t="str">
        <f t="shared" si="6"/>
        <v/>
      </c>
    </row>
    <row r="55" spans="2:25" x14ac:dyDescent="0.2">
      <c r="B55" s="38">
        <v>47</v>
      </c>
      <c r="C55" s="58" t="str">
        <f t="shared" si="0"/>
        <v/>
      </c>
      <c r="D55" s="58"/>
      <c r="E55" s="38"/>
      <c r="F55" s="8"/>
      <c r="G55" s="38"/>
      <c r="H55" s="59"/>
      <c r="I55" s="59"/>
      <c r="J55" s="38"/>
      <c r="K55" s="60"/>
      <c r="L55" s="61"/>
      <c r="M55" s="6"/>
      <c r="N55" s="38"/>
      <c r="O55" s="8"/>
      <c r="P55" s="65"/>
      <c r="Q55" s="65"/>
      <c r="R55" s="62"/>
      <c r="S55" s="62"/>
      <c r="T55" s="101" t="str">
        <f t="shared" si="9"/>
        <v/>
      </c>
      <c r="U55" s="102"/>
      <c r="V55" t="str">
        <f t="shared" si="8"/>
        <v/>
      </c>
      <c r="W55" t="str">
        <f t="shared" si="3"/>
        <v/>
      </c>
      <c r="X55" s="39" t="str">
        <f t="shared" si="5"/>
        <v/>
      </c>
      <c r="Y55" s="40" t="str">
        <f t="shared" si="6"/>
        <v/>
      </c>
    </row>
    <row r="56" spans="2:25" x14ac:dyDescent="0.2">
      <c r="B56" s="38">
        <v>48</v>
      </c>
      <c r="C56" s="58" t="str">
        <f t="shared" si="0"/>
        <v/>
      </c>
      <c r="D56" s="58"/>
      <c r="E56" s="38"/>
      <c r="F56" s="8"/>
      <c r="G56" s="38"/>
      <c r="H56" s="59"/>
      <c r="I56" s="59"/>
      <c r="J56" s="38"/>
      <c r="K56" s="60"/>
      <c r="L56" s="61"/>
      <c r="M56" s="6"/>
      <c r="N56" s="38"/>
      <c r="O56" s="8"/>
      <c r="P56" s="65"/>
      <c r="Q56" s="65"/>
      <c r="R56" s="62"/>
      <c r="S56" s="62"/>
      <c r="T56" s="101" t="str">
        <f t="shared" si="9"/>
        <v/>
      </c>
      <c r="U56" s="102"/>
      <c r="V56" t="str">
        <f t="shared" si="8"/>
        <v/>
      </c>
      <c r="W56" t="str">
        <f t="shared" si="3"/>
        <v/>
      </c>
      <c r="X56" s="39" t="str">
        <f t="shared" si="5"/>
        <v/>
      </c>
      <c r="Y56" s="40" t="str">
        <f t="shared" si="6"/>
        <v/>
      </c>
    </row>
    <row r="57" spans="2:25" x14ac:dyDescent="0.2">
      <c r="B57" s="38">
        <v>49</v>
      </c>
      <c r="C57" s="58" t="str">
        <f t="shared" si="0"/>
        <v/>
      </c>
      <c r="D57" s="58"/>
      <c r="E57" s="38"/>
      <c r="F57" s="8"/>
      <c r="G57" s="38"/>
      <c r="H57" s="59"/>
      <c r="I57" s="59"/>
      <c r="J57" s="38"/>
      <c r="K57" s="60"/>
      <c r="L57" s="61"/>
      <c r="M57" s="6"/>
      <c r="N57" s="38"/>
      <c r="O57" s="8"/>
      <c r="P57" s="65"/>
      <c r="Q57" s="65"/>
      <c r="R57" s="62"/>
      <c r="S57" s="62"/>
      <c r="T57" s="101" t="str">
        <f t="shared" si="9"/>
        <v/>
      </c>
      <c r="U57" s="102"/>
      <c r="V57" t="str">
        <f t="shared" si="8"/>
        <v/>
      </c>
      <c r="W57" t="str">
        <f t="shared" si="3"/>
        <v/>
      </c>
      <c r="X57" s="39" t="str">
        <f t="shared" si="5"/>
        <v/>
      </c>
      <c r="Y57" s="40" t="str">
        <f t="shared" si="6"/>
        <v/>
      </c>
    </row>
    <row r="58" spans="2:25" x14ac:dyDescent="0.2">
      <c r="B58" s="38">
        <v>50</v>
      </c>
      <c r="C58" s="58" t="str">
        <f t="shared" si="0"/>
        <v/>
      </c>
      <c r="D58" s="58"/>
      <c r="E58" s="38"/>
      <c r="F58" s="8"/>
      <c r="G58" s="38"/>
      <c r="H58" s="59"/>
      <c r="I58" s="59"/>
      <c r="J58" s="38"/>
      <c r="K58" s="60"/>
      <c r="L58" s="61"/>
      <c r="M58" s="6"/>
      <c r="N58" s="38"/>
      <c r="O58" s="8"/>
      <c r="P58" s="65"/>
      <c r="Q58" s="65"/>
      <c r="R58" s="62"/>
      <c r="S58" s="62"/>
      <c r="T58" s="101" t="str">
        <f t="shared" si="9"/>
        <v/>
      </c>
      <c r="U58" s="102"/>
      <c r="V58" t="str">
        <f t="shared" si="8"/>
        <v/>
      </c>
      <c r="W58" t="str">
        <f t="shared" si="3"/>
        <v/>
      </c>
      <c r="X58" s="39" t="str">
        <f t="shared" si="5"/>
        <v/>
      </c>
      <c r="Y58" s="40" t="str">
        <f t="shared" si="6"/>
        <v/>
      </c>
    </row>
    <row r="59" spans="2:25" x14ac:dyDescent="0.2">
      <c r="B59" s="38">
        <v>51</v>
      </c>
      <c r="C59" s="58"/>
      <c r="D59" s="58"/>
      <c r="E59" s="38"/>
      <c r="F59" s="8"/>
      <c r="G59" s="38"/>
      <c r="H59" s="59"/>
      <c r="I59" s="59"/>
      <c r="J59" s="38"/>
      <c r="K59" s="60"/>
      <c r="L59" s="61"/>
      <c r="M59" s="6"/>
      <c r="N59" s="38"/>
      <c r="O59" s="8"/>
      <c r="P59" s="65"/>
      <c r="Q59" s="65"/>
      <c r="R59" s="62"/>
      <c r="S59" s="62"/>
      <c r="T59" s="101" t="str">
        <f t="shared" si="9"/>
        <v/>
      </c>
      <c r="U59" s="102"/>
      <c r="V59" t="str">
        <f t="shared" si="8"/>
        <v/>
      </c>
      <c r="W59" t="str">
        <f t="shared" si="3"/>
        <v/>
      </c>
      <c r="X59" s="39" t="str">
        <f t="shared" si="5"/>
        <v/>
      </c>
      <c r="Y59" s="40" t="str">
        <f t="shared" si="6"/>
        <v/>
      </c>
    </row>
    <row r="60" spans="2:25" x14ac:dyDescent="0.2">
      <c r="B60" s="38">
        <v>52</v>
      </c>
      <c r="C60" s="58" t="str">
        <f t="shared" ref="C60:C73" si="10">IF(R59="","",C59+R59)</f>
        <v/>
      </c>
      <c r="D60" s="58"/>
      <c r="E60" s="38"/>
      <c r="F60" s="8"/>
      <c r="G60" s="38"/>
      <c r="H60" s="59"/>
      <c r="I60" s="59"/>
      <c r="J60" s="38"/>
      <c r="K60" s="60"/>
      <c r="L60" s="61"/>
      <c r="M60" s="6"/>
      <c r="N60" s="38"/>
      <c r="O60" s="8"/>
      <c r="P60" s="65"/>
      <c r="Q60" s="65"/>
      <c r="R60" s="62" t="str">
        <f>IF(P60="","",T60*M60*LOOKUP(RIGHT($D$2,3),定数!$A$6:$A$13,定数!$B$6:$B$13))</f>
        <v/>
      </c>
      <c r="S60" s="62"/>
      <c r="T60" s="101" t="str">
        <f t="shared" si="9"/>
        <v/>
      </c>
      <c r="U60" s="102"/>
      <c r="V60" t="str">
        <f t="shared" si="8"/>
        <v/>
      </c>
      <c r="W60" t="str">
        <f t="shared" si="3"/>
        <v/>
      </c>
      <c r="X60" s="39" t="str">
        <f t="shared" si="5"/>
        <v/>
      </c>
      <c r="Y60" s="40" t="str">
        <f t="shared" si="6"/>
        <v/>
      </c>
    </row>
    <row r="61" spans="2:25" x14ac:dyDescent="0.2">
      <c r="B61" s="38">
        <v>53</v>
      </c>
      <c r="C61" s="58" t="str">
        <f t="shared" si="10"/>
        <v/>
      </c>
      <c r="D61" s="58"/>
      <c r="E61" s="38"/>
      <c r="F61" s="8"/>
      <c r="G61" s="38"/>
      <c r="H61" s="59"/>
      <c r="I61" s="59"/>
      <c r="J61" s="38"/>
      <c r="K61" s="60"/>
      <c r="L61" s="61"/>
      <c r="M61" s="6"/>
      <c r="N61" s="38"/>
      <c r="O61" s="8"/>
      <c r="P61" s="65"/>
      <c r="Q61" s="65"/>
      <c r="R61" s="62" t="str">
        <f>IF(P61="","",T61*M61*LOOKUP(RIGHT($D$2,3),定数!$A$6:$A$13,定数!$B$6:$B$13))</f>
        <v/>
      </c>
      <c r="S61" s="62"/>
      <c r="T61" s="101" t="str">
        <f t="shared" si="9"/>
        <v/>
      </c>
      <c r="U61" s="102"/>
      <c r="V61" t="str">
        <f t="shared" si="8"/>
        <v/>
      </c>
      <c r="W61" t="str">
        <f t="shared" si="3"/>
        <v/>
      </c>
      <c r="X61" s="39" t="str">
        <f t="shared" si="5"/>
        <v/>
      </c>
      <c r="Y61" s="40" t="str">
        <f t="shared" si="6"/>
        <v/>
      </c>
    </row>
    <row r="62" spans="2:25" x14ac:dyDescent="0.2">
      <c r="B62" s="38">
        <v>54</v>
      </c>
      <c r="C62" s="58" t="str">
        <f t="shared" si="10"/>
        <v/>
      </c>
      <c r="D62" s="58"/>
      <c r="E62" s="38"/>
      <c r="F62" s="8"/>
      <c r="G62" s="38"/>
      <c r="H62" s="59"/>
      <c r="I62" s="59"/>
      <c r="J62" s="38"/>
      <c r="K62" s="60"/>
      <c r="L62" s="61"/>
      <c r="M62" s="6"/>
      <c r="N62" s="38"/>
      <c r="O62" s="8"/>
      <c r="P62" s="65"/>
      <c r="Q62" s="65"/>
      <c r="R62" s="62" t="str">
        <f>IF(P62="","",T62*M62*LOOKUP(RIGHT($D$2,3),定数!$A$6:$A$13,定数!$B$6:$B$13))</f>
        <v/>
      </c>
      <c r="S62" s="62"/>
      <c r="T62" s="101" t="str">
        <f t="shared" si="9"/>
        <v/>
      </c>
      <c r="U62" s="102"/>
      <c r="V62" t="str">
        <f t="shared" si="8"/>
        <v/>
      </c>
      <c r="W62" t="str">
        <f t="shared" si="3"/>
        <v/>
      </c>
      <c r="X62" s="39" t="str">
        <f t="shared" si="5"/>
        <v/>
      </c>
      <c r="Y62" s="40" t="str">
        <f t="shared" si="6"/>
        <v/>
      </c>
    </row>
    <row r="63" spans="2:25" x14ac:dyDescent="0.2">
      <c r="B63" s="38">
        <v>55</v>
      </c>
      <c r="C63" s="58" t="str">
        <f t="shared" si="10"/>
        <v/>
      </c>
      <c r="D63" s="58"/>
      <c r="E63" s="38"/>
      <c r="F63" s="8"/>
      <c r="G63" s="38"/>
      <c r="H63" s="59"/>
      <c r="I63" s="59"/>
      <c r="J63" s="38"/>
      <c r="K63" s="60"/>
      <c r="L63" s="61"/>
      <c r="M63" s="6"/>
      <c r="N63" s="38"/>
      <c r="O63" s="8"/>
      <c r="P63" s="65"/>
      <c r="Q63" s="65"/>
      <c r="R63" s="62" t="str">
        <f>IF(P63="","",T63*M63*LOOKUP(RIGHT($D$2,3),定数!$A$6:$A$13,定数!$B$6:$B$13))</f>
        <v/>
      </c>
      <c r="S63" s="62"/>
      <c r="T63" s="101" t="str">
        <f t="shared" si="9"/>
        <v/>
      </c>
      <c r="U63" s="102"/>
      <c r="V63" t="str">
        <f t="shared" si="8"/>
        <v/>
      </c>
      <c r="W63" t="str">
        <f t="shared" si="3"/>
        <v/>
      </c>
      <c r="X63" s="39" t="str">
        <f t="shared" si="5"/>
        <v/>
      </c>
      <c r="Y63" s="40" t="str">
        <f t="shared" si="6"/>
        <v/>
      </c>
    </row>
    <row r="64" spans="2:25" x14ac:dyDescent="0.2">
      <c r="B64" s="38">
        <v>56</v>
      </c>
      <c r="C64" s="58" t="str">
        <f t="shared" si="10"/>
        <v/>
      </c>
      <c r="D64" s="58"/>
      <c r="E64" s="38"/>
      <c r="F64" s="8"/>
      <c r="G64" s="38"/>
      <c r="H64" s="59"/>
      <c r="I64" s="59"/>
      <c r="J64" s="38"/>
      <c r="K64" s="60"/>
      <c r="L64" s="61"/>
      <c r="M64" s="6"/>
      <c r="N64" s="38"/>
      <c r="O64" s="8"/>
      <c r="P64" s="65"/>
      <c r="Q64" s="65"/>
      <c r="R64" s="62" t="str">
        <f>IF(P64="","",T64*M64*LOOKUP(RIGHT($D$2,3),定数!$A$6:$A$13,定数!$B$6:$B$13))</f>
        <v/>
      </c>
      <c r="S64" s="62"/>
      <c r="T64" s="101" t="str">
        <f t="shared" si="9"/>
        <v/>
      </c>
      <c r="U64" s="102"/>
      <c r="V64" t="str">
        <f t="shared" si="8"/>
        <v/>
      </c>
      <c r="W64" t="str">
        <f t="shared" si="3"/>
        <v/>
      </c>
      <c r="X64" s="39" t="str">
        <f t="shared" si="5"/>
        <v/>
      </c>
      <c r="Y64" s="40" t="str">
        <f t="shared" si="6"/>
        <v/>
      </c>
    </row>
    <row r="65" spans="2:25" x14ac:dyDescent="0.2">
      <c r="B65" s="38">
        <v>57</v>
      </c>
      <c r="C65" s="58" t="str">
        <f t="shared" si="10"/>
        <v/>
      </c>
      <c r="D65" s="58"/>
      <c r="E65" s="38"/>
      <c r="F65" s="8"/>
      <c r="G65" s="38"/>
      <c r="H65" s="59"/>
      <c r="I65" s="59"/>
      <c r="J65" s="38"/>
      <c r="K65" s="60"/>
      <c r="L65" s="61"/>
      <c r="M65" s="6"/>
      <c r="N65" s="38"/>
      <c r="O65" s="8"/>
      <c r="P65" s="65"/>
      <c r="Q65" s="65"/>
      <c r="R65" s="62" t="str">
        <f>IF(P65="","",T65*M65*LOOKUP(RIGHT($D$2,3),定数!$A$6:$A$13,定数!$B$6:$B$13))</f>
        <v/>
      </c>
      <c r="S65" s="62"/>
      <c r="T65" s="101" t="str">
        <f t="shared" si="9"/>
        <v/>
      </c>
      <c r="U65" s="102"/>
      <c r="V65" t="str">
        <f t="shared" si="8"/>
        <v/>
      </c>
      <c r="W65" t="str">
        <f t="shared" si="3"/>
        <v/>
      </c>
      <c r="X65" s="39" t="str">
        <f t="shared" si="5"/>
        <v/>
      </c>
      <c r="Y65" s="40" t="str">
        <f t="shared" si="6"/>
        <v/>
      </c>
    </row>
    <row r="66" spans="2:25" x14ac:dyDescent="0.2">
      <c r="B66" s="38">
        <v>58</v>
      </c>
      <c r="C66" s="58" t="str">
        <f t="shared" si="10"/>
        <v/>
      </c>
      <c r="D66" s="58"/>
      <c r="E66" s="38"/>
      <c r="F66" s="8"/>
      <c r="G66" s="38"/>
      <c r="H66" s="59"/>
      <c r="I66" s="59"/>
      <c r="J66" s="38"/>
      <c r="K66" s="60" t="str">
        <f t="shared" ref="K66:K74" si="11">IF(J66="","",C66*0.03)</f>
        <v/>
      </c>
      <c r="L66" s="61"/>
      <c r="M66" s="6" t="str">
        <f>IF(J66="","",(K66/J66)/LOOKUP(RIGHT($D$2,3),定数!$A$6:$A$13,定数!$B$6:$B$13))</f>
        <v/>
      </c>
      <c r="N66" s="38"/>
      <c r="O66" s="8"/>
      <c r="P66" s="65"/>
      <c r="Q66" s="65"/>
      <c r="R66" s="62" t="str">
        <f>IF(P66="","",T66*M66*LOOKUP(RIGHT($D$2,3),定数!$A$6:$A$13,定数!$B$6:$B$13))</f>
        <v/>
      </c>
      <c r="S66" s="62"/>
      <c r="T66" s="101" t="str">
        <f t="shared" si="9"/>
        <v/>
      </c>
      <c r="U66" s="102"/>
      <c r="V66" t="str">
        <f t="shared" si="8"/>
        <v/>
      </c>
      <c r="W66" t="str">
        <f t="shared" si="3"/>
        <v/>
      </c>
      <c r="X66" s="39" t="str">
        <f t="shared" si="5"/>
        <v/>
      </c>
      <c r="Y66" s="40" t="str">
        <f t="shared" si="6"/>
        <v/>
      </c>
    </row>
    <row r="67" spans="2:25" x14ac:dyDescent="0.2">
      <c r="B67" s="38">
        <v>59</v>
      </c>
      <c r="C67" s="58" t="str">
        <f t="shared" si="10"/>
        <v/>
      </c>
      <c r="D67" s="58"/>
      <c r="E67" s="38"/>
      <c r="F67" s="8"/>
      <c r="G67" s="38"/>
      <c r="H67" s="59"/>
      <c r="I67" s="59"/>
      <c r="J67" s="38"/>
      <c r="K67" s="60" t="str">
        <f t="shared" si="11"/>
        <v/>
      </c>
      <c r="L67" s="61"/>
      <c r="M67" s="6" t="str">
        <f>IF(J67="","",(K67/J67)/LOOKUP(RIGHT($D$2,3),定数!$A$6:$A$13,定数!$B$6:$B$13))</f>
        <v/>
      </c>
      <c r="N67" s="38"/>
      <c r="O67" s="8"/>
      <c r="P67" s="65"/>
      <c r="Q67" s="65"/>
      <c r="R67" s="62" t="str">
        <f>IF(P67="","",T67*M67*LOOKUP(RIGHT($D$2,3),定数!$A$6:$A$13,定数!$B$6:$B$13))</f>
        <v/>
      </c>
      <c r="S67" s="62"/>
      <c r="T67" s="101" t="str">
        <f t="shared" si="9"/>
        <v/>
      </c>
      <c r="U67" s="102"/>
      <c r="V67" t="str">
        <f t="shared" si="8"/>
        <v/>
      </c>
      <c r="W67" t="str">
        <f t="shared" si="3"/>
        <v/>
      </c>
      <c r="X67" s="39" t="str">
        <f t="shared" si="5"/>
        <v/>
      </c>
      <c r="Y67" s="40" t="str">
        <f t="shared" si="6"/>
        <v/>
      </c>
    </row>
    <row r="68" spans="2:25" x14ac:dyDescent="0.2">
      <c r="B68" s="38">
        <v>60</v>
      </c>
      <c r="C68" s="58" t="str">
        <f t="shared" si="10"/>
        <v/>
      </c>
      <c r="D68" s="58"/>
      <c r="E68" s="38"/>
      <c r="F68" s="8"/>
      <c r="G68" s="38"/>
      <c r="H68" s="59"/>
      <c r="I68" s="59"/>
      <c r="J68" s="38"/>
      <c r="K68" s="60" t="str">
        <f t="shared" si="11"/>
        <v/>
      </c>
      <c r="L68" s="61"/>
      <c r="M68" s="6" t="str">
        <f>IF(J68="","",(K68/J68)/LOOKUP(RIGHT($D$2,3),定数!$A$6:$A$13,定数!$B$6:$B$13))</f>
        <v/>
      </c>
      <c r="N68" s="38"/>
      <c r="O68" s="8"/>
      <c r="P68" s="65"/>
      <c r="Q68" s="65"/>
      <c r="R68" s="62" t="str">
        <f>IF(P68="","",T68*M68*LOOKUP(RIGHT($D$2,3),定数!$A$6:$A$13,定数!$B$6:$B$13))</f>
        <v/>
      </c>
      <c r="S68" s="62"/>
      <c r="T68" s="101" t="str">
        <f t="shared" si="9"/>
        <v/>
      </c>
      <c r="U68" s="102"/>
      <c r="V68" t="str">
        <f t="shared" si="8"/>
        <v/>
      </c>
      <c r="W68" t="str">
        <f t="shared" si="3"/>
        <v/>
      </c>
      <c r="X68" s="39" t="str">
        <f t="shared" si="5"/>
        <v/>
      </c>
      <c r="Y68" s="40" t="str">
        <f t="shared" si="6"/>
        <v/>
      </c>
    </row>
    <row r="69" spans="2:25" x14ac:dyDescent="0.2">
      <c r="B69" s="38">
        <v>61</v>
      </c>
      <c r="C69" s="58" t="str">
        <f t="shared" si="10"/>
        <v/>
      </c>
      <c r="D69" s="58"/>
      <c r="E69" s="38"/>
      <c r="F69" s="8"/>
      <c r="G69" s="38"/>
      <c r="H69" s="59"/>
      <c r="I69" s="59"/>
      <c r="J69" s="38"/>
      <c r="K69" s="60" t="str">
        <f t="shared" si="11"/>
        <v/>
      </c>
      <c r="L69" s="61"/>
      <c r="M69" s="6" t="str">
        <f>IF(J69="","",(K69/J69)/LOOKUP(RIGHT($D$2,3),定数!$A$6:$A$13,定数!$B$6:$B$13))</f>
        <v/>
      </c>
      <c r="N69" s="38"/>
      <c r="O69" s="8"/>
      <c r="P69" s="65"/>
      <c r="Q69" s="65"/>
      <c r="R69" s="62" t="str">
        <f>IF(P69="","",T69*M69*LOOKUP(RIGHT($D$2,3),定数!$A$6:$A$13,定数!$B$6:$B$13))</f>
        <v/>
      </c>
      <c r="S69" s="62"/>
      <c r="T69" s="101" t="str">
        <f t="shared" si="9"/>
        <v/>
      </c>
      <c r="U69" s="102"/>
      <c r="V69" t="str">
        <f t="shared" si="8"/>
        <v/>
      </c>
      <c r="W69" t="str">
        <f t="shared" si="3"/>
        <v/>
      </c>
      <c r="X69" s="39" t="str">
        <f t="shared" si="5"/>
        <v/>
      </c>
      <c r="Y69" s="40" t="str">
        <f t="shared" si="6"/>
        <v/>
      </c>
    </row>
    <row r="70" spans="2:25" x14ac:dyDescent="0.2">
      <c r="B70" s="38">
        <v>62</v>
      </c>
      <c r="C70" s="58" t="str">
        <f t="shared" si="10"/>
        <v/>
      </c>
      <c r="D70" s="58"/>
      <c r="E70" s="38"/>
      <c r="F70" s="8"/>
      <c r="G70" s="38"/>
      <c r="H70" s="59"/>
      <c r="I70" s="59"/>
      <c r="J70" s="38"/>
      <c r="K70" s="60" t="str">
        <f t="shared" si="11"/>
        <v/>
      </c>
      <c r="L70" s="61"/>
      <c r="M70" s="6" t="str">
        <f>IF(J70="","",(K70/J70)/LOOKUP(RIGHT($D$2,3),定数!$A$6:$A$13,定数!$B$6:$B$13))</f>
        <v/>
      </c>
      <c r="N70" s="38"/>
      <c r="O70" s="8"/>
      <c r="P70" s="65"/>
      <c r="Q70" s="65"/>
      <c r="R70" s="62" t="str">
        <f>IF(P70="","",T70*M70*LOOKUP(RIGHT($D$2,3),定数!$A$6:$A$13,定数!$B$6:$B$13))</f>
        <v/>
      </c>
      <c r="S70" s="62"/>
      <c r="T70" s="101" t="str">
        <f t="shared" si="9"/>
        <v/>
      </c>
      <c r="U70" s="102"/>
      <c r="V70" t="str">
        <f t="shared" si="8"/>
        <v/>
      </c>
      <c r="W70" t="str">
        <f t="shared" si="3"/>
        <v/>
      </c>
      <c r="X70" s="39" t="str">
        <f t="shared" si="5"/>
        <v/>
      </c>
      <c r="Y70" s="40" t="str">
        <f t="shared" si="6"/>
        <v/>
      </c>
    </row>
    <row r="71" spans="2:25" x14ac:dyDescent="0.2">
      <c r="B71" s="38">
        <v>63</v>
      </c>
      <c r="C71" s="58" t="str">
        <f t="shared" si="10"/>
        <v/>
      </c>
      <c r="D71" s="58"/>
      <c r="E71" s="38"/>
      <c r="F71" s="8"/>
      <c r="G71" s="38"/>
      <c r="H71" s="59"/>
      <c r="I71" s="59"/>
      <c r="J71" s="38"/>
      <c r="K71" s="60" t="str">
        <f t="shared" si="11"/>
        <v/>
      </c>
      <c r="L71" s="61"/>
      <c r="M71" s="6" t="str">
        <f>IF(J71="","",(K71/J71)/LOOKUP(RIGHT($D$2,3),定数!$A$6:$A$13,定数!$B$6:$B$13))</f>
        <v/>
      </c>
      <c r="N71" s="38"/>
      <c r="O71" s="8"/>
      <c r="P71" s="65"/>
      <c r="Q71" s="65"/>
      <c r="R71" s="62" t="str">
        <f>IF(P71="","",T71*M71*LOOKUP(RIGHT($D$2,3),定数!$A$6:$A$13,定数!$B$6:$B$13))</f>
        <v/>
      </c>
      <c r="S71" s="62"/>
      <c r="T71" s="101" t="str">
        <f t="shared" si="9"/>
        <v/>
      </c>
      <c r="U71" s="102"/>
      <c r="V71" t="str">
        <f t="shared" si="8"/>
        <v/>
      </c>
      <c r="W71" t="str">
        <f t="shared" si="3"/>
        <v/>
      </c>
      <c r="X71" s="39" t="str">
        <f t="shared" si="5"/>
        <v/>
      </c>
      <c r="Y71" s="40" t="str">
        <f t="shared" si="6"/>
        <v/>
      </c>
    </row>
    <row r="72" spans="2:25" x14ac:dyDescent="0.2">
      <c r="B72" s="38">
        <v>64</v>
      </c>
      <c r="C72" s="58" t="str">
        <f t="shared" si="10"/>
        <v/>
      </c>
      <c r="D72" s="58"/>
      <c r="E72" s="38"/>
      <c r="F72" s="8"/>
      <c r="G72" s="38"/>
      <c r="H72" s="59"/>
      <c r="I72" s="59"/>
      <c r="J72" s="38"/>
      <c r="K72" s="60" t="str">
        <f t="shared" si="11"/>
        <v/>
      </c>
      <c r="L72" s="61"/>
      <c r="M72" s="6" t="str">
        <f>IF(J72="","",(K72/J72)/LOOKUP(RIGHT($D$2,3),定数!$A$6:$A$13,定数!$B$6:$B$13))</f>
        <v/>
      </c>
      <c r="N72" s="38"/>
      <c r="O72" s="8"/>
      <c r="P72" s="65"/>
      <c r="Q72" s="65"/>
      <c r="R72" s="62" t="str">
        <f>IF(P72="","",T72*M72*LOOKUP(RIGHT($D$2,3),定数!$A$6:$A$13,定数!$B$6:$B$13))</f>
        <v/>
      </c>
      <c r="S72" s="62"/>
      <c r="T72" s="101" t="str">
        <f t="shared" si="9"/>
        <v/>
      </c>
      <c r="U72" s="102"/>
      <c r="V72" t="str">
        <f t="shared" si="8"/>
        <v/>
      </c>
      <c r="W72" t="str">
        <f t="shared" si="3"/>
        <v/>
      </c>
      <c r="X72" s="39" t="str">
        <f t="shared" si="5"/>
        <v/>
      </c>
      <c r="Y72" s="40" t="str">
        <f t="shared" si="6"/>
        <v/>
      </c>
    </row>
    <row r="73" spans="2:25" x14ac:dyDescent="0.2">
      <c r="B73" s="38">
        <v>65</v>
      </c>
      <c r="C73" s="58" t="str">
        <f t="shared" si="10"/>
        <v/>
      </c>
      <c r="D73" s="58"/>
      <c r="E73" s="38"/>
      <c r="F73" s="8"/>
      <c r="G73" s="38"/>
      <c r="H73" s="59"/>
      <c r="I73" s="59"/>
      <c r="J73" s="38"/>
      <c r="K73" s="60" t="str">
        <f t="shared" si="11"/>
        <v/>
      </c>
      <c r="L73" s="61"/>
      <c r="M73" s="6" t="str">
        <f>IF(J73="","",(K73/J73)/LOOKUP(RIGHT($D$2,3),定数!$A$6:$A$13,定数!$B$6:$B$13))</f>
        <v/>
      </c>
      <c r="N73" s="38"/>
      <c r="O73" s="8"/>
      <c r="P73" s="65"/>
      <c r="Q73" s="65"/>
      <c r="R73" s="62" t="str">
        <f>IF(P73="","",T73*M73*LOOKUP(RIGHT($D$2,3),定数!$A$6:$A$13,定数!$B$6:$B$13))</f>
        <v/>
      </c>
      <c r="S73" s="62"/>
      <c r="T73" s="101" t="str">
        <f t="shared" si="9"/>
        <v/>
      </c>
      <c r="U73" s="102"/>
      <c r="V73" t="str">
        <f t="shared" si="8"/>
        <v/>
      </c>
      <c r="W73" t="str">
        <f t="shared" si="3"/>
        <v/>
      </c>
      <c r="X73" s="39" t="str">
        <f t="shared" si="5"/>
        <v/>
      </c>
      <c r="Y73" s="40" t="str">
        <f t="shared" si="6"/>
        <v/>
      </c>
    </row>
    <row r="74" spans="2:25" x14ac:dyDescent="0.2">
      <c r="B74" s="38">
        <v>66</v>
      </c>
      <c r="C74" s="58" t="str">
        <f t="shared" ref="C74:C108" si="12">IF(R73="","",C73+R73)</f>
        <v/>
      </c>
      <c r="D74" s="58"/>
      <c r="E74" s="38"/>
      <c r="F74" s="8"/>
      <c r="G74" s="38"/>
      <c r="H74" s="59"/>
      <c r="I74" s="59"/>
      <c r="J74" s="38"/>
      <c r="K74" s="60" t="str">
        <f t="shared" si="11"/>
        <v/>
      </c>
      <c r="L74" s="61"/>
      <c r="M74" s="6" t="str">
        <f>IF(J74="","",(K74/J74)/LOOKUP(RIGHT($D$2,3),定数!$A$6:$A$13,定数!$B$6:$B$13))</f>
        <v/>
      </c>
      <c r="N74" s="38"/>
      <c r="O74" s="8"/>
      <c r="P74" s="65"/>
      <c r="Q74" s="65"/>
      <c r="R74" s="62" t="str">
        <f>IF(P74="","",T74*M74*LOOKUP(RIGHT($D$2,3),定数!$A$6:$A$13,定数!$B$6:$B$13))</f>
        <v/>
      </c>
      <c r="S74" s="62"/>
      <c r="T74" s="101" t="str">
        <f t="shared" si="9"/>
        <v/>
      </c>
      <c r="U74" s="102"/>
      <c r="V74" t="str">
        <f t="shared" si="8"/>
        <v/>
      </c>
      <c r="W74" t="str">
        <f t="shared" si="8"/>
        <v/>
      </c>
      <c r="X74" s="39" t="str">
        <f t="shared" si="5"/>
        <v/>
      </c>
      <c r="Y74" s="40" t="str">
        <f t="shared" si="6"/>
        <v/>
      </c>
    </row>
    <row r="75" spans="2:25" x14ac:dyDescent="0.2">
      <c r="B75" s="38">
        <v>67</v>
      </c>
      <c r="C75" s="58" t="str">
        <f t="shared" si="12"/>
        <v/>
      </c>
      <c r="D75" s="58"/>
      <c r="E75" s="38"/>
      <c r="F75" s="8"/>
      <c r="G75" s="38"/>
      <c r="H75" s="59"/>
      <c r="I75" s="59"/>
      <c r="J75" s="38"/>
      <c r="K75" s="60" t="str">
        <f t="shared" ref="K75:K108" si="13">IF(J75="","",C75*0.03)</f>
        <v/>
      </c>
      <c r="L75" s="61"/>
      <c r="M75" s="6" t="str">
        <f>IF(J75="","",(K75/J75)/LOOKUP(RIGHT($D$2,3),定数!$A$6:$A$13,定数!$B$6:$B$13))</f>
        <v/>
      </c>
      <c r="N75" s="38"/>
      <c r="O75" s="8"/>
      <c r="P75" s="65"/>
      <c r="Q75" s="65"/>
      <c r="R75" s="62" t="str">
        <f>IF(P75="","",T75*M75*LOOKUP(RIGHT($D$2,3),定数!$A$6:$A$13,定数!$B$6:$B$13))</f>
        <v/>
      </c>
      <c r="S75" s="62"/>
      <c r="T75" s="101" t="str">
        <f t="shared" si="9"/>
        <v/>
      </c>
      <c r="U75" s="102"/>
      <c r="V75" t="str">
        <f t="shared" ref="V75:W90" si="14">IF(S75&lt;&gt;"",IF(S75&lt;0,1+V74,0),"")</f>
        <v/>
      </c>
      <c r="W75" t="str">
        <f t="shared" si="14"/>
        <v/>
      </c>
      <c r="X75" s="39" t="str">
        <f t="shared" si="5"/>
        <v/>
      </c>
      <c r="Y75" s="40" t="str">
        <f t="shared" si="6"/>
        <v/>
      </c>
    </row>
    <row r="76" spans="2:25" x14ac:dyDescent="0.2">
      <c r="B76" s="38">
        <v>68</v>
      </c>
      <c r="C76" s="58" t="str">
        <f t="shared" si="12"/>
        <v/>
      </c>
      <c r="D76" s="58"/>
      <c r="E76" s="38"/>
      <c r="F76" s="8"/>
      <c r="G76" s="38"/>
      <c r="H76" s="59"/>
      <c r="I76" s="59"/>
      <c r="J76" s="38"/>
      <c r="K76" s="60" t="str">
        <f t="shared" si="13"/>
        <v/>
      </c>
      <c r="L76" s="61"/>
      <c r="M76" s="6" t="str">
        <f>IF(J76="","",(K76/J76)/LOOKUP(RIGHT($D$2,3),定数!$A$6:$A$13,定数!$B$6:$B$13))</f>
        <v/>
      </c>
      <c r="N76" s="38"/>
      <c r="O76" s="8"/>
      <c r="P76" s="59"/>
      <c r="Q76" s="59"/>
      <c r="R76" s="62" t="str">
        <f>IF(P76="","",T76*M76*LOOKUP(RIGHT($D$2,3),定数!$A$6:$A$13,定数!$B$6:$B$13))</f>
        <v/>
      </c>
      <c r="S76" s="62"/>
      <c r="T76" s="101" t="str">
        <f t="shared" si="9"/>
        <v/>
      </c>
      <c r="U76" s="102"/>
      <c r="V76" t="str">
        <f t="shared" si="14"/>
        <v/>
      </c>
      <c r="W76" t="str">
        <f t="shared" si="14"/>
        <v/>
      </c>
      <c r="X76" s="39" t="str">
        <f t="shared" ref="X76:X108" si="15">IF(C76&lt;&gt;"",MAX(X75,C76),"")</f>
        <v/>
      </c>
      <c r="Y76" s="40" t="str">
        <f t="shared" ref="Y76:Y108" si="16">IF(X76&lt;&gt;"",1-(C76/X76),"")</f>
        <v/>
      </c>
    </row>
    <row r="77" spans="2:25" x14ac:dyDescent="0.2">
      <c r="B77" s="38">
        <v>69</v>
      </c>
      <c r="C77" s="58" t="str">
        <f t="shared" si="12"/>
        <v/>
      </c>
      <c r="D77" s="58"/>
      <c r="E77" s="38"/>
      <c r="F77" s="8"/>
      <c r="G77" s="38"/>
      <c r="H77" s="59"/>
      <c r="I77" s="59"/>
      <c r="J77" s="38"/>
      <c r="K77" s="60" t="str">
        <f t="shared" si="13"/>
        <v/>
      </c>
      <c r="L77" s="61"/>
      <c r="M77" s="6" t="str">
        <f>IF(J77="","",(K77/J77)/LOOKUP(RIGHT($D$2,3),定数!$A$6:$A$13,定数!$B$6:$B$13))</f>
        <v/>
      </c>
      <c r="N77" s="38"/>
      <c r="O77" s="8"/>
      <c r="P77" s="59"/>
      <c r="Q77" s="59"/>
      <c r="R77" s="62" t="str">
        <f>IF(P77="","",T77*M77*LOOKUP(RIGHT($D$2,3),定数!$A$6:$A$13,定数!$B$6:$B$13))</f>
        <v/>
      </c>
      <c r="S77" s="62"/>
      <c r="T77" s="101" t="str">
        <f t="shared" si="9"/>
        <v/>
      </c>
      <c r="U77" s="102"/>
      <c r="V77" t="str">
        <f t="shared" si="14"/>
        <v/>
      </c>
      <c r="W77" t="str">
        <f t="shared" si="14"/>
        <v/>
      </c>
      <c r="X77" s="39" t="str">
        <f t="shared" si="15"/>
        <v/>
      </c>
      <c r="Y77" s="40" t="str">
        <f t="shared" si="16"/>
        <v/>
      </c>
    </row>
    <row r="78" spans="2:25" x14ac:dyDescent="0.2">
      <c r="B78" s="38">
        <v>70</v>
      </c>
      <c r="C78" s="58" t="str">
        <f t="shared" si="12"/>
        <v/>
      </c>
      <c r="D78" s="58"/>
      <c r="E78" s="38"/>
      <c r="F78" s="8"/>
      <c r="G78" s="38"/>
      <c r="H78" s="59"/>
      <c r="I78" s="59"/>
      <c r="J78" s="38"/>
      <c r="K78" s="60" t="str">
        <f t="shared" si="13"/>
        <v/>
      </c>
      <c r="L78" s="61"/>
      <c r="M78" s="6" t="str">
        <f>IF(J78="","",(K78/J78)/LOOKUP(RIGHT($D$2,3),定数!$A$6:$A$13,定数!$B$6:$B$13))</f>
        <v/>
      </c>
      <c r="N78" s="38"/>
      <c r="O78" s="8"/>
      <c r="P78" s="59"/>
      <c r="Q78" s="59"/>
      <c r="R78" s="62" t="str">
        <f>IF(P78="","",T78*M78*LOOKUP(RIGHT($D$2,3),定数!$A$6:$A$13,定数!$B$6:$B$13))</f>
        <v/>
      </c>
      <c r="S78" s="62"/>
      <c r="T78" s="101" t="str">
        <f t="shared" si="9"/>
        <v/>
      </c>
      <c r="U78" s="102"/>
      <c r="V78" t="str">
        <f t="shared" si="14"/>
        <v/>
      </c>
      <c r="W78" t="str">
        <f t="shared" si="14"/>
        <v/>
      </c>
      <c r="X78" s="39" t="str">
        <f t="shared" si="15"/>
        <v/>
      </c>
      <c r="Y78" s="40" t="str">
        <f t="shared" si="16"/>
        <v/>
      </c>
    </row>
    <row r="79" spans="2:25" x14ac:dyDescent="0.2">
      <c r="B79" s="38">
        <v>71</v>
      </c>
      <c r="C79" s="58" t="str">
        <f t="shared" si="12"/>
        <v/>
      </c>
      <c r="D79" s="58"/>
      <c r="E79" s="38"/>
      <c r="F79" s="8"/>
      <c r="G79" s="38"/>
      <c r="H79" s="59"/>
      <c r="I79" s="59"/>
      <c r="J79" s="38"/>
      <c r="K79" s="60" t="str">
        <f t="shared" si="13"/>
        <v/>
      </c>
      <c r="L79" s="61"/>
      <c r="M79" s="6" t="str">
        <f>IF(J79="","",(K79/J79)/LOOKUP(RIGHT($D$2,3),定数!$A$6:$A$13,定数!$B$6:$B$13))</f>
        <v/>
      </c>
      <c r="N79" s="38"/>
      <c r="O79" s="8"/>
      <c r="P79" s="59"/>
      <c r="Q79" s="59"/>
      <c r="R79" s="62" t="str">
        <f>IF(P79="","",T79*M79*LOOKUP(RIGHT($D$2,3),定数!$A$6:$A$13,定数!$B$6:$B$13))</f>
        <v/>
      </c>
      <c r="S79" s="62"/>
      <c r="T79" s="101" t="str">
        <f t="shared" si="9"/>
        <v/>
      </c>
      <c r="U79" s="102"/>
      <c r="V79" t="str">
        <f t="shared" si="14"/>
        <v/>
      </c>
      <c r="W79" t="str">
        <f t="shared" si="14"/>
        <v/>
      </c>
      <c r="X79" s="39" t="str">
        <f t="shared" si="15"/>
        <v/>
      </c>
      <c r="Y79" s="40" t="str">
        <f t="shared" si="16"/>
        <v/>
      </c>
    </row>
    <row r="80" spans="2:25" x14ac:dyDescent="0.2">
      <c r="B80" s="38">
        <v>72</v>
      </c>
      <c r="C80" s="58" t="str">
        <f t="shared" si="12"/>
        <v/>
      </c>
      <c r="D80" s="58"/>
      <c r="E80" s="38"/>
      <c r="F80" s="8"/>
      <c r="G80" s="38"/>
      <c r="H80" s="59"/>
      <c r="I80" s="59"/>
      <c r="J80" s="38"/>
      <c r="K80" s="60" t="str">
        <f t="shared" si="13"/>
        <v/>
      </c>
      <c r="L80" s="61"/>
      <c r="M80" s="6" t="str">
        <f>IF(J80="","",(K80/J80)/LOOKUP(RIGHT($D$2,3),定数!$A$6:$A$13,定数!$B$6:$B$13))</f>
        <v/>
      </c>
      <c r="N80" s="38"/>
      <c r="O80" s="8"/>
      <c r="P80" s="59"/>
      <c r="Q80" s="59"/>
      <c r="R80" s="62" t="str">
        <f>IF(P80="","",T80*M80*LOOKUP(RIGHT($D$2,3),定数!$A$6:$A$13,定数!$B$6:$B$13))</f>
        <v/>
      </c>
      <c r="S80" s="62"/>
      <c r="T80" s="101" t="str">
        <f t="shared" si="9"/>
        <v/>
      </c>
      <c r="U80" s="102"/>
      <c r="V80" t="str">
        <f t="shared" si="14"/>
        <v/>
      </c>
      <c r="W80" t="str">
        <f t="shared" si="14"/>
        <v/>
      </c>
      <c r="X80" s="39" t="str">
        <f t="shared" si="15"/>
        <v/>
      </c>
      <c r="Y80" s="40" t="str">
        <f t="shared" si="16"/>
        <v/>
      </c>
    </row>
    <row r="81" spans="2:25" x14ac:dyDescent="0.2">
      <c r="B81" s="38">
        <v>73</v>
      </c>
      <c r="C81" s="58" t="str">
        <f t="shared" si="12"/>
        <v/>
      </c>
      <c r="D81" s="58"/>
      <c r="E81" s="38"/>
      <c r="F81" s="8"/>
      <c r="G81" s="38"/>
      <c r="H81" s="59"/>
      <c r="I81" s="59"/>
      <c r="J81" s="38"/>
      <c r="K81" s="60" t="str">
        <f t="shared" si="13"/>
        <v/>
      </c>
      <c r="L81" s="61"/>
      <c r="M81" s="6" t="str">
        <f>IF(J81="","",(K81/J81)/LOOKUP(RIGHT($D$2,3),定数!$A$6:$A$13,定数!$B$6:$B$13))</f>
        <v/>
      </c>
      <c r="N81" s="38"/>
      <c r="O81" s="8"/>
      <c r="P81" s="59"/>
      <c r="Q81" s="59"/>
      <c r="R81" s="62" t="str">
        <f>IF(P81="","",T81*M81*LOOKUP(RIGHT($D$2,3),定数!$A$6:$A$13,定数!$B$6:$B$13))</f>
        <v/>
      </c>
      <c r="S81" s="62"/>
      <c r="T81" s="63" t="str">
        <f t="shared" ref="T81:T108" si="17">IF(P81="","",IF(G81="買",(P81-H81),(H81-P81))*IF(RIGHT($D$2,3)="JPY",100,10000))</f>
        <v/>
      </c>
      <c r="U81" s="63"/>
      <c r="V81" t="str">
        <f t="shared" si="14"/>
        <v/>
      </c>
      <c r="W81" t="str">
        <f t="shared" si="14"/>
        <v/>
      </c>
      <c r="X81" s="39" t="str">
        <f t="shared" si="15"/>
        <v/>
      </c>
      <c r="Y81" s="40" t="str">
        <f t="shared" si="16"/>
        <v/>
      </c>
    </row>
    <row r="82" spans="2:25" x14ac:dyDescent="0.2">
      <c r="B82" s="38">
        <v>74</v>
      </c>
      <c r="C82" s="58" t="str">
        <f t="shared" si="12"/>
        <v/>
      </c>
      <c r="D82" s="58"/>
      <c r="E82" s="38"/>
      <c r="F82" s="8"/>
      <c r="G82" s="38"/>
      <c r="H82" s="59"/>
      <c r="I82" s="59"/>
      <c r="J82" s="38"/>
      <c r="K82" s="60" t="str">
        <f t="shared" si="13"/>
        <v/>
      </c>
      <c r="L82" s="61"/>
      <c r="M82" s="6" t="str">
        <f>IF(J82="","",(K82/J82)/LOOKUP(RIGHT($D$2,3),定数!$A$6:$A$13,定数!$B$6:$B$13))</f>
        <v/>
      </c>
      <c r="N82" s="38"/>
      <c r="O82" s="8"/>
      <c r="P82" s="59"/>
      <c r="Q82" s="59"/>
      <c r="R82" s="62" t="str">
        <f>IF(P82="","",T82*M82*LOOKUP(RIGHT($D$2,3),定数!$A$6:$A$13,定数!$B$6:$B$13))</f>
        <v/>
      </c>
      <c r="S82" s="62"/>
      <c r="T82" s="63" t="str">
        <f t="shared" si="17"/>
        <v/>
      </c>
      <c r="U82" s="63"/>
      <c r="V82" t="str">
        <f t="shared" si="14"/>
        <v/>
      </c>
      <c r="W82" t="str">
        <f t="shared" si="14"/>
        <v/>
      </c>
      <c r="X82" s="39" t="str">
        <f t="shared" si="15"/>
        <v/>
      </c>
      <c r="Y82" s="40" t="str">
        <f t="shared" si="16"/>
        <v/>
      </c>
    </row>
    <row r="83" spans="2:25" x14ac:dyDescent="0.2">
      <c r="B83" s="38">
        <v>75</v>
      </c>
      <c r="C83" s="58" t="str">
        <f t="shared" si="12"/>
        <v/>
      </c>
      <c r="D83" s="58"/>
      <c r="E83" s="38"/>
      <c r="F83" s="8"/>
      <c r="G83" s="38"/>
      <c r="H83" s="59"/>
      <c r="I83" s="59"/>
      <c r="J83" s="38"/>
      <c r="K83" s="60" t="str">
        <f t="shared" si="13"/>
        <v/>
      </c>
      <c r="L83" s="61"/>
      <c r="M83" s="6" t="str">
        <f>IF(J83="","",(K83/J83)/LOOKUP(RIGHT($D$2,3),定数!$A$6:$A$13,定数!$B$6:$B$13))</f>
        <v/>
      </c>
      <c r="N83" s="38"/>
      <c r="O83" s="8"/>
      <c r="P83" s="59"/>
      <c r="Q83" s="59"/>
      <c r="R83" s="62" t="str">
        <f>IF(P83="","",T83*M83*LOOKUP(RIGHT($D$2,3),定数!$A$6:$A$13,定数!$B$6:$B$13))</f>
        <v/>
      </c>
      <c r="S83" s="62"/>
      <c r="T83" s="63" t="str">
        <f t="shared" si="17"/>
        <v/>
      </c>
      <c r="U83" s="63"/>
      <c r="V83" t="str">
        <f t="shared" si="14"/>
        <v/>
      </c>
      <c r="W83" t="str">
        <f t="shared" si="14"/>
        <v/>
      </c>
      <c r="X83" s="39" t="str">
        <f t="shared" si="15"/>
        <v/>
      </c>
      <c r="Y83" s="40" t="str">
        <f t="shared" si="16"/>
        <v/>
      </c>
    </row>
    <row r="84" spans="2:25" x14ac:dyDescent="0.2">
      <c r="B84" s="38">
        <v>76</v>
      </c>
      <c r="C84" s="58" t="str">
        <f t="shared" si="12"/>
        <v/>
      </c>
      <c r="D84" s="58"/>
      <c r="E84" s="38"/>
      <c r="F84" s="8"/>
      <c r="G84" s="38"/>
      <c r="H84" s="59"/>
      <c r="I84" s="59"/>
      <c r="J84" s="38"/>
      <c r="K84" s="60" t="str">
        <f t="shared" si="13"/>
        <v/>
      </c>
      <c r="L84" s="61"/>
      <c r="M84" s="6" t="str">
        <f>IF(J84="","",(K84/J84)/LOOKUP(RIGHT($D$2,3),定数!$A$6:$A$13,定数!$B$6:$B$13))</f>
        <v/>
      </c>
      <c r="N84" s="38"/>
      <c r="O84" s="8"/>
      <c r="P84" s="59"/>
      <c r="Q84" s="59"/>
      <c r="R84" s="62" t="str">
        <f>IF(P84="","",T84*M84*LOOKUP(RIGHT($D$2,3),定数!$A$6:$A$13,定数!$B$6:$B$13))</f>
        <v/>
      </c>
      <c r="S84" s="62"/>
      <c r="T84" s="63" t="str">
        <f t="shared" si="17"/>
        <v/>
      </c>
      <c r="U84" s="63"/>
      <c r="V84" t="str">
        <f t="shared" si="14"/>
        <v/>
      </c>
      <c r="W84" t="str">
        <f t="shared" si="14"/>
        <v/>
      </c>
      <c r="X84" s="39" t="str">
        <f t="shared" si="15"/>
        <v/>
      </c>
      <c r="Y84" s="40" t="str">
        <f t="shared" si="16"/>
        <v/>
      </c>
    </row>
    <row r="85" spans="2:25" x14ac:dyDescent="0.2">
      <c r="B85" s="38">
        <v>77</v>
      </c>
      <c r="C85" s="58" t="str">
        <f t="shared" si="12"/>
        <v/>
      </c>
      <c r="D85" s="58"/>
      <c r="E85" s="38"/>
      <c r="F85" s="8"/>
      <c r="G85" s="38"/>
      <c r="H85" s="59"/>
      <c r="I85" s="59"/>
      <c r="J85" s="38"/>
      <c r="K85" s="60" t="str">
        <f t="shared" si="13"/>
        <v/>
      </c>
      <c r="L85" s="61"/>
      <c r="M85" s="6" t="str">
        <f>IF(J85="","",(K85/J85)/LOOKUP(RIGHT($D$2,3),定数!$A$6:$A$13,定数!$B$6:$B$13))</f>
        <v/>
      </c>
      <c r="N85" s="38"/>
      <c r="O85" s="8"/>
      <c r="P85" s="59"/>
      <c r="Q85" s="59"/>
      <c r="R85" s="62" t="str">
        <f>IF(P85="","",T85*M85*LOOKUP(RIGHT($D$2,3),定数!$A$6:$A$13,定数!$B$6:$B$13))</f>
        <v/>
      </c>
      <c r="S85" s="62"/>
      <c r="T85" s="63" t="str">
        <f t="shared" si="17"/>
        <v/>
      </c>
      <c r="U85" s="63"/>
      <c r="V85" t="str">
        <f t="shared" si="14"/>
        <v/>
      </c>
      <c r="W85" t="str">
        <f t="shared" si="14"/>
        <v/>
      </c>
      <c r="X85" s="39" t="str">
        <f t="shared" si="15"/>
        <v/>
      </c>
      <c r="Y85" s="40" t="str">
        <f t="shared" si="16"/>
        <v/>
      </c>
    </row>
    <row r="86" spans="2:25" x14ac:dyDescent="0.2">
      <c r="B86" s="38">
        <v>78</v>
      </c>
      <c r="C86" s="58" t="str">
        <f t="shared" si="12"/>
        <v/>
      </c>
      <c r="D86" s="58"/>
      <c r="E86" s="38"/>
      <c r="F86" s="8"/>
      <c r="G86" s="38"/>
      <c r="H86" s="59"/>
      <c r="I86" s="59"/>
      <c r="J86" s="38"/>
      <c r="K86" s="60" t="str">
        <f t="shared" si="13"/>
        <v/>
      </c>
      <c r="L86" s="61"/>
      <c r="M86" s="6" t="str">
        <f>IF(J86="","",(K86/J86)/LOOKUP(RIGHT($D$2,3),定数!$A$6:$A$13,定数!$B$6:$B$13))</f>
        <v/>
      </c>
      <c r="N86" s="38"/>
      <c r="O86" s="8"/>
      <c r="P86" s="59"/>
      <c r="Q86" s="59"/>
      <c r="R86" s="62" t="str">
        <f>IF(P86="","",T86*M86*LOOKUP(RIGHT($D$2,3),定数!$A$6:$A$13,定数!$B$6:$B$13))</f>
        <v/>
      </c>
      <c r="S86" s="62"/>
      <c r="T86" s="63" t="str">
        <f t="shared" si="17"/>
        <v/>
      </c>
      <c r="U86" s="63"/>
      <c r="V86" t="str">
        <f t="shared" si="14"/>
        <v/>
      </c>
      <c r="W86" t="str">
        <f t="shared" si="14"/>
        <v/>
      </c>
      <c r="X86" s="39" t="str">
        <f t="shared" si="15"/>
        <v/>
      </c>
      <c r="Y86" s="40" t="str">
        <f t="shared" si="16"/>
        <v/>
      </c>
    </row>
    <row r="87" spans="2:25" x14ac:dyDescent="0.2">
      <c r="B87" s="38">
        <v>79</v>
      </c>
      <c r="C87" s="58" t="str">
        <f t="shared" si="12"/>
        <v/>
      </c>
      <c r="D87" s="58"/>
      <c r="E87" s="38"/>
      <c r="F87" s="8"/>
      <c r="G87" s="38"/>
      <c r="H87" s="59"/>
      <c r="I87" s="59"/>
      <c r="J87" s="38"/>
      <c r="K87" s="60" t="str">
        <f t="shared" si="13"/>
        <v/>
      </c>
      <c r="L87" s="61"/>
      <c r="M87" s="6" t="str">
        <f>IF(J87="","",(K87/J87)/LOOKUP(RIGHT($D$2,3),定数!$A$6:$A$13,定数!$B$6:$B$13))</f>
        <v/>
      </c>
      <c r="N87" s="38"/>
      <c r="O87" s="8"/>
      <c r="P87" s="59"/>
      <c r="Q87" s="59"/>
      <c r="R87" s="62" t="str">
        <f>IF(P87="","",T87*M87*LOOKUP(RIGHT($D$2,3),定数!$A$6:$A$13,定数!$B$6:$B$13))</f>
        <v/>
      </c>
      <c r="S87" s="62"/>
      <c r="T87" s="63" t="str">
        <f t="shared" si="17"/>
        <v/>
      </c>
      <c r="U87" s="63"/>
      <c r="V87" t="str">
        <f t="shared" si="14"/>
        <v/>
      </c>
      <c r="W87" t="str">
        <f t="shared" si="14"/>
        <v/>
      </c>
      <c r="X87" s="39" t="str">
        <f t="shared" si="15"/>
        <v/>
      </c>
      <c r="Y87" s="40" t="str">
        <f t="shared" si="16"/>
        <v/>
      </c>
    </row>
    <row r="88" spans="2:25" x14ac:dyDescent="0.2">
      <c r="B88" s="38">
        <v>80</v>
      </c>
      <c r="C88" s="58" t="str">
        <f t="shared" si="12"/>
        <v/>
      </c>
      <c r="D88" s="58"/>
      <c r="E88" s="38"/>
      <c r="F88" s="8"/>
      <c r="G88" s="38"/>
      <c r="H88" s="59"/>
      <c r="I88" s="59"/>
      <c r="J88" s="38"/>
      <c r="K88" s="60" t="str">
        <f t="shared" si="13"/>
        <v/>
      </c>
      <c r="L88" s="61"/>
      <c r="M88" s="6" t="str">
        <f>IF(J88="","",(K88/J88)/LOOKUP(RIGHT($D$2,3),定数!$A$6:$A$13,定数!$B$6:$B$13))</f>
        <v/>
      </c>
      <c r="N88" s="38"/>
      <c r="O88" s="8"/>
      <c r="P88" s="59"/>
      <c r="Q88" s="59"/>
      <c r="R88" s="62" t="str">
        <f>IF(P88="","",T88*M88*LOOKUP(RIGHT($D$2,3),定数!$A$6:$A$13,定数!$B$6:$B$13))</f>
        <v/>
      </c>
      <c r="S88" s="62"/>
      <c r="T88" s="63" t="str">
        <f t="shared" si="17"/>
        <v/>
      </c>
      <c r="U88" s="63"/>
      <c r="V88" t="str">
        <f t="shared" si="14"/>
        <v/>
      </c>
      <c r="W88" t="str">
        <f t="shared" si="14"/>
        <v/>
      </c>
      <c r="X88" s="39" t="str">
        <f t="shared" si="15"/>
        <v/>
      </c>
      <c r="Y88" s="40" t="str">
        <f t="shared" si="16"/>
        <v/>
      </c>
    </row>
    <row r="89" spans="2:25" x14ac:dyDescent="0.2">
      <c r="B89" s="38">
        <v>81</v>
      </c>
      <c r="C89" s="58" t="str">
        <f t="shared" si="12"/>
        <v/>
      </c>
      <c r="D89" s="58"/>
      <c r="E89" s="38"/>
      <c r="F89" s="8"/>
      <c r="G89" s="38"/>
      <c r="H89" s="59"/>
      <c r="I89" s="59"/>
      <c r="J89" s="38"/>
      <c r="K89" s="60" t="str">
        <f t="shared" si="13"/>
        <v/>
      </c>
      <c r="L89" s="61"/>
      <c r="M89" s="6" t="str">
        <f>IF(J89="","",(K89/J89)/LOOKUP(RIGHT($D$2,3),定数!$A$6:$A$13,定数!$B$6:$B$13))</f>
        <v/>
      </c>
      <c r="N89" s="38"/>
      <c r="O89" s="8"/>
      <c r="P89" s="59"/>
      <c r="Q89" s="59"/>
      <c r="R89" s="62" t="str">
        <f>IF(P89="","",T89*M89*LOOKUP(RIGHT($D$2,3),定数!$A$6:$A$13,定数!$B$6:$B$13))</f>
        <v/>
      </c>
      <c r="S89" s="62"/>
      <c r="T89" s="63" t="str">
        <f t="shared" si="17"/>
        <v/>
      </c>
      <c r="U89" s="63"/>
      <c r="V89" t="str">
        <f t="shared" si="14"/>
        <v/>
      </c>
      <c r="W89" t="str">
        <f t="shared" si="14"/>
        <v/>
      </c>
      <c r="X89" s="39" t="str">
        <f t="shared" si="15"/>
        <v/>
      </c>
      <c r="Y89" s="40" t="str">
        <f t="shared" si="16"/>
        <v/>
      </c>
    </row>
    <row r="90" spans="2:25" x14ac:dyDescent="0.2">
      <c r="B90" s="38">
        <v>82</v>
      </c>
      <c r="C90" s="58" t="str">
        <f t="shared" si="12"/>
        <v/>
      </c>
      <c r="D90" s="58"/>
      <c r="E90" s="38"/>
      <c r="F90" s="8"/>
      <c r="G90" s="38"/>
      <c r="H90" s="59"/>
      <c r="I90" s="59"/>
      <c r="J90" s="38"/>
      <c r="K90" s="60" t="str">
        <f t="shared" si="13"/>
        <v/>
      </c>
      <c r="L90" s="61"/>
      <c r="M90" s="6" t="str">
        <f>IF(J90="","",(K90/J90)/LOOKUP(RIGHT($D$2,3),定数!$A$6:$A$13,定数!$B$6:$B$13))</f>
        <v/>
      </c>
      <c r="N90" s="38"/>
      <c r="O90" s="8"/>
      <c r="P90" s="59"/>
      <c r="Q90" s="59"/>
      <c r="R90" s="62" t="str">
        <f>IF(P90="","",T90*M90*LOOKUP(RIGHT($D$2,3),定数!$A$6:$A$13,定数!$B$6:$B$13))</f>
        <v/>
      </c>
      <c r="S90" s="62"/>
      <c r="T90" s="63" t="str">
        <f t="shared" si="17"/>
        <v/>
      </c>
      <c r="U90" s="63"/>
      <c r="V90" t="str">
        <f t="shared" si="14"/>
        <v/>
      </c>
      <c r="W90" t="str">
        <f t="shared" si="14"/>
        <v/>
      </c>
      <c r="X90" s="39" t="str">
        <f t="shared" si="15"/>
        <v/>
      </c>
      <c r="Y90" s="40" t="str">
        <f t="shared" si="16"/>
        <v/>
      </c>
    </row>
    <row r="91" spans="2:25" x14ac:dyDescent="0.2">
      <c r="B91" s="38">
        <v>83</v>
      </c>
      <c r="C91" s="58" t="str">
        <f t="shared" si="12"/>
        <v/>
      </c>
      <c r="D91" s="58"/>
      <c r="E91" s="38"/>
      <c r="F91" s="8"/>
      <c r="G91" s="38"/>
      <c r="H91" s="59"/>
      <c r="I91" s="59"/>
      <c r="J91" s="38"/>
      <c r="K91" s="60" t="str">
        <f t="shared" si="13"/>
        <v/>
      </c>
      <c r="L91" s="61"/>
      <c r="M91" s="6" t="str">
        <f>IF(J91="","",(K91/J91)/LOOKUP(RIGHT($D$2,3),定数!$A$6:$A$13,定数!$B$6:$B$13))</f>
        <v/>
      </c>
      <c r="N91" s="38"/>
      <c r="O91" s="8"/>
      <c r="P91" s="59"/>
      <c r="Q91" s="59"/>
      <c r="R91" s="62" t="str">
        <f>IF(P91="","",T91*M91*LOOKUP(RIGHT($D$2,3),定数!$A$6:$A$13,定数!$B$6:$B$13))</f>
        <v/>
      </c>
      <c r="S91" s="62"/>
      <c r="T91" s="63" t="str">
        <f t="shared" si="17"/>
        <v/>
      </c>
      <c r="U91" s="63"/>
      <c r="V91" t="str">
        <f t="shared" ref="V91:W106" si="18">IF(S91&lt;&gt;"",IF(S91&lt;0,1+V90,0),"")</f>
        <v/>
      </c>
      <c r="W91" t="str">
        <f t="shared" si="18"/>
        <v/>
      </c>
      <c r="X91" s="39" t="str">
        <f t="shared" si="15"/>
        <v/>
      </c>
      <c r="Y91" s="40" t="str">
        <f t="shared" si="16"/>
        <v/>
      </c>
    </row>
    <row r="92" spans="2:25" x14ac:dyDescent="0.2">
      <c r="B92" s="38">
        <v>84</v>
      </c>
      <c r="C92" s="58" t="str">
        <f t="shared" si="12"/>
        <v/>
      </c>
      <c r="D92" s="58"/>
      <c r="E92" s="38"/>
      <c r="F92" s="8"/>
      <c r="G92" s="38"/>
      <c r="H92" s="59"/>
      <c r="I92" s="59"/>
      <c r="J92" s="38"/>
      <c r="K92" s="60" t="str">
        <f t="shared" si="13"/>
        <v/>
      </c>
      <c r="L92" s="61"/>
      <c r="M92" s="6" t="str">
        <f>IF(J92="","",(K92/J92)/LOOKUP(RIGHT($D$2,3),定数!$A$6:$A$13,定数!$B$6:$B$13))</f>
        <v/>
      </c>
      <c r="N92" s="38"/>
      <c r="O92" s="8"/>
      <c r="P92" s="59"/>
      <c r="Q92" s="59"/>
      <c r="R92" s="62" t="str">
        <f>IF(P92="","",T92*M92*LOOKUP(RIGHT($D$2,3),定数!$A$6:$A$13,定数!$B$6:$B$13))</f>
        <v/>
      </c>
      <c r="S92" s="62"/>
      <c r="T92" s="63" t="str">
        <f t="shared" si="17"/>
        <v/>
      </c>
      <c r="U92" s="63"/>
      <c r="V92" t="str">
        <f t="shared" si="18"/>
        <v/>
      </c>
      <c r="W92" t="str">
        <f t="shared" si="18"/>
        <v/>
      </c>
      <c r="X92" s="39" t="str">
        <f t="shared" si="15"/>
        <v/>
      </c>
      <c r="Y92" s="40" t="str">
        <f t="shared" si="16"/>
        <v/>
      </c>
    </row>
    <row r="93" spans="2:25" x14ac:dyDescent="0.2">
      <c r="B93" s="38">
        <v>85</v>
      </c>
      <c r="C93" s="58" t="str">
        <f t="shared" si="12"/>
        <v/>
      </c>
      <c r="D93" s="58"/>
      <c r="E93" s="38"/>
      <c r="F93" s="8"/>
      <c r="G93" s="38"/>
      <c r="H93" s="59"/>
      <c r="I93" s="59"/>
      <c r="J93" s="38"/>
      <c r="K93" s="60" t="str">
        <f t="shared" si="13"/>
        <v/>
      </c>
      <c r="L93" s="61"/>
      <c r="M93" s="6" t="str">
        <f>IF(J93="","",(K93/J93)/LOOKUP(RIGHT($D$2,3),定数!$A$6:$A$13,定数!$B$6:$B$13))</f>
        <v/>
      </c>
      <c r="N93" s="38"/>
      <c r="O93" s="8"/>
      <c r="P93" s="59"/>
      <c r="Q93" s="59"/>
      <c r="R93" s="62" t="str">
        <f>IF(P93="","",T93*M93*LOOKUP(RIGHT($D$2,3),定数!$A$6:$A$13,定数!$B$6:$B$13))</f>
        <v/>
      </c>
      <c r="S93" s="62"/>
      <c r="T93" s="63" t="str">
        <f t="shared" si="17"/>
        <v/>
      </c>
      <c r="U93" s="63"/>
      <c r="V93" t="str">
        <f t="shared" si="18"/>
        <v/>
      </c>
      <c r="W93" t="str">
        <f t="shared" si="18"/>
        <v/>
      </c>
      <c r="X93" s="39" t="str">
        <f t="shared" si="15"/>
        <v/>
      </c>
      <c r="Y93" s="40" t="str">
        <f t="shared" si="16"/>
        <v/>
      </c>
    </row>
    <row r="94" spans="2:25" x14ac:dyDescent="0.2">
      <c r="B94" s="38">
        <v>86</v>
      </c>
      <c r="C94" s="58" t="str">
        <f t="shared" si="12"/>
        <v/>
      </c>
      <c r="D94" s="58"/>
      <c r="E94" s="38"/>
      <c r="F94" s="8"/>
      <c r="G94" s="38"/>
      <c r="H94" s="59"/>
      <c r="I94" s="59"/>
      <c r="J94" s="38"/>
      <c r="K94" s="60" t="str">
        <f t="shared" si="13"/>
        <v/>
      </c>
      <c r="L94" s="61"/>
      <c r="M94" s="6" t="str">
        <f>IF(J94="","",(K94/J94)/LOOKUP(RIGHT($D$2,3),定数!$A$6:$A$13,定数!$B$6:$B$13))</f>
        <v/>
      </c>
      <c r="N94" s="38"/>
      <c r="O94" s="8"/>
      <c r="P94" s="59"/>
      <c r="Q94" s="59"/>
      <c r="R94" s="62" t="str">
        <f>IF(P94="","",T94*M94*LOOKUP(RIGHT($D$2,3),定数!$A$6:$A$13,定数!$B$6:$B$13))</f>
        <v/>
      </c>
      <c r="S94" s="62"/>
      <c r="T94" s="63" t="str">
        <f t="shared" si="17"/>
        <v/>
      </c>
      <c r="U94" s="63"/>
      <c r="V94" t="str">
        <f t="shared" si="18"/>
        <v/>
      </c>
      <c r="W94" t="str">
        <f t="shared" si="18"/>
        <v/>
      </c>
      <c r="X94" s="39" t="str">
        <f t="shared" si="15"/>
        <v/>
      </c>
      <c r="Y94" s="40" t="str">
        <f t="shared" si="16"/>
        <v/>
      </c>
    </row>
    <row r="95" spans="2:25" x14ac:dyDescent="0.2">
      <c r="B95" s="38">
        <v>87</v>
      </c>
      <c r="C95" s="58" t="str">
        <f t="shared" si="12"/>
        <v/>
      </c>
      <c r="D95" s="58"/>
      <c r="E95" s="38"/>
      <c r="F95" s="8"/>
      <c r="G95" s="38"/>
      <c r="H95" s="59"/>
      <c r="I95" s="59"/>
      <c r="J95" s="38"/>
      <c r="K95" s="60" t="str">
        <f t="shared" si="13"/>
        <v/>
      </c>
      <c r="L95" s="61"/>
      <c r="M95" s="6" t="str">
        <f>IF(J95="","",(K95/J95)/LOOKUP(RIGHT($D$2,3),定数!$A$6:$A$13,定数!$B$6:$B$13))</f>
        <v/>
      </c>
      <c r="N95" s="38"/>
      <c r="O95" s="8"/>
      <c r="P95" s="59"/>
      <c r="Q95" s="59"/>
      <c r="R95" s="62" t="str">
        <f>IF(P95="","",T95*M95*LOOKUP(RIGHT($D$2,3),定数!$A$6:$A$13,定数!$B$6:$B$13))</f>
        <v/>
      </c>
      <c r="S95" s="62"/>
      <c r="T95" s="63" t="str">
        <f t="shared" si="17"/>
        <v/>
      </c>
      <c r="U95" s="63"/>
      <c r="V95" t="str">
        <f t="shared" si="18"/>
        <v/>
      </c>
      <c r="W95" t="str">
        <f t="shared" si="18"/>
        <v/>
      </c>
      <c r="X95" s="39" t="str">
        <f t="shared" si="15"/>
        <v/>
      </c>
      <c r="Y95" s="40" t="str">
        <f t="shared" si="16"/>
        <v/>
      </c>
    </row>
    <row r="96" spans="2:25" x14ac:dyDescent="0.2">
      <c r="B96" s="38">
        <v>88</v>
      </c>
      <c r="C96" s="58" t="str">
        <f t="shared" si="12"/>
        <v/>
      </c>
      <c r="D96" s="58"/>
      <c r="E96" s="38"/>
      <c r="F96" s="8"/>
      <c r="G96" s="38"/>
      <c r="H96" s="59"/>
      <c r="I96" s="59"/>
      <c r="J96" s="38"/>
      <c r="K96" s="60" t="str">
        <f t="shared" si="13"/>
        <v/>
      </c>
      <c r="L96" s="61"/>
      <c r="M96" s="6" t="str">
        <f>IF(J96="","",(K96/J96)/LOOKUP(RIGHT($D$2,3),定数!$A$6:$A$13,定数!$B$6:$B$13))</f>
        <v/>
      </c>
      <c r="N96" s="38"/>
      <c r="O96" s="8"/>
      <c r="P96" s="59"/>
      <c r="Q96" s="59"/>
      <c r="R96" s="62" t="str">
        <f>IF(P96="","",T96*M96*LOOKUP(RIGHT($D$2,3),定数!$A$6:$A$13,定数!$B$6:$B$13))</f>
        <v/>
      </c>
      <c r="S96" s="62"/>
      <c r="T96" s="63" t="str">
        <f t="shared" si="17"/>
        <v/>
      </c>
      <c r="U96" s="63"/>
      <c r="V96" t="str">
        <f t="shared" si="18"/>
        <v/>
      </c>
      <c r="W96" t="str">
        <f t="shared" si="18"/>
        <v/>
      </c>
      <c r="X96" s="39" t="str">
        <f t="shared" si="15"/>
        <v/>
      </c>
      <c r="Y96" s="40" t="str">
        <f t="shared" si="16"/>
        <v/>
      </c>
    </row>
    <row r="97" spans="2:25" x14ac:dyDescent="0.2">
      <c r="B97" s="38">
        <v>89</v>
      </c>
      <c r="C97" s="58" t="str">
        <f t="shared" si="12"/>
        <v/>
      </c>
      <c r="D97" s="58"/>
      <c r="E97" s="38"/>
      <c r="F97" s="8"/>
      <c r="G97" s="38"/>
      <c r="H97" s="59"/>
      <c r="I97" s="59"/>
      <c r="J97" s="38"/>
      <c r="K97" s="60" t="str">
        <f t="shared" si="13"/>
        <v/>
      </c>
      <c r="L97" s="61"/>
      <c r="M97" s="6" t="str">
        <f>IF(J97="","",(K97/J97)/LOOKUP(RIGHT($D$2,3),定数!$A$6:$A$13,定数!$B$6:$B$13))</f>
        <v/>
      </c>
      <c r="N97" s="38"/>
      <c r="O97" s="8"/>
      <c r="P97" s="59"/>
      <c r="Q97" s="59"/>
      <c r="R97" s="62" t="str">
        <f>IF(P97="","",T97*M97*LOOKUP(RIGHT($D$2,3),定数!$A$6:$A$13,定数!$B$6:$B$13))</f>
        <v/>
      </c>
      <c r="S97" s="62"/>
      <c r="T97" s="63" t="str">
        <f t="shared" si="17"/>
        <v/>
      </c>
      <c r="U97" s="63"/>
      <c r="V97" t="str">
        <f t="shared" si="18"/>
        <v/>
      </c>
      <c r="W97" t="str">
        <f t="shared" si="18"/>
        <v/>
      </c>
      <c r="X97" s="39" t="str">
        <f t="shared" si="15"/>
        <v/>
      </c>
      <c r="Y97" s="40" t="str">
        <f t="shared" si="16"/>
        <v/>
      </c>
    </row>
    <row r="98" spans="2:25" x14ac:dyDescent="0.2">
      <c r="B98" s="38">
        <v>90</v>
      </c>
      <c r="C98" s="58" t="str">
        <f t="shared" si="12"/>
        <v/>
      </c>
      <c r="D98" s="58"/>
      <c r="E98" s="38"/>
      <c r="F98" s="8"/>
      <c r="G98" s="38"/>
      <c r="H98" s="59"/>
      <c r="I98" s="59"/>
      <c r="J98" s="38"/>
      <c r="K98" s="60" t="str">
        <f t="shared" si="13"/>
        <v/>
      </c>
      <c r="L98" s="61"/>
      <c r="M98" s="6" t="str">
        <f>IF(J98="","",(K98/J98)/LOOKUP(RIGHT($D$2,3),定数!$A$6:$A$13,定数!$B$6:$B$13))</f>
        <v/>
      </c>
      <c r="N98" s="38"/>
      <c r="O98" s="8"/>
      <c r="P98" s="59"/>
      <c r="Q98" s="59"/>
      <c r="R98" s="62" t="str">
        <f>IF(P98="","",T98*M98*LOOKUP(RIGHT($D$2,3),定数!$A$6:$A$13,定数!$B$6:$B$13))</f>
        <v/>
      </c>
      <c r="S98" s="62"/>
      <c r="T98" s="63" t="str">
        <f t="shared" si="17"/>
        <v/>
      </c>
      <c r="U98" s="63"/>
      <c r="V98" t="str">
        <f t="shared" si="18"/>
        <v/>
      </c>
      <c r="W98" t="str">
        <f t="shared" si="18"/>
        <v/>
      </c>
      <c r="X98" s="39" t="str">
        <f t="shared" si="15"/>
        <v/>
      </c>
      <c r="Y98" s="40" t="str">
        <f t="shared" si="16"/>
        <v/>
      </c>
    </row>
    <row r="99" spans="2:25" x14ac:dyDescent="0.2">
      <c r="B99" s="38">
        <v>91</v>
      </c>
      <c r="C99" s="58" t="str">
        <f t="shared" si="12"/>
        <v/>
      </c>
      <c r="D99" s="58"/>
      <c r="E99" s="38"/>
      <c r="F99" s="8"/>
      <c r="G99" s="38"/>
      <c r="H99" s="59"/>
      <c r="I99" s="59"/>
      <c r="J99" s="38"/>
      <c r="K99" s="60" t="str">
        <f t="shared" si="13"/>
        <v/>
      </c>
      <c r="L99" s="61"/>
      <c r="M99" s="6" t="str">
        <f>IF(J99="","",(K99/J99)/LOOKUP(RIGHT($D$2,3),定数!$A$6:$A$13,定数!$B$6:$B$13))</f>
        <v/>
      </c>
      <c r="N99" s="38"/>
      <c r="O99" s="8"/>
      <c r="P99" s="59"/>
      <c r="Q99" s="59"/>
      <c r="R99" s="62" t="str">
        <f>IF(P99="","",T99*M99*LOOKUP(RIGHT($D$2,3),定数!$A$6:$A$13,定数!$B$6:$B$13))</f>
        <v/>
      </c>
      <c r="S99" s="62"/>
      <c r="T99" s="63" t="str">
        <f t="shared" si="17"/>
        <v/>
      </c>
      <c r="U99" s="63"/>
      <c r="V99" t="str">
        <f t="shared" si="18"/>
        <v/>
      </c>
      <c r="W99" t="str">
        <f t="shared" si="18"/>
        <v/>
      </c>
      <c r="X99" s="39" t="str">
        <f t="shared" si="15"/>
        <v/>
      </c>
      <c r="Y99" s="40" t="str">
        <f t="shared" si="16"/>
        <v/>
      </c>
    </row>
    <row r="100" spans="2:25" x14ac:dyDescent="0.2">
      <c r="B100" s="38">
        <v>92</v>
      </c>
      <c r="C100" s="58" t="str">
        <f t="shared" si="12"/>
        <v/>
      </c>
      <c r="D100" s="58"/>
      <c r="E100" s="38"/>
      <c r="F100" s="8"/>
      <c r="G100" s="38"/>
      <c r="H100" s="59"/>
      <c r="I100" s="59"/>
      <c r="J100" s="38"/>
      <c r="K100" s="60" t="str">
        <f t="shared" si="13"/>
        <v/>
      </c>
      <c r="L100" s="61"/>
      <c r="M100" s="6" t="str">
        <f>IF(J100="","",(K100/J100)/LOOKUP(RIGHT($D$2,3),定数!$A$6:$A$13,定数!$B$6:$B$13))</f>
        <v/>
      </c>
      <c r="N100" s="38"/>
      <c r="O100" s="8"/>
      <c r="P100" s="59"/>
      <c r="Q100" s="59"/>
      <c r="R100" s="62" t="str">
        <f>IF(P100="","",T100*M100*LOOKUP(RIGHT($D$2,3),定数!$A$6:$A$13,定数!$B$6:$B$13))</f>
        <v/>
      </c>
      <c r="S100" s="62"/>
      <c r="T100" s="63" t="str">
        <f t="shared" si="17"/>
        <v/>
      </c>
      <c r="U100" s="63"/>
      <c r="V100" t="str">
        <f t="shared" si="18"/>
        <v/>
      </c>
      <c r="W100" t="str">
        <f t="shared" si="18"/>
        <v/>
      </c>
      <c r="X100" s="39" t="str">
        <f t="shared" si="15"/>
        <v/>
      </c>
      <c r="Y100" s="40" t="str">
        <f t="shared" si="16"/>
        <v/>
      </c>
    </row>
    <row r="101" spans="2:25" x14ac:dyDescent="0.2">
      <c r="B101" s="38">
        <v>93</v>
      </c>
      <c r="C101" s="58" t="str">
        <f t="shared" si="12"/>
        <v/>
      </c>
      <c r="D101" s="58"/>
      <c r="E101" s="38"/>
      <c r="F101" s="8"/>
      <c r="G101" s="38"/>
      <c r="H101" s="59"/>
      <c r="I101" s="59"/>
      <c r="J101" s="38"/>
      <c r="K101" s="60" t="str">
        <f t="shared" si="13"/>
        <v/>
      </c>
      <c r="L101" s="61"/>
      <c r="M101" s="6" t="str">
        <f>IF(J101="","",(K101/J101)/LOOKUP(RIGHT($D$2,3),定数!$A$6:$A$13,定数!$B$6:$B$13))</f>
        <v/>
      </c>
      <c r="N101" s="38"/>
      <c r="O101" s="8"/>
      <c r="P101" s="59"/>
      <c r="Q101" s="59"/>
      <c r="R101" s="62" t="str">
        <f>IF(P101="","",T101*M101*LOOKUP(RIGHT($D$2,3),定数!$A$6:$A$13,定数!$B$6:$B$13))</f>
        <v/>
      </c>
      <c r="S101" s="62"/>
      <c r="T101" s="63" t="str">
        <f t="shared" si="17"/>
        <v/>
      </c>
      <c r="U101" s="63"/>
      <c r="V101" t="str">
        <f t="shared" si="18"/>
        <v/>
      </c>
      <c r="W101" t="str">
        <f t="shared" si="18"/>
        <v/>
      </c>
      <c r="X101" s="39" t="str">
        <f t="shared" si="15"/>
        <v/>
      </c>
      <c r="Y101" s="40" t="str">
        <f t="shared" si="16"/>
        <v/>
      </c>
    </row>
    <row r="102" spans="2:25" x14ac:dyDescent="0.2">
      <c r="B102" s="38">
        <v>94</v>
      </c>
      <c r="C102" s="58" t="str">
        <f t="shared" si="12"/>
        <v/>
      </c>
      <c r="D102" s="58"/>
      <c r="E102" s="38"/>
      <c r="F102" s="8"/>
      <c r="G102" s="38"/>
      <c r="H102" s="59"/>
      <c r="I102" s="59"/>
      <c r="J102" s="38"/>
      <c r="K102" s="60" t="str">
        <f t="shared" si="13"/>
        <v/>
      </c>
      <c r="L102" s="61"/>
      <c r="M102" s="6" t="str">
        <f>IF(J102="","",(K102/J102)/LOOKUP(RIGHT($D$2,3),定数!$A$6:$A$13,定数!$B$6:$B$13))</f>
        <v/>
      </c>
      <c r="N102" s="38"/>
      <c r="O102" s="8"/>
      <c r="P102" s="59"/>
      <c r="Q102" s="59"/>
      <c r="R102" s="62" t="str">
        <f>IF(P102="","",T102*M102*LOOKUP(RIGHT($D$2,3),定数!$A$6:$A$13,定数!$B$6:$B$13))</f>
        <v/>
      </c>
      <c r="S102" s="62"/>
      <c r="T102" s="63" t="str">
        <f t="shared" si="17"/>
        <v/>
      </c>
      <c r="U102" s="63"/>
      <c r="V102" t="str">
        <f t="shared" si="18"/>
        <v/>
      </c>
      <c r="W102" t="str">
        <f t="shared" si="18"/>
        <v/>
      </c>
      <c r="X102" s="39" t="str">
        <f t="shared" si="15"/>
        <v/>
      </c>
      <c r="Y102" s="40" t="str">
        <f t="shared" si="16"/>
        <v/>
      </c>
    </row>
    <row r="103" spans="2:25" x14ac:dyDescent="0.2">
      <c r="B103" s="38">
        <v>95</v>
      </c>
      <c r="C103" s="58" t="str">
        <f t="shared" si="12"/>
        <v/>
      </c>
      <c r="D103" s="58"/>
      <c r="E103" s="38"/>
      <c r="F103" s="8"/>
      <c r="G103" s="38"/>
      <c r="H103" s="59"/>
      <c r="I103" s="59"/>
      <c r="J103" s="38"/>
      <c r="K103" s="60" t="str">
        <f t="shared" si="13"/>
        <v/>
      </c>
      <c r="L103" s="61"/>
      <c r="M103" s="6" t="str">
        <f>IF(J103="","",(K103/J103)/LOOKUP(RIGHT($D$2,3),定数!$A$6:$A$13,定数!$B$6:$B$13))</f>
        <v/>
      </c>
      <c r="N103" s="38"/>
      <c r="O103" s="8"/>
      <c r="P103" s="59"/>
      <c r="Q103" s="59"/>
      <c r="R103" s="62" t="str">
        <f>IF(P103="","",T103*M103*LOOKUP(RIGHT($D$2,3),定数!$A$6:$A$13,定数!$B$6:$B$13))</f>
        <v/>
      </c>
      <c r="S103" s="62"/>
      <c r="T103" s="63" t="str">
        <f t="shared" si="17"/>
        <v/>
      </c>
      <c r="U103" s="63"/>
      <c r="V103" t="str">
        <f t="shared" si="18"/>
        <v/>
      </c>
      <c r="W103" t="str">
        <f t="shared" si="18"/>
        <v/>
      </c>
      <c r="X103" s="39" t="str">
        <f t="shared" si="15"/>
        <v/>
      </c>
      <c r="Y103" s="40" t="str">
        <f t="shared" si="16"/>
        <v/>
      </c>
    </row>
    <row r="104" spans="2:25" x14ac:dyDescent="0.2">
      <c r="B104" s="38">
        <v>96</v>
      </c>
      <c r="C104" s="58" t="str">
        <f t="shared" si="12"/>
        <v/>
      </c>
      <c r="D104" s="58"/>
      <c r="E104" s="38"/>
      <c r="F104" s="8"/>
      <c r="G104" s="38"/>
      <c r="H104" s="59"/>
      <c r="I104" s="59"/>
      <c r="J104" s="38"/>
      <c r="K104" s="60" t="str">
        <f t="shared" si="13"/>
        <v/>
      </c>
      <c r="L104" s="61"/>
      <c r="M104" s="6" t="str">
        <f>IF(J104="","",(K104/J104)/LOOKUP(RIGHT($D$2,3),定数!$A$6:$A$13,定数!$B$6:$B$13))</f>
        <v/>
      </c>
      <c r="N104" s="38"/>
      <c r="O104" s="8"/>
      <c r="P104" s="59"/>
      <c r="Q104" s="59"/>
      <c r="R104" s="62" t="str">
        <f>IF(P104="","",T104*M104*LOOKUP(RIGHT($D$2,3),定数!$A$6:$A$13,定数!$B$6:$B$13))</f>
        <v/>
      </c>
      <c r="S104" s="62"/>
      <c r="T104" s="63" t="str">
        <f t="shared" si="17"/>
        <v/>
      </c>
      <c r="U104" s="63"/>
      <c r="V104" t="str">
        <f t="shared" si="18"/>
        <v/>
      </c>
      <c r="W104" t="str">
        <f t="shared" si="18"/>
        <v/>
      </c>
      <c r="X104" s="39" t="str">
        <f t="shared" si="15"/>
        <v/>
      </c>
      <c r="Y104" s="40" t="str">
        <f t="shared" si="16"/>
        <v/>
      </c>
    </row>
    <row r="105" spans="2:25" x14ac:dyDescent="0.2">
      <c r="B105" s="38">
        <v>97</v>
      </c>
      <c r="C105" s="58" t="str">
        <f t="shared" si="12"/>
        <v/>
      </c>
      <c r="D105" s="58"/>
      <c r="E105" s="38"/>
      <c r="F105" s="8"/>
      <c r="G105" s="38"/>
      <c r="H105" s="59"/>
      <c r="I105" s="59"/>
      <c r="J105" s="38"/>
      <c r="K105" s="60" t="str">
        <f t="shared" si="13"/>
        <v/>
      </c>
      <c r="L105" s="61"/>
      <c r="M105" s="6" t="str">
        <f>IF(J105="","",(K105/J105)/LOOKUP(RIGHT($D$2,3),定数!$A$6:$A$13,定数!$B$6:$B$13))</f>
        <v/>
      </c>
      <c r="N105" s="38"/>
      <c r="O105" s="8"/>
      <c r="P105" s="59"/>
      <c r="Q105" s="59"/>
      <c r="R105" s="62" t="str">
        <f>IF(P105="","",T105*M105*LOOKUP(RIGHT($D$2,3),定数!$A$6:$A$13,定数!$B$6:$B$13))</f>
        <v/>
      </c>
      <c r="S105" s="62"/>
      <c r="T105" s="63" t="str">
        <f t="shared" si="17"/>
        <v/>
      </c>
      <c r="U105" s="63"/>
      <c r="V105" t="str">
        <f t="shared" si="18"/>
        <v/>
      </c>
      <c r="W105" t="str">
        <f t="shared" si="18"/>
        <v/>
      </c>
      <c r="X105" s="39" t="str">
        <f t="shared" si="15"/>
        <v/>
      </c>
      <c r="Y105" s="40" t="str">
        <f t="shared" si="16"/>
        <v/>
      </c>
    </row>
    <row r="106" spans="2:25" x14ac:dyDescent="0.2">
      <c r="B106" s="38">
        <v>98</v>
      </c>
      <c r="C106" s="58" t="str">
        <f t="shared" si="12"/>
        <v/>
      </c>
      <c r="D106" s="58"/>
      <c r="E106" s="38"/>
      <c r="F106" s="8"/>
      <c r="G106" s="38"/>
      <c r="H106" s="59"/>
      <c r="I106" s="59"/>
      <c r="J106" s="38"/>
      <c r="K106" s="60" t="str">
        <f t="shared" si="13"/>
        <v/>
      </c>
      <c r="L106" s="61"/>
      <c r="M106" s="6" t="str">
        <f>IF(J106="","",(K106/J106)/LOOKUP(RIGHT($D$2,3),定数!$A$6:$A$13,定数!$B$6:$B$13))</f>
        <v/>
      </c>
      <c r="N106" s="38"/>
      <c r="O106" s="8"/>
      <c r="P106" s="59"/>
      <c r="Q106" s="59"/>
      <c r="R106" s="62" t="str">
        <f>IF(P106="","",T106*M106*LOOKUP(RIGHT($D$2,3),定数!$A$6:$A$13,定数!$B$6:$B$13))</f>
        <v/>
      </c>
      <c r="S106" s="62"/>
      <c r="T106" s="63" t="str">
        <f t="shared" si="17"/>
        <v/>
      </c>
      <c r="U106" s="63"/>
      <c r="V106" t="str">
        <f t="shared" si="18"/>
        <v/>
      </c>
      <c r="W106" t="str">
        <f t="shared" si="18"/>
        <v/>
      </c>
      <c r="X106" s="39" t="str">
        <f t="shared" si="15"/>
        <v/>
      </c>
      <c r="Y106" s="40" t="str">
        <f t="shared" si="16"/>
        <v/>
      </c>
    </row>
    <row r="107" spans="2:25" x14ac:dyDescent="0.2">
      <c r="B107" s="38">
        <v>99</v>
      </c>
      <c r="C107" s="58" t="str">
        <f t="shared" si="12"/>
        <v/>
      </c>
      <c r="D107" s="58"/>
      <c r="E107" s="38"/>
      <c r="F107" s="8"/>
      <c r="G107" s="38"/>
      <c r="H107" s="59"/>
      <c r="I107" s="59"/>
      <c r="J107" s="38"/>
      <c r="K107" s="60" t="str">
        <f t="shared" si="13"/>
        <v/>
      </c>
      <c r="L107" s="61"/>
      <c r="M107" s="6" t="str">
        <f>IF(J107="","",(K107/J107)/LOOKUP(RIGHT($D$2,3),定数!$A$6:$A$13,定数!$B$6:$B$13))</f>
        <v/>
      </c>
      <c r="N107" s="38"/>
      <c r="O107" s="8"/>
      <c r="P107" s="59"/>
      <c r="Q107" s="59"/>
      <c r="R107" s="62" t="str">
        <f>IF(P107="","",T107*M107*LOOKUP(RIGHT($D$2,3),定数!$A$6:$A$13,定数!$B$6:$B$13))</f>
        <v/>
      </c>
      <c r="S107" s="62"/>
      <c r="T107" s="63" t="str">
        <f t="shared" si="17"/>
        <v/>
      </c>
      <c r="U107" s="63"/>
      <c r="V107" t="str">
        <f>IF(S107&lt;&gt;"",IF(S107&lt;0,1+V106,0),"")</f>
        <v/>
      </c>
      <c r="W107" t="str">
        <f>IF(T107&lt;&gt;"",IF(T107&lt;0,1+W106,0),"")</f>
        <v/>
      </c>
      <c r="X107" s="39" t="str">
        <f t="shared" si="15"/>
        <v/>
      </c>
      <c r="Y107" s="40" t="str">
        <f t="shared" si="16"/>
        <v/>
      </c>
    </row>
    <row r="108" spans="2:25" x14ac:dyDescent="0.2">
      <c r="B108" s="38">
        <v>100</v>
      </c>
      <c r="C108" s="58" t="str">
        <f t="shared" si="12"/>
        <v/>
      </c>
      <c r="D108" s="58"/>
      <c r="E108" s="38"/>
      <c r="F108" s="8"/>
      <c r="G108" s="38"/>
      <c r="H108" s="59"/>
      <c r="I108" s="59"/>
      <c r="J108" s="38"/>
      <c r="K108" s="60" t="str">
        <f t="shared" si="13"/>
        <v/>
      </c>
      <c r="L108" s="61"/>
      <c r="M108" s="6" t="str">
        <f>IF(J108="","",(K108/J108)/LOOKUP(RIGHT($D$2,3),定数!$A$6:$A$13,定数!$B$6:$B$13))</f>
        <v/>
      </c>
      <c r="N108" s="38"/>
      <c r="O108" s="8"/>
      <c r="P108" s="59"/>
      <c r="Q108" s="59"/>
      <c r="R108" s="62" t="str">
        <f>IF(P108="","",T108*M108*LOOKUP(RIGHT($D$2,3),定数!$A$6:$A$13,定数!$B$6:$B$13))</f>
        <v/>
      </c>
      <c r="S108" s="62"/>
      <c r="T108" s="63" t="str">
        <f t="shared" si="17"/>
        <v/>
      </c>
      <c r="U108" s="63"/>
      <c r="V108" t="str">
        <f>IF(S108&lt;&gt;"",IF(S108&lt;0,1+V107,0),"")</f>
        <v/>
      </c>
      <c r="W108" t="str">
        <f>IF(T108&lt;&gt;"",IF(T108&lt;0,1+W107,0),"")</f>
        <v/>
      </c>
      <c r="X108" s="39" t="str">
        <f t="shared" si="15"/>
        <v/>
      </c>
      <c r="Y108" s="40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1:Q41"/>
    <mergeCell ref="R40:S40"/>
    <mergeCell ref="T40:U40"/>
    <mergeCell ref="C39:D39"/>
    <mergeCell ref="H39:I39"/>
    <mergeCell ref="K39:L39"/>
    <mergeCell ref="P39:Q39"/>
    <mergeCell ref="R39:S39"/>
    <mergeCell ref="T39:U39"/>
    <mergeCell ref="P40:Q40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4 G53:G108">
    <cfRule type="cellIs" dxfId="201" priority="183" stopIfTrue="1" operator="equal">
      <formula>"買"</formula>
    </cfRule>
    <cfRule type="cellIs" dxfId="200" priority="184" stopIfTrue="1" operator="equal">
      <formula>"売"</formula>
    </cfRule>
  </conditionalFormatting>
  <conditionalFormatting sqref="G15">
    <cfRule type="cellIs" dxfId="199" priority="105" stopIfTrue="1" operator="equal">
      <formula>"買"</formula>
    </cfRule>
    <cfRule type="cellIs" dxfId="198" priority="106" stopIfTrue="1" operator="equal">
      <formula>"売"</formula>
    </cfRule>
  </conditionalFormatting>
  <conditionalFormatting sqref="G16">
    <cfRule type="cellIs" dxfId="197" priority="103" stopIfTrue="1" operator="equal">
      <formula>"買"</formula>
    </cfRule>
    <cfRule type="cellIs" dxfId="196" priority="104" stopIfTrue="1" operator="equal">
      <formula>"売"</formula>
    </cfRule>
  </conditionalFormatting>
  <conditionalFormatting sqref="G17">
    <cfRule type="cellIs" dxfId="195" priority="101" stopIfTrue="1" operator="equal">
      <formula>"買"</formula>
    </cfRule>
    <cfRule type="cellIs" dxfId="194" priority="102" stopIfTrue="1" operator="equal">
      <formula>"売"</formula>
    </cfRule>
  </conditionalFormatting>
  <conditionalFormatting sqref="G19">
    <cfRule type="cellIs" dxfId="193" priority="97" stopIfTrue="1" operator="equal">
      <formula>"買"</formula>
    </cfRule>
    <cfRule type="cellIs" dxfId="192" priority="98" stopIfTrue="1" operator="equal">
      <formula>"売"</formula>
    </cfRule>
  </conditionalFormatting>
  <conditionalFormatting sqref="G22">
    <cfRule type="cellIs" dxfId="187" priority="91" stopIfTrue="1" operator="equal">
      <formula>"買"</formula>
    </cfRule>
    <cfRule type="cellIs" dxfId="186" priority="92" stopIfTrue="1" operator="equal">
      <formula>"売"</formula>
    </cfRule>
  </conditionalFormatting>
  <conditionalFormatting sqref="G24">
    <cfRule type="cellIs" dxfId="185" priority="87" stopIfTrue="1" operator="equal">
      <formula>"買"</formula>
    </cfRule>
    <cfRule type="cellIs" dxfId="184" priority="88" stopIfTrue="1" operator="equal">
      <formula>"売"</formula>
    </cfRule>
  </conditionalFormatting>
  <conditionalFormatting sqref="G25">
    <cfRule type="cellIs" dxfId="183" priority="85" stopIfTrue="1" operator="equal">
      <formula>"買"</formula>
    </cfRule>
    <cfRule type="cellIs" dxfId="182" priority="86" stopIfTrue="1" operator="equal">
      <formula>"売"</formula>
    </cfRule>
  </conditionalFormatting>
  <conditionalFormatting sqref="G26">
    <cfRule type="cellIs" dxfId="181" priority="83" stopIfTrue="1" operator="equal">
      <formula>"買"</formula>
    </cfRule>
    <cfRule type="cellIs" dxfId="180" priority="84" stopIfTrue="1" operator="equal">
      <formula>"売"</formula>
    </cfRule>
  </conditionalFormatting>
  <conditionalFormatting sqref="G27">
    <cfRule type="cellIs" dxfId="179" priority="79" stopIfTrue="1" operator="equal">
      <formula>"買"</formula>
    </cfRule>
    <cfRule type="cellIs" dxfId="178" priority="80" stopIfTrue="1" operator="equal">
      <formula>"売"</formula>
    </cfRule>
  </conditionalFormatting>
  <conditionalFormatting sqref="G29">
    <cfRule type="cellIs" dxfId="177" priority="75" stopIfTrue="1" operator="equal">
      <formula>"買"</formula>
    </cfRule>
    <cfRule type="cellIs" dxfId="176" priority="76" stopIfTrue="1" operator="equal">
      <formula>"売"</formula>
    </cfRule>
  </conditionalFormatting>
  <conditionalFormatting sqref="G30">
    <cfRule type="cellIs" dxfId="175" priority="73" stopIfTrue="1" operator="equal">
      <formula>"買"</formula>
    </cfRule>
    <cfRule type="cellIs" dxfId="174" priority="74" stopIfTrue="1" operator="equal">
      <formula>"売"</formula>
    </cfRule>
  </conditionalFormatting>
  <conditionalFormatting sqref="G31">
    <cfRule type="cellIs" dxfId="173" priority="71" stopIfTrue="1" operator="equal">
      <formula>"買"</formula>
    </cfRule>
    <cfRule type="cellIs" dxfId="172" priority="72" stopIfTrue="1" operator="equal">
      <formula>"売"</formula>
    </cfRule>
  </conditionalFormatting>
  <conditionalFormatting sqref="G32">
    <cfRule type="cellIs" dxfId="171" priority="69" stopIfTrue="1" operator="equal">
      <formula>"買"</formula>
    </cfRule>
    <cfRule type="cellIs" dxfId="170" priority="70" stopIfTrue="1" operator="equal">
      <formula>"売"</formula>
    </cfRule>
  </conditionalFormatting>
  <conditionalFormatting sqref="G33">
    <cfRule type="cellIs" dxfId="169" priority="67" stopIfTrue="1" operator="equal">
      <formula>"買"</formula>
    </cfRule>
    <cfRule type="cellIs" dxfId="168" priority="68" stopIfTrue="1" operator="equal">
      <formula>"売"</formula>
    </cfRule>
  </conditionalFormatting>
  <conditionalFormatting sqref="G37">
    <cfRule type="cellIs" dxfId="167" priority="59" stopIfTrue="1" operator="equal">
      <formula>"買"</formula>
    </cfRule>
    <cfRule type="cellIs" dxfId="166" priority="60" stopIfTrue="1" operator="equal">
      <formula>"売"</formula>
    </cfRule>
  </conditionalFormatting>
  <conditionalFormatting sqref="G36">
    <cfRule type="cellIs" dxfId="165" priority="61" stopIfTrue="1" operator="equal">
      <formula>"買"</formula>
    </cfRule>
    <cfRule type="cellIs" dxfId="164" priority="62" stopIfTrue="1" operator="equal">
      <formula>"売"</formula>
    </cfRule>
  </conditionalFormatting>
  <conditionalFormatting sqref="G38">
    <cfRule type="cellIs" dxfId="163" priority="57" stopIfTrue="1" operator="equal">
      <formula>"買"</formula>
    </cfRule>
    <cfRule type="cellIs" dxfId="162" priority="58" stopIfTrue="1" operator="equal">
      <formula>"売"</formula>
    </cfRule>
  </conditionalFormatting>
  <conditionalFormatting sqref="G40">
    <cfRule type="cellIs" dxfId="161" priority="53" stopIfTrue="1" operator="equal">
      <formula>"買"</formula>
    </cfRule>
    <cfRule type="cellIs" dxfId="160" priority="54" stopIfTrue="1" operator="equal">
      <formula>"売"</formula>
    </cfRule>
  </conditionalFormatting>
  <conditionalFormatting sqref="G41">
    <cfRule type="cellIs" dxfId="159" priority="51" stopIfTrue="1" operator="equal">
      <formula>"買"</formula>
    </cfRule>
    <cfRule type="cellIs" dxfId="158" priority="52" stopIfTrue="1" operator="equal">
      <formula>"売"</formula>
    </cfRule>
  </conditionalFormatting>
  <conditionalFormatting sqref="G42">
    <cfRule type="cellIs" dxfId="157" priority="49" stopIfTrue="1" operator="equal">
      <formula>"買"</formula>
    </cfRule>
    <cfRule type="cellIs" dxfId="156" priority="50" stopIfTrue="1" operator="equal">
      <formula>"売"</formula>
    </cfRule>
  </conditionalFormatting>
  <conditionalFormatting sqref="G43">
    <cfRule type="cellIs" dxfId="155" priority="47" stopIfTrue="1" operator="equal">
      <formula>"買"</formula>
    </cfRule>
    <cfRule type="cellIs" dxfId="154" priority="48" stopIfTrue="1" operator="equal">
      <formula>"売"</formula>
    </cfRule>
  </conditionalFormatting>
  <conditionalFormatting sqref="G45">
    <cfRule type="cellIs" dxfId="153" priority="45" stopIfTrue="1" operator="equal">
      <formula>"買"</formula>
    </cfRule>
    <cfRule type="cellIs" dxfId="152" priority="46" stopIfTrue="1" operator="equal">
      <formula>"売"</formula>
    </cfRule>
  </conditionalFormatting>
  <conditionalFormatting sqref="G46">
    <cfRule type="cellIs" dxfId="151" priority="43" stopIfTrue="1" operator="equal">
      <formula>"買"</formula>
    </cfRule>
    <cfRule type="cellIs" dxfId="150" priority="44" stopIfTrue="1" operator="equal">
      <formula>"売"</formula>
    </cfRule>
  </conditionalFormatting>
  <conditionalFormatting sqref="G47">
    <cfRule type="cellIs" dxfId="149" priority="41" stopIfTrue="1" operator="equal">
      <formula>"買"</formula>
    </cfRule>
    <cfRule type="cellIs" dxfId="148" priority="42" stopIfTrue="1" operator="equal">
      <formula>"売"</formula>
    </cfRule>
  </conditionalFormatting>
  <conditionalFormatting sqref="G48">
    <cfRule type="cellIs" dxfId="147" priority="39" stopIfTrue="1" operator="equal">
      <formula>"買"</formula>
    </cfRule>
    <cfRule type="cellIs" dxfId="146" priority="40" stopIfTrue="1" operator="equal">
      <formula>"売"</formula>
    </cfRule>
  </conditionalFormatting>
  <conditionalFormatting sqref="G49">
    <cfRule type="cellIs" dxfId="145" priority="37" stopIfTrue="1" operator="equal">
      <formula>"買"</formula>
    </cfRule>
    <cfRule type="cellIs" dxfId="144" priority="38" stopIfTrue="1" operator="equal">
      <formula>"売"</formula>
    </cfRule>
  </conditionalFormatting>
  <conditionalFormatting sqref="G50">
    <cfRule type="cellIs" dxfId="143" priority="35" stopIfTrue="1" operator="equal">
      <formula>"買"</formula>
    </cfRule>
    <cfRule type="cellIs" dxfId="142" priority="36" stopIfTrue="1" operator="equal">
      <formula>"売"</formula>
    </cfRule>
  </conditionalFormatting>
  <conditionalFormatting sqref="G51">
    <cfRule type="cellIs" dxfId="141" priority="33" stopIfTrue="1" operator="equal">
      <formula>"買"</formula>
    </cfRule>
    <cfRule type="cellIs" dxfId="140" priority="34" stopIfTrue="1" operator="equal">
      <formula>"売"</formula>
    </cfRule>
  </conditionalFormatting>
  <conditionalFormatting sqref="G52">
    <cfRule type="cellIs" dxfId="139" priority="31" stopIfTrue="1" operator="equal">
      <formula>"買"</formula>
    </cfRule>
    <cfRule type="cellIs" dxfId="138" priority="32" stopIfTrue="1" operator="equal">
      <formula>"売"</formula>
    </cfRule>
  </conditionalFormatting>
  <conditionalFormatting sqref="G14">
    <cfRule type="cellIs" dxfId="137" priority="29" stopIfTrue="1" operator="equal">
      <formula>"買"</formula>
    </cfRule>
    <cfRule type="cellIs" dxfId="136" priority="30" stopIfTrue="1" operator="equal">
      <formula>"売"</formula>
    </cfRule>
  </conditionalFormatting>
  <conditionalFormatting sqref="G28">
    <cfRule type="cellIs" dxfId="133" priority="25" stopIfTrue="1" operator="equal">
      <formula>"買"</formula>
    </cfRule>
    <cfRule type="cellIs" dxfId="132" priority="26" stopIfTrue="1" operator="equal">
      <formula>"売"</formula>
    </cfRule>
  </conditionalFormatting>
  <conditionalFormatting sqref="G34">
    <cfRule type="cellIs" dxfId="131" priority="23" stopIfTrue="1" operator="equal">
      <formula>"買"</formula>
    </cfRule>
    <cfRule type="cellIs" dxfId="130" priority="24" stopIfTrue="1" operator="equal">
      <formula>"売"</formula>
    </cfRule>
  </conditionalFormatting>
  <conditionalFormatting sqref="G39">
    <cfRule type="cellIs" dxfId="129" priority="19" stopIfTrue="1" operator="equal">
      <formula>"買"</formula>
    </cfRule>
    <cfRule type="cellIs" dxfId="128" priority="20" stopIfTrue="1" operator="equal">
      <formula>"売"</formula>
    </cfRule>
  </conditionalFormatting>
  <conditionalFormatting sqref="G35">
    <cfRule type="cellIs" dxfId="127" priority="21" stopIfTrue="1" operator="equal">
      <formula>"買"</formula>
    </cfRule>
    <cfRule type="cellIs" dxfId="126" priority="22" stopIfTrue="1" operator="equal">
      <formula>"売"</formula>
    </cfRule>
  </conditionalFormatting>
  <conditionalFormatting sqref="G18">
    <cfRule type="cellIs" dxfId="125" priority="17" stopIfTrue="1" operator="equal">
      <formula>"買"</formula>
    </cfRule>
    <cfRule type="cellIs" dxfId="124" priority="18" stopIfTrue="1" operator="equal">
      <formula>"売"</formula>
    </cfRule>
  </conditionalFormatting>
  <conditionalFormatting sqref="G9">
    <cfRule type="cellIs" dxfId="123" priority="15" stopIfTrue="1" operator="equal">
      <formula>"買"</formula>
    </cfRule>
    <cfRule type="cellIs" dxfId="122" priority="16" stopIfTrue="1" operator="equal">
      <formula>"売"</formula>
    </cfRule>
  </conditionalFormatting>
  <conditionalFormatting sqref="G10">
    <cfRule type="cellIs" dxfId="121" priority="13" stopIfTrue="1" operator="equal">
      <formula>"買"</formula>
    </cfRule>
    <cfRule type="cellIs" dxfId="120" priority="14" stopIfTrue="1" operator="equal">
      <formula>"売"</formula>
    </cfRule>
  </conditionalFormatting>
  <conditionalFormatting sqref="G11">
    <cfRule type="cellIs" dxfId="119" priority="11" stopIfTrue="1" operator="equal">
      <formula>"買"</formula>
    </cfRule>
    <cfRule type="cellIs" dxfId="118" priority="12" stopIfTrue="1" operator="equal">
      <formula>"売"</formula>
    </cfRule>
  </conditionalFormatting>
  <conditionalFormatting sqref="G12">
    <cfRule type="cellIs" dxfId="117" priority="9" stopIfTrue="1" operator="equal">
      <formula>"買"</formula>
    </cfRule>
    <cfRule type="cellIs" dxfId="116" priority="10" stopIfTrue="1" operator="equal">
      <formula>"売"</formula>
    </cfRule>
  </conditionalFormatting>
  <conditionalFormatting sqref="G13">
    <cfRule type="cellIs" dxfId="115" priority="7" stopIfTrue="1" operator="equal">
      <formula>"買"</formula>
    </cfRule>
    <cfRule type="cellIs" dxfId="114" priority="8" stopIfTrue="1" operator="equal">
      <formula>"売"</formula>
    </cfRule>
  </conditionalFormatting>
  <conditionalFormatting sqref="G20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21">
    <cfRule type="cellIs" dxfId="7" priority="3" stopIfTrue="1" operator="equal">
      <formula>"買"</formula>
    </cfRule>
    <cfRule type="cellIs" dxfId="6" priority="4" stopIfTrue="1" operator="equal">
      <formula>"売"</formula>
    </cfRule>
  </conditionalFormatting>
  <conditionalFormatting sqref="G23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90" zoomScaleNormal="90" workbookViewId="0">
      <pane ySplit="8" topLeftCell="A18" activePane="bottomLeft" state="frozen"/>
      <selection pane="bottomLeft" activeCell="P31" sqref="P31:Q31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84" t="s">
        <v>5</v>
      </c>
      <c r="C2" s="84"/>
      <c r="D2" s="95" t="s">
        <v>68</v>
      </c>
      <c r="E2" s="95"/>
      <c r="F2" s="84" t="s">
        <v>6</v>
      </c>
      <c r="G2" s="84"/>
      <c r="H2" s="87" t="s">
        <v>36</v>
      </c>
      <c r="I2" s="87"/>
      <c r="J2" s="84" t="s">
        <v>7</v>
      </c>
      <c r="K2" s="84"/>
      <c r="L2" s="94">
        <v>100000</v>
      </c>
      <c r="M2" s="95"/>
      <c r="N2" s="84" t="s">
        <v>8</v>
      </c>
      <c r="O2" s="84"/>
      <c r="P2" s="96">
        <f>SUM(L2,D4)</f>
        <v>150920.01701298571</v>
      </c>
      <c r="Q2" s="87"/>
      <c r="R2" s="1"/>
      <c r="S2" s="1"/>
      <c r="T2" s="1"/>
    </row>
    <row r="3" spans="2:25" ht="57" customHeight="1" x14ac:dyDescent="0.2">
      <c r="B3" s="84" t="s">
        <v>9</v>
      </c>
      <c r="C3" s="84"/>
      <c r="D3" s="97" t="s">
        <v>69</v>
      </c>
      <c r="E3" s="97"/>
      <c r="F3" s="97"/>
      <c r="G3" s="97"/>
      <c r="H3" s="97"/>
      <c r="I3" s="97"/>
      <c r="J3" s="84" t="s">
        <v>10</v>
      </c>
      <c r="K3" s="84"/>
      <c r="L3" s="97" t="s">
        <v>63</v>
      </c>
      <c r="M3" s="98"/>
      <c r="N3" s="98"/>
      <c r="O3" s="98"/>
      <c r="P3" s="98"/>
      <c r="Q3" s="98"/>
      <c r="R3" s="1"/>
      <c r="S3" s="1"/>
    </row>
    <row r="4" spans="2:25" x14ac:dyDescent="0.2">
      <c r="B4" s="84" t="s">
        <v>11</v>
      </c>
      <c r="C4" s="84"/>
      <c r="D4" s="92">
        <f>SUM($R$9:$S$993)</f>
        <v>50920.0170129857</v>
      </c>
      <c r="E4" s="92"/>
      <c r="F4" s="84" t="s">
        <v>12</v>
      </c>
      <c r="G4" s="84"/>
      <c r="H4" s="93">
        <f>SUM($T$9:$U$108)</f>
        <v>1315.9999999999995</v>
      </c>
      <c r="I4" s="87"/>
      <c r="J4" s="99" t="s">
        <v>60</v>
      </c>
      <c r="K4" s="99"/>
      <c r="L4" s="96">
        <f>MAX($C$9:$D$990)-C9</f>
        <v>50920.017012985714</v>
      </c>
      <c r="M4" s="96"/>
      <c r="N4" s="99" t="s">
        <v>59</v>
      </c>
      <c r="O4" s="99"/>
      <c r="P4" s="100">
        <f>MAX(Y:Y)</f>
        <v>5.8722077922078064E-2</v>
      </c>
      <c r="Q4" s="100"/>
      <c r="R4" s="1"/>
      <c r="S4" s="1"/>
      <c r="T4" s="1"/>
    </row>
    <row r="5" spans="2:25" x14ac:dyDescent="0.2">
      <c r="B5" s="34" t="s">
        <v>15</v>
      </c>
      <c r="C5" s="2">
        <f>COUNTIF($R$9:$R$990,"&gt;0")</f>
        <v>10</v>
      </c>
      <c r="D5" s="35" t="s">
        <v>16</v>
      </c>
      <c r="E5" s="15">
        <f>COUNTIF($R$9:$R$990,"&lt;0")</f>
        <v>5</v>
      </c>
      <c r="F5" s="35" t="s">
        <v>17</v>
      </c>
      <c r="G5" s="2">
        <f>COUNTIF($R$9:$R$990,"=0")</f>
        <v>0</v>
      </c>
      <c r="H5" s="35" t="s">
        <v>18</v>
      </c>
      <c r="I5" s="3">
        <f>C5/SUM(C5,E5,G5)</f>
        <v>0.66666666666666663</v>
      </c>
      <c r="J5" s="83" t="s">
        <v>19</v>
      </c>
      <c r="K5" s="84"/>
      <c r="L5" s="85">
        <f>MAX(V9:V993)</f>
        <v>4</v>
      </c>
      <c r="M5" s="86"/>
      <c r="N5" s="17" t="s">
        <v>20</v>
      </c>
      <c r="O5" s="9"/>
      <c r="P5" s="85">
        <f>MAX(W9:W993)</f>
        <v>2</v>
      </c>
      <c r="Q5" s="86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2" t="s">
        <v>64</v>
      </c>
      <c r="N6" s="12"/>
      <c r="O6" s="12"/>
      <c r="P6" s="10"/>
      <c r="Q6" s="7"/>
      <c r="R6" s="1"/>
      <c r="S6" s="1"/>
      <c r="T6" s="1"/>
    </row>
    <row r="7" spans="2:25" x14ac:dyDescent="0.2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75"/>
      <c r="J7" s="76" t="s">
        <v>24</v>
      </c>
      <c r="K7" s="77"/>
      <c r="L7" s="78"/>
      <c r="M7" s="79" t="s">
        <v>25</v>
      </c>
      <c r="N7" s="80" t="s">
        <v>26</v>
      </c>
      <c r="O7" s="81"/>
      <c r="P7" s="81"/>
      <c r="Q7" s="82"/>
      <c r="R7" s="88" t="s">
        <v>27</v>
      </c>
      <c r="S7" s="88"/>
      <c r="T7" s="88"/>
      <c r="U7" s="88"/>
    </row>
    <row r="8" spans="2:25" x14ac:dyDescent="0.2">
      <c r="B8" s="68"/>
      <c r="C8" s="71"/>
      <c r="D8" s="72"/>
      <c r="E8" s="18" t="s">
        <v>28</v>
      </c>
      <c r="F8" s="18" t="s">
        <v>29</v>
      </c>
      <c r="G8" s="18" t="s">
        <v>30</v>
      </c>
      <c r="H8" s="89" t="s">
        <v>31</v>
      </c>
      <c r="I8" s="75"/>
      <c r="J8" s="4" t="s">
        <v>32</v>
      </c>
      <c r="K8" s="90" t="s">
        <v>33</v>
      </c>
      <c r="L8" s="78"/>
      <c r="M8" s="79"/>
      <c r="N8" s="5" t="s">
        <v>28</v>
      </c>
      <c r="O8" s="5" t="s">
        <v>29</v>
      </c>
      <c r="P8" s="91" t="s">
        <v>31</v>
      </c>
      <c r="Q8" s="82"/>
      <c r="R8" s="88" t="s">
        <v>34</v>
      </c>
      <c r="S8" s="88"/>
      <c r="T8" s="88" t="s">
        <v>32</v>
      </c>
      <c r="U8" s="88"/>
      <c r="Y8" t="s">
        <v>58</v>
      </c>
    </row>
    <row r="9" spans="2:25" x14ac:dyDescent="0.2">
      <c r="B9" s="33">
        <v>1</v>
      </c>
      <c r="C9" s="58">
        <f>L2</f>
        <v>100000</v>
      </c>
      <c r="D9" s="58"/>
      <c r="E9" s="45">
        <v>2016</v>
      </c>
      <c r="F9" s="8">
        <v>43623</v>
      </c>
      <c r="G9" s="54" t="s">
        <v>3</v>
      </c>
      <c r="H9" s="66">
        <v>121.64</v>
      </c>
      <c r="I9" s="66"/>
      <c r="J9" s="54">
        <v>106</v>
      </c>
      <c r="K9" s="58">
        <f>IF(J9="","",C9*0.03)</f>
        <v>3000</v>
      </c>
      <c r="L9" s="58"/>
      <c r="M9" s="55">
        <f>IF(J9="","",(K9/J9)/LOOKUP(RIGHT($D$2,3),[1]定数!$A$6:$A$13,[1]定数!$B$6:$B$13))</f>
        <v>0.28301886792452829</v>
      </c>
      <c r="N9" s="54">
        <v>2016</v>
      </c>
      <c r="O9" s="8">
        <v>43625</v>
      </c>
      <c r="P9" s="107">
        <v>119.47</v>
      </c>
      <c r="Q9" s="107"/>
      <c r="R9" s="62">
        <f>IF(P9="","",T9*M9*LOOKUP(RIGHT($D$2,3),定数!$A$6:$A$13,定数!$B$6:$B$13))</f>
        <v>6141.5094339622692</v>
      </c>
      <c r="S9" s="62"/>
      <c r="T9" s="63">
        <f>IF(P9="","",IF(G9="買",(P9-H9),(H9-P9))*IF(RIGHT($D$2,3)="JPY",100,10000))</f>
        <v>217.00000000000017</v>
      </c>
      <c r="U9" s="63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3">
        <v>2</v>
      </c>
      <c r="C10" s="58">
        <f t="shared" ref="C10:C73" si="0">IF(R9="","",C9+R9)</f>
        <v>106141.50943396227</v>
      </c>
      <c r="D10" s="58"/>
      <c r="E10" s="54">
        <v>2016</v>
      </c>
      <c r="F10" s="8">
        <v>43778</v>
      </c>
      <c r="G10" s="54" t="s">
        <v>4</v>
      </c>
      <c r="H10" s="66">
        <v>115.99</v>
      </c>
      <c r="I10" s="66"/>
      <c r="J10" s="54">
        <v>229</v>
      </c>
      <c r="K10" s="60">
        <f t="shared" ref="K10:K23" si="1">IF(J10="","",C10*0.03)</f>
        <v>3184.2452830188681</v>
      </c>
      <c r="L10" s="61"/>
      <c r="M10" s="55">
        <f>IF(J10="","",(K10/J10)/LOOKUP(RIGHT($D$2,3),[1]定数!$A$6:$A$13,[1]定数!$B$6:$B$13))</f>
        <v>0.13905001235890255</v>
      </c>
      <c r="N10" s="54">
        <v>2016</v>
      </c>
      <c r="O10" s="8">
        <v>43799</v>
      </c>
      <c r="P10" s="107">
        <v>120.47199999999999</v>
      </c>
      <c r="Q10" s="107"/>
      <c r="R10" s="62">
        <f>IF(P10="","",T10*M10*LOOKUP(RIGHT($D$2,3),定数!$A$6:$A$13,定数!$B$6:$B$13))</f>
        <v>6232.2215539260114</v>
      </c>
      <c r="S10" s="62"/>
      <c r="T10" s="63">
        <f>IF(P10="","",IF(G10="買",(P10-H10),(H10-P10))*IF(RIGHT($D$2,3)="JPY",100,10000))</f>
        <v>448.19999999999993</v>
      </c>
      <c r="U10" s="63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39">
        <f>IF(C10&lt;&gt;"",MAX(C10,C9),"")</f>
        <v>106141.50943396227</v>
      </c>
    </row>
    <row r="11" spans="2:25" x14ac:dyDescent="0.2">
      <c r="B11" s="33">
        <v>3</v>
      </c>
      <c r="C11" s="58">
        <f t="shared" ref="C11:C16" si="4">IF(R10="","",C10+R10)</f>
        <v>112373.73098788828</v>
      </c>
      <c r="D11" s="58"/>
      <c r="E11" s="54">
        <v>2017</v>
      </c>
      <c r="F11" s="8">
        <v>43478</v>
      </c>
      <c r="G11" s="54" t="s">
        <v>3</v>
      </c>
      <c r="H11" s="66">
        <v>121.58</v>
      </c>
      <c r="I11" s="66"/>
      <c r="J11" s="54">
        <v>84</v>
      </c>
      <c r="K11" s="60">
        <f t="shared" si="1"/>
        <v>3371.2119296366482</v>
      </c>
      <c r="L11" s="61"/>
      <c r="M11" s="55">
        <f>IF(J11="","",(K11/J11)/LOOKUP(RIGHT($D$2,3),[1]定数!$A$6:$A$13,[1]定数!$B$6:$B$13))</f>
        <v>0.40133475352817244</v>
      </c>
      <c r="N11" s="54">
        <v>2017</v>
      </c>
      <c r="O11" s="8">
        <v>43482</v>
      </c>
      <c r="P11" s="107">
        <v>122.42</v>
      </c>
      <c r="Q11" s="107"/>
      <c r="R11" s="62">
        <f>IF(P11="","",T11*M11*LOOKUP(RIGHT($D$2,3),定数!$A$6:$A$13,定数!$B$6:$B$13))</f>
        <v>-3371.2119296366623</v>
      </c>
      <c r="S11" s="62"/>
      <c r="T11" s="63">
        <f>IF(P11="","",IF(G11="買",(P11-H11),(H11-P11))*IF(RIGHT($D$2,3)="JPY",100,10000))</f>
        <v>-84.000000000000341</v>
      </c>
      <c r="U11" s="63"/>
      <c r="V11" s="22">
        <f t="shared" si="2"/>
        <v>0</v>
      </c>
      <c r="W11">
        <f t="shared" si="3"/>
        <v>1</v>
      </c>
      <c r="X11" s="39">
        <f>IF(C11&lt;&gt;"",MAX(X10,C11),"")</f>
        <v>112373.73098788828</v>
      </c>
      <c r="Y11" s="40">
        <f>IF(X11&lt;&gt;"",1-(C11/X11),"")</f>
        <v>0</v>
      </c>
    </row>
    <row r="12" spans="2:25" x14ac:dyDescent="0.2">
      <c r="B12" s="33">
        <v>4</v>
      </c>
      <c r="C12" s="58">
        <f t="shared" si="4"/>
        <v>109002.51905825162</v>
      </c>
      <c r="D12" s="58"/>
      <c r="E12" s="51">
        <v>2017</v>
      </c>
      <c r="F12" s="8">
        <v>43499</v>
      </c>
      <c r="G12" s="51" t="s">
        <v>3</v>
      </c>
      <c r="H12" s="112">
        <v>121.07</v>
      </c>
      <c r="I12" s="113"/>
      <c r="J12" s="51">
        <v>70</v>
      </c>
      <c r="K12" s="60">
        <f t="shared" si="1"/>
        <v>3270.0755717475486</v>
      </c>
      <c r="L12" s="61"/>
      <c r="M12" s="6">
        <f>IF(J12="","",(K12/J12)/LOOKUP(RIGHT($D$2,3),[1]定数!$A$6:$A$13,[1]定数!$B$6:$B$13))</f>
        <v>0.46715365310679269</v>
      </c>
      <c r="N12" s="51">
        <v>2017</v>
      </c>
      <c r="O12" s="8">
        <v>43503</v>
      </c>
      <c r="P12" s="107">
        <v>119.73399999999999</v>
      </c>
      <c r="Q12" s="107"/>
      <c r="R12" s="62">
        <f>IF(P12="","",T12*M12*LOOKUP(RIGHT($D$2,3),定数!$A$6:$A$13,定数!$B$6:$B$13))</f>
        <v>6241.1728055067433</v>
      </c>
      <c r="S12" s="62"/>
      <c r="T12" s="63">
        <f t="shared" ref="T12:T75" si="5">IF(P12="","",IF(G12="買",(P12-H12),(H12-P12))*IF(RIGHT($D$2,3)="JPY",100,10000))</f>
        <v>133.59999999999985</v>
      </c>
      <c r="U12" s="63"/>
      <c r="V12" s="22">
        <f t="shared" si="2"/>
        <v>1</v>
      </c>
      <c r="W12">
        <f t="shared" si="3"/>
        <v>0</v>
      </c>
      <c r="X12" s="39">
        <f t="shared" ref="X12:X75" si="6">IF(C12&lt;&gt;"",MAX(X11,C12),"")</f>
        <v>112373.73098788828</v>
      </c>
      <c r="Y12" s="40">
        <f t="shared" ref="Y12:Y75" si="7">IF(X12&lt;&gt;"",1-(C12/X12),"")</f>
        <v>3.0000000000000138E-2</v>
      </c>
    </row>
    <row r="13" spans="2:25" x14ac:dyDescent="0.2">
      <c r="B13" s="33">
        <v>5</v>
      </c>
      <c r="C13" s="58">
        <f t="shared" si="4"/>
        <v>115243.69186375837</v>
      </c>
      <c r="D13" s="58"/>
      <c r="E13" s="54">
        <v>2017</v>
      </c>
      <c r="F13" s="8">
        <v>43539</v>
      </c>
      <c r="G13" s="54" t="s">
        <v>4</v>
      </c>
      <c r="H13" s="66">
        <v>122.07</v>
      </c>
      <c r="I13" s="66"/>
      <c r="J13" s="54">
        <v>88</v>
      </c>
      <c r="K13" s="60">
        <f t="shared" si="1"/>
        <v>3457.3107559127511</v>
      </c>
      <c r="L13" s="61"/>
      <c r="M13" s="55">
        <f>IF(J13="","",(K13/J13)/LOOKUP(RIGHT($D$2,3),[1]定数!$A$6:$A$13,[1]定数!$B$6:$B$13))</f>
        <v>0.39287622226281266</v>
      </c>
      <c r="N13" s="54">
        <v>2017</v>
      </c>
      <c r="O13" s="8">
        <v>43540</v>
      </c>
      <c r="P13" s="66">
        <v>121.19</v>
      </c>
      <c r="Q13" s="66"/>
      <c r="R13" s="62">
        <f>IF(P13="","",T13*M13*LOOKUP(RIGHT($D$2,3),定数!$A$6:$A$13,定数!$B$6:$B$13))</f>
        <v>-3457.3107559127338</v>
      </c>
      <c r="S13" s="62"/>
      <c r="T13" s="63">
        <f t="shared" si="5"/>
        <v>-87.999999999999545</v>
      </c>
      <c r="U13" s="63"/>
      <c r="V13" s="22">
        <f t="shared" si="2"/>
        <v>0</v>
      </c>
      <c r="W13">
        <f t="shared" si="3"/>
        <v>1</v>
      </c>
      <c r="X13" s="39">
        <f t="shared" si="6"/>
        <v>115243.69186375837</v>
      </c>
      <c r="Y13" s="40">
        <f t="shared" si="7"/>
        <v>0</v>
      </c>
    </row>
    <row r="14" spans="2:25" x14ac:dyDescent="0.2">
      <c r="B14" s="33">
        <v>6</v>
      </c>
      <c r="C14" s="58">
        <f t="shared" si="4"/>
        <v>111786.38110784563</v>
      </c>
      <c r="D14" s="58"/>
      <c r="E14" s="51">
        <v>2017</v>
      </c>
      <c r="F14" s="8">
        <v>43597</v>
      </c>
      <c r="G14" s="51" t="s">
        <v>4</v>
      </c>
      <c r="H14" s="66">
        <v>123.96</v>
      </c>
      <c r="I14" s="66"/>
      <c r="J14" s="51">
        <v>67</v>
      </c>
      <c r="K14" s="60">
        <f t="shared" si="1"/>
        <v>3353.5914332353691</v>
      </c>
      <c r="L14" s="61"/>
      <c r="M14" s="6">
        <f>IF(J14="","",(K14/J14)/LOOKUP(RIGHT($D$2,3),[1]定数!$A$6:$A$13,[1]定数!$B$6:$B$13))</f>
        <v>0.50053603481124909</v>
      </c>
      <c r="N14" s="51">
        <v>2017</v>
      </c>
      <c r="O14" s="8">
        <v>43600</v>
      </c>
      <c r="P14" s="107">
        <v>125.29600000000001</v>
      </c>
      <c r="Q14" s="107"/>
      <c r="R14" s="62">
        <f>IF(P14="","",T14*M14*LOOKUP(RIGHT($D$2,3),定数!$A$6:$A$13,定数!$B$6:$B$13))</f>
        <v>6687.1614250783505</v>
      </c>
      <c r="S14" s="62"/>
      <c r="T14" s="63">
        <f t="shared" si="5"/>
        <v>133.60000000000127</v>
      </c>
      <c r="U14" s="63"/>
      <c r="V14" s="22">
        <f t="shared" si="2"/>
        <v>1</v>
      </c>
      <c r="W14">
        <f t="shared" si="3"/>
        <v>0</v>
      </c>
      <c r="X14" s="39">
        <f t="shared" si="6"/>
        <v>115243.69186375837</v>
      </c>
      <c r="Y14" s="40">
        <f t="shared" si="7"/>
        <v>2.9999999999999916E-2</v>
      </c>
    </row>
    <row r="15" spans="2:25" x14ac:dyDescent="0.2">
      <c r="B15" s="33">
        <v>7</v>
      </c>
      <c r="C15" s="58">
        <f t="shared" si="4"/>
        <v>118473.54253292398</v>
      </c>
      <c r="D15" s="58"/>
      <c r="E15" s="43">
        <v>2017</v>
      </c>
      <c r="F15" s="8">
        <v>43674</v>
      </c>
      <c r="G15" s="43" t="s">
        <v>4</v>
      </c>
      <c r="H15" s="107">
        <v>130.41</v>
      </c>
      <c r="I15" s="107"/>
      <c r="J15" s="43">
        <v>86</v>
      </c>
      <c r="K15" s="60">
        <f t="shared" si="1"/>
        <v>3554.2062759877194</v>
      </c>
      <c r="L15" s="61"/>
      <c r="M15" s="6">
        <f>IF(J15="","",(K15/J15)/LOOKUP(RIGHT($D$2,3),[1]定数!$A$6:$A$13,[1]定数!$B$6:$B$13))</f>
        <v>0.41327979953345578</v>
      </c>
      <c r="N15" s="49">
        <v>2017</v>
      </c>
      <c r="O15" s="8">
        <v>43677</v>
      </c>
      <c r="P15" s="107">
        <v>129.55000000000001</v>
      </c>
      <c r="Q15" s="107"/>
      <c r="R15" s="62">
        <f>IF(P15="","",T15*M15*LOOKUP(RIGHT($D$2,3),定数!$A$6:$A$13,定数!$B$6:$B$13))</f>
        <v>-3554.2062759876585</v>
      </c>
      <c r="S15" s="62"/>
      <c r="T15" s="63">
        <f t="shared" si="5"/>
        <v>-85.999999999998522</v>
      </c>
      <c r="U15" s="63"/>
      <c r="V15" s="22">
        <f t="shared" si="2"/>
        <v>0</v>
      </c>
      <c r="W15">
        <f t="shared" si="3"/>
        <v>1</v>
      </c>
      <c r="X15" s="39">
        <f t="shared" si="6"/>
        <v>118473.54253292398</v>
      </c>
      <c r="Y15" s="40">
        <f t="shared" si="7"/>
        <v>0</v>
      </c>
    </row>
    <row r="16" spans="2:25" x14ac:dyDescent="0.2">
      <c r="B16" s="33">
        <v>8</v>
      </c>
      <c r="C16" s="58">
        <f t="shared" si="4"/>
        <v>114919.33625693632</v>
      </c>
      <c r="D16" s="58"/>
      <c r="E16" s="43">
        <v>2018</v>
      </c>
      <c r="F16" s="8">
        <v>43489</v>
      </c>
      <c r="G16" s="43" t="s">
        <v>4</v>
      </c>
      <c r="H16" s="107">
        <v>135.68</v>
      </c>
      <c r="I16" s="107"/>
      <c r="J16" s="43">
        <v>77</v>
      </c>
      <c r="K16" s="60">
        <f t="shared" si="1"/>
        <v>3447.5800877080896</v>
      </c>
      <c r="L16" s="61"/>
      <c r="M16" s="6">
        <f>IF(J16="","",(K16/J16)/LOOKUP(RIGHT($D$2,3),[1]定数!$A$6:$A$13,[1]定数!$B$6:$B$13))</f>
        <v>0.44773767372832329</v>
      </c>
      <c r="N16" s="49">
        <v>2018</v>
      </c>
      <c r="O16" s="8">
        <v>43491</v>
      </c>
      <c r="P16" s="107">
        <v>134.91999999999999</v>
      </c>
      <c r="Q16" s="107"/>
      <c r="R16" s="62">
        <f>IF(P16="","",T16*M16*LOOKUP(RIGHT($D$2,3),定数!$A$6:$A$13,定数!$B$6:$B$13))</f>
        <v>-3402.8063203353431</v>
      </c>
      <c r="S16" s="62"/>
      <c r="T16" s="63">
        <f t="shared" si="5"/>
        <v>-76.000000000001933</v>
      </c>
      <c r="U16" s="63"/>
      <c r="V16" s="22">
        <f t="shared" si="2"/>
        <v>0</v>
      </c>
      <c r="W16">
        <f t="shared" si="3"/>
        <v>2</v>
      </c>
      <c r="X16" s="39">
        <f t="shared" si="6"/>
        <v>118473.54253292398</v>
      </c>
      <c r="Y16" s="40">
        <f t="shared" si="7"/>
        <v>2.9999999999999472E-2</v>
      </c>
    </row>
    <row r="17" spans="2:25" x14ac:dyDescent="0.2">
      <c r="B17" s="33">
        <v>9</v>
      </c>
      <c r="C17" s="58">
        <f t="shared" si="0"/>
        <v>111516.52993660099</v>
      </c>
      <c r="D17" s="58"/>
      <c r="E17" s="49">
        <v>2018</v>
      </c>
      <c r="F17" s="8">
        <v>43517</v>
      </c>
      <c r="G17" s="49" t="s">
        <v>3</v>
      </c>
      <c r="H17" s="105">
        <v>132.26</v>
      </c>
      <c r="I17" s="106"/>
      <c r="J17" s="49">
        <v>81</v>
      </c>
      <c r="K17" s="60">
        <f t="shared" si="1"/>
        <v>3345.4958980980296</v>
      </c>
      <c r="L17" s="61"/>
      <c r="M17" s="6">
        <f>IF(J17="","",(K17/J17)/LOOKUP(RIGHT($D$2,3),[1]定数!$A$6:$A$13,[1]定数!$B$6:$B$13))</f>
        <v>0.41302418495037402</v>
      </c>
      <c r="N17" s="49">
        <v>2018</v>
      </c>
      <c r="O17" s="8">
        <v>43524</v>
      </c>
      <c r="P17" s="107">
        <v>130.72</v>
      </c>
      <c r="Q17" s="107"/>
      <c r="R17" s="62">
        <f>IF(P17="","",T17*M17*LOOKUP(RIGHT($D$2,3),定数!$A$6:$A$13,定数!$B$6:$B$13))</f>
        <v>6360.5724482357264</v>
      </c>
      <c r="S17" s="62"/>
      <c r="T17" s="63">
        <f t="shared" si="5"/>
        <v>153.9999999999992</v>
      </c>
      <c r="U17" s="63"/>
      <c r="V17" s="22">
        <f t="shared" si="2"/>
        <v>1</v>
      </c>
      <c r="W17">
        <f t="shared" si="3"/>
        <v>0</v>
      </c>
      <c r="X17" s="39">
        <f t="shared" si="6"/>
        <v>118473.54253292398</v>
      </c>
      <c r="Y17" s="40">
        <f t="shared" si="7"/>
        <v>5.8722077922078064E-2</v>
      </c>
    </row>
    <row r="18" spans="2:25" x14ac:dyDescent="0.2">
      <c r="B18" s="33">
        <v>10</v>
      </c>
      <c r="C18" s="58">
        <f t="shared" si="0"/>
        <v>117877.10238483672</v>
      </c>
      <c r="D18" s="58"/>
      <c r="E18" s="52">
        <v>2018</v>
      </c>
      <c r="F18" s="8">
        <v>43544</v>
      </c>
      <c r="G18" s="52" t="s">
        <v>3</v>
      </c>
      <c r="H18" s="66">
        <v>130.33000000000001</v>
      </c>
      <c r="I18" s="66"/>
      <c r="J18" s="52">
        <v>139</v>
      </c>
      <c r="K18" s="60">
        <f t="shared" si="1"/>
        <v>3536.3130715451016</v>
      </c>
      <c r="L18" s="61"/>
      <c r="M18" s="53">
        <f>IF(J18="","",(K18/J18)/LOOKUP(RIGHT($D$2,3),[1]定数!$A$6:$A$13,[1]定数!$B$6:$B$13))</f>
        <v>0.2544110123413742</v>
      </c>
      <c r="N18" s="52">
        <v>2018</v>
      </c>
      <c r="O18" s="8">
        <v>43551</v>
      </c>
      <c r="P18" s="107">
        <v>131.72</v>
      </c>
      <c r="Q18" s="107"/>
      <c r="R18" s="62">
        <f>IF(P18="","",T18*M18*LOOKUP(RIGHT($D$2,3),定数!$A$6:$A$13,定数!$B$6:$B$13))</f>
        <v>-3536.3130715450666</v>
      </c>
      <c r="S18" s="62"/>
      <c r="T18" s="63">
        <f t="shared" si="5"/>
        <v>-138.99999999999864</v>
      </c>
      <c r="U18" s="63"/>
      <c r="V18" s="22">
        <f t="shared" si="2"/>
        <v>0</v>
      </c>
      <c r="W18">
        <f t="shared" si="3"/>
        <v>1</v>
      </c>
      <c r="X18" s="39">
        <f t="shared" si="6"/>
        <v>118473.54253292398</v>
      </c>
      <c r="Y18" s="40">
        <f t="shared" si="7"/>
        <v>5.0343742183746043E-3</v>
      </c>
    </row>
    <row r="19" spans="2:25" x14ac:dyDescent="0.2">
      <c r="B19" s="33">
        <v>11</v>
      </c>
      <c r="C19" s="58">
        <f t="shared" si="0"/>
        <v>114340.78931329165</v>
      </c>
      <c r="D19" s="58"/>
      <c r="E19" s="57">
        <v>2018</v>
      </c>
      <c r="F19" s="8">
        <v>43720</v>
      </c>
      <c r="G19" s="57" t="s">
        <v>4</v>
      </c>
      <c r="H19" s="112">
        <v>129.81</v>
      </c>
      <c r="I19" s="113"/>
      <c r="J19" s="57">
        <v>90</v>
      </c>
      <c r="K19" s="60">
        <f t="shared" si="1"/>
        <v>3430.2236793987495</v>
      </c>
      <c r="L19" s="61"/>
      <c r="M19" s="56">
        <f>IF(J19="","",(K19/J19)/LOOKUP(RIGHT($D$2,3),[1]定数!$A$6:$A$13,[1]定数!$B$6:$B$13))</f>
        <v>0.3811359643776388</v>
      </c>
      <c r="N19" s="57">
        <v>2018</v>
      </c>
      <c r="O19" s="8">
        <v>43727</v>
      </c>
      <c r="P19" s="107">
        <v>131.54499999999999</v>
      </c>
      <c r="Q19" s="107"/>
      <c r="R19" s="62">
        <f>IF(P19="","",T19*M19*LOOKUP(RIGHT($D$2,3),定数!$A$6:$A$13,定数!$B$6:$B$13))</f>
        <v>6612.708981951977</v>
      </c>
      <c r="S19" s="62"/>
      <c r="T19" s="63">
        <f t="shared" si="5"/>
        <v>173.49999999999852</v>
      </c>
      <c r="U19" s="63"/>
      <c r="V19" s="22">
        <f t="shared" si="2"/>
        <v>1</v>
      </c>
      <c r="W19">
        <f t="shared" si="3"/>
        <v>0</v>
      </c>
      <c r="X19" s="39">
        <f t="shared" si="6"/>
        <v>118473.54253292398</v>
      </c>
      <c r="Y19" s="40">
        <f t="shared" si="7"/>
        <v>3.4883342991823052E-2</v>
      </c>
    </row>
    <row r="20" spans="2:25" x14ac:dyDescent="0.2">
      <c r="B20" s="33">
        <v>12</v>
      </c>
      <c r="C20" s="58">
        <f t="shared" si="0"/>
        <v>120953.49829524363</v>
      </c>
      <c r="D20" s="58"/>
      <c r="E20" s="57">
        <v>2018</v>
      </c>
      <c r="F20" s="8">
        <v>43760</v>
      </c>
      <c r="G20" s="57" t="s">
        <v>3</v>
      </c>
      <c r="H20" s="66">
        <v>129.18</v>
      </c>
      <c r="I20" s="66"/>
      <c r="J20" s="57">
        <v>102</v>
      </c>
      <c r="K20" s="60">
        <f t="shared" si="1"/>
        <v>3628.6049488573085</v>
      </c>
      <c r="L20" s="61"/>
      <c r="M20" s="56">
        <f>IF(J20="","",(K20/J20)/LOOKUP(RIGHT($D$2,3),[1]定数!$A$6:$A$13,[1]定数!$B$6:$B$13))</f>
        <v>0.35574558322130478</v>
      </c>
      <c r="N20" s="57">
        <v>2018</v>
      </c>
      <c r="O20" s="8">
        <v>43764</v>
      </c>
      <c r="P20" s="107">
        <v>127.227</v>
      </c>
      <c r="Q20" s="107"/>
      <c r="R20" s="62">
        <f>IF(P20="","",T20*M20*LOOKUP(RIGHT($D$2,3),定数!$A$6:$A$13,定数!$B$6:$B$13))</f>
        <v>6947.7112403120927</v>
      </c>
      <c r="S20" s="62"/>
      <c r="T20" s="63">
        <f t="shared" si="5"/>
        <v>195.3000000000003</v>
      </c>
      <c r="U20" s="63"/>
      <c r="V20" s="22">
        <f t="shared" si="2"/>
        <v>2</v>
      </c>
      <c r="W20">
        <f t="shared" si="3"/>
        <v>0</v>
      </c>
      <c r="X20" s="39">
        <f t="shared" si="6"/>
        <v>120953.49829524363</v>
      </c>
      <c r="Y20" s="40">
        <f t="shared" si="7"/>
        <v>0</v>
      </c>
    </row>
    <row r="21" spans="2:25" x14ac:dyDescent="0.2">
      <c r="B21" s="33">
        <v>13</v>
      </c>
      <c r="C21" s="58">
        <f t="shared" si="0"/>
        <v>127901.20953555572</v>
      </c>
      <c r="D21" s="58"/>
      <c r="E21" s="57">
        <v>2018</v>
      </c>
      <c r="F21" s="8">
        <v>43816</v>
      </c>
      <c r="G21" s="57" t="s">
        <v>3</v>
      </c>
      <c r="H21" s="66">
        <v>127.84</v>
      </c>
      <c r="I21" s="66"/>
      <c r="J21" s="57">
        <v>75</v>
      </c>
      <c r="K21" s="60">
        <f t="shared" si="1"/>
        <v>3837.0362860666714</v>
      </c>
      <c r="L21" s="61"/>
      <c r="M21" s="56">
        <f>IF(J21="","",(K21/J21)/LOOKUP(RIGHT($D$2,3),[1]定数!$A$6:$A$13,[1]定数!$B$6:$B$13))</f>
        <v>0.51160483814222291</v>
      </c>
      <c r="N21" s="57">
        <v>2018</v>
      </c>
      <c r="O21" s="8">
        <v>43820</v>
      </c>
      <c r="P21" s="107">
        <v>126.462</v>
      </c>
      <c r="Q21" s="107"/>
      <c r="R21" s="62">
        <f>IF(P21="","",T21*M21*LOOKUP(RIGHT($D$2,3),定数!$A$6:$A$13,定数!$B$6:$B$13))</f>
        <v>7049.9146695998315</v>
      </c>
      <c r="S21" s="62"/>
      <c r="T21" s="63">
        <f t="shared" si="5"/>
        <v>137.80000000000001</v>
      </c>
      <c r="U21" s="63"/>
      <c r="V21" s="22">
        <f t="shared" si="2"/>
        <v>3</v>
      </c>
      <c r="W21">
        <f t="shared" si="3"/>
        <v>0</v>
      </c>
      <c r="X21" s="39">
        <f t="shared" si="6"/>
        <v>127901.20953555572</v>
      </c>
      <c r="Y21" s="40">
        <f t="shared" si="7"/>
        <v>0</v>
      </c>
    </row>
    <row r="22" spans="2:25" x14ac:dyDescent="0.2">
      <c r="B22" s="33">
        <v>14</v>
      </c>
      <c r="C22" s="58">
        <f t="shared" si="0"/>
        <v>134951.12420515556</v>
      </c>
      <c r="D22" s="58"/>
      <c r="E22" s="49">
        <v>2018</v>
      </c>
      <c r="F22" s="8">
        <v>43587</v>
      </c>
      <c r="G22" s="49" t="s">
        <v>3</v>
      </c>
      <c r="H22" s="105">
        <v>124.53</v>
      </c>
      <c r="I22" s="106"/>
      <c r="J22" s="49">
        <v>59</v>
      </c>
      <c r="K22" s="60">
        <f t="shared" si="1"/>
        <v>4048.5337261546665</v>
      </c>
      <c r="L22" s="61"/>
      <c r="M22" s="6">
        <f>IF(J22="","",(K22/J22)/LOOKUP(RIGHT($D$2,3),[1]定数!$A$6:$A$13,[1]定数!$B$6:$B$13))</f>
        <v>0.68619215697536717</v>
      </c>
      <c r="N22" s="49">
        <v>2018</v>
      </c>
      <c r="O22" s="8">
        <v>43591</v>
      </c>
      <c r="P22" s="107">
        <v>123.38200000000001</v>
      </c>
      <c r="Q22" s="107"/>
      <c r="R22" s="62">
        <f>IF(P22="","",T22*M22*LOOKUP(RIGHT($D$2,3),定数!$A$6:$A$13,定数!$B$6:$B$13))</f>
        <v>7877.4859620771895</v>
      </c>
      <c r="S22" s="62"/>
      <c r="T22" s="63">
        <f t="shared" si="5"/>
        <v>114.79999999999961</v>
      </c>
      <c r="U22" s="63"/>
      <c r="V22" s="22">
        <f t="shared" si="2"/>
        <v>4</v>
      </c>
      <c r="W22">
        <f t="shared" si="3"/>
        <v>0</v>
      </c>
      <c r="X22" s="39">
        <f t="shared" si="6"/>
        <v>134951.12420515556</v>
      </c>
      <c r="Y22" s="40">
        <f t="shared" si="7"/>
        <v>0</v>
      </c>
    </row>
    <row r="23" spans="2:25" x14ac:dyDescent="0.2">
      <c r="B23" s="33">
        <v>15</v>
      </c>
      <c r="C23" s="58">
        <f t="shared" si="0"/>
        <v>142828.61016723275</v>
      </c>
      <c r="D23" s="58"/>
      <c r="E23" s="49">
        <v>2018</v>
      </c>
      <c r="F23" s="8">
        <v>43609</v>
      </c>
      <c r="G23" s="49" t="s">
        <v>3</v>
      </c>
      <c r="H23" s="105">
        <v>122.39</v>
      </c>
      <c r="I23" s="106"/>
      <c r="J23" s="49">
        <v>43</v>
      </c>
      <c r="K23" s="60">
        <f t="shared" si="1"/>
        <v>4284.8583050169827</v>
      </c>
      <c r="L23" s="61"/>
      <c r="M23" s="6">
        <f>IF(J23="","",(K23/J23)/LOOKUP(RIGHT($D$2,3),[1]定数!$A$6:$A$13,[1]定数!$B$6:$B$13))</f>
        <v>0.99647867558534486</v>
      </c>
      <c r="N23" s="49">
        <v>2018</v>
      </c>
      <c r="O23" s="8">
        <v>43614</v>
      </c>
      <c r="P23" s="107">
        <v>121.578</v>
      </c>
      <c r="Q23" s="107"/>
      <c r="R23" s="62">
        <f>IF(P23="","",T23*M23*LOOKUP(RIGHT($D$2,3),定数!$A$6:$A$13,定数!$B$6:$B$13))</f>
        <v>8091.4068457529766</v>
      </c>
      <c r="S23" s="62"/>
      <c r="T23" s="63">
        <f t="shared" si="5"/>
        <v>81.199999999999761</v>
      </c>
      <c r="U23" s="63"/>
      <c r="V23" t="str">
        <f t="shared" ref="V23:W74" si="8">IF(S23&lt;&gt;"",IF(S23&lt;0,1+V22,0),"")</f>
        <v/>
      </c>
      <c r="W23">
        <f t="shared" si="3"/>
        <v>0</v>
      </c>
      <c r="X23" s="39">
        <f t="shared" si="6"/>
        <v>142828.61016723275</v>
      </c>
      <c r="Y23" s="40">
        <f t="shared" si="7"/>
        <v>0</v>
      </c>
    </row>
    <row r="24" spans="2:25" x14ac:dyDescent="0.2">
      <c r="B24" s="33">
        <v>16</v>
      </c>
      <c r="C24" s="58">
        <f t="shared" si="0"/>
        <v>150920.01701298571</v>
      </c>
      <c r="D24" s="58"/>
      <c r="E24" s="49"/>
      <c r="F24" s="8"/>
      <c r="G24" s="49"/>
      <c r="H24" s="105"/>
      <c r="I24" s="106"/>
      <c r="J24" s="49"/>
      <c r="K24" s="60"/>
      <c r="L24" s="61"/>
      <c r="M24" s="6" t="str">
        <f>IF(J24="","",(K24/J24)/LOOKUP(RIGHT($D$2,3),[1]定数!$A$6:$A$13,[1]定数!$B$6:$B$13))</f>
        <v/>
      </c>
      <c r="N24" s="49"/>
      <c r="O24" s="8"/>
      <c r="P24" s="107"/>
      <c r="Q24" s="107"/>
      <c r="R24" s="62" t="str">
        <f>IF(P24="","",T24*M24*LOOKUP(RIGHT($D$2,3),定数!$A$6:$A$13,定数!$B$6:$B$13))</f>
        <v/>
      </c>
      <c r="S24" s="62"/>
      <c r="T24" s="63" t="str">
        <f t="shared" si="5"/>
        <v/>
      </c>
      <c r="U24" s="63"/>
      <c r="V24" t="str">
        <f t="shared" si="8"/>
        <v/>
      </c>
      <c r="W24" t="str">
        <f t="shared" si="3"/>
        <v/>
      </c>
      <c r="X24" s="39">
        <f t="shared" si="6"/>
        <v>150920.01701298571</v>
      </c>
      <c r="Y24" s="40">
        <f t="shared" si="7"/>
        <v>0</v>
      </c>
    </row>
    <row r="25" spans="2:25" x14ac:dyDescent="0.2">
      <c r="B25" s="33">
        <v>17</v>
      </c>
      <c r="C25" s="58" t="str">
        <f t="shared" si="0"/>
        <v/>
      </c>
      <c r="D25" s="58"/>
      <c r="E25" s="49"/>
      <c r="F25" s="8"/>
      <c r="G25" s="49"/>
      <c r="H25" s="105"/>
      <c r="I25" s="106"/>
      <c r="J25" s="49"/>
      <c r="K25" s="60"/>
      <c r="L25" s="61"/>
      <c r="M25" s="6" t="str">
        <f>IF(J25="","",(K25/J25)/LOOKUP(RIGHT($D$2,3),[1]定数!$A$6:$A$13,[1]定数!$B$6:$B$13))</f>
        <v/>
      </c>
      <c r="N25" s="49"/>
      <c r="O25" s="8"/>
      <c r="P25" s="107"/>
      <c r="Q25" s="107"/>
      <c r="R25" s="62" t="str">
        <f>IF(P25="","",T25*M25*LOOKUP(RIGHT($D$2,3),定数!$A$6:$A$13,定数!$B$6:$B$13))</f>
        <v/>
      </c>
      <c r="S25" s="62"/>
      <c r="T25" s="63" t="str">
        <f t="shared" si="5"/>
        <v/>
      </c>
      <c r="U25" s="63"/>
      <c r="V25" t="str">
        <f t="shared" si="8"/>
        <v/>
      </c>
      <c r="W25" t="str">
        <f t="shared" si="3"/>
        <v/>
      </c>
      <c r="X25" s="39" t="str">
        <f t="shared" si="6"/>
        <v/>
      </c>
      <c r="Y25" s="40" t="str">
        <f t="shared" si="7"/>
        <v/>
      </c>
    </row>
    <row r="26" spans="2:25" x14ac:dyDescent="0.2">
      <c r="B26" s="33">
        <v>18</v>
      </c>
      <c r="C26" s="58" t="str">
        <f t="shared" si="0"/>
        <v/>
      </c>
      <c r="D26" s="58"/>
      <c r="E26" s="49"/>
      <c r="F26" s="8"/>
      <c r="G26" s="49"/>
      <c r="H26" s="105"/>
      <c r="I26" s="106"/>
      <c r="J26" s="49"/>
      <c r="K26" s="60"/>
      <c r="L26" s="61"/>
      <c r="M26" s="6" t="str">
        <f>IF(J26="","",(K26/J26)/LOOKUP(RIGHT($D$2,3),[1]定数!$A$6:$A$13,[1]定数!$B$6:$B$13))</f>
        <v/>
      </c>
      <c r="N26" s="49"/>
      <c r="O26" s="8"/>
      <c r="P26" s="107"/>
      <c r="Q26" s="107"/>
      <c r="R26" s="62" t="str">
        <f>IF(P26="","",T26*M26*LOOKUP(RIGHT($D$2,3),定数!$A$6:$A$13,定数!$B$6:$B$13))</f>
        <v/>
      </c>
      <c r="S26" s="62"/>
      <c r="T26" s="63" t="str">
        <f t="shared" si="5"/>
        <v/>
      </c>
      <c r="U26" s="63"/>
      <c r="V26" t="str">
        <f t="shared" si="8"/>
        <v/>
      </c>
      <c r="W26" t="str">
        <f t="shared" si="3"/>
        <v/>
      </c>
      <c r="X26" s="39" t="str">
        <f t="shared" si="6"/>
        <v/>
      </c>
      <c r="Y26" s="40" t="str">
        <f t="shared" si="7"/>
        <v/>
      </c>
    </row>
    <row r="27" spans="2:25" x14ac:dyDescent="0.2">
      <c r="B27" s="33">
        <v>19</v>
      </c>
      <c r="C27" s="58" t="str">
        <f t="shared" si="0"/>
        <v/>
      </c>
      <c r="D27" s="58"/>
      <c r="E27" s="49"/>
      <c r="F27" s="8"/>
      <c r="G27" s="49"/>
      <c r="H27" s="105"/>
      <c r="I27" s="106"/>
      <c r="J27" s="49"/>
      <c r="K27" s="60"/>
      <c r="L27" s="61"/>
      <c r="M27" s="6" t="str">
        <f>IF(J27="","",(K27/J27)/LOOKUP(RIGHT($D$2,3),[1]定数!$A$6:$A$13,[1]定数!$B$6:$B$13))</f>
        <v/>
      </c>
      <c r="N27" s="49"/>
      <c r="O27" s="8"/>
      <c r="P27" s="107"/>
      <c r="Q27" s="107"/>
      <c r="R27" s="62" t="str">
        <f>IF(P27="","",T27*M27*LOOKUP(RIGHT($D$2,3),定数!$A$6:$A$13,定数!$B$6:$B$13))</f>
        <v/>
      </c>
      <c r="S27" s="62"/>
      <c r="T27" s="63" t="str">
        <f t="shared" si="5"/>
        <v/>
      </c>
      <c r="U27" s="63"/>
      <c r="V27" t="str">
        <f t="shared" si="8"/>
        <v/>
      </c>
      <c r="W27" t="str">
        <f t="shared" si="3"/>
        <v/>
      </c>
      <c r="X27" s="39" t="str">
        <f t="shared" si="6"/>
        <v/>
      </c>
      <c r="Y27" s="40" t="str">
        <f t="shared" si="7"/>
        <v/>
      </c>
    </row>
    <row r="28" spans="2:25" x14ac:dyDescent="0.2">
      <c r="B28" s="33">
        <v>20</v>
      </c>
      <c r="C28" s="58" t="str">
        <f t="shared" si="0"/>
        <v/>
      </c>
      <c r="D28" s="58"/>
      <c r="E28" s="46"/>
      <c r="F28" s="8"/>
      <c r="G28" s="46"/>
      <c r="H28" s="107"/>
      <c r="I28" s="107"/>
      <c r="J28" s="46"/>
      <c r="K28" s="60"/>
      <c r="L28" s="61"/>
      <c r="M28" s="6" t="str">
        <f>IF(J28="","",(K28/J28)/LOOKUP(RIGHT($D$2,3),[1]定数!$A$6:$A$13,[1]定数!$B$6:$B$13))</f>
        <v/>
      </c>
      <c r="N28" s="49"/>
      <c r="O28" s="8"/>
      <c r="P28" s="107"/>
      <c r="Q28" s="107"/>
      <c r="R28" s="62" t="str">
        <f>IF(P28="","",T28*M28*LOOKUP(RIGHT($D$2,3),定数!$A$6:$A$13,定数!$B$6:$B$13))</f>
        <v/>
      </c>
      <c r="S28" s="62"/>
      <c r="T28" s="63" t="str">
        <f t="shared" si="5"/>
        <v/>
      </c>
      <c r="U28" s="63"/>
      <c r="V28" t="str">
        <f t="shared" si="8"/>
        <v/>
      </c>
      <c r="W28" t="str">
        <f t="shared" si="3"/>
        <v/>
      </c>
      <c r="X28" s="39" t="str">
        <f t="shared" si="6"/>
        <v/>
      </c>
      <c r="Y28" s="40" t="str">
        <f t="shared" si="7"/>
        <v/>
      </c>
    </row>
    <row r="29" spans="2:25" x14ac:dyDescent="0.2">
      <c r="B29" s="33">
        <v>21</v>
      </c>
      <c r="C29" s="58" t="str">
        <f t="shared" si="0"/>
        <v/>
      </c>
      <c r="D29" s="58"/>
      <c r="E29" s="46"/>
      <c r="F29" s="8"/>
      <c r="G29" s="46"/>
      <c r="H29" s="107"/>
      <c r="I29" s="107"/>
      <c r="J29" s="46"/>
      <c r="K29" s="60"/>
      <c r="L29" s="61"/>
      <c r="M29" s="6" t="str">
        <f>IF(J29="","",(K29/J29)/LOOKUP(RIGHT($D$2,3),[1]定数!$A$6:$A$13,[1]定数!$B$6:$B$13))</f>
        <v/>
      </c>
      <c r="N29" s="46"/>
      <c r="O29" s="8"/>
      <c r="P29" s="107"/>
      <c r="Q29" s="107"/>
      <c r="R29" s="62" t="str">
        <f>IF(P29="","",T29*M29*LOOKUP(RIGHT($D$2,3),定数!$A$6:$A$13,定数!$B$6:$B$13))</f>
        <v/>
      </c>
      <c r="S29" s="62"/>
      <c r="T29" s="63" t="str">
        <f t="shared" si="5"/>
        <v/>
      </c>
      <c r="U29" s="63"/>
      <c r="V29" t="str">
        <f t="shared" si="8"/>
        <v/>
      </c>
      <c r="W29" t="str">
        <f t="shared" si="3"/>
        <v/>
      </c>
      <c r="X29" s="39" t="str">
        <f t="shared" si="6"/>
        <v/>
      </c>
      <c r="Y29" s="40" t="str">
        <f t="shared" si="7"/>
        <v/>
      </c>
    </row>
    <row r="30" spans="2:25" x14ac:dyDescent="0.2">
      <c r="B30" s="33">
        <v>22</v>
      </c>
      <c r="C30" s="58" t="str">
        <f t="shared" si="0"/>
        <v/>
      </c>
      <c r="D30" s="58"/>
      <c r="E30" s="50"/>
      <c r="F30" s="8"/>
      <c r="G30" s="50"/>
      <c r="H30" s="107"/>
      <c r="I30" s="107"/>
      <c r="J30" s="50"/>
      <c r="K30" s="60"/>
      <c r="L30" s="61"/>
      <c r="M30" s="6" t="str">
        <f>IF(J30="","",(K30/J30)/LOOKUP(RIGHT($D$2,3),[1]定数!$A$6:$A$13,[1]定数!$B$6:$B$13))</f>
        <v/>
      </c>
      <c r="N30" s="50"/>
      <c r="O30" s="8"/>
      <c r="P30" s="107"/>
      <c r="Q30" s="107"/>
      <c r="R30" s="62" t="str">
        <f>IF(P30="","",T30*M30*LOOKUP(RIGHT($D$2,3),定数!$A$6:$A$13,定数!$B$6:$B$13))</f>
        <v/>
      </c>
      <c r="S30" s="62"/>
      <c r="T30" s="63" t="str">
        <f t="shared" si="5"/>
        <v/>
      </c>
      <c r="U30" s="63"/>
      <c r="V30" t="str">
        <f t="shared" si="8"/>
        <v/>
      </c>
      <c r="W30" t="str">
        <f t="shared" si="3"/>
        <v/>
      </c>
      <c r="X30" s="39" t="str">
        <f t="shared" si="6"/>
        <v/>
      </c>
      <c r="Y30" s="40" t="str">
        <f t="shared" si="7"/>
        <v/>
      </c>
    </row>
    <row r="31" spans="2:25" x14ac:dyDescent="0.2">
      <c r="B31" s="33">
        <v>23</v>
      </c>
      <c r="C31" s="58" t="str">
        <f t="shared" si="0"/>
        <v/>
      </c>
      <c r="D31" s="58"/>
      <c r="E31" s="46"/>
      <c r="F31" s="8"/>
      <c r="G31" s="46"/>
      <c r="H31" s="107"/>
      <c r="I31" s="107"/>
      <c r="J31" s="46"/>
      <c r="K31" s="60"/>
      <c r="L31" s="61"/>
      <c r="M31" s="6" t="str">
        <f>IF(J31="","",(K31/J31)/LOOKUP(RIGHT($D$2,3),[1]定数!$A$6:$A$13,[1]定数!$B$6:$B$13))</f>
        <v/>
      </c>
      <c r="N31" s="46"/>
      <c r="O31" s="8"/>
      <c r="P31" s="65"/>
      <c r="Q31" s="65"/>
      <c r="R31" s="62" t="str">
        <f>IF(P31="","",T31*M31*LOOKUP(RIGHT($D$2,3),定数!$A$6:$A$13,定数!$B$6:$B$13))</f>
        <v/>
      </c>
      <c r="S31" s="62"/>
      <c r="T31" s="63" t="str">
        <f t="shared" si="5"/>
        <v/>
      </c>
      <c r="U31" s="63"/>
      <c r="V31" t="str">
        <f t="shared" si="8"/>
        <v/>
      </c>
      <c r="W31" t="str">
        <f t="shared" si="3"/>
        <v/>
      </c>
      <c r="X31" s="39" t="str">
        <f t="shared" si="6"/>
        <v/>
      </c>
      <c r="Y31" s="40" t="str">
        <f t="shared" si="7"/>
        <v/>
      </c>
    </row>
    <row r="32" spans="2:25" x14ac:dyDescent="0.2">
      <c r="B32" s="33">
        <v>24</v>
      </c>
      <c r="C32" s="58" t="str">
        <f t="shared" si="0"/>
        <v/>
      </c>
      <c r="D32" s="58"/>
      <c r="E32" s="46"/>
      <c r="F32" s="8"/>
      <c r="G32" s="46"/>
      <c r="H32" s="107"/>
      <c r="I32" s="107"/>
      <c r="J32" s="46"/>
      <c r="K32" s="60"/>
      <c r="L32" s="61"/>
      <c r="M32" s="6" t="str">
        <f>IF(J32="","",(K32/J32)/LOOKUP(RIGHT($D$2,3),[1]定数!$A$6:$A$13,[1]定数!$B$6:$B$13))</f>
        <v/>
      </c>
      <c r="N32" s="46"/>
      <c r="O32" s="8"/>
      <c r="P32" s="65"/>
      <c r="Q32" s="65"/>
      <c r="R32" s="62" t="str">
        <f>IF(P32="","",T32*M32*LOOKUP(RIGHT($D$2,3),定数!$A$6:$A$13,定数!$B$6:$B$13))</f>
        <v/>
      </c>
      <c r="S32" s="62"/>
      <c r="T32" s="63" t="str">
        <f t="shared" si="5"/>
        <v/>
      </c>
      <c r="U32" s="63"/>
      <c r="V32" t="str">
        <f t="shared" si="8"/>
        <v/>
      </c>
      <c r="W32" t="str">
        <f t="shared" si="3"/>
        <v/>
      </c>
      <c r="X32" s="39" t="str">
        <f t="shared" si="6"/>
        <v/>
      </c>
      <c r="Y32" s="40" t="str">
        <f t="shared" si="7"/>
        <v/>
      </c>
    </row>
    <row r="33" spans="2:25" x14ac:dyDescent="0.2">
      <c r="B33" s="33">
        <v>25</v>
      </c>
      <c r="C33" s="58" t="str">
        <f t="shared" si="0"/>
        <v/>
      </c>
      <c r="D33" s="58"/>
      <c r="E33" s="46"/>
      <c r="F33" s="8"/>
      <c r="G33" s="46"/>
      <c r="H33" s="107"/>
      <c r="I33" s="107"/>
      <c r="J33" s="46"/>
      <c r="K33" s="60"/>
      <c r="L33" s="61"/>
      <c r="M33" s="6" t="str">
        <f>IF(J33="","",(K33/J33)/LOOKUP(RIGHT($D$2,3),[1]定数!$A$6:$A$13,[1]定数!$B$6:$B$13))</f>
        <v/>
      </c>
      <c r="N33" s="46"/>
      <c r="O33" s="8"/>
      <c r="P33" s="65"/>
      <c r="Q33" s="65"/>
      <c r="R33" s="62" t="str">
        <f>IF(P33="","",T33*M33*LOOKUP(RIGHT($D$2,3),定数!$A$6:$A$13,定数!$B$6:$B$13))</f>
        <v/>
      </c>
      <c r="S33" s="62"/>
      <c r="T33" s="63" t="str">
        <f t="shared" si="5"/>
        <v/>
      </c>
      <c r="U33" s="63"/>
      <c r="V33" t="str">
        <f t="shared" si="8"/>
        <v/>
      </c>
      <c r="W33" t="str">
        <f t="shared" si="3"/>
        <v/>
      </c>
      <c r="X33" s="39" t="str">
        <f t="shared" si="6"/>
        <v/>
      </c>
      <c r="Y33" s="40" t="str">
        <f t="shared" si="7"/>
        <v/>
      </c>
    </row>
    <row r="34" spans="2:25" x14ac:dyDescent="0.2">
      <c r="B34" s="33">
        <v>26</v>
      </c>
      <c r="C34" s="58" t="str">
        <f t="shared" si="0"/>
        <v/>
      </c>
      <c r="D34" s="58"/>
      <c r="E34" s="50"/>
      <c r="F34" s="8"/>
      <c r="G34" s="50"/>
      <c r="H34" s="107"/>
      <c r="I34" s="107"/>
      <c r="J34" s="50"/>
      <c r="K34" s="60"/>
      <c r="L34" s="61"/>
      <c r="M34" s="6" t="str">
        <f>IF(J34="","",(K34/J34)/LOOKUP(RIGHT($D$2,3),[1]定数!$A$6:$A$13,[1]定数!$B$6:$B$13))</f>
        <v/>
      </c>
      <c r="N34" s="50"/>
      <c r="O34" s="8"/>
      <c r="P34" s="64"/>
      <c r="Q34" s="64"/>
      <c r="R34" s="62" t="str">
        <f>IF(P34="","",T34*M34*LOOKUP(RIGHT($D$2,3),定数!$A$6:$A$13,定数!$B$6:$B$13))</f>
        <v/>
      </c>
      <c r="S34" s="62"/>
      <c r="T34" s="63" t="str">
        <f t="shared" si="5"/>
        <v/>
      </c>
      <c r="U34" s="63"/>
      <c r="V34" t="str">
        <f t="shared" si="8"/>
        <v/>
      </c>
      <c r="W34" t="str">
        <f t="shared" si="3"/>
        <v/>
      </c>
      <c r="X34" s="39" t="str">
        <f t="shared" si="6"/>
        <v/>
      </c>
      <c r="Y34" s="40" t="str">
        <f t="shared" si="7"/>
        <v/>
      </c>
    </row>
    <row r="35" spans="2:25" x14ac:dyDescent="0.2">
      <c r="B35" s="33">
        <v>27</v>
      </c>
      <c r="C35" s="58" t="str">
        <f t="shared" si="0"/>
        <v/>
      </c>
      <c r="D35" s="58"/>
      <c r="E35" s="51"/>
      <c r="F35" s="8"/>
      <c r="G35" s="51"/>
      <c r="H35" s="64"/>
      <c r="I35" s="64"/>
      <c r="J35" s="51"/>
      <c r="K35" s="60"/>
      <c r="L35" s="61"/>
      <c r="M35" s="6" t="str">
        <f>IF(J35="","",(K35/J35)/LOOKUP(RIGHT($D$2,3),[1]定数!$A$6:$A$13,[1]定数!$B$6:$B$13))</f>
        <v/>
      </c>
      <c r="N35" s="51"/>
      <c r="O35" s="8"/>
      <c r="P35" s="65"/>
      <c r="Q35" s="65"/>
      <c r="R35" s="62" t="str">
        <f>IF(P35="","",T35*M35*LOOKUP(RIGHT($D$2,3),定数!$A$6:$A$13,定数!$B$6:$B$13))</f>
        <v/>
      </c>
      <c r="S35" s="62"/>
      <c r="T35" s="63" t="str">
        <f t="shared" si="5"/>
        <v/>
      </c>
      <c r="U35" s="63"/>
      <c r="V35" t="str">
        <f t="shared" si="8"/>
        <v/>
      </c>
      <c r="W35" t="str">
        <f t="shared" si="3"/>
        <v/>
      </c>
      <c r="X35" s="39" t="str">
        <f t="shared" si="6"/>
        <v/>
      </c>
      <c r="Y35" s="40" t="str">
        <f t="shared" si="7"/>
        <v/>
      </c>
    </row>
    <row r="36" spans="2:25" x14ac:dyDescent="0.2">
      <c r="B36" s="33">
        <v>28</v>
      </c>
      <c r="C36" s="58" t="str">
        <f t="shared" si="0"/>
        <v/>
      </c>
      <c r="D36" s="58"/>
      <c r="E36" s="47"/>
      <c r="F36" s="8"/>
      <c r="G36" s="47"/>
      <c r="H36" s="64"/>
      <c r="I36" s="64"/>
      <c r="J36" s="47"/>
      <c r="K36" s="60"/>
      <c r="L36" s="61"/>
      <c r="M36" s="6" t="str">
        <f>IF(J36="","",(K36/J36)/LOOKUP(RIGHT($D$2,3),[1]定数!$A$6:$A$13,[1]定数!$B$6:$B$13))</f>
        <v/>
      </c>
      <c r="N36" s="47"/>
      <c r="O36" s="8"/>
      <c r="P36" s="65"/>
      <c r="Q36" s="65"/>
      <c r="R36" s="62" t="str">
        <f>IF(P36="","",T36*M36*LOOKUP(RIGHT($D$2,3),定数!$A$6:$A$13,定数!$B$6:$B$13))</f>
        <v/>
      </c>
      <c r="S36" s="62"/>
      <c r="T36" s="63" t="str">
        <f t="shared" si="5"/>
        <v/>
      </c>
      <c r="U36" s="63"/>
      <c r="V36" t="str">
        <f t="shared" si="8"/>
        <v/>
      </c>
      <c r="W36" t="str">
        <f t="shared" si="3"/>
        <v/>
      </c>
      <c r="X36" s="39" t="str">
        <f t="shared" si="6"/>
        <v/>
      </c>
      <c r="Y36" s="40" t="str">
        <f t="shared" si="7"/>
        <v/>
      </c>
    </row>
    <row r="37" spans="2:25" x14ac:dyDescent="0.2">
      <c r="B37" s="33">
        <v>29</v>
      </c>
      <c r="C37" s="58" t="str">
        <f t="shared" si="0"/>
        <v/>
      </c>
      <c r="D37" s="58"/>
      <c r="E37" s="47"/>
      <c r="F37" s="8"/>
      <c r="G37" s="47"/>
      <c r="H37" s="64"/>
      <c r="I37" s="64"/>
      <c r="J37" s="47"/>
      <c r="K37" s="60"/>
      <c r="L37" s="61"/>
      <c r="M37" s="6" t="str">
        <f>IF(J37="","",(K37/J37)/LOOKUP(RIGHT($D$2,3),[1]定数!$A$6:$A$13,[1]定数!$B$6:$B$13))</f>
        <v/>
      </c>
      <c r="N37" s="47"/>
      <c r="O37" s="8"/>
      <c r="P37" s="65"/>
      <c r="Q37" s="65"/>
      <c r="R37" s="62" t="str">
        <f>IF(P37="","",T37*M37*LOOKUP(RIGHT($D$2,3),定数!$A$6:$A$13,定数!$B$6:$B$13))</f>
        <v/>
      </c>
      <c r="S37" s="62"/>
      <c r="T37" s="63" t="str">
        <f t="shared" si="5"/>
        <v/>
      </c>
      <c r="U37" s="63"/>
      <c r="V37" t="str">
        <f t="shared" si="8"/>
        <v/>
      </c>
      <c r="W37" t="str">
        <f t="shared" si="3"/>
        <v/>
      </c>
      <c r="X37" s="39" t="str">
        <f t="shared" si="6"/>
        <v/>
      </c>
      <c r="Y37" s="40" t="str">
        <f t="shared" si="7"/>
        <v/>
      </c>
    </row>
    <row r="38" spans="2:25" x14ac:dyDescent="0.2">
      <c r="B38" s="33">
        <v>30</v>
      </c>
      <c r="C38" s="58" t="str">
        <f t="shared" si="0"/>
        <v/>
      </c>
      <c r="D38" s="58"/>
      <c r="E38" s="47"/>
      <c r="F38" s="8"/>
      <c r="G38" s="47"/>
      <c r="H38" s="64"/>
      <c r="I38" s="64"/>
      <c r="J38" s="47"/>
      <c r="K38" s="60"/>
      <c r="L38" s="61"/>
      <c r="M38" s="6" t="str">
        <f>IF(J38="","",(K38/J38)/LOOKUP(RIGHT($D$2,3),[1]定数!$A$6:$A$13,[1]定数!$B$6:$B$13))</f>
        <v/>
      </c>
      <c r="N38" s="47"/>
      <c r="O38" s="8"/>
      <c r="P38" s="64"/>
      <c r="Q38" s="64"/>
      <c r="R38" s="62" t="str">
        <f>IF(P38="","",T38*M38*LOOKUP(RIGHT($D$2,3),定数!$A$6:$A$13,定数!$B$6:$B$13))</f>
        <v/>
      </c>
      <c r="S38" s="62"/>
      <c r="T38" s="63" t="str">
        <f t="shared" si="5"/>
        <v/>
      </c>
      <c r="U38" s="63"/>
      <c r="V38" t="str">
        <f t="shared" si="8"/>
        <v/>
      </c>
      <c r="W38" t="str">
        <f t="shared" si="3"/>
        <v/>
      </c>
      <c r="X38" s="39" t="str">
        <f t="shared" si="6"/>
        <v/>
      </c>
      <c r="Y38" s="40" t="str">
        <f t="shared" si="7"/>
        <v/>
      </c>
    </row>
    <row r="39" spans="2:25" x14ac:dyDescent="0.2">
      <c r="B39" s="33">
        <v>31</v>
      </c>
      <c r="C39" s="58" t="str">
        <f t="shared" si="0"/>
        <v/>
      </c>
      <c r="D39" s="58"/>
      <c r="E39" s="48"/>
      <c r="F39" s="8"/>
      <c r="G39" s="48"/>
      <c r="H39" s="59"/>
      <c r="I39" s="59"/>
      <c r="J39" s="48"/>
      <c r="K39" s="60"/>
      <c r="L39" s="61"/>
      <c r="M39" s="6" t="str">
        <f>IF(J39="","",(K39/J39)/LOOKUP(RIGHT($D$2,3),[1]定数!$A$6:$A$13,[1]定数!$B$6:$B$13))</f>
        <v/>
      </c>
      <c r="N39" s="48"/>
      <c r="O39" s="8"/>
      <c r="P39" s="59"/>
      <c r="Q39" s="59"/>
      <c r="R39" s="62" t="str">
        <f>IF(P39="","",T39*M39*LOOKUP(RIGHT($D$2,3),定数!$A$6:$A$13,定数!$B$6:$B$13))</f>
        <v/>
      </c>
      <c r="S39" s="62"/>
      <c r="T39" s="63" t="str">
        <f t="shared" ref="T39:T58" si="9">IF(P39="","",IF(G39="買",(P39-H39),(H39-P39))*IF(RIGHT($D$2,3)="JPY",100,10000))</f>
        <v/>
      </c>
      <c r="U39" s="63"/>
      <c r="V39" t="str">
        <f t="shared" si="8"/>
        <v/>
      </c>
      <c r="W39" t="str">
        <f t="shared" si="3"/>
        <v/>
      </c>
      <c r="X39" s="39" t="str">
        <f t="shared" si="6"/>
        <v/>
      </c>
      <c r="Y39" s="40" t="str">
        <f t="shared" si="7"/>
        <v/>
      </c>
    </row>
    <row r="40" spans="2:25" x14ac:dyDescent="0.2">
      <c r="B40" s="33">
        <v>32</v>
      </c>
      <c r="C40" s="58" t="str">
        <f t="shared" si="0"/>
        <v/>
      </c>
      <c r="D40" s="58"/>
      <c r="E40" s="48"/>
      <c r="F40" s="8"/>
      <c r="G40" s="48"/>
      <c r="H40" s="59"/>
      <c r="I40" s="59"/>
      <c r="J40" s="48"/>
      <c r="K40" s="60"/>
      <c r="L40" s="61"/>
      <c r="M40" s="6" t="str">
        <f>IF(J40="","",(K40/J40)/LOOKUP(RIGHT($D$2,3),定数!$A$6:$A$13,定数!$B$6:$B$13))</f>
        <v/>
      </c>
      <c r="N40" s="48"/>
      <c r="O40" s="8"/>
      <c r="P40" s="65"/>
      <c r="Q40" s="65"/>
      <c r="R40" s="62" t="str">
        <f>IF(P40="","",T40*M40*LOOKUP(RIGHT($D$2,3),定数!$A$6:$A$13,定数!$B$6:$B$13))</f>
        <v/>
      </c>
      <c r="S40" s="62"/>
      <c r="T40" s="63" t="str">
        <f t="shared" si="9"/>
        <v/>
      </c>
      <c r="U40" s="63"/>
      <c r="V40" t="str">
        <f t="shared" si="8"/>
        <v/>
      </c>
      <c r="W40" t="str">
        <f t="shared" si="3"/>
        <v/>
      </c>
      <c r="X40" s="39" t="str">
        <f t="shared" si="6"/>
        <v/>
      </c>
      <c r="Y40" s="40" t="str">
        <f t="shared" si="7"/>
        <v/>
      </c>
    </row>
    <row r="41" spans="2:25" x14ac:dyDescent="0.2">
      <c r="B41" s="33">
        <v>33</v>
      </c>
      <c r="C41" s="58" t="str">
        <f t="shared" si="0"/>
        <v/>
      </c>
      <c r="D41" s="58"/>
      <c r="E41" s="48"/>
      <c r="F41" s="8"/>
      <c r="G41" s="48"/>
      <c r="H41" s="59"/>
      <c r="I41" s="59"/>
      <c r="J41" s="48"/>
      <c r="K41" s="60"/>
      <c r="L41" s="61"/>
      <c r="M41" s="6" t="str">
        <f>IF(J41="","",(K41/J41)/LOOKUP(RIGHT($D$2,3),定数!$A$6:$A$13,定数!$B$6:$B$13))</f>
        <v/>
      </c>
      <c r="N41" s="48"/>
      <c r="O41" s="8"/>
      <c r="P41" s="65"/>
      <c r="Q41" s="65"/>
      <c r="R41" s="62" t="str">
        <f>IF(P41="","",T41*M41*LOOKUP(RIGHT($D$2,3),定数!$A$6:$A$13,定数!$B$6:$B$13))</f>
        <v/>
      </c>
      <c r="S41" s="62"/>
      <c r="T41" s="63" t="str">
        <f t="shared" si="9"/>
        <v/>
      </c>
      <c r="U41" s="63"/>
      <c r="V41" t="str">
        <f t="shared" si="8"/>
        <v/>
      </c>
      <c r="W41" t="str">
        <f t="shared" si="3"/>
        <v/>
      </c>
      <c r="X41" s="39" t="str">
        <f t="shared" si="6"/>
        <v/>
      </c>
      <c r="Y41" s="40" t="str">
        <f t="shared" si="7"/>
        <v/>
      </c>
    </row>
    <row r="42" spans="2:25" x14ac:dyDescent="0.2">
      <c r="B42" s="33">
        <v>34</v>
      </c>
      <c r="C42" s="58" t="str">
        <f t="shared" si="0"/>
        <v/>
      </c>
      <c r="D42" s="58"/>
      <c r="E42" s="48"/>
      <c r="F42" s="8"/>
      <c r="G42" s="48"/>
      <c r="H42" s="59"/>
      <c r="I42" s="59"/>
      <c r="J42" s="48"/>
      <c r="K42" s="60"/>
      <c r="L42" s="61"/>
      <c r="M42" s="6" t="str">
        <f>IF(J42="","",(K42/J42)/LOOKUP(RIGHT($D$2,3),定数!$A$6:$A$13,定数!$B$6:$B$13))</f>
        <v/>
      </c>
      <c r="N42" s="48"/>
      <c r="O42" s="8"/>
      <c r="P42" s="65"/>
      <c r="Q42" s="65"/>
      <c r="R42" s="62" t="str">
        <f>IF(P42="","",T42*M42*LOOKUP(RIGHT($D$2,3),定数!$A$6:$A$13,定数!$B$6:$B$13))</f>
        <v/>
      </c>
      <c r="S42" s="62"/>
      <c r="T42" s="63" t="str">
        <f t="shared" si="9"/>
        <v/>
      </c>
      <c r="U42" s="63"/>
      <c r="V42" t="str">
        <f t="shared" si="8"/>
        <v/>
      </c>
      <c r="W42" t="str">
        <f t="shared" si="3"/>
        <v/>
      </c>
      <c r="X42" s="39" t="str">
        <f t="shared" si="6"/>
        <v/>
      </c>
      <c r="Y42" s="40" t="str">
        <f t="shared" si="7"/>
        <v/>
      </c>
    </row>
    <row r="43" spans="2:25" x14ac:dyDescent="0.2">
      <c r="B43" s="33">
        <v>35</v>
      </c>
      <c r="C43" s="58" t="str">
        <f t="shared" si="0"/>
        <v/>
      </c>
      <c r="D43" s="58"/>
      <c r="E43" s="48"/>
      <c r="F43" s="8"/>
      <c r="G43" s="48"/>
      <c r="H43" s="59"/>
      <c r="I43" s="59"/>
      <c r="J43" s="48"/>
      <c r="K43" s="60"/>
      <c r="L43" s="61"/>
      <c r="M43" s="6" t="str">
        <f>IF(J43="","",(K43/J43)/LOOKUP(RIGHT($D$2,3),定数!$A$6:$A$13,定数!$B$6:$B$13))</f>
        <v/>
      </c>
      <c r="N43" s="48"/>
      <c r="O43" s="8"/>
      <c r="P43" s="64"/>
      <c r="Q43" s="64"/>
      <c r="R43" s="62" t="str">
        <f>IF(P43="","",T43*M43*LOOKUP(RIGHT($D$2,3),定数!$A$6:$A$13,定数!$B$6:$B$13))</f>
        <v/>
      </c>
      <c r="S43" s="62"/>
      <c r="T43" s="63" t="str">
        <f t="shared" si="9"/>
        <v/>
      </c>
      <c r="U43" s="63"/>
      <c r="V43" t="str">
        <f t="shared" si="8"/>
        <v/>
      </c>
      <c r="W43" t="str">
        <f t="shared" si="3"/>
        <v/>
      </c>
      <c r="X43" s="39" t="str">
        <f t="shared" si="6"/>
        <v/>
      </c>
      <c r="Y43" s="40" t="str">
        <f t="shared" si="7"/>
        <v/>
      </c>
    </row>
    <row r="44" spans="2:25" x14ac:dyDescent="0.2">
      <c r="B44" s="33">
        <v>36</v>
      </c>
      <c r="C44" s="58" t="str">
        <f t="shared" si="0"/>
        <v/>
      </c>
      <c r="D44" s="58"/>
      <c r="E44" s="48"/>
      <c r="F44" s="8"/>
      <c r="G44" s="48"/>
      <c r="H44" s="103"/>
      <c r="I44" s="104"/>
      <c r="J44" s="48"/>
      <c r="K44" s="60"/>
      <c r="L44" s="61"/>
      <c r="M44" s="6" t="str">
        <f>IF(J44="","",(K44/J44)/LOOKUP(RIGHT($D$2,3),定数!$A$6:$A$13,定数!$B$6:$B$13))</f>
        <v/>
      </c>
      <c r="N44" s="48"/>
      <c r="O44" s="8"/>
      <c r="P44" s="114"/>
      <c r="Q44" s="115"/>
      <c r="R44" s="62" t="str">
        <f>IF(P44="","",T44*M44*LOOKUP(RIGHT($D$2,3),定数!$A$6:$A$13,定数!$B$6:$B$13))</f>
        <v/>
      </c>
      <c r="S44" s="62"/>
      <c r="T44" s="63" t="str">
        <f t="shared" si="9"/>
        <v/>
      </c>
      <c r="U44" s="63"/>
      <c r="V44" t="str">
        <f t="shared" si="8"/>
        <v/>
      </c>
      <c r="W44" t="str">
        <f t="shared" si="3"/>
        <v/>
      </c>
      <c r="X44" s="39" t="str">
        <f t="shared" si="6"/>
        <v/>
      </c>
      <c r="Y44" s="40" t="str">
        <f t="shared" si="7"/>
        <v/>
      </c>
    </row>
    <row r="45" spans="2:25" x14ac:dyDescent="0.2">
      <c r="B45" s="33">
        <v>37</v>
      </c>
      <c r="C45" s="58" t="str">
        <f t="shared" si="0"/>
        <v/>
      </c>
      <c r="D45" s="58"/>
      <c r="E45" s="48"/>
      <c r="F45" s="8"/>
      <c r="G45" s="48"/>
      <c r="H45" s="59"/>
      <c r="I45" s="59"/>
      <c r="J45" s="48"/>
      <c r="K45" s="60"/>
      <c r="L45" s="61"/>
      <c r="M45" s="6" t="str">
        <f>IF(J45="","",(K45/J45)/LOOKUP(RIGHT($D$2,3),定数!$A$6:$A$13,定数!$B$6:$B$13))</f>
        <v/>
      </c>
      <c r="N45" s="48"/>
      <c r="O45" s="8"/>
      <c r="P45" s="65"/>
      <c r="Q45" s="65"/>
      <c r="R45" s="62" t="str">
        <f>IF(P45="","",T45*M45*LOOKUP(RIGHT($D$2,3),定数!$A$6:$A$13,定数!$B$6:$B$13))</f>
        <v/>
      </c>
      <c r="S45" s="62"/>
      <c r="T45" s="63" t="str">
        <f t="shared" si="9"/>
        <v/>
      </c>
      <c r="U45" s="63"/>
      <c r="V45" t="str">
        <f t="shared" si="8"/>
        <v/>
      </c>
      <c r="W45" t="str">
        <f t="shared" si="3"/>
        <v/>
      </c>
      <c r="X45" s="39" t="str">
        <f t="shared" si="6"/>
        <v/>
      </c>
      <c r="Y45" s="40" t="str">
        <f t="shared" si="7"/>
        <v/>
      </c>
    </row>
    <row r="46" spans="2:25" x14ac:dyDescent="0.2">
      <c r="B46" s="33">
        <v>38</v>
      </c>
      <c r="C46" s="58" t="str">
        <f t="shared" si="0"/>
        <v/>
      </c>
      <c r="D46" s="58"/>
      <c r="E46" s="49"/>
      <c r="F46" s="8"/>
      <c r="G46" s="49"/>
      <c r="H46" s="59"/>
      <c r="I46" s="59"/>
      <c r="J46" s="49"/>
      <c r="K46" s="60"/>
      <c r="L46" s="61"/>
      <c r="M46" s="6" t="str">
        <f>IF(J46="","",(K46/J46)/LOOKUP(RIGHT($D$2,3),定数!$A$6:$A$13,定数!$B$6:$B$13))</f>
        <v/>
      </c>
      <c r="N46" s="49"/>
      <c r="O46" s="8"/>
      <c r="P46" s="65"/>
      <c r="Q46" s="65"/>
      <c r="R46" s="62" t="str">
        <f>IF(P46="","",T46*M46*LOOKUP(RIGHT($D$2,3),定数!$A$6:$A$13,定数!$B$6:$B$13))</f>
        <v/>
      </c>
      <c r="S46" s="62"/>
      <c r="T46" s="63" t="str">
        <f t="shared" si="9"/>
        <v/>
      </c>
      <c r="U46" s="63"/>
      <c r="V46" t="str">
        <f t="shared" si="8"/>
        <v/>
      </c>
      <c r="W46" t="str">
        <f t="shared" si="3"/>
        <v/>
      </c>
      <c r="X46" s="39" t="str">
        <f t="shared" si="6"/>
        <v/>
      </c>
      <c r="Y46" s="40" t="str">
        <f t="shared" si="7"/>
        <v/>
      </c>
    </row>
    <row r="47" spans="2:25" x14ac:dyDescent="0.2">
      <c r="B47" s="33">
        <v>39</v>
      </c>
      <c r="C47" s="58" t="str">
        <f t="shared" si="0"/>
        <v/>
      </c>
      <c r="D47" s="58"/>
      <c r="E47" s="49"/>
      <c r="F47" s="8"/>
      <c r="G47" s="49"/>
      <c r="H47" s="64"/>
      <c r="I47" s="64"/>
      <c r="J47" s="49"/>
      <c r="K47" s="60"/>
      <c r="L47" s="61"/>
      <c r="M47" s="6" t="str">
        <f>IF(J47="","",(K47/J47)/LOOKUP(RIGHT($D$2,3),定数!$A$6:$A$13,定数!$B$6:$B$13))</f>
        <v/>
      </c>
      <c r="N47" s="49"/>
      <c r="O47" s="8"/>
      <c r="P47" s="65"/>
      <c r="Q47" s="65"/>
      <c r="R47" s="62" t="str">
        <f>IF(P47="","",T47*M47*LOOKUP(RIGHT($D$2,3),定数!$A$6:$A$13,定数!$B$6:$B$13))</f>
        <v/>
      </c>
      <c r="S47" s="62"/>
      <c r="T47" s="63" t="str">
        <f t="shared" si="9"/>
        <v/>
      </c>
      <c r="U47" s="63"/>
      <c r="V47" t="str">
        <f t="shared" si="8"/>
        <v/>
      </c>
      <c r="W47" t="str">
        <f t="shared" si="3"/>
        <v/>
      </c>
      <c r="X47" s="39" t="str">
        <f t="shared" si="6"/>
        <v/>
      </c>
      <c r="Y47" s="40" t="str">
        <f t="shared" si="7"/>
        <v/>
      </c>
    </row>
    <row r="48" spans="2:25" x14ac:dyDescent="0.2">
      <c r="B48" s="33">
        <v>40</v>
      </c>
      <c r="C48" s="58" t="str">
        <f t="shared" si="0"/>
        <v/>
      </c>
      <c r="D48" s="58"/>
      <c r="E48" s="49"/>
      <c r="F48" s="8"/>
      <c r="G48" s="49"/>
      <c r="H48" s="103"/>
      <c r="I48" s="104"/>
      <c r="J48" s="49"/>
      <c r="K48" s="60"/>
      <c r="L48" s="61"/>
      <c r="M48" s="6" t="str">
        <f>IF(J48="","",(K48/J48)/LOOKUP(RIGHT($D$2,3),定数!$A$6:$A$13,定数!$B$6:$B$13))</f>
        <v/>
      </c>
      <c r="N48" s="49"/>
      <c r="O48" s="8"/>
      <c r="P48" s="114"/>
      <c r="Q48" s="115"/>
      <c r="R48" s="62" t="str">
        <f>IF(P48="","",T48*M48*LOOKUP(RIGHT($D$2,3),定数!$A$6:$A$13,定数!$B$6:$B$13))</f>
        <v/>
      </c>
      <c r="S48" s="62"/>
      <c r="T48" s="63" t="str">
        <f t="shared" si="9"/>
        <v/>
      </c>
      <c r="U48" s="63"/>
      <c r="V48" t="str">
        <f t="shared" si="8"/>
        <v/>
      </c>
      <c r="W48" t="str">
        <f t="shared" si="3"/>
        <v/>
      </c>
      <c r="X48" s="39" t="str">
        <f t="shared" si="6"/>
        <v/>
      </c>
      <c r="Y48" s="40" t="str">
        <f t="shared" si="7"/>
        <v/>
      </c>
    </row>
    <row r="49" spans="2:25" x14ac:dyDescent="0.2">
      <c r="B49" s="33">
        <v>41</v>
      </c>
      <c r="C49" s="58" t="str">
        <f t="shared" si="0"/>
        <v/>
      </c>
      <c r="D49" s="58"/>
      <c r="E49" s="49"/>
      <c r="F49" s="8"/>
      <c r="G49" s="49"/>
      <c r="H49" s="64"/>
      <c r="I49" s="64"/>
      <c r="J49" s="49"/>
      <c r="K49" s="60"/>
      <c r="L49" s="61"/>
      <c r="M49" s="6" t="str">
        <f>IF(J49="","",(K49/J49)/LOOKUP(RIGHT($D$2,3),定数!$A$6:$A$13,定数!$B$6:$B$13))</f>
        <v/>
      </c>
      <c r="N49" s="49"/>
      <c r="O49" s="8"/>
      <c r="P49" s="65"/>
      <c r="Q49" s="65"/>
      <c r="R49" s="62" t="str">
        <f>IF(P49="","",T49*M49*LOOKUP(RIGHT($D$2,3),定数!$A$6:$A$13,定数!$B$6:$B$13))</f>
        <v/>
      </c>
      <c r="S49" s="62"/>
      <c r="T49" s="63" t="str">
        <f t="shared" si="9"/>
        <v/>
      </c>
      <c r="U49" s="63"/>
      <c r="V49" t="str">
        <f t="shared" si="8"/>
        <v/>
      </c>
      <c r="W49" t="str">
        <f t="shared" si="3"/>
        <v/>
      </c>
      <c r="X49" s="39" t="str">
        <f t="shared" si="6"/>
        <v/>
      </c>
      <c r="Y49" s="40" t="str">
        <f t="shared" si="7"/>
        <v/>
      </c>
    </row>
    <row r="50" spans="2:25" x14ac:dyDescent="0.2">
      <c r="B50" s="33">
        <v>42</v>
      </c>
      <c r="C50" s="58" t="str">
        <f t="shared" si="0"/>
        <v/>
      </c>
      <c r="D50" s="58"/>
      <c r="E50" s="49"/>
      <c r="F50" s="8"/>
      <c r="G50" s="49"/>
      <c r="H50" s="64"/>
      <c r="I50" s="64"/>
      <c r="J50" s="49"/>
      <c r="K50" s="60"/>
      <c r="L50" s="61"/>
      <c r="M50" s="6" t="str">
        <f>IF(J50="","",(K50/J50)/LOOKUP(RIGHT($D$2,3),定数!$A$6:$A$13,定数!$B$6:$B$13))</f>
        <v/>
      </c>
      <c r="N50" s="49"/>
      <c r="O50" s="8"/>
      <c r="P50" s="65"/>
      <c r="Q50" s="65"/>
      <c r="R50" s="62" t="str">
        <f>IF(P50="","",T50*M50*LOOKUP(RIGHT($D$2,3),定数!$A$6:$A$13,定数!$B$6:$B$13))</f>
        <v/>
      </c>
      <c r="S50" s="62"/>
      <c r="T50" s="63" t="str">
        <f t="shared" si="9"/>
        <v/>
      </c>
      <c r="U50" s="63"/>
      <c r="V50" t="str">
        <f t="shared" si="8"/>
        <v/>
      </c>
      <c r="W50" t="str">
        <f t="shared" si="3"/>
        <v/>
      </c>
      <c r="X50" s="39" t="str">
        <f t="shared" si="6"/>
        <v/>
      </c>
      <c r="Y50" s="40" t="str">
        <f t="shared" si="7"/>
        <v/>
      </c>
    </row>
    <row r="51" spans="2:25" x14ac:dyDescent="0.2">
      <c r="B51" s="33">
        <v>43</v>
      </c>
      <c r="C51" s="58" t="str">
        <f t="shared" si="0"/>
        <v/>
      </c>
      <c r="D51" s="58"/>
      <c r="E51" s="49"/>
      <c r="F51" s="8"/>
      <c r="G51" s="49"/>
      <c r="H51" s="64"/>
      <c r="I51" s="64"/>
      <c r="J51" s="49"/>
      <c r="K51" s="60"/>
      <c r="L51" s="61"/>
      <c r="M51" s="6" t="str">
        <f>IF(J51="","",(K51/J51)/LOOKUP(RIGHT($D$2,3),定数!$A$6:$A$13,定数!$B$6:$B$13))</f>
        <v/>
      </c>
      <c r="N51" s="49"/>
      <c r="O51" s="8"/>
      <c r="P51" s="65"/>
      <c r="Q51" s="65"/>
      <c r="R51" s="62" t="str">
        <f>IF(P51="","",T51*M51*LOOKUP(RIGHT($D$2,3),定数!$A$6:$A$13,定数!$B$6:$B$13))</f>
        <v/>
      </c>
      <c r="S51" s="62"/>
      <c r="T51" s="63" t="str">
        <f t="shared" si="9"/>
        <v/>
      </c>
      <c r="U51" s="63"/>
      <c r="V51" t="str">
        <f t="shared" si="8"/>
        <v/>
      </c>
      <c r="W51" t="str">
        <f t="shared" si="3"/>
        <v/>
      </c>
      <c r="X51" s="39" t="str">
        <f t="shared" si="6"/>
        <v/>
      </c>
      <c r="Y51" s="40" t="str">
        <f t="shared" si="7"/>
        <v/>
      </c>
    </row>
    <row r="52" spans="2:25" x14ac:dyDescent="0.2">
      <c r="B52" s="33">
        <v>44</v>
      </c>
      <c r="C52" s="58" t="str">
        <f t="shared" si="0"/>
        <v/>
      </c>
      <c r="D52" s="58"/>
      <c r="E52" s="33"/>
      <c r="F52" s="8"/>
      <c r="G52" s="33"/>
      <c r="H52" s="59"/>
      <c r="I52" s="59"/>
      <c r="J52" s="33"/>
      <c r="K52" s="60"/>
      <c r="L52" s="61"/>
      <c r="M52" s="6" t="str">
        <f>IF(J52="","",(K52/J52)/LOOKUP(RIGHT($D$2,3),定数!$A$6:$A$13,定数!$B$6:$B$13))</f>
        <v/>
      </c>
      <c r="N52" s="33"/>
      <c r="O52" s="8"/>
      <c r="P52" s="65"/>
      <c r="Q52" s="65"/>
      <c r="R52" s="62" t="str">
        <f>IF(P52="","",T52*M52*LOOKUP(RIGHT($D$2,3),定数!$A$6:$A$13,定数!$B$6:$B$13))</f>
        <v/>
      </c>
      <c r="S52" s="62"/>
      <c r="T52" s="63" t="str">
        <f t="shared" si="9"/>
        <v/>
      </c>
      <c r="U52" s="63"/>
      <c r="V52" t="str">
        <f t="shared" si="8"/>
        <v/>
      </c>
      <c r="W52" t="str">
        <f t="shared" si="3"/>
        <v/>
      </c>
      <c r="X52" s="39" t="str">
        <f t="shared" si="6"/>
        <v/>
      </c>
      <c r="Y52" s="40" t="str">
        <f t="shared" si="7"/>
        <v/>
      </c>
    </row>
    <row r="53" spans="2:25" x14ac:dyDescent="0.2">
      <c r="B53" s="33">
        <v>45</v>
      </c>
      <c r="C53" s="58" t="str">
        <f t="shared" si="0"/>
        <v/>
      </c>
      <c r="D53" s="58"/>
      <c r="E53" s="33"/>
      <c r="F53" s="8"/>
      <c r="G53" s="33"/>
      <c r="H53" s="59"/>
      <c r="I53" s="59"/>
      <c r="J53" s="33"/>
      <c r="K53" s="60"/>
      <c r="L53" s="61"/>
      <c r="M53" s="6" t="str">
        <f>IF(J53="","",(K53/J53)/LOOKUP(RIGHT($D$2,3),定数!$A$6:$A$13,定数!$B$6:$B$13))</f>
        <v/>
      </c>
      <c r="N53" s="33"/>
      <c r="O53" s="8"/>
      <c r="P53" s="65"/>
      <c r="Q53" s="65"/>
      <c r="R53" s="62" t="str">
        <f>IF(P53="","",T53*M53*LOOKUP(RIGHT($D$2,3),定数!$A$6:$A$13,定数!$B$6:$B$13))</f>
        <v/>
      </c>
      <c r="S53" s="62"/>
      <c r="T53" s="63" t="str">
        <f t="shared" si="9"/>
        <v/>
      </c>
      <c r="U53" s="63"/>
      <c r="V53" t="str">
        <f t="shared" si="8"/>
        <v/>
      </c>
      <c r="W53" t="str">
        <f t="shared" si="3"/>
        <v/>
      </c>
      <c r="X53" s="39" t="str">
        <f t="shared" si="6"/>
        <v/>
      </c>
      <c r="Y53" s="40" t="str">
        <f t="shared" si="7"/>
        <v/>
      </c>
    </row>
    <row r="54" spans="2:25" x14ac:dyDescent="0.2">
      <c r="B54" s="33">
        <v>46</v>
      </c>
      <c r="C54" s="58" t="str">
        <f t="shared" si="0"/>
        <v/>
      </c>
      <c r="D54" s="58"/>
      <c r="E54" s="49"/>
      <c r="F54" s="8"/>
      <c r="G54" s="49"/>
      <c r="H54" s="59"/>
      <c r="I54" s="59"/>
      <c r="J54" s="49"/>
      <c r="K54" s="60"/>
      <c r="L54" s="61"/>
      <c r="M54" s="6" t="str">
        <f>IF(J54="","",(K54/J54)/LOOKUP(RIGHT($D$2,3),定数!$A$6:$A$13,定数!$B$6:$B$13))</f>
        <v/>
      </c>
      <c r="N54" s="49"/>
      <c r="O54" s="8"/>
      <c r="P54" s="65"/>
      <c r="Q54" s="65"/>
      <c r="R54" s="62" t="str">
        <f>IF(P54="","",T54*M54*LOOKUP(RIGHT($D$2,3),定数!$A$6:$A$13,定数!$B$6:$B$13))</f>
        <v/>
      </c>
      <c r="S54" s="62"/>
      <c r="T54" s="63" t="str">
        <f t="shared" si="9"/>
        <v/>
      </c>
      <c r="U54" s="63"/>
      <c r="V54" t="str">
        <f t="shared" si="8"/>
        <v/>
      </c>
      <c r="W54" t="str">
        <f t="shared" si="3"/>
        <v/>
      </c>
      <c r="X54" s="39" t="str">
        <f t="shared" si="6"/>
        <v/>
      </c>
      <c r="Y54" s="40" t="str">
        <f t="shared" si="7"/>
        <v/>
      </c>
    </row>
    <row r="55" spans="2:25" x14ac:dyDescent="0.2">
      <c r="B55" s="33">
        <v>47</v>
      </c>
      <c r="C55" s="58" t="str">
        <f t="shared" si="0"/>
        <v/>
      </c>
      <c r="D55" s="58"/>
      <c r="E55" s="33"/>
      <c r="F55" s="8"/>
      <c r="G55" s="33"/>
      <c r="H55" s="59"/>
      <c r="I55" s="59"/>
      <c r="J55" s="33"/>
      <c r="K55" s="60"/>
      <c r="L55" s="61"/>
      <c r="M55" s="6" t="str">
        <f>IF(J55="","",(K55/J55)/LOOKUP(RIGHT($D$2,3),定数!$A$6:$A$13,定数!$B$6:$B$13))</f>
        <v/>
      </c>
      <c r="N55" s="33"/>
      <c r="O55" s="8"/>
      <c r="P55" s="65"/>
      <c r="Q55" s="65"/>
      <c r="R55" s="62" t="str">
        <f>IF(P55="","",T55*M55*LOOKUP(RIGHT($D$2,3),定数!$A$6:$A$13,定数!$B$6:$B$13))</f>
        <v/>
      </c>
      <c r="S55" s="62"/>
      <c r="T55" s="63" t="str">
        <f t="shared" si="9"/>
        <v/>
      </c>
      <c r="U55" s="63"/>
      <c r="V55" t="str">
        <f t="shared" si="8"/>
        <v/>
      </c>
      <c r="W55" t="str">
        <f t="shared" si="3"/>
        <v/>
      </c>
      <c r="X55" s="39" t="str">
        <f t="shared" si="6"/>
        <v/>
      </c>
      <c r="Y55" s="40" t="str">
        <f t="shared" si="7"/>
        <v/>
      </c>
    </row>
    <row r="56" spans="2:25" x14ac:dyDescent="0.2">
      <c r="B56" s="33">
        <v>48</v>
      </c>
      <c r="C56" s="58" t="str">
        <f t="shared" si="0"/>
        <v/>
      </c>
      <c r="D56" s="58"/>
      <c r="E56" s="33"/>
      <c r="F56" s="8"/>
      <c r="G56" s="33"/>
      <c r="H56" s="59"/>
      <c r="I56" s="59"/>
      <c r="J56" s="33"/>
      <c r="K56" s="60"/>
      <c r="L56" s="61"/>
      <c r="M56" s="6" t="str">
        <f>IF(J56="","",(K56/J56)/LOOKUP(RIGHT($D$2,3),定数!$A$6:$A$13,定数!$B$6:$B$13))</f>
        <v/>
      </c>
      <c r="N56" s="33"/>
      <c r="O56" s="8"/>
      <c r="P56" s="65"/>
      <c r="Q56" s="65"/>
      <c r="R56" s="62" t="str">
        <f>IF(P56="","",T56*M56*LOOKUP(RIGHT($D$2,3),定数!$A$6:$A$13,定数!$B$6:$B$13))</f>
        <v/>
      </c>
      <c r="S56" s="62"/>
      <c r="T56" s="63" t="str">
        <f t="shared" si="9"/>
        <v/>
      </c>
      <c r="U56" s="63"/>
      <c r="V56" t="str">
        <f t="shared" si="8"/>
        <v/>
      </c>
      <c r="W56" t="str">
        <f t="shared" si="3"/>
        <v/>
      </c>
      <c r="X56" s="39" t="str">
        <f t="shared" si="6"/>
        <v/>
      </c>
      <c r="Y56" s="40" t="str">
        <f t="shared" si="7"/>
        <v/>
      </c>
    </row>
    <row r="57" spans="2:25" x14ac:dyDescent="0.2">
      <c r="B57" s="33">
        <v>49</v>
      </c>
      <c r="C57" s="58" t="str">
        <f t="shared" si="0"/>
        <v/>
      </c>
      <c r="D57" s="58"/>
      <c r="E57" s="33"/>
      <c r="F57" s="8"/>
      <c r="G57" s="33"/>
      <c r="H57" s="59"/>
      <c r="I57" s="59"/>
      <c r="J57" s="33"/>
      <c r="K57" s="60"/>
      <c r="L57" s="61"/>
      <c r="M57" s="6" t="str">
        <f>IF(J57="","",(K57/J57)/LOOKUP(RIGHT($D$2,3),定数!$A$6:$A$13,定数!$B$6:$B$13))</f>
        <v/>
      </c>
      <c r="N57" s="33"/>
      <c r="O57" s="8"/>
      <c r="P57" s="65"/>
      <c r="Q57" s="65"/>
      <c r="R57" s="62" t="str">
        <f>IF(P57="","",T57*M57*LOOKUP(RIGHT($D$2,3),定数!$A$6:$A$13,定数!$B$6:$B$13))</f>
        <v/>
      </c>
      <c r="S57" s="62"/>
      <c r="T57" s="63" t="str">
        <f t="shared" si="9"/>
        <v/>
      </c>
      <c r="U57" s="63"/>
      <c r="V57" t="str">
        <f t="shared" si="8"/>
        <v/>
      </c>
      <c r="W57" t="str">
        <f t="shared" si="3"/>
        <v/>
      </c>
      <c r="X57" s="39" t="str">
        <f t="shared" si="6"/>
        <v/>
      </c>
      <c r="Y57" s="40" t="str">
        <f t="shared" si="7"/>
        <v/>
      </c>
    </row>
    <row r="58" spans="2:25" x14ac:dyDescent="0.2">
      <c r="B58" s="33">
        <v>50</v>
      </c>
      <c r="C58" s="58" t="str">
        <f t="shared" si="0"/>
        <v/>
      </c>
      <c r="D58" s="58"/>
      <c r="E58" s="33"/>
      <c r="F58" s="8"/>
      <c r="G58" s="33"/>
      <c r="H58" s="59"/>
      <c r="I58" s="59"/>
      <c r="J58" s="33"/>
      <c r="K58" s="60"/>
      <c r="L58" s="61"/>
      <c r="M58" s="6" t="str">
        <f>IF(J58="","",(K58/J58)/LOOKUP(RIGHT($D$2,3),定数!$A$6:$A$13,定数!$B$6:$B$13))</f>
        <v/>
      </c>
      <c r="N58" s="33"/>
      <c r="O58" s="8"/>
      <c r="P58" s="65"/>
      <c r="Q58" s="65"/>
      <c r="R58" s="62" t="str">
        <f>IF(P58="","",T58*M58*LOOKUP(RIGHT($D$2,3),定数!$A$6:$A$13,定数!$B$6:$B$13))</f>
        <v/>
      </c>
      <c r="S58" s="62"/>
      <c r="T58" s="63" t="str">
        <f t="shared" si="9"/>
        <v/>
      </c>
      <c r="U58" s="63"/>
      <c r="V58" t="str">
        <f t="shared" si="8"/>
        <v/>
      </c>
      <c r="W58" t="str">
        <f t="shared" si="3"/>
        <v/>
      </c>
      <c r="X58" s="39" t="str">
        <f t="shared" si="6"/>
        <v/>
      </c>
      <c r="Y58" s="40" t="str">
        <f t="shared" si="7"/>
        <v/>
      </c>
    </row>
    <row r="59" spans="2:25" x14ac:dyDescent="0.2">
      <c r="B59" s="33">
        <v>51</v>
      </c>
      <c r="C59" s="58" t="str">
        <f t="shared" si="0"/>
        <v/>
      </c>
      <c r="D59" s="58"/>
      <c r="E59" s="33"/>
      <c r="F59" s="8"/>
      <c r="G59" s="33"/>
      <c r="H59" s="59"/>
      <c r="I59" s="59"/>
      <c r="J59" s="33"/>
      <c r="K59" s="60"/>
      <c r="L59" s="61"/>
      <c r="M59" s="6" t="str">
        <f>IF(J59="","",(K59/J59)/LOOKUP(RIGHT($D$2,3),定数!$A$6:$A$13,定数!$B$6:$B$13))</f>
        <v/>
      </c>
      <c r="N59" s="33"/>
      <c r="O59" s="8"/>
      <c r="P59" s="65"/>
      <c r="Q59" s="65"/>
      <c r="R59" s="62" t="str">
        <f>IF(P59="","",T59*M59*LOOKUP(RIGHT($D$2,3),定数!$A$6:$A$13,定数!$B$6:$B$13))</f>
        <v/>
      </c>
      <c r="S59" s="62"/>
      <c r="T59" s="63" t="str">
        <f t="shared" si="5"/>
        <v/>
      </c>
      <c r="U59" s="63"/>
      <c r="V59" t="str">
        <f t="shared" si="8"/>
        <v/>
      </c>
      <c r="W59" t="str">
        <f t="shared" si="3"/>
        <v/>
      </c>
      <c r="X59" s="39" t="str">
        <f t="shared" si="6"/>
        <v/>
      </c>
      <c r="Y59" s="40" t="str">
        <f t="shared" si="7"/>
        <v/>
      </c>
    </row>
    <row r="60" spans="2:25" x14ac:dyDescent="0.2">
      <c r="B60" s="33">
        <v>52</v>
      </c>
      <c r="C60" s="58" t="str">
        <f t="shared" si="0"/>
        <v/>
      </c>
      <c r="D60" s="58"/>
      <c r="E60" s="33"/>
      <c r="F60" s="8"/>
      <c r="G60" s="33"/>
      <c r="H60" s="59"/>
      <c r="I60" s="59"/>
      <c r="J60" s="33"/>
      <c r="K60" s="60"/>
      <c r="L60" s="61"/>
      <c r="M60" s="6" t="str">
        <f>IF(J60="","",(K60/J60)/LOOKUP(RIGHT($D$2,3),定数!$A$6:$A$13,定数!$B$6:$B$13))</f>
        <v/>
      </c>
      <c r="N60" s="33"/>
      <c r="O60" s="8"/>
      <c r="P60" s="65"/>
      <c r="Q60" s="65"/>
      <c r="R60" s="62" t="str">
        <f>IF(P60="","",T60*M60*LOOKUP(RIGHT($D$2,3),定数!$A$6:$A$13,定数!$B$6:$B$13))</f>
        <v/>
      </c>
      <c r="S60" s="62"/>
      <c r="T60" s="63" t="str">
        <f t="shared" si="5"/>
        <v/>
      </c>
      <c r="U60" s="63"/>
      <c r="V60" t="str">
        <f t="shared" si="8"/>
        <v/>
      </c>
      <c r="W60" t="str">
        <f t="shared" si="3"/>
        <v/>
      </c>
      <c r="X60" s="39" t="str">
        <f t="shared" si="6"/>
        <v/>
      </c>
      <c r="Y60" s="40" t="str">
        <f t="shared" si="7"/>
        <v/>
      </c>
    </row>
    <row r="61" spans="2:25" x14ac:dyDescent="0.2">
      <c r="B61" s="33">
        <v>53</v>
      </c>
      <c r="C61" s="58" t="str">
        <f t="shared" si="0"/>
        <v/>
      </c>
      <c r="D61" s="58"/>
      <c r="E61" s="33"/>
      <c r="F61" s="8"/>
      <c r="G61" s="33"/>
      <c r="H61" s="59"/>
      <c r="I61" s="59"/>
      <c r="J61" s="33"/>
      <c r="K61" s="60"/>
      <c r="L61" s="61"/>
      <c r="M61" s="6" t="str">
        <f>IF(J61="","",(K61/J61)/LOOKUP(RIGHT($D$2,3),定数!$A$6:$A$13,定数!$B$6:$B$13))</f>
        <v/>
      </c>
      <c r="N61" s="33"/>
      <c r="O61" s="8"/>
      <c r="P61" s="65"/>
      <c r="Q61" s="65"/>
      <c r="R61" s="62" t="str">
        <f>IF(P61="","",T61*M61*LOOKUP(RIGHT($D$2,3),定数!$A$6:$A$13,定数!$B$6:$B$13))</f>
        <v/>
      </c>
      <c r="S61" s="62"/>
      <c r="T61" s="63" t="str">
        <f t="shared" si="5"/>
        <v/>
      </c>
      <c r="U61" s="63"/>
      <c r="V61" t="str">
        <f t="shared" si="8"/>
        <v/>
      </c>
      <c r="W61" t="str">
        <f t="shared" si="3"/>
        <v/>
      </c>
      <c r="X61" s="39" t="str">
        <f t="shared" si="6"/>
        <v/>
      </c>
      <c r="Y61" s="40" t="str">
        <f t="shared" si="7"/>
        <v/>
      </c>
    </row>
    <row r="62" spans="2:25" x14ac:dyDescent="0.2">
      <c r="B62" s="33">
        <v>54</v>
      </c>
      <c r="C62" s="58" t="str">
        <f t="shared" si="0"/>
        <v/>
      </c>
      <c r="D62" s="58"/>
      <c r="E62" s="33"/>
      <c r="F62" s="8"/>
      <c r="G62" s="33"/>
      <c r="H62" s="59"/>
      <c r="I62" s="59"/>
      <c r="J62" s="33"/>
      <c r="K62" s="60"/>
      <c r="L62" s="61"/>
      <c r="M62" s="6" t="str">
        <f>IF(J62="","",(K62/J62)/LOOKUP(RIGHT($D$2,3),定数!$A$6:$A$13,定数!$B$6:$B$13))</f>
        <v/>
      </c>
      <c r="N62" s="33"/>
      <c r="O62" s="8"/>
      <c r="P62" s="65"/>
      <c r="Q62" s="65"/>
      <c r="R62" s="62" t="str">
        <f>IF(P62="","",T62*M62*LOOKUP(RIGHT($D$2,3),定数!$A$6:$A$13,定数!$B$6:$B$13))</f>
        <v/>
      </c>
      <c r="S62" s="62"/>
      <c r="T62" s="63" t="str">
        <f t="shared" si="5"/>
        <v/>
      </c>
      <c r="U62" s="63"/>
      <c r="V62" t="str">
        <f t="shared" si="8"/>
        <v/>
      </c>
      <c r="W62" t="str">
        <f t="shared" si="3"/>
        <v/>
      </c>
      <c r="X62" s="39" t="str">
        <f t="shared" si="6"/>
        <v/>
      </c>
      <c r="Y62" s="40" t="str">
        <f t="shared" si="7"/>
        <v/>
      </c>
    </row>
    <row r="63" spans="2:25" x14ac:dyDescent="0.2">
      <c r="B63" s="33">
        <v>55</v>
      </c>
      <c r="C63" s="58" t="str">
        <f t="shared" si="0"/>
        <v/>
      </c>
      <c r="D63" s="58"/>
      <c r="E63" s="33"/>
      <c r="F63" s="8"/>
      <c r="G63" s="33"/>
      <c r="H63" s="59"/>
      <c r="I63" s="59"/>
      <c r="J63" s="33"/>
      <c r="K63" s="60"/>
      <c r="L63" s="61"/>
      <c r="M63" s="6" t="str">
        <f>IF(J63="","",(K63/J63)/LOOKUP(RIGHT($D$2,3),定数!$A$6:$A$13,定数!$B$6:$B$13))</f>
        <v/>
      </c>
      <c r="N63" s="33"/>
      <c r="O63" s="8"/>
      <c r="P63" s="65"/>
      <c r="Q63" s="65"/>
      <c r="R63" s="62" t="str">
        <f>IF(P63="","",T63*M63*LOOKUP(RIGHT($D$2,3),定数!$A$6:$A$13,定数!$B$6:$B$13))</f>
        <v/>
      </c>
      <c r="S63" s="62"/>
      <c r="T63" s="63" t="str">
        <f t="shared" si="5"/>
        <v/>
      </c>
      <c r="U63" s="63"/>
      <c r="V63" t="str">
        <f t="shared" si="8"/>
        <v/>
      </c>
      <c r="W63" t="str">
        <f t="shared" si="3"/>
        <v/>
      </c>
      <c r="X63" s="39" t="str">
        <f t="shared" si="6"/>
        <v/>
      </c>
      <c r="Y63" s="40" t="str">
        <f t="shared" si="7"/>
        <v/>
      </c>
    </row>
    <row r="64" spans="2:25" x14ac:dyDescent="0.2">
      <c r="B64" s="33">
        <v>56</v>
      </c>
      <c r="C64" s="58" t="str">
        <f t="shared" si="0"/>
        <v/>
      </c>
      <c r="D64" s="58"/>
      <c r="E64" s="33"/>
      <c r="F64" s="8"/>
      <c r="G64" s="33"/>
      <c r="H64" s="59"/>
      <c r="I64" s="59"/>
      <c r="J64" s="33"/>
      <c r="K64" s="60"/>
      <c r="L64" s="61"/>
      <c r="M64" s="6" t="str">
        <f>IF(J64="","",(K64/J64)/LOOKUP(RIGHT($D$2,3),定数!$A$6:$A$13,定数!$B$6:$B$13))</f>
        <v/>
      </c>
      <c r="N64" s="33"/>
      <c r="O64" s="8"/>
      <c r="P64" s="65"/>
      <c r="Q64" s="65"/>
      <c r="R64" s="62" t="str">
        <f>IF(P64="","",T64*M64*LOOKUP(RIGHT($D$2,3),定数!$A$6:$A$13,定数!$B$6:$B$13))</f>
        <v/>
      </c>
      <c r="S64" s="62"/>
      <c r="T64" s="63" t="str">
        <f t="shared" si="5"/>
        <v/>
      </c>
      <c r="U64" s="63"/>
      <c r="V64" t="str">
        <f t="shared" si="8"/>
        <v/>
      </c>
      <c r="W64" t="str">
        <f t="shared" si="3"/>
        <v/>
      </c>
      <c r="X64" s="39" t="str">
        <f t="shared" si="6"/>
        <v/>
      </c>
      <c r="Y64" s="40" t="str">
        <f t="shared" si="7"/>
        <v/>
      </c>
    </row>
    <row r="65" spans="2:25" x14ac:dyDescent="0.2">
      <c r="B65" s="33">
        <v>57</v>
      </c>
      <c r="C65" s="58" t="str">
        <f t="shared" si="0"/>
        <v/>
      </c>
      <c r="D65" s="58"/>
      <c r="E65" s="33"/>
      <c r="F65" s="8"/>
      <c r="G65" s="33"/>
      <c r="H65" s="59"/>
      <c r="I65" s="59"/>
      <c r="J65" s="33"/>
      <c r="K65" s="60"/>
      <c r="L65" s="61"/>
      <c r="M65" s="6" t="str">
        <f>IF(J65="","",(K65/J65)/LOOKUP(RIGHT($D$2,3),定数!$A$6:$A$13,定数!$B$6:$B$13))</f>
        <v/>
      </c>
      <c r="N65" s="33"/>
      <c r="O65" s="8"/>
      <c r="P65" s="65"/>
      <c r="Q65" s="65"/>
      <c r="R65" s="62" t="str">
        <f>IF(P65="","",T65*M65*LOOKUP(RIGHT($D$2,3),定数!$A$6:$A$13,定数!$B$6:$B$13))</f>
        <v/>
      </c>
      <c r="S65" s="62"/>
      <c r="T65" s="63" t="str">
        <f t="shared" si="5"/>
        <v/>
      </c>
      <c r="U65" s="63"/>
      <c r="V65" t="str">
        <f t="shared" si="8"/>
        <v/>
      </c>
      <c r="W65" t="str">
        <f t="shared" si="3"/>
        <v/>
      </c>
      <c r="X65" s="39" t="str">
        <f t="shared" si="6"/>
        <v/>
      </c>
      <c r="Y65" s="40" t="str">
        <f t="shared" si="7"/>
        <v/>
      </c>
    </row>
    <row r="66" spans="2:25" x14ac:dyDescent="0.2">
      <c r="B66" s="33">
        <v>58</v>
      </c>
      <c r="C66" s="58" t="str">
        <f t="shared" si="0"/>
        <v/>
      </c>
      <c r="D66" s="58"/>
      <c r="E66" s="33"/>
      <c r="F66" s="8"/>
      <c r="G66" s="33"/>
      <c r="H66" s="59"/>
      <c r="I66" s="59"/>
      <c r="J66" s="33"/>
      <c r="K66" s="60"/>
      <c r="L66" s="61"/>
      <c r="M66" s="6" t="str">
        <f>IF(J66="","",(K66/J66)/LOOKUP(RIGHT($D$2,3),定数!$A$6:$A$13,定数!$B$6:$B$13))</f>
        <v/>
      </c>
      <c r="N66" s="33"/>
      <c r="O66" s="8"/>
      <c r="P66" s="65"/>
      <c r="Q66" s="65"/>
      <c r="R66" s="62" t="str">
        <f>IF(P66="","",T66*M66*LOOKUP(RIGHT($D$2,3),定数!$A$6:$A$13,定数!$B$6:$B$13))</f>
        <v/>
      </c>
      <c r="S66" s="62"/>
      <c r="T66" s="63" t="str">
        <f t="shared" si="5"/>
        <v/>
      </c>
      <c r="U66" s="63"/>
      <c r="V66" t="str">
        <f t="shared" si="8"/>
        <v/>
      </c>
      <c r="W66" t="str">
        <f t="shared" si="3"/>
        <v/>
      </c>
      <c r="X66" s="39" t="str">
        <f t="shared" si="6"/>
        <v/>
      </c>
      <c r="Y66" s="40" t="str">
        <f t="shared" si="7"/>
        <v/>
      </c>
    </row>
    <row r="67" spans="2:25" x14ac:dyDescent="0.2">
      <c r="B67" s="33">
        <v>59</v>
      </c>
      <c r="C67" s="58" t="str">
        <f t="shared" si="0"/>
        <v/>
      </c>
      <c r="D67" s="58"/>
      <c r="E67" s="33"/>
      <c r="F67" s="8"/>
      <c r="G67" s="33"/>
      <c r="H67" s="59"/>
      <c r="I67" s="59"/>
      <c r="J67" s="33"/>
      <c r="K67" s="60"/>
      <c r="L67" s="61"/>
      <c r="M67" s="6" t="str">
        <f>IF(J67="","",(K67/J67)/LOOKUP(RIGHT($D$2,3),定数!$A$6:$A$13,定数!$B$6:$B$13))</f>
        <v/>
      </c>
      <c r="N67" s="33"/>
      <c r="O67" s="8"/>
      <c r="P67" s="65"/>
      <c r="Q67" s="65"/>
      <c r="R67" s="62" t="str">
        <f>IF(P67="","",T67*M67*LOOKUP(RIGHT($D$2,3),定数!$A$6:$A$13,定数!$B$6:$B$13))</f>
        <v/>
      </c>
      <c r="S67" s="62"/>
      <c r="T67" s="63" t="str">
        <f t="shared" si="5"/>
        <v/>
      </c>
      <c r="U67" s="63"/>
      <c r="V67" t="str">
        <f t="shared" si="8"/>
        <v/>
      </c>
      <c r="W67" t="str">
        <f t="shared" si="3"/>
        <v/>
      </c>
      <c r="X67" s="39" t="str">
        <f t="shared" si="6"/>
        <v/>
      </c>
      <c r="Y67" s="40" t="str">
        <f t="shared" si="7"/>
        <v/>
      </c>
    </row>
    <row r="68" spans="2:25" x14ac:dyDescent="0.2">
      <c r="B68" s="33">
        <v>60</v>
      </c>
      <c r="C68" s="58" t="str">
        <f t="shared" si="0"/>
        <v/>
      </c>
      <c r="D68" s="58"/>
      <c r="E68" s="33"/>
      <c r="F68" s="8"/>
      <c r="G68" s="33"/>
      <c r="H68" s="59"/>
      <c r="I68" s="59"/>
      <c r="J68" s="33"/>
      <c r="K68" s="60"/>
      <c r="L68" s="61"/>
      <c r="M68" s="6" t="str">
        <f>IF(J68="","",(K68/J68)/LOOKUP(RIGHT($D$2,3),定数!$A$6:$A$13,定数!$B$6:$B$13))</f>
        <v/>
      </c>
      <c r="N68" s="33"/>
      <c r="O68" s="8"/>
      <c r="P68" s="65"/>
      <c r="Q68" s="65"/>
      <c r="R68" s="62" t="str">
        <f>IF(P68="","",T68*M68*LOOKUP(RIGHT($D$2,3),定数!$A$6:$A$13,定数!$B$6:$B$13))</f>
        <v/>
      </c>
      <c r="S68" s="62"/>
      <c r="T68" s="63" t="str">
        <f t="shared" si="5"/>
        <v/>
      </c>
      <c r="U68" s="63"/>
      <c r="V68" t="str">
        <f t="shared" si="8"/>
        <v/>
      </c>
      <c r="W68" t="str">
        <f t="shared" si="3"/>
        <v/>
      </c>
      <c r="X68" s="39" t="str">
        <f t="shared" si="6"/>
        <v/>
      </c>
      <c r="Y68" s="40" t="str">
        <f t="shared" si="7"/>
        <v/>
      </c>
    </row>
    <row r="69" spans="2:25" x14ac:dyDescent="0.2">
      <c r="B69" s="33">
        <v>61</v>
      </c>
      <c r="C69" s="58" t="str">
        <f t="shared" si="0"/>
        <v/>
      </c>
      <c r="D69" s="58"/>
      <c r="E69" s="33"/>
      <c r="F69" s="8"/>
      <c r="G69" s="33"/>
      <c r="H69" s="59"/>
      <c r="I69" s="59"/>
      <c r="J69" s="33"/>
      <c r="K69" s="60"/>
      <c r="L69" s="61"/>
      <c r="M69" s="6" t="str">
        <f>IF(J69="","",(K69/J69)/LOOKUP(RIGHT($D$2,3),定数!$A$6:$A$13,定数!$B$6:$B$13))</f>
        <v/>
      </c>
      <c r="N69" s="33"/>
      <c r="O69" s="8"/>
      <c r="P69" s="65"/>
      <c r="Q69" s="65"/>
      <c r="R69" s="62" t="str">
        <f>IF(P69="","",T69*M69*LOOKUP(RIGHT($D$2,3),定数!$A$6:$A$13,定数!$B$6:$B$13))</f>
        <v/>
      </c>
      <c r="S69" s="62"/>
      <c r="T69" s="63" t="str">
        <f t="shared" si="5"/>
        <v/>
      </c>
      <c r="U69" s="63"/>
      <c r="V69" t="str">
        <f t="shared" si="8"/>
        <v/>
      </c>
      <c r="W69" t="str">
        <f t="shared" si="3"/>
        <v/>
      </c>
      <c r="X69" s="39" t="str">
        <f t="shared" si="6"/>
        <v/>
      </c>
      <c r="Y69" s="40" t="str">
        <f t="shared" si="7"/>
        <v/>
      </c>
    </row>
    <row r="70" spans="2:25" x14ac:dyDescent="0.2">
      <c r="B70" s="33">
        <v>62</v>
      </c>
      <c r="C70" s="58" t="str">
        <f t="shared" si="0"/>
        <v/>
      </c>
      <c r="D70" s="58"/>
      <c r="E70" s="33"/>
      <c r="F70" s="8"/>
      <c r="G70" s="33"/>
      <c r="H70" s="59"/>
      <c r="I70" s="59"/>
      <c r="J70" s="33"/>
      <c r="K70" s="60"/>
      <c r="L70" s="61"/>
      <c r="M70" s="6" t="str">
        <f>IF(J70="","",(K70/J70)/LOOKUP(RIGHT($D$2,3),定数!$A$6:$A$13,定数!$B$6:$B$13))</f>
        <v/>
      </c>
      <c r="N70" s="33"/>
      <c r="O70" s="8"/>
      <c r="P70" s="65"/>
      <c r="Q70" s="65"/>
      <c r="R70" s="62" t="str">
        <f>IF(P70="","",T70*M70*LOOKUP(RIGHT($D$2,3),定数!$A$6:$A$13,定数!$B$6:$B$13))</f>
        <v/>
      </c>
      <c r="S70" s="62"/>
      <c r="T70" s="63" t="str">
        <f t="shared" si="5"/>
        <v/>
      </c>
      <c r="U70" s="63"/>
      <c r="V70" t="str">
        <f t="shared" si="8"/>
        <v/>
      </c>
      <c r="W70" t="str">
        <f t="shared" si="3"/>
        <v/>
      </c>
      <c r="X70" s="39" t="str">
        <f t="shared" si="6"/>
        <v/>
      </c>
      <c r="Y70" s="40" t="str">
        <f t="shared" si="7"/>
        <v/>
      </c>
    </row>
    <row r="71" spans="2:25" x14ac:dyDescent="0.2">
      <c r="B71" s="33">
        <v>63</v>
      </c>
      <c r="C71" s="58" t="str">
        <f t="shared" si="0"/>
        <v/>
      </c>
      <c r="D71" s="58"/>
      <c r="E71" s="33"/>
      <c r="F71" s="8"/>
      <c r="G71" s="33"/>
      <c r="H71" s="59"/>
      <c r="I71" s="59"/>
      <c r="J71" s="33"/>
      <c r="K71" s="60"/>
      <c r="L71" s="61"/>
      <c r="M71" s="6" t="str">
        <f>IF(J71="","",(K71/J71)/LOOKUP(RIGHT($D$2,3),定数!$A$6:$A$13,定数!$B$6:$B$13))</f>
        <v/>
      </c>
      <c r="N71" s="33"/>
      <c r="O71" s="8"/>
      <c r="P71" s="65"/>
      <c r="Q71" s="65"/>
      <c r="R71" s="62" t="str">
        <f>IF(P71="","",T71*M71*LOOKUP(RIGHT($D$2,3),定数!$A$6:$A$13,定数!$B$6:$B$13))</f>
        <v/>
      </c>
      <c r="S71" s="62"/>
      <c r="T71" s="63" t="str">
        <f t="shared" si="5"/>
        <v/>
      </c>
      <c r="U71" s="63"/>
      <c r="V71" t="str">
        <f t="shared" si="8"/>
        <v/>
      </c>
      <c r="W71" t="str">
        <f t="shared" si="3"/>
        <v/>
      </c>
      <c r="X71" s="39" t="str">
        <f t="shared" si="6"/>
        <v/>
      </c>
      <c r="Y71" s="40" t="str">
        <f t="shared" si="7"/>
        <v/>
      </c>
    </row>
    <row r="72" spans="2:25" x14ac:dyDescent="0.2">
      <c r="B72" s="33">
        <v>64</v>
      </c>
      <c r="C72" s="58" t="str">
        <f t="shared" si="0"/>
        <v/>
      </c>
      <c r="D72" s="58"/>
      <c r="E72" s="33"/>
      <c r="F72" s="8"/>
      <c r="G72" s="33"/>
      <c r="H72" s="59"/>
      <c r="I72" s="59"/>
      <c r="J72" s="33"/>
      <c r="K72" s="60"/>
      <c r="L72" s="61"/>
      <c r="M72" s="6" t="str">
        <f>IF(J72="","",(K72/J72)/LOOKUP(RIGHT($D$2,3),定数!$A$6:$A$13,定数!$B$6:$B$13))</f>
        <v/>
      </c>
      <c r="N72" s="33"/>
      <c r="O72" s="8"/>
      <c r="P72" s="65"/>
      <c r="Q72" s="65"/>
      <c r="R72" s="62" t="str">
        <f>IF(P72="","",T72*M72*LOOKUP(RIGHT($D$2,3),定数!$A$6:$A$13,定数!$B$6:$B$13))</f>
        <v/>
      </c>
      <c r="S72" s="62"/>
      <c r="T72" s="63" t="str">
        <f t="shared" si="5"/>
        <v/>
      </c>
      <c r="U72" s="63"/>
      <c r="V72" t="str">
        <f t="shared" si="8"/>
        <v/>
      </c>
      <c r="W72" t="str">
        <f t="shared" si="3"/>
        <v/>
      </c>
      <c r="X72" s="39" t="str">
        <f t="shared" si="6"/>
        <v/>
      </c>
      <c r="Y72" s="40" t="str">
        <f t="shared" si="7"/>
        <v/>
      </c>
    </row>
    <row r="73" spans="2:25" x14ac:dyDescent="0.2">
      <c r="B73" s="33">
        <v>65</v>
      </c>
      <c r="C73" s="58" t="str">
        <f t="shared" si="0"/>
        <v/>
      </c>
      <c r="D73" s="58"/>
      <c r="E73" s="33"/>
      <c r="F73" s="8"/>
      <c r="G73" s="33"/>
      <c r="H73" s="59"/>
      <c r="I73" s="59"/>
      <c r="J73" s="33"/>
      <c r="K73" s="60" t="str">
        <f t="shared" ref="K73:K74" si="10">IF(J73="","",C73*0.03)</f>
        <v/>
      </c>
      <c r="L73" s="61"/>
      <c r="M73" s="6" t="str">
        <f>IF(J73="","",(K73/J73)/LOOKUP(RIGHT($D$2,3),定数!$A$6:$A$13,定数!$B$6:$B$13))</f>
        <v/>
      </c>
      <c r="N73" s="33"/>
      <c r="O73" s="8"/>
      <c r="P73" s="65"/>
      <c r="Q73" s="65"/>
      <c r="R73" s="62" t="str">
        <f>IF(P73="","",T73*M73*LOOKUP(RIGHT($D$2,3),定数!$A$6:$A$13,定数!$B$6:$B$13))</f>
        <v/>
      </c>
      <c r="S73" s="62"/>
      <c r="T73" s="63" t="str">
        <f t="shared" si="5"/>
        <v/>
      </c>
      <c r="U73" s="63"/>
      <c r="V73" t="str">
        <f t="shared" si="8"/>
        <v/>
      </c>
      <c r="W73" t="str">
        <f t="shared" si="3"/>
        <v/>
      </c>
      <c r="X73" s="39" t="str">
        <f t="shared" si="6"/>
        <v/>
      </c>
      <c r="Y73" s="40" t="str">
        <f t="shared" si="7"/>
        <v/>
      </c>
    </row>
    <row r="74" spans="2:25" x14ac:dyDescent="0.2">
      <c r="B74" s="33">
        <v>66</v>
      </c>
      <c r="C74" s="58" t="str">
        <f t="shared" ref="C74:C108" si="11">IF(R73="","",C73+R73)</f>
        <v/>
      </c>
      <c r="D74" s="58"/>
      <c r="E74" s="33"/>
      <c r="F74" s="8"/>
      <c r="G74" s="33"/>
      <c r="H74" s="59"/>
      <c r="I74" s="59"/>
      <c r="J74" s="33"/>
      <c r="K74" s="60" t="str">
        <f t="shared" si="10"/>
        <v/>
      </c>
      <c r="L74" s="61"/>
      <c r="M74" s="6" t="str">
        <f>IF(J74="","",(K74/J74)/LOOKUP(RIGHT($D$2,3),定数!$A$6:$A$13,定数!$B$6:$B$13))</f>
        <v/>
      </c>
      <c r="N74" s="33"/>
      <c r="O74" s="8"/>
      <c r="P74" s="65"/>
      <c r="Q74" s="65"/>
      <c r="R74" s="62" t="str">
        <f>IF(P74="","",T74*M74*LOOKUP(RIGHT($D$2,3),定数!$A$6:$A$13,定数!$B$6:$B$13))</f>
        <v/>
      </c>
      <c r="S74" s="62"/>
      <c r="T74" s="63" t="str">
        <f t="shared" si="5"/>
        <v/>
      </c>
      <c r="U74" s="63"/>
      <c r="V74" t="str">
        <f t="shared" si="8"/>
        <v/>
      </c>
      <c r="W74" t="str">
        <f t="shared" si="8"/>
        <v/>
      </c>
      <c r="X74" s="39" t="str">
        <f t="shared" si="6"/>
        <v/>
      </c>
      <c r="Y74" s="40" t="str">
        <f t="shared" si="7"/>
        <v/>
      </c>
    </row>
    <row r="75" spans="2:25" x14ac:dyDescent="0.2">
      <c r="B75" s="33">
        <v>67</v>
      </c>
      <c r="C75" s="58" t="str">
        <f t="shared" si="11"/>
        <v/>
      </c>
      <c r="D75" s="58"/>
      <c r="E75" s="33"/>
      <c r="F75" s="8"/>
      <c r="G75" s="33"/>
      <c r="H75" s="59"/>
      <c r="I75" s="59"/>
      <c r="J75" s="33"/>
      <c r="K75" s="60" t="str">
        <f t="shared" ref="K75:K108" si="12">IF(J75="","",C75*0.03)</f>
        <v/>
      </c>
      <c r="L75" s="61"/>
      <c r="M75" s="6" t="str">
        <f>IF(J75="","",(K75/J75)/LOOKUP(RIGHT($D$2,3),定数!$A$6:$A$13,定数!$B$6:$B$13))</f>
        <v/>
      </c>
      <c r="N75" s="33"/>
      <c r="O75" s="8"/>
      <c r="P75" s="65"/>
      <c r="Q75" s="65"/>
      <c r="R75" s="62" t="str">
        <f>IF(P75="","",T75*M75*LOOKUP(RIGHT($D$2,3),定数!$A$6:$A$13,定数!$B$6:$B$13))</f>
        <v/>
      </c>
      <c r="S75" s="62"/>
      <c r="T75" s="63" t="str">
        <f t="shared" si="5"/>
        <v/>
      </c>
      <c r="U75" s="63"/>
      <c r="V75" t="str">
        <f t="shared" ref="V75:W90" si="13">IF(S75&lt;&gt;"",IF(S75&lt;0,1+V74,0),"")</f>
        <v/>
      </c>
      <c r="W75" t="str">
        <f t="shared" si="13"/>
        <v/>
      </c>
      <c r="X75" s="39" t="str">
        <f t="shared" si="6"/>
        <v/>
      </c>
      <c r="Y75" s="40" t="str">
        <f t="shared" si="7"/>
        <v/>
      </c>
    </row>
    <row r="76" spans="2:25" x14ac:dyDescent="0.2">
      <c r="B76" s="33">
        <v>68</v>
      </c>
      <c r="C76" s="58" t="str">
        <f t="shared" si="11"/>
        <v/>
      </c>
      <c r="D76" s="58"/>
      <c r="E76" s="33"/>
      <c r="F76" s="8"/>
      <c r="G76" s="33"/>
      <c r="H76" s="59"/>
      <c r="I76" s="59"/>
      <c r="J76" s="33"/>
      <c r="K76" s="60" t="str">
        <f t="shared" si="12"/>
        <v/>
      </c>
      <c r="L76" s="61"/>
      <c r="M76" s="6" t="str">
        <f>IF(J76="","",(K76/J76)/LOOKUP(RIGHT($D$2,3),定数!$A$6:$A$13,定数!$B$6:$B$13))</f>
        <v/>
      </c>
      <c r="N76" s="33"/>
      <c r="O76" s="8"/>
      <c r="P76" s="65"/>
      <c r="Q76" s="65"/>
      <c r="R76" s="62" t="str">
        <f>IF(P76="","",T76*M76*LOOKUP(RIGHT($D$2,3),定数!$A$6:$A$13,定数!$B$6:$B$13))</f>
        <v/>
      </c>
      <c r="S76" s="62"/>
      <c r="T76" s="63" t="str">
        <f t="shared" ref="T76:T108" si="14">IF(P76="","",IF(G76="買",(P76-H76),(H76-P76))*IF(RIGHT($D$2,3)="JPY",100,10000))</f>
        <v/>
      </c>
      <c r="U76" s="63"/>
      <c r="V76" t="str">
        <f t="shared" si="13"/>
        <v/>
      </c>
      <c r="W76" t="str">
        <f t="shared" si="13"/>
        <v/>
      </c>
      <c r="X76" s="39" t="str">
        <f t="shared" ref="X76:X108" si="15">IF(C76&lt;&gt;"",MAX(X75,C76),"")</f>
        <v/>
      </c>
      <c r="Y76" s="40" t="str">
        <f t="shared" ref="Y76:Y108" si="16">IF(X76&lt;&gt;"",1-(C76/X76),"")</f>
        <v/>
      </c>
    </row>
    <row r="77" spans="2:25" x14ac:dyDescent="0.2">
      <c r="B77" s="33">
        <v>69</v>
      </c>
      <c r="C77" s="58" t="str">
        <f t="shared" si="11"/>
        <v/>
      </c>
      <c r="D77" s="58"/>
      <c r="E77" s="33"/>
      <c r="F77" s="8"/>
      <c r="G77" s="33"/>
      <c r="H77" s="59"/>
      <c r="I77" s="59"/>
      <c r="J77" s="33"/>
      <c r="K77" s="60" t="str">
        <f t="shared" si="12"/>
        <v/>
      </c>
      <c r="L77" s="61"/>
      <c r="M77" s="6" t="str">
        <f>IF(J77="","",(K77/J77)/LOOKUP(RIGHT($D$2,3),定数!$A$6:$A$13,定数!$B$6:$B$13))</f>
        <v/>
      </c>
      <c r="N77" s="33"/>
      <c r="O77" s="8"/>
      <c r="P77" s="65"/>
      <c r="Q77" s="65"/>
      <c r="R77" s="62" t="str">
        <f>IF(P77="","",T77*M77*LOOKUP(RIGHT($D$2,3),定数!$A$6:$A$13,定数!$B$6:$B$13))</f>
        <v/>
      </c>
      <c r="S77" s="62"/>
      <c r="T77" s="63" t="str">
        <f t="shared" si="14"/>
        <v/>
      </c>
      <c r="U77" s="63"/>
      <c r="V77" t="str">
        <f t="shared" si="13"/>
        <v/>
      </c>
      <c r="W77" t="str">
        <f t="shared" si="13"/>
        <v/>
      </c>
      <c r="X77" s="39" t="str">
        <f t="shared" si="15"/>
        <v/>
      </c>
      <c r="Y77" s="40" t="str">
        <f t="shared" si="16"/>
        <v/>
      </c>
    </row>
    <row r="78" spans="2:25" x14ac:dyDescent="0.2">
      <c r="B78" s="33">
        <v>70</v>
      </c>
      <c r="C78" s="58" t="str">
        <f t="shared" si="11"/>
        <v/>
      </c>
      <c r="D78" s="58"/>
      <c r="E78" s="33"/>
      <c r="F78" s="8"/>
      <c r="G78" s="33"/>
      <c r="H78" s="59"/>
      <c r="I78" s="59"/>
      <c r="J78" s="33"/>
      <c r="K78" s="60" t="str">
        <f t="shared" si="12"/>
        <v/>
      </c>
      <c r="L78" s="61"/>
      <c r="M78" s="6" t="str">
        <f>IF(J78="","",(K78/J78)/LOOKUP(RIGHT($D$2,3),定数!$A$6:$A$13,定数!$B$6:$B$13))</f>
        <v/>
      </c>
      <c r="N78" s="33"/>
      <c r="O78" s="8"/>
      <c r="P78" s="65"/>
      <c r="Q78" s="65"/>
      <c r="R78" s="62" t="str">
        <f>IF(P78="","",T78*M78*LOOKUP(RIGHT($D$2,3),定数!$A$6:$A$13,定数!$B$6:$B$13))</f>
        <v/>
      </c>
      <c r="S78" s="62"/>
      <c r="T78" s="63" t="str">
        <f t="shared" si="14"/>
        <v/>
      </c>
      <c r="U78" s="63"/>
      <c r="V78" t="str">
        <f t="shared" si="13"/>
        <v/>
      </c>
      <c r="W78" t="str">
        <f t="shared" si="13"/>
        <v/>
      </c>
      <c r="X78" s="39" t="str">
        <f t="shared" si="15"/>
        <v/>
      </c>
      <c r="Y78" s="40" t="str">
        <f t="shared" si="16"/>
        <v/>
      </c>
    </row>
    <row r="79" spans="2:25" x14ac:dyDescent="0.2">
      <c r="B79" s="33">
        <v>71</v>
      </c>
      <c r="C79" s="58" t="str">
        <f t="shared" si="11"/>
        <v/>
      </c>
      <c r="D79" s="58"/>
      <c r="E79" s="33"/>
      <c r="F79" s="8"/>
      <c r="G79" s="33"/>
      <c r="H79" s="59"/>
      <c r="I79" s="59"/>
      <c r="J79" s="33"/>
      <c r="K79" s="60" t="str">
        <f t="shared" si="12"/>
        <v/>
      </c>
      <c r="L79" s="61"/>
      <c r="M79" s="6" t="str">
        <f>IF(J79="","",(K79/J79)/LOOKUP(RIGHT($D$2,3),定数!$A$6:$A$13,定数!$B$6:$B$13))</f>
        <v/>
      </c>
      <c r="N79" s="33"/>
      <c r="O79" s="8"/>
      <c r="P79" s="65"/>
      <c r="Q79" s="65"/>
      <c r="R79" s="62" t="str">
        <f>IF(P79="","",T79*M79*LOOKUP(RIGHT($D$2,3),定数!$A$6:$A$13,定数!$B$6:$B$13))</f>
        <v/>
      </c>
      <c r="S79" s="62"/>
      <c r="T79" s="63" t="str">
        <f t="shared" si="14"/>
        <v/>
      </c>
      <c r="U79" s="63"/>
      <c r="V79" t="str">
        <f t="shared" si="13"/>
        <v/>
      </c>
      <c r="W79" t="str">
        <f t="shared" si="13"/>
        <v/>
      </c>
      <c r="X79" s="39" t="str">
        <f t="shared" si="15"/>
        <v/>
      </c>
      <c r="Y79" s="40" t="str">
        <f t="shared" si="16"/>
        <v/>
      </c>
    </row>
    <row r="80" spans="2:25" x14ac:dyDescent="0.2">
      <c r="B80" s="33">
        <v>72</v>
      </c>
      <c r="C80" s="58" t="str">
        <f t="shared" si="11"/>
        <v/>
      </c>
      <c r="D80" s="58"/>
      <c r="E80" s="33"/>
      <c r="F80" s="8"/>
      <c r="G80" s="33"/>
      <c r="H80" s="59"/>
      <c r="I80" s="59"/>
      <c r="J80" s="33"/>
      <c r="K80" s="60" t="str">
        <f t="shared" si="12"/>
        <v/>
      </c>
      <c r="L80" s="61"/>
      <c r="M80" s="6" t="str">
        <f>IF(J80="","",(K80/J80)/LOOKUP(RIGHT($D$2,3),定数!$A$6:$A$13,定数!$B$6:$B$13))</f>
        <v/>
      </c>
      <c r="N80" s="33"/>
      <c r="O80" s="8"/>
      <c r="P80" s="65"/>
      <c r="Q80" s="65"/>
      <c r="R80" s="62" t="str">
        <f>IF(P80="","",T80*M80*LOOKUP(RIGHT($D$2,3),定数!$A$6:$A$13,定数!$B$6:$B$13))</f>
        <v/>
      </c>
      <c r="S80" s="62"/>
      <c r="T80" s="63" t="str">
        <f t="shared" si="14"/>
        <v/>
      </c>
      <c r="U80" s="63"/>
      <c r="V80" t="str">
        <f t="shared" si="13"/>
        <v/>
      </c>
      <c r="W80" t="str">
        <f t="shared" si="13"/>
        <v/>
      </c>
      <c r="X80" s="39" t="str">
        <f t="shared" si="15"/>
        <v/>
      </c>
      <c r="Y80" s="40" t="str">
        <f t="shared" si="16"/>
        <v/>
      </c>
    </row>
    <row r="81" spans="2:25" x14ac:dyDescent="0.2">
      <c r="B81" s="33">
        <v>73</v>
      </c>
      <c r="C81" s="58" t="str">
        <f t="shared" si="11"/>
        <v/>
      </c>
      <c r="D81" s="58"/>
      <c r="E81" s="33"/>
      <c r="F81" s="8"/>
      <c r="G81" s="33"/>
      <c r="H81" s="59"/>
      <c r="I81" s="59"/>
      <c r="J81" s="33"/>
      <c r="K81" s="60" t="str">
        <f t="shared" si="12"/>
        <v/>
      </c>
      <c r="L81" s="61"/>
      <c r="M81" s="6" t="str">
        <f>IF(J81="","",(K81/J81)/LOOKUP(RIGHT($D$2,3),定数!$A$6:$A$13,定数!$B$6:$B$13))</f>
        <v/>
      </c>
      <c r="N81" s="33"/>
      <c r="O81" s="8"/>
      <c r="P81" s="65"/>
      <c r="Q81" s="65"/>
      <c r="R81" s="62" t="str">
        <f>IF(P81="","",T81*M81*LOOKUP(RIGHT($D$2,3),定数!$A$6:$A$13,定数!$B$6:$B$13))</f>
        <v/>
      </c>
      <c r="S81" s="62"/>
      <c r="T81" s="63" t="str">
        <f t="shared" si="14"/>
        <v/>
      </c>
      <c r="U81" s="63"/>
      <c r="V81" t="str">
        <f t="shared" si="13"/>
        <v/>
      </c>
      <c r="W81" t="str">
        <f t="shared" si="13"/>
        <v/>
      </c>
      <c r="X81" s="39" t="str">
        <f t="shared" si="15"/>
        <v/>
      </c>
      <c r="Y81" s="40" t="str">
        <f t="shared" si="16"/>
        <v/>
      </c>
    </row>
    <row r="82" spans="2:25" x14ac:dyDescent="0.2">
      <c r="B82" s="33">
        <v>74</v>
      </c>
      <c r="C82" s="58" t="str">
        <f t="shared" si="11"/>
        <v/>
      </c>
      <c r="D82" s="58"/>
      <c r="E82" s="33"/>
      <c r="F82" s="8"/>
      <c r="G82" s="33"/>
      <c r="H82" s="59"/>
      <c r="I82" s="59"/>
      <c r="J82" s="33"/>
      <c r="K82" s="60" t="str">
        <f t="shared" si="12"/>
        <v/>
      </c>
      <c r="L82" s="61"/>
      <c r="M82" s="6" t="str">
        <f>IF(J82="","",(K82/J82)/LOOKUP(RIGHT($D$2,3),定数!$A$6:$A$13,定数!$B$6:$B$13))</f>
        <v/>
      </c>
      <c r="N82" s="33"/>
      <c r="O82" s="8"/>
      <c r="P82" s="65"/>
      <c r="Q82" s="65"/>
      <c r="R82" s="62" t="str">
        <f>IF(P82="","",T82*M82*LOOKUP(RIGHT($D$2,3),定数!$A$6:$A$13,定数!$B$6:$B$13))</f>
        <v/>
      </c>
      <c r="S82" s="62"/>
      <c r="T82" s="63" t="str">
        <f t="shared" si="14"/>
        <v/>
      </c>
      <c r="U82" s="63"/>
      <c r="V82" t="str">
        <f t="shared" si="13"/>
        <v/>
      </c>
      <c r="W82" t="str">
        <f t="shared" si="13"/>
        <v/>
      </c>
      <c r="X82" s="39" t="str">
        <f t="shared" si="15"/>
        <v/>
      </c>
      <c r="Y82" s="40" t="str">
        <f t="shared" si="16"/>
        <v/>
      </c>
    </row>
    <row r="83" spans="2:25" x14ac:dyDescent="0.2">
      <c r="B83" s="33">
        <v>75</v>
      </c>
      <c r="C83" s="58" t="str">
        <f t="shared" si="11"/>
        <v/>
      </c>
      <c r="D83" s="58"/>
      <c r="E83" s="33"/>
      <c r="F83" s="8"/>
      <c r="G83" s="33"/>
      <c r="H83" s="59"/>
      <c r="I83" s="59"/>
      <c r="J83" s="33"/>
      <c r="K83" s="60" t="str">
        <f t="shared" si="12"/>
        <v/>
      </c>
      <c r="L83" s="61"/>
      <c r="M83" s="6" t="str">
        <f>IF(J83="","",(K83/J83)/LOOKUP(RIGHT($D$2,3),定数!$A$6:$A$13,定数!$B$6:$B$13))</f>
        <v/>
      </c>
      <c r="N83" s="33"/>
      <c r="O83" s="8"/>
      <c r="P83" s="65"/>
      <c r="Q83" s="65"/>
      <c r="R83" s="62" t="str">
        <f>IF(P83="","",T83*M83*LOOKUP(RIGHT($D$2,3),定数!$A$6:$A$13,定数!$B$6:$B$13))</f>
        <v/>
      </c>
      <c r="S83" s="62"/>
      <c r="T83" s="63" t="str">
        <f t="shared" si="14"/>
        <v/>
      </c>
      <c r="U83" s="63"/>
      <c r="V83" t="str">
        <f t="shared" si="13"/>
        <v/>
      </c>
      <c r="W83" t="str">
        <f t="shared" si="13"/>
        <v/>
      </c>
      <c r="X83" s="39" t="str">
        <f t="shared" si="15"/>
        <v/>
      </c>
      <c r="Y83" s="40" t="str">
        <f t="shared" si="16"/>
        <v/>
      </c>
    </row>
    <row r="84" spans="2:25" x14ac:dyDescent="0.2">
      <c r="B84" s="33">
        <v>76</v>
      </c>
      <c r="C84" s="58" t="str">
        <f t="shared" si="11"/>
        <v/>
      </c>
      <c r="D84" s="58"/>
      <c r="E84" s="33"/>
      <c r="F84" s="8"/>
      <c r="G84" s="33"/>
      <c r="H84" s="59"/>
      <c r="I84" s="59"/>
      <c r="J84" s="33"/>
      <c r="K84" s="60" t="str">
        <f t="shared" si="12"/>
        <v/>
      </c>
      <c r="L84" s="61"/>
      <c r="M84" s="6" t="str">
        <f>IF(J84="","",(K84/J84)/LOOKUP(RIGHT($D$2,3),定数!$A$6:$A$13,定数!$B$6:$B$13))</f>
        <v/>
      </c>
      <c r="N84" s="33"/>
      <c r="O84" s="8"/>
      <c r="P84" s="65"/>
      <c r="Q84" s="65"/>
      <c r="R84" s="62" t="str">
        <f>IF(P84="","",T84*M84*LOOKUP(RIGHT($D$2,3),定数!$A$6:$A$13,定数!$B$6:$B$13))</f>
        <v/>
      </c>
      <c r="S84" s="62"/>
      <c r="T84" s="63" t="str">
        <f t="shared" si="14"/>
        <v/>
      </c>
      <c r="U84" s="63"/>
      <c r="V84" t="str">
        <f t="shared" si="13"/>
        <v/>
      </c>
      <c r="W84" t="str">
        <f t="shared" si="13"/>
        <v/>
      </c>
      <c r="X84" s="39" t="str">
        <f t="shared" si="15"/>
        <v/>
      </c>
      <c r="Y84" s="40" t="str">
        <f t="shared" si="16"/>
        <v/>
      </c>
    </row>
    <row r="85" spans="2:25" x14ac:dyDescent="0.2">
      <c r="B85" s="33">
        <v>77</v>
      </c>
      <c r="C85" s="58" t="str">
        <f t="shared" si="11"/>
        <v/>
      </c>
      <c r="D85" s="58"/>
      <c r="E85" s="33"/>
      <c r="F85" s="8"/>
      <c r="G85" s="33"/>
      <c r="H85" s="59"/>
      <c r="I85" s="59"/>
      <c r="J85" s="33"/>
      <c r="K85" s="60" t="str">
        <f t="shared" si="12"/>
        <v/>
      </c>
      <c r="L85" s="61"/>
      <c r="M85" s="6" t="str">
        <f>IF(J85="","",(K85/J85)/LOOKUP(RIGHT($D$2,3),定数!$A$6:$A$13,定数!$B$6:$B$13))</f>
        <v/>
      </c>
      <c r="N85" s="33"/>
      <c r="O85" s="8"/>
      <c r="P85" s="65"/>
      <c r="Q85" s="65"/>
      <c r="R85" s="62" t="str">
        <f>IF(P85="","",T85*M85*LOOKUP(RIGHT($D$2,3),定数!$A$6:$A$13,定数!$B$6:$B$13))</f>
        <v/>
      </c>
      <c r="S85" s="62"/>
      <c r="T85" s="63" t="str">
        <f t="shared" si="14"/>
        <v/>
      </c>
      <c r="U85" s="63"/>
      <c r="V85" t="str">
        <f t="shared" si="13"/>
        <v/>
      </c>
      <c r="W85" t="str">
        <f t="shared" si="13"/>
        <v/>
      </c>
      <c r="X85" s="39" t="str">
        <f t="shared" si="15"/>
        <v/>
      </c>
      <c r="Y85" s="40" t="str">
        <f t="shared" si="16"/>
        <v/>
      </c>
    </row>
    <row r="86" spans="2:25" x14ac:dyDescent="0.2">
      <c r="B86" s="33">
        <v>78</v>
      </c>
      <c r="C86" s="58" t="str">
        <f t="shared" si="11"/>
        <v/>
      </c>
      <c r="D86" s="58"/>
      <c r="E86" s="33"/>
      <c r="F86" s="8"/>
      <c r="G86" s="33"/>
      <c r="H86" s="59"/>
      <c r="I86" s="59"/>
      <c r="J86" s="33"/>
      <c r="K86" s="60" t="str">
        <f t="shared" si="12"/>
        <v/>
      </c>
      <c r="L86" s="61"/>
      <c r="M86" s="6" t="str">
        <f>IF(J86="","",(K86/J86)/LOOKUP(RIGHT($D$2,3),定数!$A$6:$A$13,定数!$B$6:$B$13))</f>
        <v/>
      </c>
      <c r="N86" s="33"/>
      <c r="O86" s="8"/>
      <c r="P86" s="65"/>
      <c r="Q86" s="65"/>
      <c r="R86" s="62" t="str">
        <f>IF(P86="","",T86*M86*LOOKUP(RIGHT($D$2,3),定数!$A$6:$A$13,定数!$B$6:$B$13))</f>
        <v/>
      </c>
      <c r="S86" s="62"/>
      <c r="T86" s="63" t="str">
        <f t="shared" si="14"/>
        <v/>
      </c>
      <c r="U86" s="63"/>
      <c r="V86" t="str">
        <f t="shared" si="13"/>
        <v/>
      </c>
      <c r="W86" t="str">
        <f t="shared" si="13"/>
        <v/>
      </c>
      <c r="X86" s="39" t="str">
        <f t="shared" si="15"/>
        <v/>
      </c>
      <c r="Y86" s="40" t="str">
        <f t="shared" si="16"/>
        <v/>
      </c>
    </row>
    <row r="87" spans="2:25" x14ac:dyDescent="0.2">
      <c r="B87" s="33">
        <v>79</v>
      </c>
      <c r="C87" s="58" t="str">
        <f t="shared" si="11"/>
        <v/>
      </c>
      <c r="D87" s="58"/>
      <c r="E87" s="33"/>
      <c r="F87" s="8"/>
      <c r="G87" s="33"/>
      <c r="H87" s="59"/>
      <c r="I87" s="59"/>
      <c r="J87" s="33"/>
      <c r="K87" s="60" t="str">
        <f t="shared" si="12"/>
        <v/>
      </c>
      <c r="L87" s="61"/>
      <c r="M87" s="6" t="str">
        <f>IF(J87="","",(K87/J87)/LOOKUP(RIGHT($D$2,3),定数!$A$6:$A$13,定数!$B$6:$B$13))</f>
        <v/>
      </c>
      <c r="N87" s="33"/>
      <c r="O87" s="8"/>
      <c r="P87" s="65"/>
      <c r="Q87" s="65"/>
      <c r="R87" s="62" t="str">
        <f>IF(P87="","",T87*M87*LOOKUP(RIGHT($D$2,3),定数!$A$6:$A$13,定数!$B$6:$B$13))</f>
        <v/>
      </c>
      <c r="S87" s="62"/>
      <c r="T87" s="63" t="str">
        <f t="shared" si="14"/>
        <v/>
      </c>
      <c r="U87" s="63"/>
      <c r="V87" t="str">
        <f t="shared" si="13"/>
        <v/>
      </c>
      <c r="W87" t="str">
        <f t="shared" si="13"/>
        <v/>
      </c>
      <c r="X87" s="39" t="str">
        <f t="shared" si="15"/>
        <v/>
      </c>
      <c r="Y87" s="40" t="str">
        <f t="shared" si="16"/>
        <v/>
      </c>
    </row>
    <row r="88" spans="2:25" x14ac:dyDescent="0.2">
      <c r="B88" s="33">
        <v>80</v>
      </c>
      <c r="C88" s="58" t="str">
        <f t="shared" si="11"/>
        <v/>
      </c>
      <c r="D88" s="58"/>
      <c r="E88" s="33"/>
      <c r="F88" s="8"/>
      <c r="G88" s="33"/>
      <c r="H88" s="59"/>
      <c r="I88" s="59"/>
      <c r="J88" s="33"/>
      <c r="K88" s="60" t="str">
        <f t="shared" si="12"/>
        <v/>
      </c>
      <c r="L88" s="61"/>
      <c r="M88" s="6" t="str">
        <f>IF(J88="","",(K88/J88)/LOOKUP(RIGHT($D$2,3),定数!$A$6:$A$13,定数!$B$6:$B$13))</f>
        <v/>
      </c>
      <c r="N88" s="33"/>
      <c r="O88" s="8"/>
      <c r="P88" s="65"/>
      <c r="Q88" s="65"/>
      <c r="R88" s="62" t="str">
        <f>IF(P88="","",T88*M88*LOOKUP(RIGHT($D$2,3),定数!$A$6:$A$13,定数!$B$6:$B$13))</f>
        <v/>
      </c>
      <c r="S88" s="62"/>
      <c r="T88" s="63" t="str">
        <f t="shared" si="14"/>
        <v/>
      </c>
      <c r="U88" s="63"/>
      <c r="V88" t="str">
        <f t="shared" si="13"/>
        <v/>
      </c>
      <c r="W88" t="str">
        <f t="shared" si="13"/>
        <v/>
      </c>
      <c r="X88" s="39" t="str">
        <f t="shared" si="15"/>
        <v/>
      </c>
      <c r="Y88" s="40" t="str">
        <f t="shared" si="16"/>
        <v/>
      </c>
    </row>
    <row r="89" spans="2:25" x14ac:dyDescent="0.2">
      <c r="B89" s="33">
        <v>81</v>
      </c>
      <c r="C89" s="58" t="str">
        <f t="shared" si="11"/>
        <v/>
      </c>
      <c r="D89" s="58"/>
      <c r="E89" s="33"/>
      <c r="F89" s="8"/>
      <c r="G89" s="33"/>
      <c r="H89" s="59"/>
      <c r="I89" s="59"/>
      <c r="J89" s="33"/>
      <c r="K89" s="60" t="str">
        <f t="shared" si="12"/>
        <v/>
      </c>
      <c r="L89" s="61"/>
      <c r="M89" s="6" t="str">
        <f>IF(J89="","",(K89/J89)/LOOKUP(RIGHT($D$2,3),定数!$A$6:$A$13,定数!$B$6:$B$13))</f>
        <v/>
      </c>
      <c r="N89" s="33"/>
      <c r="O89" s="8"/>
      <c r="P89" s="65"/>
      <c r="Q89" s="65"/>
      <c r="R89" s="62" t="str">
        <f>IF(P89="","",T89*M89*LOOKUP(RIGHT($D$2,3),定数!$A$6:$A$13,定数!$B$6:$B$13))</f>
        <v/>
      </c>
      <c r="S89" s="62"/>
      <c r="T89" s="63" t="str">
        <f t="shared" si="14"/>
        <v/>
      </c>
      <c r="U89" s="63"/>
      <c r="V89" t="str">
        <f t="shared" si="13"/>
        <v/>
      </c>
      <c r="W89" t="str">
        <f t="shared" si="13"/>
        <v/>
      </c>
      <c r="X89" s="39" t="str">
        <f t="shared" si="15"/>
        <v/>
      </c>
      <c r="Y89" s="40" t="str">
        <f t="shared" si="16"/>
        <v/>
      </c>
    </row>
    <row r="90" spans="2:25" x14ac:dyDescent="0.2">
      <c r="B90" s="33">
        <v>82</v>
      </c>
      <c r="C90" s="58" t="str">
        <f t="shared" si="11"/>
        <v/>
      </c>
      <c r="D90" s="58"/>
      <c r="E90" s="33"/>
      <c r="F90" s="8"/>
      <c r="G90" s="33"/>
      <c r="H90" s="59"/>
      <c r="I90" s="59"/>
      <c r="J90" s="33"/>
      <c r="K90" s="60" t="str">
        <f t="shared" si="12"/>
        <v/>
      </c>
      <c r="L90" s="61"/>
      <c r="M90" s="6" t="str">
        <f>IF(J90="","",(K90/J90)/LOOKUP(RIGHT($D$2,3),定数!$A$6:$A$13,定数!$B$6:$B$13))</f>
        <v/>
      </c>
      <c r="N90" s="33"/>
      <c r="O90" s="8"/>
      <c r="P90" s="65"/>
      <c r="Q90" s="65"/>
      <c r="R90" s="62" t="str">
        <f>IF(P90="","",T90*M90*LOOKUP(RIGHT($D$2,3),定数!$A$6:$A$13,定数!$B$6:$B$13))</f>
        <v/>
      </c>
      <c r="S90" s="62"/>
      <c r="T90" s="63" t="str">
        <f t="shared" si="14"/>
        <v/>
      </c>
      <c r="U90" s="63"/>
      <c r="V90" t="str">
        <f t="shared" si="13"/>
        <v/>
      </c>
      <c r="W90" t="str">
        <f t="shared" si="13"/>
        <v/>
      </c>
      <c r="X90" s="39" t="str">
        <f t="shared" si="15"/>
        <v/>
      </c>
      <c r="Y90" s="40" t="str">
        <f t="shared" si="16"/>
        <v/>
      </c>
    </row>
    <row r="91" spans="2:25" x14ac:dyDescent="0.2">
      <c r="B91" s="33">
        <v>83</v>
      </c>
      <c r="C91" s="58" t="str">
        <f t="shared" si="11"/>
        <v/>
      </c>
      <c r="D91" s="58"/>
      <c r="E91" s="33"/>
      <c r="F91" s="8"/>
      <c r="G91" s="33"/>
      <c r="H91" s="59"/>
      <c r="I91" s="59"/>
      <c r="J91" s="33"/>
      <c r="K91" s="60" t="str">
        <f t="shared" si="12"/>
        <v/>
      </c>
      <c r="L91" s="61"/>
      <c r="M91" s="6" t="str">
        <f>IF(J91="","",(K91/J91)/LOOKUP(RIGHT($D$2,3),定数!$A$6:$A$13,定数!$B$6:$B$13))</f>
        <v/>
      </c>
      <c r="N91" s="33"/>
      <c r="O91" s="8"/>
      <c r="P91" s="65"/>
      <c r="Q91" s="65"/>
      <c r="R91" s="62" t="str">
        <f>IF(P91="","",T91*M91*LOOKUP(RIGHT($D$2,3),定数!$A$6:$A$13,定数!$B$6:$B$13))</f>
        <v/>
      </c>
      <c r="S91" s="62"/>
      <c r="T91" s="63" t="str">
        <f t="shared" si="14"/>
        <v/>
      </c>
      <c r="U91" s="63"/>
      <c r="V91" t="str">
        <f t="shared" ref="V91:W106" si="17">IF(S91&lt;&gt;"",IF(S91&lt;0,1+V90,0),"")</f>
        <v/>
      </c>
      <c r="W91" t="str">
        <f t="shared" si="17"/>
        <v/>
      </c>
      <c r="X91" s="39" t="str">
        <f t="shared" si="15"/>
        <v/>
      </c>
      <c r="Y91" s="40" t="str">
        <f t="shared" si="16"/>
        <v/>
      </c>
    </row>
    <row r="92" spans="2:25" x14ac:dyDescent="0.2">
      <c r="B92" s="33">
        <v>84</v>
      </c>
      <c r="C92" s="58" t="str">
        <f t="shared" si="11"/>
        <v/>
      </c>
      <c r="D92" s="58"/>
      <c r="E92" s="33"/>
      <c r="F92" s="8"/>
      <c r="G92" s="33"/>
      <c r="H92" s="59"/>
      <c r="I92" s="59"/>
      <c r="J92" s="33"/>
      <c r="K92" s="60" t="str">
        <f t="shared" si="12"/>
        <v/>
      </c>
      <c r="L92" s="61"/>
      <c r="M92" s="6" t="str">
        <f>IF(J92="","",(K92/J92)/LOOKUP(RIGHT($D$2,3),定数!$A$6:$A$13,定数!$B$6:$B$13))</f>
        <v/>
      </c>
      <c r="N92" s="33"/>
      <c r="O92" s="8"/>
      <c r="P92" s="65"/>
      <c r="Q92" s="65"/>
      <c r="R92" s="62" t="str">
        <f>IF(P92="","",T92*M92*LOOKUP(RIGHT($D$2,3),定数!$A$6:$A$13,定数!$B$6:$B$13))</f>
        <v/>
      </c>
      <c r="S92" s="62"/>
      <c r="T92" s="63" t="str">
        <f t="shared" si="14"/>
        <v/>
      </c>
      <c r="U92" s="63"/>
      <c r="V92" t="str">
        <f t="shared" si="17"/>
        <v/>
      </c>
      <c r="W92" t="str">
        <f t="shared" si="17"/>
        <v/>
      </c>
      <c r="X92" s="39" t="str">
        <f t="shared" si="15"/>
        <v/>
      </c>
      <c r="Y92" s="40" t="str">
        <f t="shared" si="16"/>
        <v/>
      </c>
    </row>
    <row r="93" spans="2:25" x14ac:dyDescent="0.2">
      <c r="B93" s="33">
        <v>85</v>
      </c>
      <c r="C93" s="58" t="str">
        <f t="shared" si="11"/>
        <v/>
      </c>
      <c r="D93" s="58"/>
      <c r="E93" s="33"/>
      <c r="F93" s="8"/>
      <c r="G93" s="33"/>
      <c r="H93" s="59"/>
      <c r="I93" s="59"/>
      <c r="J93" s="33"/>
      <c r="K93" s="60" t="str">
        <f t="shared" si="12"/>
        <v/>
      </c>
      <c r="L93" s="61"/>
      <c r="M93" s="6" t="str">
        <f>IF(J93="","",(K93/J93)/LOOKUP(RIGHT($D$2,3),定数!$A$6:$A$13,定数!$B$6:$B$13))</f>
        <v/>
      </c>
      <c r="N93" s="33"/>
      <c r="O93" s="8"/>
      <c r="P93" s="65"/>
      <c r="Q93" s="65"/>
      <c r="R93" s="62" t="str">
        <f>IF(P93="","",T93*M93*LOOKUP(RIGHT($D$2,3),定数!$A$6:$A$13,定数!$B$6:$B$13))</f>
        <v/>
      </c>
      <c r="S93" s="62"/>
      <c r="T93" s="63" t="str">
        <f t="shared" si="14"/>
        <v/>
      </c>
      <c r="U93" s="63"/>
      <c r="V93" t="str">
        <f t="shared" si="17"/>
        <v/>
      </c>
      <c r="W93" t="str">
        <f t="shared" si="17"/>
        <v/>
      </c>
      <c r="X93" s="39" t="str">
        <f t="shared" si="15"/>
        <v/>
      </c>
      <c r="Y93" s="40" t="str">
        <f t="shared" si="16"/>
        <v/>
      </c>
    </row>
    <row r="94" spans="2:25" x14ac:dyDescent="0.2">
      <c r="B94" s="33">
        <v>86</v>
      </c>
      <c r="C94" s="58" t="str">
        <f t="shared" si="11"/>
        <v/>
      </c>
      <c r="D94" s="58"/>
      <c r="E94" s="33"/>
      <c r="F94" s="8"/>
      <c r="G94" s="33"/>
      <c r="H94" s="59"/>
      <c r="I94" s="59"/>
      <c r="J94" s="33"/>
      <c r="K94" s="60" t="str">
        <f t="shared" si="12"/>
        <v/>
      </c>
      <c r="L94" s="61"/>
      <c r="M94" s="6" t="str">
        <f>IF(J94="","",(K94/J94)/LOOKUP(RIGHT($D$2,3),定数!$A$6:$A$13,定数!$B$6:$B$13))</f>
        <v/>
      </c>
      <c r="N94" s="33"/>
      <c r="O94" s="8"/>
      <c r="P94" s="59"/>
      <c r="Q94" s="59"/>
      <c r="R94" s="62" t="str">
        <f>IF(P94="","",T94*M94*LOOKUP(RIGHT($D$2,3),定数!$A$6:$A$13,定数!$B$6:$B$13))</f>
        <v/>
      </c>
      <c r="S94" s="62"/>
      <c r="T94" s="63" t="str">
        <f t="shared" si="14"/>
        <v/>
      </c>
      <c r="U94" s="63"/>
      <c r="V94" t="str">
        <f t="shared" si="17"/>
        <v/>
      </c>
      <c r="W94" t="str">
        <f t="shared" si="17"/>
        <v/>
      </c>
      <c r="X94" s="39" t="str">
        <f t="shared" si="15"/>
        <v/>
      </c>
      <c r="Y94" s="40" t="str">
        <f t="shared" si="16"/>
        <v/>
      </c>
    </row>
    <row r="95" spans="2:25" x14ac:dyDescent="0.2">
      <c r="B95" s="33">
        <v>87</v>
      </c>
      <c r="C95" s="58" t="str">
        <f t="shared" si="11"/>
        <v/>
      </c>
      <c r="D95" s="58"/>
      <c r="E95" s="33"/>
      <c r="F95" s="8"/>
      <c r="G95" s="33"/>
      <c r="H95" s="59"/>
      <c r="I95" s="59"/>
      <c r="J95" s="33"/>
      <c r="K95" s="60" t="str">
        <f t="shared" si="12"/>
        <v/>
      </c>
      <c r="L95" s="61"/>
      <c r="M95" s="6" t="str">
        <f>IF(J95="","",(K95/J95)/LOOKUP(RIGHT($D$2,3),定数!$A$6:$A$13,定数!$B$6:$B$13))</f>
        <v/>
      </c>
      <c r="N95" s="33"/>
      <c r="O95" s="8"/>
      <c r="P95" s="59"/>
      <c r="Q95" s="59"/>
      <c r="R95" s="62" t="str">
        <f>IF(P95="","",T95*M95*LOOKUP(RIGHT($D$2,3),定数!$A$6:$A$13,定数!$B$6:$B$13))</f>
        <v/>
      </c>
      <c r="S95" s="62"/>
      <c r="T95" s="63" t="str">
        <f t="shared" si="14"/>
        <v/>
      </c>
      <c r="U95" s="63"/>
      <c r="V95" t="str">
        <f t="shared" si="17"/>
        <v/>
      </c>
      <c r="W95" t="str">
        <f t="shared" si="17"/>
        <v/>
      </c>
      <c r="X95" s="39" t="str">
        <f t="shared" si="15"/>
        <v/>
      </c>
      <c r="Y95" s="40" t="str">
        <f t="shared" si="16"/>
        <v/>
      </c>
    </row>
    <row r="96" spans="2:25" x14ac:dyDescent="0.2">
      <c r="B96" s="33">
        <v>88</v>
      </c>
      <c r="C96" s="58" t="str">
        <f t="shared" si="11"/>
        <v/>
      </c>
      <c r="D96" s="58"/>
      <c r="E96" s="33"/>
      <c r="F96" s="8"/>
      <c r="G96" s="33"/>
      <c r="H96" s="59"/>
      <c r="I96" s="59"/>
      <c r="J96" s="33"/>
      <c r="K96" s="60" t="str">
        <f t="shared" si="12"/>
        <v/>
      </c>
      <c r="L96" s="61"/>
      <c r="M96" s="6" t="str">
        <f>IF(J96="","",(K96/J96)/LOOKUP(RIGHT($D$2,3),定数!$A$6:$A$13,定数!$B$6:$B$13))</f>
        <v/>
      </c>
      <c r="N96" s="33"/>
      <c r="O96" s="8"/>
      <c r="P96" s="59"/>
      <c r="Q96" s="59"/>
      <c r="R96" s="62" t="str">
        <f>IF(P96="","",T96*M96*LOOKUP(RIGHT($D$2,3),定数!$A$6:$A$13,定数!$B$6:$B$13))</f>
        <v/>
      </c>
      <c r="S96" s="62"/>
      <c r="T96" s="63" t="str">
        <f t="shared" si="14"/>
        <v/>
      </c>
      <c r="U96" s="63"/>
      <c r="V96" t="str">
        <f t="shared" si="17"/>
        <v/>
      </c>
      <c r="W96" t="str">
        <f t="shared" si="17"/>
        <v/>
      </c>
      <c r="X96" s="39" t="str">
        <f t="shared" si="15"/>
        <v/>
      </c>
      <c r="Y96" s="40" t="str">
        <f t="shared" si="16"/>
        <v/>
      </c>
    </row>
    <row r="97" spans="2:25" x14ac:dyDescent="0.2">
      <c r="B97" s="33">
        <v>89</v>
      </c>
      <c r="C97" s="58" t="str">
        <f t="shared" si="11"/>
        <v/>
      </c>
      <c r="D97" s="58"/>
      <c r="E97" s="33"/>
      <c r="F97" s="8"/>
      <c r="G97" s="33"/>
      <c r="H97" s="59"/>
      <c r="I97" s="59"/>
      <c r="J97" s="33"/>
      <c r="K97" s="60" t="str">
        <f t="shared" si="12"/>
        <v/>
      </c>
      <c r="L97" s="61"/>
      <c r="M97" s="6" t="str">
        <f>IF(J97="","",(K97/J97)/LOOKUP(RIGHT($D$2,3),定数!$A$6:$A$13,定数!$B$6:$B$13))</f>
        <v/>
      </c>
      <c r="N97" s="33"/>
      <c r="O97" s="8"/>
      <c r="P97" s="59"/>
      <c r="Q97" s="59"/>
      <c r="R97" s="62" t="str">
        <f>IF(P97="","",T97*M97*LOOKUP(RIGHT($D$2,3),定数!$A$6:$A$13,定数!$B$6:$B$13))</f>
        <v/>
      </c>
      <c r="S97" s="62"/>
      <c r="T97" s="63" t="str">
        <f t="shared" si="14"/>
        <v/>
      </c>
      <c r="U97" s="63"/>
      <c r="V97" t="str">
        <f t="shared" si="17"/>
        <v/>
      </c>
      <c r="W97" t="str">
        <f t="shared" si="17"/>
        <v/>
      </c>
      <c r="X97" s="39" t="str">
        <f t="shared" si="15"/>
        <v/>
      </c>
      <c r="Y97" s="40" t="str">
        <f t="shared" si="16"/>
        <v/>
      </c>
    </row>
    <row r="98" spans="2:25" x14ac:dyDescent="0.2">
      <c r="B98" s="33">
        <v>90</v>
      </c>
      <c r="C98" s="58" t="str">
        <f t="shared" si="11"/>
        <v/>
      </c>
      <c r="D98" s="58"/>
      <c r="E98" s="33"/>
      <c r="F98" s="8"/>
      <c r="G98" s="33"/>
      <c r="H98" s="59"/>
      <c r="I98" s="59"/>
      <c r="J98" s="33"/>
      <c r="K98" s="60" t="str">
        <f t="shared" si="12"/>
        <v/>
      </c>
      <c r="L98" s="61"/>
      <c r="M98" s="6" t="str">
        <f>IF(J98="","",(K98/J98)/LOOKUP(RIGHT($D$2,3),定数!$A$6:$A$13,定数!$B$6:$B$13))</f>
        <v/>
      </c>
      <c r="N98" s="33"/>
      <c r="O98" s="8"/>
      <c r="P98" s="59"/>
      <c r="Q98" s="59"/>
      <c r="R98" s="62" t="str">
        <f>IF(P98="","",T98*M98*LOOKUP(RIGHT($D$2,3),定数!$A$6:$A$13,定数!$B$6:$B$13))</f>
        <v/>
      </c>
      <c r="S98" s="62"/>
      <c r="T98" s="63" t="str">
        <f t="shared" si="14"/>
        <v/>
      </c>
      <c r="U98" s="63"/>
      <c r="V98" t="str">
        <f t="shared" si="17"/>
        <v/>
      </c>
      <c r="W98" t="str">
        <f t="shared" si="17"/>
        <v/>
      </c>
      <c r="X98" s="39" t="str">
        <f t="shared" si="15"/>
        <v/>
      </c>
      <c r="Y98" s="40" t="str">
        <f t="shared" si="16"/>
        <v/>
      </c>
    </row>
    <row r="99" spans="2:25" x14ac:dyDescent="0.2">
      <c r="B99" s="33">
        <v>91</v>
      </c>
      <c r="C99" s="58" t="str">
        <f t="shared" si="11"/>
        <v/>
      </c>
      <c r="D99" s="58"/>
      <c r="E99" s="33"/>
      <c r="F99" s="8"/>
      <c r="G99" s="33"/>
      <c r="H99" s="59"/>
      <c r="I99" s="59"/>
      <c r="J99" s="33"/>
      <c r="K99" s="60" t="str">
        <f t="shared" si="12"/>
        <v/>
      </c>
      <c r="L99" s="61"/>
      <c r="M99" s="6" t="str">
        <f>IF(J99="","",(K99/J99)/LOOKUP(RIGHT($D$2,3),定数!$A$6:$A$13,定数!$B$6:$B$13))</f>
        <v/>
      </c>
      <c r="N99" s="33"/>
      <c r="O99" s="8"/>
      <c r="P99" s="59"/>
      <c r="Q99" s="59"/>
      <c r="R99" s="62" t="str">
        <f>IF(P99="","",T99*M99*LOOKUP(RIGHT($D$2,3),定数!$A$6:$A$13,定数!$B$6:$B$13))</f>
        <v/>
      </c>
      <c r="S99" s="62"/>
      <c r="T99" s="63" t="str">
        <f t="shared" si="14"/>
        <v/>
      </c>
      <c r="U99" s="63"/>
      <c r="V99" t="str">
        <f t="shared" si="17"/>
        <v/>
      </c>
      <c r="W99" t="str">
        <f t="shared" si="17"/>
        <v/>
      </c>
      <c r="X99" s="39" t="str">
        <f t="shared" si="15"/>
        <v/>
      </c>
      <c r="Y99" s="40" t="str">
        <f t="shared" si="16"/>
        <v/>
      </c>
    </row>
    <row r="100" spans="2:25" x14ac:dyDescent="0.2">
      <c r="B100" s="33">
        <v>92</v>
      </c>
      <c r="C100" s="58" t="str">
        <f t="shared" si="11"/>
        <v/>
      </c>
      <c r="D100" s="58"/>
      <c r="E100" s="33"/>
      <c r="F100" s="8"/>
      <c r="G100" s="33"/>
      <c r="H100" s="59"/>
      <c r="I100" s="59"/>
      <c r="J100" s="33"/>
      <c r="K100" s="60" t="str">
        <f t="shared" si="12"/>
        <v/>
      </c>
      <c r="L100" s="61"/>
      <c r="M100" s="6" t="str">
        <f>IF(J100="","",(K100/J100)/LOOKUP(RIGHT($D$2,3),定数!$A$6:$A$13,定数!$B$6:$B$13))</f>
        <v/>
      </c>
      <c r="N100" s="33"/>
      <c r="O100" s="8"/>
      <c r="P100" s="59"/>
      <c r="Q100" s="59"/>
      <c r="R100" s="62" t="str">
        <f>IF(P100="","",T100*M100*LOOKUP(RIGHT($D$2,3),定数!$A$6:$A$13,定数!$B$6:$B$13))</f>
        <v/>
      </c>
      <c r="S100" s="62"/>
      <c r="T100" s="63" t="str">
        <f t="shared" si="14"/>
        <v/>
      </c>
      <c r="U100" s="63"/>
      <c r="V100" t="str">
        <f t="shared" si="17"/>
        <v/>
      </c>
      <c r="W100" t="str">
        <f t="shared" si="17"/>
        <v/>
      </c>
      <c r="X100" s="39" t="str">
        <f t="shared" si="15"/>
        <v/>
      </c>
      <c r="Y100" s="40" t="str">
        <f t="shared" si="16"/>
        <v/>
      </c>
    </row>
    <row r="101" spans="2:25" x14ac:dyDescent="0.2">
      <c r="B101" s="33">
        <v>93</v>
      </c>
      <c r="C101" s="58" t="str">
        <f t="shared" si="11"/>
        <v/>
      </c>
      <c r="D101" s="58"/>
      <c r="E101" s="33"/>
      <c r="F101" s="8"/>
      <c r="G101" s="33"/>
      <c r="H101" s="59"/>
      <c r="I101" s="59"/>
      <c r="J101" s="33"/>
      <c r="K101" s="60" t="str">
        <f t="shared" si="12"/>
        <v/>
      </c>
      <c r="L101" s="61"/>
      <c r="M101" s="6" t="str">
        <f>IF(J101="","",(K101/J101)/LOOKUP(RIGHT($D$2,3),定数!$A$6:$A$13,定数!$B$6:$B$13))</f>
        <v/>
      </c>
      <c r="N101" s="33"/>
      <c r="O101" s="8"/>
      <c r="P101" s="59"/>
      <c r="Q101" s="59"/>
      <c r="R101" s="62" t="str">
        <f>IF(P101="","",T101*M101*LOOKUP(RIGHT($D$2,3),定数!$A$6:$A$13,定数!$B$6:$B$13))</f>
        <v/>
      </c>
      <c r="S101" s="62"/>
      <c r="T101" s="63" t="str">
        <f t="shared" si="14"/>
        <v/>
      </c>
      <c r="U101" s="63"/>
      <c r="V101" t="str">
        <f t="shared" si="17"/>
        <v/>
      </c>
      <c r="W101" t="str">
        <f t="shared" si="17"/>
        <v/>
      </c>
      <c r="X101" s="39" t="str">
        <f t="shared" si="15"/>
        <v/>
      </c>
      <c r="Y101" s="40" t="str">
        <f t="shared" si="16"/>
        <v/>
      </c>
    </row>
    <row r="102" spans="2:25" x14ac:dyDescent="0.2">
      <c r="B102" s="33">
        <v>94</v>
      </c>
      <c r="C102" s="58" t="str">
        <f t="shared" si="11"/>
        <v/>
      </c>
      <c r="D102" s="58"/>
      <c r="E102" s="33"/>
      <c r="F102" s="8"/>
      <c r="G102" s="33"/>
      <c r="H102" s="59"/>
      <c r="I102" s="59"/>
      <c r="J102" s="33"/>
      <c r="K102" s="60" t="str">
        <f t="shared" si="12"/>
        <v/>
      </c>
      <c r="L102" s="61"/>
      <c r="M102" s="6" t="str">
        <f>IF(J102="","",(K102/J102)/LOOKUP(RIGHT($D$2,3),定数!$A$6:$A$13,定数!$B$6:$B$13))</f>
        <v/>
      </c>
      <c r="N102" s="33"/>
      <c r="O102" s="8"/>
      <c r="P102" s="59"/>
      <c r="Q102" s="59"/>
      <c r="R102" s="62" t="str">
        <f>IF(P102="","",T102*M102*LOOKUP(RIGHT($D$2,3),定数!$A$6:$A$13,定数!$B$6:$B$13))</f>
        <v/>
      </c>
      <c r="S102" s="62"/>
      <c r="T102" s="63" t="str">
        <f t="shared" si="14"/>
        <v/>
      </c>
      <c r="U102" s="63"/>
      <c r="V102" t="str">
        <f t="shared" si="17"/>
        <v/>
      </c>
      <c r="W102" t="str">
        <f t="shared" si="17"/>
        <v/>
      </c>
      <c r="X102" s="39" t="str">
        <f t="shared" si="15"/>
        <v/>
      </c>
      <c r="Y102" s="40" t="str">
        <f t="shared" si="16"/>
        <v/>
      </c>
    </row>
    <row r="103" spans="2:25" x14ac:dyDescent="0.2">
      <c r="B103" s="33">
        <v>95</v>
      </c>
      <c r="C103" s="58" t="str">
        <f t="shared" si="11"/>
        <v/>
      </c>
      <c r="D103" s="58"/>
      <c r="E103" s="33"/>
      <c r="F103" s="8"/>
      <c r="G103" s="33"/>
      <c r="H103" s="59"/>
      <c r="I103" s="59"/>
      <c r="J103" s="33"/>
      <c r="K103" s="60" t="str">
        <f t="shared" si="12"/>
        <v/>
      </c>
      <c r="L103" s="61"/>
      <c r="M103" s="6" t="str">
        <f>IF(J103="","",(K103/J103)/LOOKUP(RIGHT($D$2,3),定数!$A$6:$A$13,定数!$B$6:$B$13))</f>
        <v/>
      </c>
      <c r="N103" s="33"/>
      <c r="O103" s="8"/>
      <c r="P103" s="59"/>
      <c r="Q103" s="59"/>
      <c r="R103" s="62" t="str">
        <f>IF(P103="","",T103*M103*LOOKUP(RIGHT($D$2,3),定数!$A$6:$A$13,定数!$B$6:$B$13))</f>
        <v/>
      </c>
      <c r="S103" s="62"/>
      <c r="T103" s="63" t="str">
        <f t="shared" si="14"/>
        <v/>
      </c>
      <c r="U103" s="63"/>
      <c r="V103" t="str">
        <f t="shared" si="17"/>
        <v/>
      </c>
      <c r="W103" t="str">
        <f t="shared" si="17"/>
        <v/>
      </c>
      <c r="X103" s="39" t="str">
        <f t="shared" si="15"/>
        <v/>
      </c>
      <c r="Y103" s="40" t="str">
        <f t="shared" si="16"/>
        <v/>
      </c>
    </row>
    <row r="104" spans="2:25" x14ac:dyDescent="0.2">
      <c r="B104" s="33">
        <v>96</v>
      </c>
      <c r="C104" s="58" t="str">
        <f t="shared" si="11"/>
        <v/>
      </c>
      <c r="D104" s="58"/>
      <c r="E104" s="33"/>
      <c r="F104" s="8"/>
      <c r="G104" s="33"/>
      <c r="H104" s="59"/>
      <c r="I104" s="59"/>
      <c r="J104" s="33"/>
      <c r="K104" s="60" t="str">
        <f t="shared" si="12"/>
        <v/>
      </c>
      <c r="L104" s="61"/>
      <c r="M104" s="6" t="str">
        <f>IF(J104="","",(K104/J104)/LOOKUP(RIGHT($D$2,3),定数!$A$6:$A$13,定数!$B$6:$B$13))</f>
        <v/>
      </c>
      <c r="N104" s="33"/>
      <c r="O104" s="8"/>
      <c r="P104" s="59"/>
      <c r="Q104" s="59"/>
      <c r="R104" s="62" t="str">
        <f>IF(P104="","",T104*M104*LOOKUP(RIGHT($D$2,3),定数!$A$6:$A$13,定数!$B$6:$B$13))</f>
        <v/>
      </c>
      <c r="S104" s="62"/>
      <c r="T104" s="63" t="str">
        <f t="shared" si="14"/>
        <v/>
      </c>
      <c r="U104" s="63"/>
      <c r="V104" t="str">
        <f t="shared" si="17"/>
        <v/>
      </c>
      <c r="W104" t="str">
        <f t="shared" si="17"/>
        <v/>
      </c>
      <c r="X104" s="39" t="str">
        <f t="shared" si="15"/>
        <v/>
      </c>
      <c r="Y104" s="40" t="str">
        <f t="shared" si="16"/>
        <v/>
      </c>
    </row>
    <row r="105" spans="2:25" x14ac:dyDescent="0.2">
      <c r="B105" s="33">
        <v>97</v>
      </c>
      <c r="C105" s="58" t="str">
        <f t="shared" si="11"/>
        <v/>
      </c>
      <c r="D105" s="58"/>
      <c r="E105" s="33"/>
      <c r="F105" s="8"/>
      <c r="G105" s="33"/>
      <c r="H105" s="59"/>
      <c r="I105" s="59"/>
      <c r="J105" s="33"/>
      <c r="K105" s="60" t="str">
        <f t="shared" si="12"/>
        <v/>
      </c>
      <c r="L105" s="61"/>
      <c r="M105" s="6" t="str">
        <f>IF(J105="","",(K105/J105)/LOOKUP(RIGHT($D$2,3),定数!$A$6:$A$13,定数!$B$6:$B$13))</f>
        <v/>
      </c>
      <c r="N105" s="33"/>
      <c r="O105" s="8"/>
      <c r="P105" s="59"/>
      <c r="Q105" s="59"/>
      <c r="R105" s="62" t="str">
        <f>IF(P105="","",T105*M105*LOOKUP(RIGHT($D$2,3),定数!$A$6:$A$13,定数!$B$6:$B$13))</f>
        <v/>
      </c>
      <c r="S105" s="62"/>
      <c r="T105" s="63" t="str">
        <f t="shared" si="14"/>
        <v/>
      </c>
      <c r="U105" s="63"/>
      <c r="V105" t="str">
        <f t="shared" si="17"/>
        <v/>
      </c>
      <c r="W105" t="str">
        <f t="shared" si="17"/>
        <v/>
      </c>
      <c r="X105" s="39" t="str">
        <f t="shared" si="15"/>
        <v/>
      </c>
      <c r="Y105" s="40" t="str">
        <f t="shared" si="16"/>
        <v/>
      </c>
    </row>
    <row r="106" spans="2:25" x14ac:dyDescent="0.2">
      <c r="B106" s="33">
        <v>98</v>
      </c>
      <c r="C106" s="58" t="str">
        <f t="shared" si="11"/>
        <v/>
      </c>
      <c r="D106" s="58"/>
      <c r="E106" s="33"/>
      <c r="F106" s="8"/>
      <c r="G106" s="33"/>
      <c r="H106" s="59"/>
      <c r="I106" s="59"/>
      <c r="J106" s="33"/>
      <c r="K106" s="60" t="str">
        <f t="shared" si="12"/>
        <v/>
      </c>
      <c r="L106" s="61"/>
      <c r="M106" s="6" t="str">
        <f>IF(J106="","",(K106/J106)/LOOKUP(RIGHT($D$2,3),定数!$A$6:$A$13,定数!$B$6:$B$13))</f>
        <v/>
      </c>
      <c r="N106" s="33"/>
      <c r="O106" s="8"/>
      <c r="P106" s="59"/>
      <c r="Q106" s="59"/>
      <c r="R106" s="62" t="str">
        <f>IF(P106="","",T106*M106*LOOKUP(RIGHT($D$2,3),定数!$A$6:$A$13,定数!$B$6:$B$13))</f>
        <v/>
      </c>
      <c r="S106" s="62"/>
      <c r="T106" s="63" t="str">
        <f t="shared" si="14"/>
        <v/>
      </c>
      <c r="U106" s="63"/>
      <c r="V106" t="str">
        <f t="shared" si="17"/>
        <v/>
      </c>
      <c r="W106" t="str">
        <f t="shared" si="17"/>
        <v/>
      </c>
      <c r="X106" s="39" t="str">
        <f t="shared" si="15"/>
        <v/>
      </c>
      <c r="Y106" s="40" t="str">
        <f t="shared" si="16"/>
        <v/>
      </c>
    </row>
    <row r="107" spans="2:25" x14ac:dyDescent="0.2">
      <c r="B107" s="33">
        <v>99</v>
      </c>
      <c r="C107" s="58" t="str">
        <f t="shared" si="11"/>
        <v/>
      </c>
      <c r="D107" s="58"/>
      <c r="E107" s="33"/>
      <c r="F107" s="8"/>
      <c r="G107" s="33"/>
      <c r="H107" s="59"/>
      <c r="I107" s="59"/>
      <c r="J107" s="33"/>
      <c r="K107" s="60" t="str">
        <f t="shared" si="12"/>
        <v/>
      </c>
      <c r="L107" s="61"/>
      <c r="M107" s="6" t="str">
        <f>IF(J107="","",(K107/J107)/LOOKUP(RIGHT($D$2,3),定数!$A$6:$A$13,定数!$B$6:$B$13))</f>
        <v/>
      </c>
      <c r="N107" s="33"/>
      <c r="O107" s="8"/>
      <c r="P107" s="59"/>
      <c r="Q107" s="59"/>
      <c r="R107" s="62" t="str">
        <f>IF(P107="","",T107*M107*LOOKUP(RIGHT($D$2,3),定数!$A$6:$A$13,定数!$B$6:$B$13))</f>
        <v/>
      </c>
      <c r="S107" s="62"/>
      <c r="T107" s="63" t="str">
        <f t="shared" si="14"/>
        <v/>
      </c>
      <c r="U107" s="63"/>
      <c r="V107" t="str">
        <f>IF(S107&lt;&gt;"",IF(S107&lt;0,1+V106,0),"")</f>
        <v/>
      </c>
      <c r="W107" t="str">
        <f>IF(T107&lt;&gt;"",IF(T107&lt;0,1+W106,0),"")</f>
        <v/>
      </c>
      <c r="X107" s="39" t="str">
        <f t="shared" si="15"/>
        <v/>
      </c>
      <c r="Y107" s="40" t="str">
        <f t="shared" si="16"/>
        <v/>
      </c>
    </row>
    <row r="108" spans="2:25" x14ac:dyDescent="0.2">
      <c r="B108" s="33">
        <v>100</v>
      </c>
      <c r="C108" s="58" t="str">
        <f t="shared" si="11"/>
        <v/>
      </c>
      <c r="D108" s="58"/>
      <c r="E108" s="33"/>
      <c r="F108" s="8"/>
      <c r="G108" s="33"/>
      <c r="H108" s="59"/>
      <c r="I108" s="59"/>
      <c r="J108" s="33"/>
      <c r="K108" s="60" t="str">
        <f t="shared" si="12"/>
        <v/>
      </c>
      <c r="L108" s="61"/>
      <c r="M108" s="6" t="str">
        <f>IF(J108="","",(K108/J108)/LOOKUP(RIGHT($D$2,3),定数!$A$6:$A$13,定数!$B$6:$B$13))</f>
        <v/>
      </c>
      <c r="N108" s="33"/>
      <c r="O108" s="8"/>
      <c r="P108" s="59"/>
      <c r="Q108" s="59"/>
      <c r="R108" s="62" t="str">
        <f>IF(P108="","",T108*M108*LOOKUP(RIGHT($D$2,3),定数!$A$6:$A$13,定数!$B$6:$B$13))</f>
        <v/>
      </c>
      <c r="S108" s="62"/>
      <c r="T108" s="63" t="str">
        <f t="shared" si="14"/>
        <v/>
      </c>
      <c r="U108" s="63"/>
      <c r="V108" t="str">
        <f>IF(S108&lt;&gt;"",IF(S108&lt;0,1+V107,0),"")</f>
        <v/>
      </c>
      <c r="W108" t="str">
        <f>IF(T108&lt;&gt;"",IF(T108&lt;0,1+W107,0),"")</f>
        <v/>
      </c>
      <c r="X108" s="39" t="str">
        <f t="shared" si="15"/>
        <v/>
      </c>
      <c r="Y108" s="40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8 G44 G52:G53 G55:G108">
    <cfRule type="cellIs" dxfId="113" priority="179" stopIfTrue="1" operator="equal">
      <formula>"買"</formula>
    </cfRule>
    <cfRule type="cellIs" dxfId="112" priority="180" stopIfTrue="1" operator="equal">
      <formula>"売"</formula>
    </cfRule>
  </conditionalFormatting>
  <conditionalFormatting sqref="G15">
    <cfRule type="cellIs" dxfId="111" priority="105" stopIfTrue="1" operator="equal">
      <formula>"買"</formula>
    </cfRule>
    <cfRule type="cellIs" dxfId="110" priority="106" stopIfTrue="1" operator="equal">
      <formula>"売"</formula>
    </cfRule>
  </conditionalFormatting>
  <conditionalFormatting sqref="G16">
    <cfRule type="cellIs" dxfId="109" priority="103" stopIfTrue="1" operator="equal">
      <formula>"買"</formula>
    </cfRule>
    <cfRule type="cellIs" dxfId="108" priority="104" stopIfTrue="1" operator="equal">
      <formula>"売"</formula>
    </cfRule>
  </conditionalFormatting>
  <conditionalFormatting sqref="G17">
    <cfRule type="cellIs" dxfId="107" priority="101" stopIfTrue="1" operator="equal">
      <formula>"買"</formula>
    </cfRule>
    <cfRule type="cellIs" dxfId="106" priority="102" stopIfTrue="1" operator="equal">
      <formula>"売"</formula>
    </cfRule>
  </conditionalFormatting>
  <conditionalFormatting sqref="G22">
    <cfRule type="cellIs" dxfId="99" priority="91" stopIfTrue="1" operator="equal">
      <formula>"買"</formula>
    </cfRule>
    <cfRule type="cellIs" dxfId="98" priority="92" stopIfTrue="1" operator="equal">
      <formula>"売"</formula>
    </cfRule>
  </conditionalFormatting>
  <conditionalFormatting sqref="G23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24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25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26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27">
    <cfRule type="cellIs" dxfId="89" priority="79" stopIfTrue="1" operator="equal">
      <formula>"買"</formula>
    </cfRule>
    <cfRule type="cellIs" dxfId="88" priority="80" stopIfTrue="1" operator="equal">
      <formula>"売"</formula>
    </cfRule>
  </conditionalFormatting>
  <conditionalFormatting sqref="G28">
    <cfRule type="cellIs" dxfId="87" priority="77" stopIfTrue="1" operator="equal">
      <formula>"買"</formula>
    </cfRule>
    <cfRule type="cellIs" dxfId="86" priority="78" stopIfTrue="1" operator="equal">
      <formula>"売"</formula>
    </cfRule>
  </conditionalFormatting>
  <conditionalFormatting sqref="G29">
    <cfRule type="cellIs" dxfId="85" priority="75" stopIfTrue="1" operator="equal">
      <formula>"買"</formula>
    </cfRule>
    <cfRule type="cellIs" dxfId="84" priority="76" stopIfTrue="1" operator="equal">
      <formula>"売"</formula>
    </cfRule>
  </conditionalFormatting>
  <conditionalFormatting sqref="G31">
    <cfRule type="cellIs" dxfId="83" priority="71" stopIfTrue="1" operator="equal">
      <formula>"買"</formula>
    </cfRule>
    <cfRule type="cellIs" dxfId="82" priority="72" stopIfTrue="1" operator="equal">
      <formula>"売"</formula>
    </cfRule>
  </conditionalFormatting>
  <conditionalFormatting sqref="G32">
    <cfRule type="cellIs" dxfId="81" priority="69" stopIfTrue="1" operator="equal">
      <formula>"買"</formula>
    </cfRule>
    <cfRule type="cellIs" dxfId="80" priority="70" stopIfTrue="1" operator="equal">
      <formula>"売"</formula>
    </cfRule>
  </conditionalFormatting>
  <conditionalFormatting sqref="G33">
    <cfRule type="cellIs" dxfId="79" priority="67" stopIfTrue="1" operator="equal">
      <formula>"買"</formula>
    </cfRule>
    <cfRule type="cellIs" dxfId="78" priority="68" stopIfTrue="1" operator="equal">
      <formula>"売"</formula>
    </cfRule>
  </conditionalFormatting>
  <conditionalFormatting sqref="G36">
    <cfRule type="cellIs" dxfId="77" priority="61" stopIfTrue="1" operator="equal">
      <formula>"買"</formula>
    </cfRule>
    <cfRule type="cellIs" dxfId="76" priority="62" stopIfTrue="1" operator="equal">
      <formula>"売"</formula>
    </cfRule>
  </conditionalFormatting>
  <conditionalFormatting sqref="G37">
    <cfRule type="cellIs" dxfId="75" priority="59" stopIfTrue="1" operator="equal">
      <formula>"買"</formula>
    </cfRule>
    <cfRule type="cellIs" dxfId="74" priority="60" stopIfTrue="1" operator="equal">
      <formula>"売"</formula>
    </cfRule>
  </conditionalFormatting>
  <conditionalFormatting sqref="G38">
    <cfRule type="cellIs" dxfId="73" priority="57" stopIfTrue="1" operator="equal">
      <formula>"買"</formula>
    </cfRule>
    <cfRule type="cellIs" dxfId="72" priority="58" stopIfTrue="1" operator="equal">
      <formula>"売"</formula>
    </cfRule>
  </conditionalFormatting>
  <conditionalFormatting sqref="G39">
    <cfRule type="cellIs" dxfId="71" priority="55" stopIfTrue="1" operator="equal">
      <formula>"買"</formula>
    </cfRule>
    <cfRule type="cellIs" dxfId="70" priority="56" stopIfTrue="1" operator="equal">
      <formula>"売"</formula>
    </cfRule>
  </conditionalFormatting>
  <conditionalFormatting sqref="G40">
    <cfRule type="cellIs" dxfId="69" priority="53" stopIfTrue="1" operator="equal">
      <formula>"買"</formula>
    </cfRule>
    <cfRule type="cellIs" dxfId="68" priority="54" stopIfTrue="1" operator="equal">
      <formula>"売"</formula>
    </cfRule>
  </conditionalFormatting>
  <conditionalFormatting sqref="G41">
    <cfRule type="cellIs" dxfId="67" priority="51" stopIfTrue="1" operator="equal">
      <formula>"買"</formula>
    </cfRule>
    <cfRule type="cellIs" dxfId="66" priority="52" stopIfTrue="1" operator="equal">
      <formula>"売"</formula>
    </cfRule>
  </conditionalFormatting>
  <conditionalFormatting sqref="G42">
    <cfRule type="cellIs" dxfId="65" priority="49" stopIfTrue="1" operator="equal">
      <formula>"買"</formula>
    </cfRule>
    <cfRule type="cellIs" dxfId="64" priority="50" stopIfTrue="1" operator="equal">
      <formula>"売"</formula>
    </cfRule>
  </conditionalFormatting>
  <conditionalFormatting sqref="G43">
    <cfRule type="cellIs" dxfId="63" priority="47" stopIfTrue="1" operator="equal">
      <formula>"買"</formula>
    </cfRule>
    <cfRule type="cellIs" dxfId="62" priority="48" stopIfTrue="1" operator="equal">
      <formula>"売"</formula>
    </cfRule>
  </conditionalFormatting>
  <conditionalFormatting sqref="G45">
    <cfRule type="cellIs" dxfId="61" priority="45" stopIfTrue="1" operator="equal">
      <formula>"買"</formula>
    </cfRule>
    <cfRule type="cellIs" dxfId="60" priority="46" stopIfTrue="1" operator="equal">
      <formula>"売"</formula>
    </cfRule>
  </conditionalFormatting>
  <conditionalFormatting sqref="G46">
    <cfRule type="cellIs" dxfId="59" priority="43" stopIfTrue="1" operator="equal">
      <formula>"買"</formula>
    </cfRule>
    <cfRule type="cellIs" dxfId="58" priority="44" stopIfTrue="1" operator="equal">
      <formula>"売"</formula>
    </cfRule>
  </conditionalFormatting>
  <conditionalFormatting sqref="G47">
    <cfRule type="cellIs" dxfId="57" priority="41" stopIfTrue="1" operator="equal">
      <formula>"買"</formula>
    </cfRule>
    <cfRule type="cellIs" dxfId="56" priority="42" stopIfTrue="1" operator="equal">
      <formula>"売"</formula>
    </cfRule>
  </conditionalFormatting>
  <conditionalFormatting sqref="G49">
    <cfRule type="cellIs" dxfId="55" priority="39" stopIfTrue="1" operator="equal">
      <formula>"買"</formula>
    </cfRule>
    <cfRule type="cellIs" dxfId="54" priority="40" stopIfTrue="1" operator="equal">
      <formula>"売"</formula>
    </cfRule>
  </conditionalFormatting>
  <conditionalFormatting sqref="G50">
    <cfRule type="cellIs" dxfId="53" priority="37" stopIfTrue="1" operator="equal">
      <formula>"買"</formula>
    </cfRule>
    <cfRule type="cellIs" dxfId="52" priority="38" stopIfTrue="1" operator="equal">
      <formula>"売"</formula>
    </cfRule>
  </conditionalFormatting>
  <conditionalFormatting sqref="G51">
    <cfRule type="cellIs" dxfId="51" priority="35" stopIfTrue="1" operator="equal">
      <formula>"買"</formula>
    </cfRule>
    <cfRule type="cellIs" dxfId="50" priority="36" stopIfTrue="1" operator="equal">
      <formula>"売"</formula>
    </cfRule>
  </conditionalFormatting>
  <conditionalFormatting sqref="G54">
    <cfRule type="cellIs" dxfId="49" priority="33" stopIfTrue="1" operator="equal">
      <formula>"買"</formula>
    </cfRule>
    <cfRule type="cellIs" dxfId="48" priority="34" stopIfTrue="1" operator="equal">
      <formula>"売"</formula>
    </cfRule>
  </conditionalFormatting>
  <conditionalFormatting sqref="G30">
    <cfRule type="cellIs" dxfId="47" priority="29" stopIfTrue="1" operator="equal">
      <formula>"買"</formula>
    </cfRule>
    <cfRule type="cellIs" dxfId="46" priority="30" stopIfTrue="1" operator="equal">
      <formula>"売"</formula>
    </cfRule>
  </conditionalFormatting>
  <conditionalFormatting sqref="G34">
    <cfRule type="cellIs" dxfId="45" priority="27" stopIfTrue="1" operator="equal">
      <formula>"買"</formula>
    </cfRule>
    <cfRule type="cellIs" dxfId="44" priority="28" stopIfTrue="1" operator="equal">
      <formula>"売"</formula>
    </cfRule>
  </conditionalFormatting>
  <conditionalFormatting sqref="G35">
    <cfRule type="cellIs" dxfId="43" priority="25" stopIfTrue="1" operator="equal">
      <formula>"買"</formula>
    </cfRule>
    <cfRule type="cellIs" dxfId="42" priority="26" stopIfTrue="1" operator="equal">
      <formula>"売"</formula>
    </cfRule>
  </conditionalFormatting>
  <conditionalFormatting sqref="G12">
    <cfRule type="cellIs" dxfId="41" priority="21" stopIfTrue="1" operator="equal">
      <formula>"買"</formula>
    </cfRule>
    <cfRule type="cellIs" dxfId="40" priority="22" stopIfTrue="1" operator="equal">
      <formula>"売"</formula>
    </cfRule>
  </conditionalFormatting>
  <conditionalFormatting sqref="G14">
    <cfRule type="cellIs" dxfId="39" priority="17" stopIfTrue="1" operator="equal">
      <formula>"買"</formula>
    </cfRule>
    <cfRule type="cellIs" dxfId="38" priority="18" stopIfTrue="1" operator="equal">
      <formula>"売"</formula>
    </cfRule>
  </conditionalFormatting>
  <conditionalFormatting sqref="G18">
    <cfRule type="cellIs" dxfId="37" priority="15" stopIfTrue="1" operator="equal">
      <formula>"買"</formula>
    </cfRule>
    <cfRule type="cellIs" dxfId="36" priority="16" stopIfTrue="1" operator="equal">
      <formula>"売"</formula>
    </cfRule>
  </conditionalFormatting>
  <conditionalFormatting sqref="G9">
    <cfRule type="cellIs" dxfId="35" priority="13" stopIfTrue="1" operator="equal">
      <formula>"買"</formula>
    </cfRule>
    <cfRule type="cellIs" dxfId="34" priority="14" stopIfTrue="1" operator="equal">
      <formula>"売"</formula>
    </cfRule>
  </conditionalFormatting>
  <conditionalFormatting sqref="G10">
    <cfRule type="cellIs" dxfId="33" priority="11" stopIfTrue="1" operator="equal">
      <formula>"買"</formula>
    </cfRule>
    <cfRule type="cellIs" dxfId="32" priority="12" stopIfTrue="1" operator="equal">
      <formula>"売"</formula>
    </cfRule>
  </conditionalFormatting>
  <conditionalFormatting sqref="G11">
    <cfRule type="cellIs" dxfId="31" priority="9" stopIfTrue="1" operator="equal">
      <formula>"買"</formula>
    </cfRule>
    <cfRule type="cellIs" dxfId="30" priority="10" stopIfTrue="1" operator="equal">
      <formula>"売"</formula>
    </cfRule>
  </conditionalFormatting>
  <conditionalFormatting sqref="G13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9">
    <cfRule type="cellIs" dxfId="17" priority="5" stopIfTrue="1" operator="equal">
      <formula>"買"</formula>
    </cfRule>
    <cfRule type="cellIs" dxfId="16" priority="6" stopIfTrue="1" operator="equal">
      <formula>"売"</formula>
    </cfRule>
  </conditionalFormatting>
  <conditionalFormatting sqref="G20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21">
    <cfRule type="cellIs" dxfId="5" priority="1" stopIfTrue="1" operator="equal">
      <formula>"買"</formula>
    </cfRule>
    <cfRule type="cellIs" dxfId="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1BA5-554F-40B7-8818-1D0B350CAE2A}">
  <dimension ref="A1"/>
  <sheetViews>
    <sheetView topLeftCell="A376" zoomScale="90" zoomScaleNormal="90" workbookViewId="0">
      <selection activeCell="J402" sqref="J402"/>
    </sheetView>
  </sheetViews>
  <sheetFormatPr defaultRowHeight="13.2" x14ac:dyDescent="0.2"/>
  <sheetData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opLeftCell="A13" zoomScale="145" zoomScaleNormal="145" zoomScaleSheetLayoutView="100" workbookViewId="0">
      <selection activeCell="A22" sqref="A22:J2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116" t="s">
        <v>71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10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</row>
    <row r="9" spans="1:10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</row>
    <row r="11" spans="1:10" x14ac:dyDescent="0.2">
      <c r="A11" t="s">
        <v>1</v>
      </c>
    </row>
    <row r="12" spans="1:10" x14ac:dyDescent="0.2">
      <c r="A12" s="118" t="s">
        <v>72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</row>
    <row r="16" spans="1:10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 x14ac:dyDescent="0.2">
      <c r="A17" s="119"/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x14ac:dyDescent="0.2">
      <c r="A18" s="119"/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x14ac:dyDescent="0.2">
      <c r="A19" s="119"/>
      <c r="B19" s="119"/>
      <c r="C19" s="119"/>
      <c r="D19" s="119"/>
      <c r="E19" s="119"/>
      <c r="F19" s="119"/>
      <c r="G19" s="119"/>
      <c r="H19" s="119"/>
      <c r="I19" s="119"/>
      <c r="J19" s="119"/>
    </row>
    <row r="21" spans="1:10" x14ac:dyDescent="0.2">
      <c r="A21" t="s">
        <v>2</v>
      </c>
    </row>
    <row r="22" spans="1:10" x14ac:dyDescent="0.2">
      <c r="A22" s="118" t="s">
        <v>73</v>
      </c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0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0" x14ac:dyDescent="0.2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x14ac:dyDescent="0.2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I17" sqref="I17"/>
    </sheetView>
  </sheetViews>
  <sheetFormatPr defaultRowHeight="16.2" x14ac:dyDescent="0.2"/>
  <cols>
    <col min="1" max="1" width="3.109375" style="26" customWidth="1"/>
    <col min="2" max="2" width="13.33203125" style="23" customWidth="1"/>
    <col min="3" max="3" width="15.664062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>
        <v>30</v>
      </c>
      <c r="E5" s="32">
        <v>43661</v>
      </c>
      <c r="F5" s="28">
        <v>50</v>
      </c>
      <c r="G5" s="32">
        <v>43666</v>
      </c>
      <c r="H5" s="28">
        <v>50</v>
      </c>
      <c r="I5" s="32">
        <v>43682</v>
      </c>
    </row>
    <row r="6" spans="2:9" x14ac:dyDescent="0.2">
      <c r="B6" s="27" t="s">
        <v>43</v>
      </c>
      <c r="C6" s="28" t="s">
        <v>67</v>
      </c>
      <c r="D6" s="28">
        <v>16</v>
      </c>
      <c r="E6" s="32">
        <v>43676</v>
      </c>
      <c r="F6" s="28">
        <v>51</v>
      </c>
      <c r="G6" s="32">
        <v>43682</v>
      </c>
      <c r="H6" s="28">
        <v>30</v>
      </c>
      <c r="I6" s="32">
        <v>43682</v>
      </c>
    </row>
    <row r="7" spans="2:9" x14ac:dyDescent="0.2">
      <c r="B7" s="27" t="s">
        <v>43</v>
      </c>
      <c r="C7" s="28" t="s">
        <v>74</v>
      </c>
      <c r="D7" s="28">
        <v>4</v>
      </c>
      <c r="E7" s="32">
        <v>43683</v>
      </c>
      <c r="F7" s="28">
        <v>24</v>
      </c>
      <c r="G7" s="32">
        <v>43683</v>
      </c>
      <c r="H7" s="28">
        <v>60</v>
      </c>
      <c r="I7" s="32">
        <v>43685</v>
      </c>
    </row>
    <row r="8" spans="2:9" x14ac:dyDescent="0.2">
      <c r="B8" s="27" t="s">
        <v>43</v>
      </c>
      <c r="C8" s="28" t="s">
        <v>75</v>
      </c>
      <c r="D8" s="28">
        <v>17</v>
      </c>
      <c r="E8" s="32">
        <v>43686</v>
      </c>
      <c r="F8" s="28">
        <v>40</v>
      </c>
      <c r="G8" s="32">
        <v>43687</v>
      </c>
      <c r="H8" s="28">
        <v>64</v>
      </c>
      <c r="I8" s="32">
        <v>43688</v>
      </c>
    </row>
    <row r="9" spans="2:9" x14ac:dyDescent="0.2">
      <c r="B9" s="27" t="s">
        <v>43</v>
      </c>
      <c r="C9" s="28" t="s">
        <v>76</v>
      </c>
      <c r="D9" s="28">
        <v>15</v>
      </c>
      <c r="E9" s="32">
        <v>43688</v>
      </c>
      <c r="F9" s="28"/>
      <c r="G9" s="32"/>
      <c r="H9" s="28"/>
      <c r="I9" s="32"/>
    </row>
    <row r="10" spans="2:9" x14ac:dyDescent="0.2">
      <c r="B10" s="27" t="s">
        <v>43</v>
      </c>
      <c r="C10" s="28"/>
      <c r="D10" s="28"/>
      <c r="E10" s="32"/>
      <c r="F10" s="28"/>
      <c r="G10" s="32"/>
      <c r="H10" s="28"/>
      <c r="I10" s="32"/>
    </row>
    <row r="11" spans="2:9" x14ac:dyDescent="0.2">
      <c r="B11" s="27" t="s">
        <v>43</v>
      </c>
      <c r="C11" s="28"/>
      <c r="D11" s="28"/>
      <c r="E11" s="32"/>
      <c r="F11" s="28"/>
      <c r="G11" s="32"/>
      <c r="H11" s="28"/>
      <c r="I11" s="32"/>
    </row>
    <row r="12" spans="2:9" x14ac:dyDescent="0.2">
      <c r="B12" s="27" t="s">
        <v>43</v>
      </c>
      <c r="C12" s="28"/>
      <c r="D12" s="28"/>
      <c r="E12" s="32"/>
      <c r="F12" s="28"/>
      <c r="G12" s="32"/>
      <c r="H12" s="28"/>
      <c r="I12" s="32"/>
    </row>
  </sheetData>
  <phoneticPr fontId="2"/>
  <pageMargins left="0.75" right="0.75" top="1" bottom="1" header="0.51111111111111107" footer="0.51111111111111107"/>
  <pageSetup paperSize="9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bestFit="1" customWidth="1"/>
  </cols>
  <sheetData>
    <row r="2" spans="2:21" x14ac:dyDescent="0.2">
      <c r="B2" s="84" t="s">
        <v>5</v>
      </c>
      <c r="C2" s="84"/>
      <c r="D2" s="87"/>
      <c r="E2" s="87"/>
      <c r="F2" s="84" t="s">
        <v>6</v>
      </c>
      <c r="G2" s="84"/>
      <c r="H2" s="87" t="s">
        <v>36</v>
      </c>
      <c r="I2" s="87"/>
      <c r="J2" s="84" t="s">
        <v>7</v>
      </c>
      <c r="K2" s="84"/>
      <c r="L2" s="96">
        <f>C9</f>
        <v>1000000</v>
      </c>
      <c r="M2" s="87"/>
      <c r="N2" s="84" t="s">
        <v>8</v>
      </c>
      <c r="O2" s="84"/>
      <c r="P2" s="96" t="e">
        <f>C108+R108</f>
        <v>#VALUE!</v>
      </c>
      <c r="Q2" s="87"/>
      <c r="R2" s="1"/>
      <c r="S2" s="1"/>
      <c r="T2" s="1"/>
    </row>
    <row r="3" spans="2:21" ht="57" customHeight="1" x14ac:dyDescent="0.2">
      <c r="B3" s="84" t="s">
        <v>9</v>
      </c>
      <c r="C3" s="84"/>
      <c r="D3" s="97" t="s">
        <v>38</v>
      </c>
      <c r="E3" s="97"/>
      <c r="F3" s="97"/>
      <c r="G3" s="97"/>
      <c r="H3" s="97"/>
      <c r="I3" s="97"/>
      <c r="J3" s="84" t="s">
        <v>10</v>
      </c>
      <c r="K3" s="84"/>
      <c r="L3" s="97" t="s">
        <v>35</v>
      </c>
      <c r="M3" s="98"/>
      <c r="N3" s="98"/>
      <c r="O3" s="98"/>
      <c r="P3" s="98"/>
      <c r="Q3" s="98"/>
      <c r="R3" s="1"/>
      <c r="S3" s="1"/>
    </row>
    <row r="4" spans="2:21" x14ac:dyDescent="0.2">
      <c r="B4" s="84" t="s">
        <v>11</v>
      </c>
      <c r="C4" s="84"/>
      <c r="D4" s="92">
        <f>SUM($R$9:$S$993)</f>
        <v>153684.21052631587</v>
      </c>
      <c r="E4" s="92"/>
      <c r="F4" s="84" t="s">
        <v>12</v>
      </c>
      <c r="G4" s="84"/>
      <c r="H4" s="93">
        <f>SUM($T$9:$U$108)</f>
        <v>292.00000000000017</v>
      </c>
      <c r="I4" s="87"/>
      <c r="J4" s="99" t="s">
        <v>13</v>
      </c>
      <c r="K4" s="99"/>
      <c r="L4" s="96">
        <f>MAX($C$9:$D$990)-C9</f>
        <v>153684.21052631596</v>
      </c>
      <c r="M4" s="96"/>
      <c r="N4" s="99" t="s">
        <v>14</v>
      </c>
      <c r="O4" s="99"/>
      <c r="P4" s="92">
        <f>MIN($C$9:$D$990)-C9</f>
        <v>0</v>
      </c>
      <c r="Q4" s="92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3" t="s">
        <v>19</v>
      </c>
      <c r="K5" s="84"/>
      <c r="L5" s="85"/>
      <c r="M5" s="86"/>
      <c r="N5" s="17" t="s">
        <v>20</v>
      </c>
      <c r="O5" s="9"/>
      <c r="P5" s="85"/>
      <c r="Q5" s="86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75"/>
      <c r="J7" s="76" t="s">
        <v>24</v>
      </c>
      <c r="K7" s="77"/>
      <c r="L7" s="78"/>
      <c r="M7" s="79" t="s">
        <v>25</v>
      </c>
      <c r="N7" s="80" t="s">
        <v>26</v>
      </c>
      <c r="O7" s="81"/>
      <c r="P7" s="81"/>
      <c r="Q7" s="82"/>
      <c r="R7" s="88" t="s">
        <v>27</v>
      </c>
      <c r="S7" s="88"/>
      <c r="T7" s="88"/>
      <c r="U7" s="88"/>
    </row>
    <row r="8" spans="2:21" x14ac:dyDescent="0.2">
      <c r="B8" s="68"/>
      <c r="C8" s="71"/>
      <c r="D8" s="72"/>
      <c r="E8" s="18" t="s">
        <v>28</v>
      </c>
      <c r="F8" s="18" t="s">
        <v>29</v>
      </c>
      <c r="G8" s="18" t="s">
        <v>30</v>
      </c>
      <c r="H8" s="89" t="s">
        <v>31</v>
      </c>
      <c r="I8" s="75"/>
      <c r="J8" s="4" t="s">
        <v>32</v>
      </c>
      <c r="K8" s="90" t="s">
        <v>33</v>
      </c>
      <c r="L8" s="78"/>
      <c r="M8" s="79"/>
      <c r="N8" s="5" t="s">
        <v>28</v>
      </c>
      <c r="O8" s="5" t="s">
        <v>29</v>
      </c>
      <c r="P8" s="91" t="s">
        <v>31</v>
      </c>
      <c r="Q8" s="82"/>
      <c r="R8" s="88" t="s">
        <v>34</v>
      </c>
      <c r="S8" s="88"/>
      <c r="T8" s="88" t="s">
        <v>32</v>
      </c>
      <c r="U8" s="88"/>
    </row>
    <row r="9" spans="2:21" x14ac:dyDescent="0.2">
      <c r="B9" s="19">
        <v>1</v>
      </c>
      <c r="C9" s="58">
        <v>1000000</v>
      </c>
      <c r="D9" s="58"/>
      <c r="E9" s="19">
        <v>2001</v>
      </c>
      <c r="F9" s="8">
        <v>42111</v>
      </c>
      <c r="G9" s="19" t="s">
        <v>4</v>
      </c>
      <c r="H9" s="59">
        <v>105.33</v>
      </c>
      <c r="I9" s="59"/>
      <c r="J9" s="19">
        <v>57</v>
      </c>
      <c r="K9" s="58">
        <f t="shared" ref="K9:K72" si="0">IF(F9="","",C9*0.03)</f>
        <v>30000</v>
      </c>
      <c r="L9" s="58"/>
      <c r="M9" s="6">
        <f>IF(J9="","",(K9/J9)/1000)</f>
        <v>0.52631578947368418</v>
      </c>
      <c r="N9" s="19">
        <v>2001</v>
      </c>
      <c r="O9" s="8">
        <v>42111</v>
      </c>
      <c r="P9" s="59">
        <v>108.25</v>
      </c>
      <c r="Q9" s="59"/>
      <c r="R9" s="62">
        <f>IF(O9="","",(IF(G9="売",H9-P9,P9-H9))*M9*100000)</f>
        <v>153684.21052631587</v>
      </c>
      <c r="S9" s="62"/>
      <c r="T9" s="63">
        <f>IF(O9="","",IF(R9&lt;0,J9*(-1),IF(G9="買",(P9-H9)*100,(H9-P9)*100)))</f>
        <v>292.00000000000017</v>
      </c>
      <c r="U9" s="63"/>
    </row>
    <row r="10" spans="2:21" x14ac:dyDescent="0.2">
      <c r="B10" s="19">
        <v>2</v>
      </c>
      <c r="C10" s="58">
        <f t="shared" ref="C10:C73" si="1">IF(R9="","",C9+R9)</f>
        <v>1153684.210526316</v>
      </c>
      <c r="D10" s="58"/>
      <c r="E10" s="19"/>
      <c r="F10" s="8"/>
      <c r="G10" s="19" t="s">
        <v>4</v>
      </c>
      <c r="H10" s="59"/>
      <c r="I10" s="59"/>
      <c r="J10" s="19"/>
      <c r="K10" s="58" t="str">
        <f t="shared" si="0"/>
        <v/>
      </c>
      <c r="L10" s="58"/>
      <c r="M10" s="6" t="str">
        <f t="shared" ref="M10:M73" si="2">IF(J10="","",(K10/J10)/1000)</f>
        <v/>
      </c>
      <c r="N10" s="19"/>
      <c r="O10" s="8"/>
      <c r="P10" s="59"/>
      <c r="Q10" s="59"/>
      <c r="R10" s="62" t="str">
        <f t="shared" ref="R10:R73" si="3">IF(O10="","",(IF(G10="売",H10-P10,P10-H10))*M10*100000)</f>
        <v/>
      </c>
      <c r="S10" s="62"/>
      <c r="T10" s="63" t="str">
        <f t="shared" ref="T10:T73" si="4">IF(O10="","",IF(R10&lt;0,J10*(-1),IF(G10="買",(P10-H10)*100,(H10-P10)*100)))</f>
        <v/>
      </c>
      <c r="U10" s="63"/>
    </row>
    <row r="11" spans="2:21" x14ac:dyDescent="0.2">
      <c r="B11" s="19">
        <v>3</v>
      </c>
      <c r="C11" s="58" t="str">
        <f t="shared" si="1"/>
        <v/>
      </c>
      <c r="D11" s="58"/>
      <c r="E11" s="19"/>
      <c r="F11" s="8"/>
      <c r="G11" s="19" t="s">
        <v>4</v>
      </c>
      <c r="H11" s="59"/>
      <c r="I11" s="59"/>
      <c r="J11" s="19"/>
      <c r="K11" s="58" t="str">
        <f t="shared" si="0"/>
        <v/>
      </c>
      <c r="L11" s="58"/>
      <c r="M11" s="6" t="str">
        <f t="shared" si="2"/>
        <v/>
      </c>
      <c r="N11" s="19"/>
      <c r="O11" s="8"/>
      <c r="P11" s="59"/>
      <c r="Q11" s="59"/>
      <c r="R11" s="62" t="str">
        <f t="shared" si="3"/>
        <v/>
      </c>
      <c r="S11" s="62"/>
      <c r="T11" s="63" t="str">
        <f t="shared" si="4"/>
        <v/>
      </c>
      <c r="U11" s="63"/>
    </row>
    <row r="12" spans="2:21" x14ac:dyDescent="0.2">
      <c r="B12" s="19">
        <v>4</v>
      </c>
      <c r="C12" s="58" t="str">
        <f t="shared" si="1"/>
        <v/>
      </c>
      <c r="D12" s="58"/>
      <c r="E12" s="19"/>
      <c r="F12" s="8"/>
      <c r="G12" s="19" t="s">
        <v>3</v>
      </c>
      <c r="H12" s="59"/>
      <c r="I12" s="59"/>
      <c r="J12" s="19"/>
      <c r="K12" s="58" t="str">
        <f t="shared" si="0"/>
        <v/>
      </c>
      <c r="L12" s="58"/>
      <c r="M12" s="6" t="str">
        <f t="shared" si="2"/>
        <v/>
      </c>
      <c r="N12" s="19"/>
      <c r="O12" s="8"/>
      <c r="P12" s="59"/>
      <c r="Q12" s="59"/>
      <c r="R12" s="62" t="str">
        <f t="shared" si="3"/>
        <v/>
      </c>
      <c r="S12" s="62"/>
      <c r="T12" s="63" t="str">
        <f t="shared" si="4"/>
        <v/>
      </c>
      <c r="U12" s="63"/>
    </row>
    <row r="13" spans="2:21" x14ac:dyDescent="0.2">
      <c r="B13" s="19">
        <v>5</v>
      </c>
      <c r="C13" s="58" t="str">
        <f t="shared" si="1"/>
        <v/>
      </c>
      <c r="D13" s="58"/>
      <c r="E13" s="19"/>
      <c r="F13" s="8"/>
      <c r="G13" s="19" t="s">
        <v>3</v>
      </c>
      <c r="H13" s="59"/>
      <c r="I13" s="59"/>
      <c r="J13" s="19"/>
      <c r="K13" s="58" t="str">
        <f t="shared" si="0"/>
        <v/>
      </c>
      <c r="L13" s="58"/>
      <c r="M13" s="6" t="str">
        <f t="shared" si="2"/>
        <v/>
      </c>
      <c r="N13" s="19"/>
      <c r="O13" s="8"/>
      <c r="P13" s="59"/>
      <c r="Q13" s="59"/>
      <c r="R13" s="62" t="str">
        <f t="shared" si="3"/>
        <v/>
      </c>
      <c r="S13" s="62"/>
      <c r="T13" s="63" t="str">
        <f t="shared" si="4"/>
        <v/>
      </c>
      <c r="U13" s="63"/>
    </row>
    <row r="14" spans="2:21" x14ac:dyDescent="0.2">
      <c r="B14" s="19">
        <v>6</v>
      </c>
      <c r="C14" s="58" t="str">
        <f t="shared" si="1"/>
        <v/>
      </c>
      <c r="D14" s="58"/>
      <c r="E14" s="19"/>
      <c r="F14" s="8"/>
      <c r="G14" s="19" t="s">
        <v>4</v>
      </c>
      <c r="H14" s="59"/>
      <c r="I14" s="59"/>
      <c r="J14" s="19"/>
      <c r="K14" s="58" t="str">
        <f t="shared" si="0"/>
        <v/>
      </c>
      <c r="L14" s="58"/>
      <c r="M14" s="6" t="str">
        <f t="shared" si="2"/>
        <v/>
      </c>
      <c r="N14" s="19"/>
      <c r="O14" s="8"/>
      <c r="P14" s="59"/>
      <c r="Q14" s="59"/>
      <c r="R14" s="62" t="str">
        <f t="shared" si="3"/>
        <v/>
      </c>
      <c r="S14" s="62"/>
      <c r="T14" s="63" t="str">
        <f t="shared" si="4"/>
        <v/>
      </c>
      <c r="U14" s="63"/>
    </row>
    <row r="15" spans="2:21" x14ac:dyDescent="0.2">
      <c r="B15" s="19">
        <v>7</v>
      </c>
      <c r="C15" s="58" t="str">
        <f t="shared" si="1"/>
        <v/>
      </c>
      <c r="D15" s="58"/>
      <c r="E15" s="19"/>
      <c r="F15" s="8"/>
      <c r="G15" s="19" t="s">
        <v>4</v>
      </c>
      <c r="H15" s="59"/>
      <c r="I15" s="59"/>
      <c r="J15" s="19"/>
      <c r="K15" s="58" t="str">
        <f t="shared" si="0"/>
        <v/>
      </c>
      <c r="L15" s="58"/>
      <c r="M15" s="6" t="str">
        <f t="shared" si="2"/>
        <v/>
      </c>
      <c r="N15" s="19"/>
      <c r="O15" s="8"/>
      <c r="P15" s="59"/>
      <c r="Q15" s="59"/>
      <c r="R15" s="62" t="str">
        <f t="shared" si="3"/>
        <v/>
      </c>
      <c r="S15" s="62"/>
      <c r="T15" s="63" t="str">
        <f t="shared" si="4"/>
        <v/>
      </c>
      <c r="U15" s="63"/>
    </row>
    <row r="16" spans="2:21" x14ac:dyDescent="0.2">
      <c r="B16" s="19">
        <v>8</v>
      </c>
      <c r="C16" s="58" t="str">
        <f t="shared" si="1"/>
        <v/>
      </c>
      <c r="D16" s="58"/>
      <c r="E16" s="19"/>
      <c r="F16" s="8"/>
      <c r="G16" s="19" t="s">
        <v>4</v>
      </c>
      <c r="H16" s="59"/>
      <c r="I16" s="59"/>
      <c r="J16" s="19"/>
      <c r="K16" s="58" t="str">
        <f t="shared" si="0"/>
        <v/>
      </c>
      <c r="L16" s="58"/>
      <c r="M16" s="6" t="str">
        <f t="shared" si="2"/>
        <v/>
      </c>
      <c r="N16" s="19"/>
      <c r="O16" s="8"/>
      <c r="P16" s="59"/>
      <c r="Q16" s="59"/>
      <c r="R16" s="62" t="str">
        <f t="shared" si="3"/>
        <v/>
      </c>
      <c r="S16" s="62"/>
      <c r="T16" s="63" t="str">
        <f t="shared" si="4"/>
        <v/>
      </c>
      <c r="U16" s="63"/>
    </row>
    <row r="17" spans="2:21" x14ac:dyDescent="0.2">
      <c r="B17" s="19">
        <v>9</v>
      </c>
      <c r="C17" s="58" t="str">
        <f t="shared" si="1"/>
        <v/>
      </c>
      <c r="D17" s="58"/>
      <c r="E17" s="19"/>
      <c r="F17" s="8"/>
      <c r="G17" s="19" t="s">
        <v>4</v>
      </c>
      <c r="H17" s="59"/>
      <c r="I17" s="59"/>
      <c r="J17" s="19"/>
      <c r="K17" s="58" t="str">
        <f t="shared" si="0"/>
        <v/>
      </c>
      <c r="L17" s="58"/>
      <c r="M17" s="6" t="str">
        <f t="shared" si="2"/>
        <v/>
      </c>
      <c r="N17" s="19"/>
      <c r="O17" s="8"/>
      <c r="P17" s="59"/>
      <c r="Q17" s="59"/>
      <c r="R17" s="62" t="str">
        <f t="shared" si="3"/>
        <v/>
      </c>
      <c r="S17" s="62"/>
      <c r="T17" s="63" t="str">
        <f t="shared" si="4"/>
        <v/>
      </c>
      <c r="U17" s="63"/>
    </row>
    <row r="18" spans="2:21" x14ac:dyDescent="0.2">
      <c r="B18" s="19">
        <v>10</v>
      </c>
      <c r="C18" s="58" t="str">
        <f t="shared" si="1"/>
        <v/>
      </c>
      <c r="D18" s="58"/>
      <c r="E18" s="19"/>
      <c r="F18" s="8"/>
      <c r="G18" s="19" t="s">
        <v>4</v>
      </c>
      <c r="H18" s="59"/>
      <c r="I18" s="59"/>
      <c r="J18" s="19"/>
      <c r="K18" s="58" t="str">
        <f t="shared" si="0"/>
        <v/>
      </c>
      <c r="L18" s="58"/>
      <c r="M18" s="6" t="str">
        <f t="shared" si="2"/>
        <v/>
      </c>
      <c r="N18" s="19"/>
      <c r="O18" s="8"/>
      <c r="P18" s="59"/>
      <c r="Q18" s="59"/>
      <c r="R18" s="62" t="str">
        <f t="shared" si="3"/>
        <v/>
      </c>
      <c r="S18" s="62"/>
      <c r="T18" s="63" t="str">
        <f t="shared" si="4"/>
        <v/>
      </c>
      <c r="U18" s="63"/>
    </row>
    <row r="19" spans="2:21" x14ac:dyDescent="0.2">
      <c r="B19" s="19">
        <v>11</v>
      </c>
      <c r="C19" s="58" t="str">
        <f t="shared" si="1"/>
        <v/>
      </c>
      <c r="D19" s="58"/>
      <c r="E19" s="19"/>
      <c r="F19" s="8"/>
      <c r="G19" s="19" t="s">
        <v>4</v>
      </c>
      <c r="H19" s="59"/>
      <c r="I19" s="59"/>
      <c r="J19" s="19"/>
      <c r="K19" s="58" t="str">
        <f t="shared" si="0"/>
        <v/>
      </c>
      <c r="L19" s="58"/>
      <c r="M19" s="6" t="str">
        <f t="shared" si="2"/>
        <v/>
      </c>
      <c r="N19" s="19"/>
      <c r="O19" s="8"/>
      <c r="P19" s="59"/>
      <c r="Q19" s="59"/>
      <c r="R19" s="62" t="str">
        <f t="shared" si="3"/>
        <v/>
      </c>
      <c r="S19" s="62"/>
      <c r="T19" s="63" t="str">
        <f t="shared" si="4"/>
        <v/>
      </c>
      <c r="U19" s="63"/>
    </row>
    <row r="20" spans="2:21" x14ac:dyDescent="0.2">
      <c r="B20" s="19">
        <v>12</v>
      </c>
      <c r="C20" s="58" t="str">
        <f t="shared" si="1"/>
        <v/>
      </c>
      <c r="D20" s="58"/>
      <c r="E20" s="19"/>
      <c r="F20" s="8"/>
      <c r="G20" s="19" t="s">
        <v>4</v>
      </c>
      <c r="H20" s="59"/>
      <c r="I20" s="59"/>
      <c r="J20" s="19"/>
      <c r="K20" s="58" t="str">
        <f t="shared" si="0"/>
        <v/>
      </c>
      <c r="L20" s="58"/>
      <c r="M20" s="6" t="str">
        <f t="shared" si="2"/>
        <v/>
      </c>
      <c r="N20" s="19"/>
      <c r="O20" s="8"/>
      <c r="P20" s="59"/>
      <c r="Q20" s="59"/>
      <c r="R20" s="62" t="str">
        <f t="shared" si="3"/>
        <v/>
      </c>
      <c r="S20" s="62"/>
      <c r="T20" s="63" t="str">
        <f t="shared" si="4"/>
        <v/>
      </c>
      <c r="U20" s="63"/>
    </row>
    <row r="21" spans="2:21" x14ac:dyDescent="0.2">
      <c r="B21" s="19">
        <v>13</v>
      </c>
      <c r="C21" s="58" t="str">
        <f t="shared" si="1"/>
        <v/>
      </c>
      <c r="D21" s="58"/>
      <c r="E21" s="19"/>
      <c r="F21" s="8"/>
      <c r="G21" s="19" t="s">
        <v>4</v>
      </c>
      <c r="H21" s="59"/>
      <c r="I21" s="59"/>
      <c r="J21" s="19"/>
      <c r="K21" s="58" t="str">
        <f t="shared" si="0"/>
        <v/>
      </c>
      <c r="L21" s="58"/>
      <c r="M21" s="6" t="str">
        <f t="shared" si="2"/>
        <v/>
      </c>
      <c r="N21" s="19"/>
      <c r="O21" s="8"/>
      <c r="P21" s="59"/>
      <c r="Q21" s="59"/>
      <c r="R21" s="62" t="str">
        <f t="shared" si="3"/>
        <v/>
      </c>
      <c r="S21" s="62"/>
      <c r="T21" s="63" t="str">
        <f t="shared" si="4"/>
        <v/>
      </c>
      <c r="U21" s="63"/>
    </row>
    <row r="22" spans="2:21" x14ac:dyDescent="0.2">
      <c r="B22" s="19">
        <v>14</v>
      </c>
      <c r="C22" s="58" t="str">
        <f t="shared" si="1"/>
        <v/>
      </c>
      <c r="D22" s="58"/>
      <c r="E22" s="19"/>
      <c r="F22" s="8"/>
      <c r="G22" s="19" t="s">
        <v>3</v>
      </c>
      <c r="H22" s="59"/>
      <c r="I22" s="59"/>
      <c r="J22" s="19"/>
      <c r="K22" s="58" t="str">
        <f t="shared" si="0"/>
        <v/>
      </c>
      <c r="L22" s="58"/>
      <c r="M22" s="6" t="str">
        <f t="shared" si="2"/>
        <v/>
      </c>
      <c r="N22" s="19"/>
      <c r="O22" s="8"/>
      <c r="P22" s="59"/>
      <c r="Q22" s="59"/>
      <c r="R22" s="62" t="str">
        <f t="shared" si="3"/>
        <v/>
      </c>
      <c r="S22" s="62"/>
      <c r="T22" s="63" t="str">
        <f t="shared" si="4"/>
        <v/>
      </c>
      <c r="U22" s="63"/>
    </row>
    <row r="23" spans="2:21" x14ac:dyDescent="0.2">
      <c r="B23" s="19">
        <v>15</v>
      </c>
      <c r="C23" s="58" t="str">
        <f t="shared" si="1"/>
        <v/>
      </c>
      <c r="D23" s="58"/>
      <c r="E23" s="19"/>
      <c r="F23" s="8"/>
      <c r="G23" s="19" t="s">
        <v>4</v>
      </c>
      <c r="H23" s="59"/>
      <c r="I23" s="59"/>
      <c r="J23" s="19"/>
      <c r="K23" s="58" t="str">
        <f t="shared" si="0"/>
        <v/>
      </c>
      <c r="L23" s="58"/>
      <c r="M23" s="6" t="str">
        <f t="shared" si="2"/>
        <v/>
      </c>
      <c r="N23" s="19"/>
      <c r="O23" s="8"/>
      <c r="P23" s="59"/>
      <c r="Q23" s="59"/>
      <c r="R23" s="62" t="str">
        <f t="shared" si="3"/>
        <v/>
      </c>
      <c r="S23" s="62"/>
      <c r="T23" s="63" t="str">
        <f t="shared" si="4"/>
        <v/>
      </c>
      <c r="U23" s="63"/>
    </row>
    <row r="24" spans="2:21" x14ac:dyDescent="0.2">
      <c r="B24" s="19">
        <v>16</v>
      </c>
      <c r="C24" s="58" t="str">
        <f t="shared" si="1"/>
        <v/>
      </c>
      <c r="D24" s="58"/>
      <c r="E24" s="19"/>
      <c r="F24" s="8"/>
      <c r="G24" s="19" t="s">
        <v>4</v>
      </c>
      <c r="H24" s="59"/>
      <c r="I24" s="59"/>
      <c r="J24" s="19"/>
      <c r="K24" s="58" t="str">
        <f t="shared" si="0"/>
        <v/>
      </c>
      <c r="L24" s="58"/>
      <c r="M24" s="6" t="str">
        <f t="shared" si="2"/>
        <v/>
      </c>
      <c r="N24" s="19"/>
      <c r="O24" s="8"/>
      <c r="P24" s="59"/>
      <c r="Q24" s="59"/>
      <c r="R24" s="62" t="str">
        <f t="shared" si="3"/>
        <v/>
      </c>
      <c r="S24" s="62"/>
      <c r="T24" s="63" t="str">
        <f t="shared" si="4"/>
        <v/>
      </c>
      <c r="U24" s="63"/>
    </row>
    <row r="25" spans="2:21" x14ac:dyDescent="0.2">
      <c r="B25" s="19">
        <v>17</v>
      </c>
      <c r="C25" s="58" t="str">
        <f t="shared" si="1"/>
        <v/>
      </c>
      <c r="D25" s="58"/>
      <c r="E25" s="19"/>
      <c r="F25" s="8"/>
      <c r="G25" s="19" t="s">
        <v>4</v>
      </c>
      <c r="H25" s="59"/>
      <c r="I25" s="59"/>
      <c r="J25" s="19"/>
      <c r="K25" s="58" t="str">
        <f t="shared" si="0"/>
        <v/>
      </c>
      <c r="L25" s="58"/>
      <c r="M25" s="6" t="str">
        <f t="shared" si="2"/>
        <v/>
      </c>
      <c r="N25" s="19"/>
      <c r="O25" s="8"/>
      <c r="P25" s="59"/>
      <c r="Q25" s="59"/>
      <c r="R25" s="62" t="str">
        <f t="shared" si="3"/>
        <v/>
      </c>
      <c r="S25" s="62"/>
      <c r="T25" s="63" t="str">
        <f t="shared" si="4"/>
        <v/>
      </c>
      <c r="U25" s="63"/>
    </row>
    <row r="26" spans="2:21" x14ac:dyDescent="0.2">
      <c r="B26" s="19">
        <v>18</v>
      </c>
      <c r="C26" s="58" t="str">
        <f t="shared" si="1"/>
        <v/>
      </c>
      <c r="D26" s="58"/>
      <c r="E26" s="19"/>
      <c r="F26" s="8"/>
      <c r="G26" s="19" t="s">
        <v>4</v>
      </c>
      <c r="H26" s="59"/>
      <c r="I26" s="59"/>
      <c r="J26" s="19"/>
      <c r="K26" s="58" t="str">
        <f t="shared" si="0"/>
        <v/>
      </c>
      <c r="L26" s="58"/>
      <c r="M26" s="6" t="str">
        <f t="shared" si="2"/>
        <v/>
      </c>
      <c r="N26" s="19"/>
      <c r="O26" s="8"/>
      <c r="P26" s="59"/>
      <c r="Q26" s="59"/>
      <c r="R26" s="62" t="str">
        <f t="shared" si="3"/>
        <v/>
      </c>
      <c r="S26" s="62"/>
      <c r="T26" s="63" t="str">
        <f t="shared" si="4"/>
        <v/>
      </c>
      <c r="U26" s="63"/>
    </row>
    <row r="27" spans="2:21" x14ac:dyDescent="0.2">
      <c r="B27" s="19">
        <v>19</v>
      </c>
      <c r="C27" s="58" t="str">
        <f t="shared" si="1"/>
        <v/>
      </c>
      <c r="D27" s="58"/>
      <c r="E27" s="19"/>
      <c r="F27" s="8"/>
      <c r="G27" s="19" t="s">
        <v>3</v>
      </c>
      <c r="H27" s="59"/>
      <c r="I27" s="59"/>
      <c r="J27" s="19"/>
      <c r="K27" s="58" t="str">
        <f t="shared" si="0"/>
        <v/>
      </c>
      <c r="L27" s="58"/>
      <c r="M27" s="6" t="str">
        <f t="shared" si="2"/>
        <v/>
      </c>
      <c r="N27" s="19"/>
      <c r="O27" s="8"/>
      <c r="P27" s="59"/>
      <c r="Q27" s="59"/>
      <c r="R27" s="62" t="str">
        <f t="shared" si="3"/>
        <v/>
      </c>
      <c r="S27" s="62"/>
      <c r="T27" s="63" t="str">
        <f t="shared" si="4"/>
        <v/>
      </c>
      <c r="U27" s="63"/>
    </row>
    <row r="28" spans="2:21" x14ac:dyDescent="0.2">
      <c r="B28" s="19">
        <v>20</v>
      </c>
      <c r="C28" s="58" t="str">
        <f t="shared" si="1"/>
        <v/>
      </c>
      <c r="D28" s="58"/>
      <c r="E28" s="19"/>
      <c r="F28" s="8"/>
      <c r="G28" s="19" t="s">
        <v>4</v>
      </c>
      <c r="H28" s="59"/>
      <c r="I28" s="59"/>
      <c r="J28" s="19"/>
      <c r="K28" s="58" t="str">
        <f t="shared" si="0"/>
        <v/>
      </c>
      <c r="L28" s="58"/>
      <c r="M28" s="6" t="str">
        <f t="shared" si="2"/>
        <v/>
      </c>
      <c r="N28" s="19"/>
      <c r="O28" s="8"/>
      <c r="P28" s="59"/>
      <c r="Q28" s="59"/>
      <c r="R28" s="62" t="str">
        <f t="shared" si="3"/>
        <v/>
      </c>
      <c r="S28" s="62"/>
      <c r="T28" s="63" t="str">
        <f t="shared" si="4"/>
        <v/>
      </c>
      <c r="U28" s="63"/>
    </row>
    <row r="29" spans="2:21" x14ac:dyDescent="0.2">
      <c r="B29" s="19">
        <v>21</v>
      </c>
      <c r="C29" s="58" t="str">
        <f t="shared" si="1"/>
        <v/>
      </c>
      <c r="D29" s="58"/>
      <c r="E29" s="19"/>
      <c r="F29" s="8"/>
      <c r="G29" s="19" t="s">
        <v>3</v>
      </c>
      <c r="H29" s="59"/>
      <c r="I29" s="59"/>
      <c r="J29" s="19"/>
      <c r="K29" s="58" t="str">
        <f t="shared" si="0"/>
        <v/>
      </c>
      <c r="L29" s="58"/>
      <c r="M29" s="6" t="str">
        <f t="shared" si="2"/>
        <v/>
      </c>
      <c r="N29" s="19"/>
      <c r="O29" s="8"/>
      <c r="P29" s="59"/>
      <c r="Q29" s="59"/>
      <c r="R29" s="62" t="str">
        <f t="shared" si="3"/>
        <v/>
      </c>
      <c r="S29" s="62"/>
      <c r="T29" s="63" t="str">
        <f t="shared" si="4"/>
        <v/>
      </c>
      <c r="U29" s="63"/>
    </row>
    <row r="30" spans="2:21" x14ac:dyDescent="0.2">
      <c r="B30" s="19">
        <v>22</v>
      </c>
      <c r="C30" s="58" t="str">
        <f t="shared" si="1"/>
        <v/>
      </c>
      <c r="D30" s="58"/>
      <c r="E30" s="19"/>
      <c r="F30" s="8"/>
      <c r="G30" s="19" t="s">
        <v>3</v>
      </c>
      <c r="H30" s="59"/>
      <c r="I30" s="59"/>
      <c r="J30" s="19"/>
      <c r="K30" s="58" t="str">
        <f t="shared" si="0"/>
        <v/>
      </c>
      <c r="L30" s="58"/>
      <c r="M30" s="6" t="str">
        <f t="shared" si="2"/>
        <v/>
      </c>
      <c r="N30" s="19"/>
      <c r="O30" s="8"/>
      <c r="P30" s="59"/>
      <c r="Q30" s="59"/>
      <c r="R30" s="62" t="str">
        <f t="shared" si="3"/>
        <v/>
      </c>
      <c r="S30" s="62"/>
      <c r="T30" s="63" t="str">
        <f t="shared" si="4"/>
        <v/>
      </c>
      <c r="U30" s="63"/>
    </row>
    <row r="31" spans="2:21" x14ac:dyDescent="0.2">
      <c r="B31" s="19">
        <v>23</v>
      </c>
      <c r="C31" s="58" t="str">
        <f t="shared" si="1"/>
        <v/>
      </c>
      <c r="D31" s="58"/>
      <c r="E31" s="19"/>
      <c r="F31" s="8"/>
      <c r="G31" s="19" t="s">
        <v>3</v>
      </c>
      <c r="H31" s="59"/>
      <c r="I31" s="59"/>
      <c r="J31" s="19"/>
      <c r="K31" s="58" t="str">
        <f t="shared" si="0"/>
        <v/>
      </c>
      <c r="L31" s="58"/>
      <c r="M31" s="6" t="str">
        <f t="shared" si="2"/>
        <v/>
      </c>
      <c r="N31" s="19"/>
      <c r="O31" s="8"/>
      <c r="P31" s="59"/>
      <c r="Q31" s="59"/>
      <c r="R31" s="62" t="str">
        <f t="shared" si="3"/>
        <v/>
      </c>
      <c r="S31" s="62"/>
      <c r="T31" s="63" t="str">
        <f t="shared" si="4"/>
        <v/>
      </c>
      <c r="U31" s="63"/>
    </row>
    <row r="32" spans="2:21" x14ac:dyDescent="0.2">
      <c r="B32" s="19">
        <v>24</v>
      </c>
      <c r="C32" s="58" t="str">
        <f t="shared" si="1"/>
        <v/>
      </c>
      <c r="D32" s="58"/>
      <c r="E32" s="19"/>
      <c r="F32" s="8"/>
      <c r="G32" s="19" t="s">
        <v>3</v>
      </c>
      <c r="H32" s="59"/>
      <c r="I32" s="59"/>
      <c r="J32" s="19"/>
      <c r="K32" s="58" t="str">
        <f t="shared" si="0"/>
        <v/>
      </c>
      <c r="L32" s="58"/>
      <c r="M32" s="6" t="str">
        <f t="shared" si="2"/>
        <v/>
      </c>
      <c r="N32" s="19"/>
      <c r="O32" s="8"/>
      <c r="P32" s="59"/>
      <c r="Q32" s="59"/>
      <c r="R32" s="62" t="str">
        <f t="shared" si="3"/>
        <v/>
      </c>
      <c r="S32" s="62"/>
      <c r="T32" s="63" t="str">
        <f t="shared" si="4"/>
        <v/>
      </c>
      <c r="U32" s="63"/>
    </row>
    <row r="33" spans="2:21" x14ac:dyDescent="0.2">
      <c r="B33" s="19">
        <v>25</v>
      </c>
      <c r="C33" s="58" t="str">
        <f t="shared" si="1"/>
        <v/>
      </c>
      <c r="D33" s="58"/>
      <c r="E33" s="19"/>
      <c r="F33" s="8"/>
      <c r="G33" s="19" t="s">
        <v>4</v>
      </c>
      <c r="H33" s="59"/>
      <c r="I33" s="59"/>
      <c r="J33" s="19"/>
      <c r="K33" s="58" t="str">
        <f t="shared" si="0"/>
        <v/>
      </c>
      <c r="L33" s="58"/>
      <c r="M33" s="6" t="str">
        <f t="shared" si="2"/>
        <v/>
      </c>
      <c r="N33" s="19"/>
      <c r="O33" s="8"/>
      <c r="P33" s="59"/>
      <c r="Q33" s="59"/>
      <c r="R33" s="62" t="str">
        <f t="shared" si="3"/>
        <v/>
      </c>
      <c r="S33" s="62"/>
      <c r="T33" s="63" t="str">
        <f t="shared" si="4"/>
        <v/>
      </c>
      <c r="U33" s="63"/>
    </row>
    <row r="34" spans="2:21" x14ac:dyDescent="0.2">
      <c r="B34" s="19">
        <v>26</v>
      </c>
      <c r="C34" s="58" t="str">
        <f t="shared" si="1"/>
        <v/>
      </c>
      <c r="D34" s="58"/>
      <c r="E34" s="19"/>
      <c r="F34" s="8"/>
      <c r="G34" s="19" t="s">
        <v>3</v>
      </c>
      <c r="H34" s="59"/>
      <c r="I34" s="59"/>
      <c r="J34" s="19"/>
      <c r="K34" s="58" t="str">
        <f t="shared" si="0"/>
        <v/>
      </c>
      <c r="L34" s="58"/>
      <c r="M34" s="6" t="str">
        <f t="shared" si="2"/>
        <v/>
      </c>
      <c r="N34" s="19"/>
      <c r="O34" s="8"/>
      <c r="P34" s="59"/>
      <c r="Q34" s="59"/>
      <c r="R34" s="62" t="str">
        <f t="shared" si="3"/>
        <v/>
      </c>
      <c r="S34" s="62"/>
      <c r="T34" s="63" t="str">
        <f t="shared" si="4"/>
        <v/>
      </c>
      <c r="U34" s="63"/>
    </row>
    <row r="35" spans="2:21" x14ac:dyDescent="0.2">
      <c r="B35" s="19">
        <v>27</v>
      </c>
      <c r="C35" s="58" t="str">
        <f t="shared" si="1"/>
        <v/>
      </c>
      <c r="D35" s="58"/>
      <c r="E35" s="19"/>
      <c r="F35" s="8"/>
      <c r="G35" s="19" t="s">
        <v>3</v>
      </c>
      <c r="H35" s="59"/>
      <c r="I35" s="59"/>
      <c r="J35" s="19"/>
      <c r="K35" s="58" t="str">
        <f t="shared" si="0"/>
        <v/>
      </c>
      <c r="L35" s="58"/>
      <c r="M35" s="6" t="str">
        <f t="shared" si="2"/>
        <v/>
      </c>
      <c r="N35" s="19"/>
      <c r="O35" s="8"/>
      <c r="P35" s="59"/>
      <c r="Q35" s="59"/>
      <c r="R35" s="62" t="str">
        <f t="shared" si="3"/>
        <v/>
      </c>
      <c r="S35" s="62"/>
      <c r="T35" s="63" t="str">
        <f t="shared" si="4"/>
        <v/>
      </c>
      <c r="U35" s="63"/>
    </row>
    <row r="36" spans="2:21" x14ac:dyDescent="0.2">
      <c r="B36" s="19">
        <v>28</v>
      </c>
      <c r="C36" s="58" t="str">
        <f t="shared" si="1"/>
        <v/>
      </c>
      <c r="D36" s="58"/>
      <c r="E36" s="19"/>
      <c r="F36" s="8"/>
      <c r="G36" s="19" t="s">
        <v>3</v>
      </c>
      <c r="H36" s="59"/>
      <c r="I36" s="59"/>
      <c r="J36" s="19"/>
      <c r="K36" s="58" t="str">
        <f t="shared" si="0"/>
        <v/>
      </c>
      <c r="L36" s="58"/>
      <c r="M36" s="6" t="str">
        <f t="shared" si="2"/>
        <v/>
      </c>
      <c r="N36" s="19"/>
      <c r="O36" s="8"/>
      <c r="P36" s="59"/>
      <c r="Q36" s="59"/>
      <c r="R36" s="62" t="str">
        <f t="shared" si="3"/>
        <v/>
      </c>
      <c r="S36" s="62"/>
      <c r="T36" s="63" t="str">
        <f t="shared" si="4"/>
        <v/>
      </c>
      <c r="U36" s="63"/>
    </row>
    <row r="37" spans="2:21" x14ac:dyDescent="0.2">
      <c r="B37" s="19">
        <v>29</v>
      </c>
      <c r="C37" s="58" t="str">
        <f t="shared" si="1"/>
        <v/>
      </c>
      <c r="D37" s="58"/>
      <c r="E37" s="19"/>
      <c r="F37" s="8"/>
      <c r="G37" s="19" t="s">
        <v>3</v>
      </c>
      <c r="H37" s="59"/>
      <c r="I37" s="59"/>
      <c r="J37" s="19"/>
      <c r="K37" s="58" t="str">
        <f t="shared" si="0"/>
        <v/>
      </c>
      <c r="L37" s="58"/>
      <c r="M37" s="6" t="str">
        <f t="shared" si="2"/>
        <v/>
      </c>
      <c r="N37" s="19"/>
      <c r="O37" s="8"/>
      <c r="P37" s="59"/>
      <c r="Q37" s="59"/>
      <c r="R37" s="62" t="str">
        <f t="shared" si="3"/>
        <v/>
      </c>
      <c r="S37" s="62"/>
      <c r="T37" s="63" t="str">
        <f t="shared" si="4"/>
        <v/>
      </c>
      <c r="U37" s="63"/>
    </row>
    <row r="38" spans="2:21" x14ac:dyDescent="0.2">
      <c r="B38" s="19">
        <v>30</v>
      </c>
      <c r="C38" s="58" t="str">
        <f t="shared" si="1"/>
        <v/>
      </c>
      <c r="D38" s="58"/>
      <c r="E38" s="19"/>
      <c r="F38" s="8"/>
      <c r="G38" s="19" t="s">
        <v>4</v>
      </c>
      <c r="H38" s="59"/>
      <c r="I38" s="59"/>
      <c r="J38" s="19"/>
      <c r="K38" s="58" t="str">
        <f t="shared" si="0"/>
        <v/>
      </c>
      <c r="L38" s="58"/>
      <c r="M38" s="6" t="str">
        <f t="shared" si="2"/>
        <v/>
      </c>
      <c r="N38" s="19"/>
      <c r="O38" s="8"/>
      <c r="P38" s="59"/>
      <c r="Q38" s="59"/>
      <c r="R38" s="62" t="str">
        <f t="shared" si="3"/>
        <v/>
      </c>
      <c r="S38" s="62"/>
      <c r="T38" s="63" t="str">
        <f t="shared" si="4"/>
        <v/>
      </c>
      <c r="U38" s="63"/>
    </row>
    <row r="39" spans="2:21" x14ac:dyDescent="0.2">
      <c r="B39" s="19">
        <v>31</v>
      </c>
      <c r="C39" s="58" t="str">
        <f t="shared" si="1"/>
        <v/>
      </c>
      <c r="D39" s="58"/>
      <c r="E39" s="19"/>
      <c r="F39" s="8"/>
      <c r="G39" s="19" t="s">
        <v>4</v>
      </c>
      <c r="H39" s="59"/>
      <c r="I39" s="59"/>
      <c r="J39" s="19"/>
      <c r="K39" s="58" t="str">
        <f t="shared" si="0"/>
        <v/>
      </c>
      <c r="L39" s="58"/>
      <c r="M39" s="6" t="str">
        <f t="shared" si="2"/>
        <v/>
      </c>
      <c r="N39" s="19"/>
      <c r="O39" s="8"/>
      <c r="P39" s="59"/>
      <c r="Q39" s="59"/>
      <c r="R39" s="62" t="str">
        <f t="shared" si="3"/>
        <v/>
      </c>
      <c r="S39" s="62"/>
      <c r="T39" s="63" t="str">
        <f t="shared" si="4"/>
        <v/>
      </c>
      <c r="U39" s="63"/>
    </row>
    <row r="40" spans="2:21" x14ac:dyDescent="0.2">
      <c r="B40" s="19">
        <v>32</v>
      </c>
      <c r="C40" s="58" t="str">
        <f t="shared" si="1"/>
        <v/>
      </c>
      <c r="D40" s="58"/>
      <c r="E40" s="19"/>
      <c r="F40" s="8"/>
      <c r="G40" s="19" t="s">
        <v>4</v>
      </c>
      <c r="H40" s="59"/>
      <c r="I40" s="59"/>
      <c r="J40" s="19"/>
      <c r="K40" s="58" t="str">
        <f t="shared" si="0"/>
        <v/>
      </c>
      <c r="L40" s="58"/>
      <c r="M40" s="6" t="str">
        <f t="shared" si="2"/>
        <v/>
      </c>
      <c r="N40" s="19"/>
      <c r="O40" s="8"/>
      <c r="P40" s="59"/>
      <c r="Q40" s="59"/>
      <c r="R40" s="62" t="str">
        <f t="shared" si="3"/>
        <v/>
      </c>
      <c r="S40" s="62"/>
      <c r="T40" s="63" t="str">
        <f t="shared" si="4"/>
        <v/>
      </c>
      <c r="U40" s="63"/>
    </row>
    <row r="41" spans="2:21" x14ac:dyDescent="0.2">
      <c r="B41" s="19">
        <v>33</v>
      </c>
      <c r="C41" s="58" t="str">
        <f t="shared" si="1"/>
        <v/>
      </c>
      <c r="D41" s="58"/>
      <c r="E41" s="19"/>
      <c r="F41" s="8"/>
      <c r="G41" s="19" t="s">
        <v>3</v>
      </c>
      <c r="H41" s="59"/>
      <c r="I41" s="59"/>
      <c r="J41" s="19"/>
      <c r="K41" s="58" t="str">
        <f t="shared" si="0"/>
        <v/>
      </c>
      <c r="L41" s="58"/>
      <c r="M41" s="6" t="str">
        <f t="shared" si="2"/>
        <v/>
      </c>
      <c r="N41" s="19"/>
      <c r="O41" s="8"/>
      <c r="P41" s="59"/>
      <c r="Q41" s="59"/>
      <c r="R41" s="62" t="str">
        <f t="shared" si="3"/>
        <v/>
      </c>
      <c r="S41" s="62"/>
      <c r="T41" s="63" t="str">
        <f t="shared" si="4"/>
        <v/>
      </c>
      <c r="U41" s="63"/>
    </row>
    <row r="42" spans="2:21" x14ac:dyDescent="0.2">
      <c r="B42" s="19">
        <v>34</v>
      </c>
      <c r="C42" s="58" t="str">
        <f t="shared" si="1"/>
        <v/>
      </c>
      <c r="D42" s="58"/>
      <c r="E42" s="19"/>
      <c r="F42" s="8"/>
      <c r="G42" s="19" t="s">
        <v>4</v>
      </c>
      <c r="H42" s="59"/>
      <c r="I42" s="59"/>
      <c r="J42" s="19"/>
      <c r="K42" s="58" t="str">
        <f t="shared" si="0"/>
        <v/>
      </c>
      <c r="L42" s="58"/>
      <c r="M42" s="6" t="str">
        <f t="shared" si="2"/>
        <v/>
      </c>
      <c r="N42" s="19"/>
      <c r="O42" s="8"/>
      <c r="P42" s="59"/>
      <c r="Q42" s="59"/>
      <c r="R42" s="62" t="str">
        <f t="shared" si="3"/>
        <v/>
      </c>
      <c r="S42" s="62"/>
      <c r="T42" s="63" t="str">
        <f t="shared" si="4"/>
        <v/>
      </c>
      <c r="U42" s="63"/>
    </row>
    <row r="43" spans="2:21" x14ac:dyDescent="0.2">
      <c r="B43" s="19">
        <v>35</v>
      </c>
      <c r="C43" s="58" t="str">
        <f t="shared" si="1"/>
        <v/>
      </c>
      <c r="D43" s="58"/>
      <c r="E43" s="19"/>
      <c r="F43" s="8"/>
      <c r="G43" s="19" t="s">
        <v>3</v>
      </c>
      <c r="H43" s="59"/>
      <c r="I43" s="59"/>
      <c r="J43" s="19"/>
      <c r="K43" s="58" t="str">
        <f t="shared" si="0"/>
        <v/>
      </c>
      <c r="L43" s="58"/>
      <c r="M43" s="6" t="str">
        <f t="shared" si="2"/>
        <v/>
      </c>
      <c r="N43" s="19"/>
      <c r="O43" s="8"/>
      <c r="P43" s="59"/>
      <c r="Q43" s="59"/>
      <c r="R43" s="62" t="str">
        <f t="shared" si="3"/>
        <v/>
      </c>
      <c r="S43" s="62"/>
      <c r="T43" s="63" t="str">
        <f t="shared" si="4"/>
        <v/>
      </c>
      <c r="U43" s="63"/>
    </row>
    <row r="44" spans="2:21" x14ac:dyDescent="0.2">
      <c r="B44" s="19">
        <v>36</v>
      </c>
      <c r="C44" s="58" t="str">
        <f t="shared" si="1"/>
        <v/>
      </c>
      <c r="D44" s="58"/>
      <c r="E44" s="19"/>
      <c r="F44" s="8"/>
      <c r="G44" s="19" t="s">
        <v>4</v>
      </c>
      <c r="H44" s="59"/>
      <c r="I44" s="59"/>
      <c r="J44" s="19"/>
      <c r="K44" s="58" t="str">
        <f t="shared" si="0"/>
        <v/>
      </c>
      <c r="L44" s="58"/>
      <c r="M44" s="6" t="str">
        <f t="shared" si="2"/>
        <v/>
      </c>
      <c r="N44" s="19"/>
      <c r="O44" s="8"/>
      <c r="P44" s="59"/>
      <c r="Q44" s="59"/>
      <c r="R44" s="62" t="str">
        <f t="shared" si="3"/>
        <v/>
      </c>
      <c r="S44" s="62"/>
      <c r="T44" s="63" t="str">
        <f t="shared" si="4"/>
        <v/>
      </c>
      <c r="U44" s="63"/>
    </row>
    <row r="45" spans="2:21" x14ac:dyDescent="0.2">
      <c r="B45" s="19">
        <v>37</v>
      </c>
      <c r="C45" s="58" t="str">
        <f t="shared" si="1"/>
        <v/>
      </c>
      <c r="D45" s="58"/>
      <c r="E45" s="19"/>
      <c r="F45" s="8"/>
      <c r="G45" s="19" t="s">
        <v>3</v>
      </c>
      <c r="H45" s="59"/>
      <c r="I45" s="59"/>
      <c r="J45" s="19"/>
      <c r="K45" s="58" t="str">
        <f t="shared" si="0"/>
        <v/>
      </c>
      <c r="L45" s="58"/>
      <c r="M45" s="6" t="str">
        <f t="shared" si="2"/>
        <v/>
      </c>
      <c r="N45" s="19"/>
      <c r="O45" s="8"/>
      <c r="P45" s="59"/>
      <c r="Q45" s="59"/>
      <c r="R45" s="62" t="str">
        <f t="shared" si="3"/>
        <v/>
      </c>
      <c r="S45" s="62"/>
      <c r="T45" s="63" t="str">
        <f t="shared" si="4"/>
        <v/>
      </c>
      <c r="U45" s="63"/>
    </row>
    <row r="46" spans="2:21" x14ac:dyDescent="0.2">
      <c r="B46" s="19">
        <v>38</v>
      </c>
      <c r="C46" s="58" t="str">
        <f t="shared" si="1"/>
        <v/>
      </c>
      <c r="D46" s="58"/>
      <c r="E46" s="19"/>
      <c r="F46" s="8"/>
      <c r="G46" s="19" t="s">
        <v>4</v>
      </c>
      <c r="H46" s="59"/>
      <c r="I46" s="59"/>
      <c r="J46" s="19"/>
      <c r="K46" s="58" t="str">
        <f t="shared" si="0"/>
        <v/>
      </c>
      <c r="L46" s="58"/>
      <c r="M46" s="6" t="str">
        <f t="shared" si="2"/>
        <v/>
      </c>
      <c r="N46" s="19"/>
      <c r="O46" s="8"/>
      <c r="P46" s="59"/>
      <c r="Q46" s="59"/>
      <c r="R46" s="62" t="str">
        <f t="shared" si="3"/>
        <v/>
      </c>
      <c r="S46" s="62"/>
      <c r="T46" s="63" t="str">
        <f t="shared" si="4"/>
        <v/>
      </c>
      <c r="U46" s="63"/>
    </row>
    <row r="47" spans="2:21" x14ac:dyDescent="0.2">
      <c r="B47" s="19">
        <v>39</v>
      </c>
      <c r="C47" s="58" t="str">
        <f t="shared" si="1"/>
        <v/>
      </c>
      <c r="D47" s="58"/>
      <c r="E47" s="19"/>
      <c r="F47" s="8"/>
      <c r="G47" s="19" t="s">
        <v>4</v>
      </c>
      <c r="H47" s="59"/>
      <c r="I47" s="59"/>
      <c r="J47" s="19"/>
      <c r="K47" s="58" t="str">
        <f t="shared" si="0"/>
        <v/>
      </c>
      <c r="L47" s="58"/>
      <c r="M47" s="6" t="str">
        <f t="shared" si="2"/>
        <v/>
      </c>
      <c r="N47" s="19"/>
      <c r="O47" s="8"/>
      <c r="P47" s="59"/>
      <c r="Q47" s="59"/>
      <c r="R47" s="62" t="str">
        <f t="shared" si="3"/>
        <v/>
      </c>
      <c r="S47" s="62"/>
      <c r="T47" s="63" t="str">
        <f t="shared" si="4"/>
        <v/>
      </c>
      <c r="U47" s="63"/>
    </row>
    <row r="48" spans="2:21" x14ac:dyDescent="0.2">
      <c r="B48" s="19">
        <v>40</v>
      </c>
      <c r="C48" s="58" t="str">
        <f t="shared" si="1"/>
        <v/>
      </c>
      <c r="D48" s="58"/>
      <c r="E48" s="19"/>
      <c r="F48" s="8"/>
      <c r="G48" s="19" t="s">
        <v>37</v>
      </c>
      <c r="H48" s="59"/>
      <c r="I48" s="59"/>
      <c r="J48" s="19"/>
      <c r="K48" s="58" t="str">
        <f t="shared" si="0"/>
        <v/>
      </c>
      <c r="L48" s="58"/>
      <c r="M48" s="6" t="str">
        <f t="shared" si="2"/>
        <v/>
      </c>
      <c r="N48" s="19"/>
      <c r="O48" s="8"/>
      <c r="P48" s="59"/>
      <c r="Q48" s="59"/>
      <c r="R48" s="62" t="str">
        <f t="shared" si="3"/>
        <v/>
      </c>
      <c r="S48" s="62"/>
      <c r="T48" s="63" t="str">
        <f t="shared" si="4"/>
        <v/>
      </c>
      <c r="U48" s="63"/>
    </row>
    <row r="49" spans="2:21" x14ac:dyDescent="0.2">
      <c r="B49" s="19">
        <v>41</v>
      </c>
      <c r="C49" s="58" t="str">
        <f t="shared" si="1"/>
        <v/>
      </c>
      <c r="D49" s="58"/>
      <c r="E49" s="19"/>
      <c r="F49" s="8"/>
      <c r="G49" s="19" t="s">
        <v>4</v>
      </c>
      <c r="H49" s="59"/>
      <c r="I49" s="59"/>
      <c r="J49" s="19"/>
      <c r="K49" s="58" t="str">
        <f t="shared" si="0"/>
        <v/>
      </c>
      <c r="L49" s="58"/>
      <c r="M49" s="6" t="str">
        <f t="shared" si="2"/>
        <v/>
      </c>
      <c r="N49" s="19"/>
      <c r="O49" s="8"/>
      <c r="P49" s="59"/>
      <c r="Q49" s="59"/>
      <c r="R49" s="62" t="str">
        <f t="shared" si="3"/>
        <v/>
      </c>
      <c r="S49" s="62"/>
      <c r="T49" s="63" t="str">
        <f t="shared" si="4"/>
        <v/>
      </c>
      <c r="U49" s="63"/>
    </row>
    <row r="50" spans="2:21" x14ac:dyDescent="0.2">
      <c r="B50" s="19">
        <v>42</v>
      </c>
      <c r="C50" s="58" t="str">
        <f t="shared" si="1"/>
        <v/>
      </c>
      <c r="D50" s="58"/>
      <c r="E50" s="19"/>
      <c r="F50" s="8"/>
      <c r="G50" s="19" t="s">
        <v>4</v>
      </c>
      <c r="H50" s="59"/>
      <c r="I50" s="59"/>
      <c r="J50" s="19"/>
      <c r="K50" s="58" t="str">
        <f t="shared" si="0"/>
        <v/>
      </c>
      <c r="L50" s="58"/>
      <c r="M50" s="6" t="str">
        <f t="shared" si="2"/>
        <v/>
      </c>
      <c r="N50" s="19"/>
      <c r="O50" s="8"/>
      <c r="P50" s="59"/>
      <c r="Q50" s="59"/>
      <c r="R50" s="62" t="str">
        <f t="shared" si="3"/>
        <v/>
      </c>
      <c r="S50" s="62"/>
      <c r="T50" s="63" t="str">
        <f t="shared" si="4"/>
        <v/>
      </c>
      <c r="U50" s="63"/>
    </row>
    <row r="51" spans="2:21" x14ac:dyDescent="0.2">
      <c r="B51" s="19">
        <v>43</v>
      </c>
      <c r="C51" s="58" t="str">
        <f t="shared" si="1"/>
        <v/>
      </c>
      <c r="D51" s="58"/>
      <c r="E51" s="19"/>
      <c r="F51" s="8"/>
      <c r="G51" s="19" t="s">
        <v>3</v>
      </c>
      <c r="H51" s="59"/>
      <c r="I51" s="59"/>
      <c r="J51" s="19"/>
      <c r="K51" s="58" t="str">
        <f t="shared" si="0"/>
        <v/>
      </c>
      <c r="L51" s="58"/>
      <c r="M51" s="6" t="str">
        <f t="shared" si="2"/>
        <v/>
      </c>
      <c r="N51" s="19"/>
      <c r="O51" s="8"/>
      <c r="P51" s="59"/>
      <c r="Q51" s="59"/>
      <c r="R51" s="62" t="str">
        <f t="shared" si="3"/>
        <v/>
      </c>
      <c r="S51" s="62"/>
      <c r="T51" s="63" t="str">
        <f t="shared" si="4"/>
        <v/>
      </c>
      <c r="U51" s="63"/>
    </row>
    <row r="52" spans="2:21" x14ac:dyDescent="0.2">
      <c r="B52" s="19">
        <v>44</v>
      </c>
      <c r="C52" s="58" t="str">
        <f t="shared" si="1"/>
        <v/>
      </c>
      <c r="D52" s="58"/>
      <c r="E52" s="19"/>
      <c r="F52" s="8"/>
      <c r="G52" s="19" t="s">
        <v>3</v>
      </c>
      <c r="H52" s="59"/>
      <c r="I52" s="59"/>
      <c r="J52" s="19"/>
      <c r="K52" s="58" t="str">
        <f t="shared" si="0"/>
        <v/>
      </c>
      <c r="L52" s="58"/>
      <c r="M52" s="6" t="str">
        <f t="shared" si="2"/>
        <v/>
      </c>
      <c r="N52" s="19"/>
      <c r="O52" s="8"/>
      <c r="P52" s="59"/>
      <c r="Q52" s="59"/>
      <c r="R52" s="62" t="str">
        <f t="shared" si="3"/>
        <v/>
      </c>
      <c r="S52" s="62"/>
      <c r="T52" s="63" t="str">
        <f t="shared" si="4"/>
        <v/>
      </c>
      <c r="U52" s="63"/>
    </row>
    <row r="53" spans="2:21" x14ac:dyDescent="0.2">
      <c r="B53" s="19">
        <v>45</v>
      </c>
      <c r="C53" s="58" t="str">
        <f t="shared" si="1"/>
        <v/>
      </c>
      <c r="D53" s="58"/>
      <c r="E53" s="19"/>
      <c r="F53" s="8"/>
      <c r="G53" s="19" t="s">
        <v>4</v>
      </c>
      <c r="H53" s="59"/>
      <c r="I53" s="59"/>
      <c r="J53" s="19"/>
      <c r="K53" s="58" t="str">
        <f t="shared" si="0"/>
        <v/>
      </c>
      <c r="L53" s="58"/>
      <c r="M53" s="6" t="str">
        <f t="shared" si="2"/>
        <v/>
      </c>
      <c r="N53" s="19"/>
      <c r="O53" s="8"/>
      <c r="P53" s="59"/>
      <c r="Q53" s="59"/>
      <c r="R53" s="62" t="str">
        <f t="shared" si="3"/>
        <v/>
      </c>
      <c r="S53" s="62"/>
      <c r="T53" s="63" t="str">
        <f t="shared" si="4"/>
        <v/>
      </c>
      <c r="U53" s="63"/>
    </row>
    <row r="54" spans="2:21" x14ac:dyDescent="0.2">
      <c r="B54" s="19">
        <v>46</v>
      </c>
      <c r="C54" s="58" t="str">
        <f t="shared" si="1"/>
        <v/>
      </c>
      <c r="D54" s="58"/>
      <c r="E54" s="19"/>
      <c r="F54" s="8"/>
      <c r="G54" s="19" t="s">
        <v>4</v>
      </c>
      <c r="H54" s="59"/>
      <c r="I54" s="59"/>
      <c r="J54" s="19"/>
      <c r="K54" s="58" t="str">
        <f t="shared" si="0"/>
        <v/>
      </c>
      <c r="L54" s="58"/>
      <c r="M54" s="6" t="str">
        <f t="shared" si="2"/>
        <v/>
      </c>
      <c r="N54" s="19"/>
      <c r="O54" s="8"/>
      <c r="P54" s="59"/>
      <c r="Q54" s="59"/>
      <c r="R54" s="62" t="str">
        <f t="shared" si="3"/>
        <v/>
      </c>
      <c r="S54" s="62"/>
      <c r="T54" s="63" t="str">
        <f t="shared" si="4"/>
        <v/>
      </c>
      <c r="U54" s="63"/>
    </row>
    <row r="55" spans="2:21" x14ac:dyDescent="0.2">
      <c r="B55" s="19">
        <v>47</v>
      </c>
      <c r="C55" s="58" t="str">
        <f t="shared" si="1"/>
        <v/>
      </c>
      <c r="D55" s="58"/>
      <c r="E55" s="19"/>
      <c r="F55" s="8"/>
      <c r="G55" s="19" t="s">
        <v>3</v>
      </c>
      <c r="H55" s="59"/>
      <c r="I55" s="59"/>
      <c r="J55" s="19"/>
      <c r="K55" s="58" t="str">
        <f t="shared" si="0"/>
        <v/>
      </c>
      <c r="L55" s="58"/>
      <c r="M55" s="6" t="str">
        <f t="shared" si="2"/>
        <v/>
      </c>
      <c r="N55" s="19"/>
      <c r="O55" s="8"/>
      <c r="P55" s="59"/>
      <c r="Q55" s="59"/>
      <c r="R55" s="62" t="str">
        <f t="shared" si="3"/>
        <v/>
      </c>
      <c r="S55" s="62"/>
      <c r="T55" s="63" t="str">
        <f t="shared" si="4"/>
        <v/>
      </c>
      <c r="U55" s="63"/>
    </row>
    <row r="56" spans="2:21" x14ac:dyDescent="0.2">
      <c r="B56" s="19">
        <v>48</v>
      </c>
      <c r="C56" s="58" t="str">
        <f t="shared" si="1"/>
        <v/>
      </c>
      <c r="D56" s="58"/>
      <c r="E56" s="19"/>
      <c r="F56" s="8"/>
      <c r="G56" s="19" t="s">
        <v>3</v>
      </c>
      <c r="H56" s="59"/>
      <c r="I56" s="59"/>
      <c r="J56" s="19"/>
      <c r="K56" s="58" t="str">
        <f t="shared" si="0"/>
        <v/>
      </c>
      <c r="L56" s="58"/>
      <c r="M56" s="6" t="str">
        <f t="shared" si="2"/>
        <v/>
      </c>
      <c r="N56" s="19"/>
      <c r="O56" s="8"/>
      <c r="P56" s="59"/>
      <c r="Q56" s="59"/>
      <c r="R56" s="62" t="str">
        <f t="shared" si="3"/>
        <v/>
      </c>
      <c r="S56" s="62"/>
      <c r="T56" s="63" t="str">
        <f t="shared" si="4"/>
        <v/>
      </c>
      <c r="U56" s="63"/>
    </row>
    <row r="57" spans="2:21" x14ac:dyDescent="0.2">
      <c r="B57" s="19">
        <v>49</v>
      </c>
      <c r="C57" s="58" t="str">
        <f t="shared" si="1"/>
        <v/>
      </c>
      <c r="D57" s="58"/>
      <c r="E57" s="19"/>
      <c r="F57" s="8"/>
      <c r="G57" s="19" t="s">
        <v>3</v>
      </c>
      <c r="H57" s="59"/>
      <c r="I57" s="59"/>
      <c r="J57" s="19"/>
      <c r="K57" s="58" t="str">
        <f t="shared" si="0"/>
        <v/>
      </c>
      <c r="L57" s="58"/>
      <c r="M57" s="6" t="str">
        <f t="shared" si="2"/>
        <v/>
      </c>
      <c r="N57" s="19"/>
      <c r="O57" s="8"/>
      <c r="P57" s="59"/>
      <c r="Q57" s="59"/>
      <c r="R57" s="62" t="str">
        <f t="shared" si="3"/>
        <v/>
      </c>
      <c r="S57" s="62"/>
      <c r="T57" s="63" t="str">
        <f t="shared" si="4"/>
        <v/>
      </c>
      <c r="U57" s="63"/>
    </row>
    <row r="58" spans="2:21" x14ac:dyDescent="0.2">
      <c r="B58" s="19">
        <v>50</v>
      </c>
      <c r="C58" s="58" t="str">
        <f t="shared" si="1"/>
        <v/>
      </c>
      <c r="D58" s="58"/>
      <c r="E58" s="19"/>
      <c r="F58" s="8"/>
      <c r="G58" s="19" t="s">
        <v>3</v>
      </c>
      <c r="H58" s="59"/>
      <c r="I58" s="59"/>
      <c r="J58" s="19"/>
      <c r="K58" s="58" t="str">
        <f t="shared" si="0"/>
        <v/>
      </c>
      <c r="L58" s="58"/>
      <c r="M58" s="6" t="str">
        <f t="shared" si="2"/>
        <v/>
      </c>
      <c r="N58" s="19"/>
      <c r="O58" s="8"/>
      <c r="P58" s="59"/>
      <c r="Q58" s="59"/>
      <c r="R58" s="62" t="str">
        <f t="shared" si="3"/>
        <v/>
      </c>
      <c r="S58" s="62"/>
      <c r="T58" s="63" t="str">
        <f t="shared" si="4"/>
        <v/>
      </c>
      <c r="U58" s="63"/>
    </row>
    <row r="59" spans="2:21" x14ac:dyDescent="0.2">
      <c r="B59" s="19">
        <v>51</v>
      </c>
      <c r="C59" s="58" t="str">
        <f t="shared" si="1"/>
        <v/>
      </c>
      <c r="D59" s="58"/>
      <c r="E59" s="19"/>
      <c r="F59" s="8"/>
      <c r="G59" s="19" t="s">
        <v>3</v>
      </c>
      <c r="H59" s="59"/>
      <c r="I59" s="59"/>
      <c r="J59" s="19"/>
      <c r="K59" s="58" t="str">
        <f t="shared" si="0"/>
        <v/>
      </c>
      <c r="L59" s="58"/>
      <c r="M59" s="6" t="str">
        <f t="shared" si="2"/>
        <v/>
      </c>
      <c r="N59" s="19"/>
      <c r="O59" s="8"/>
      <c r="P59" s="59"/>
      <c r="Q59" s="59"/>
      <c r="R59" s="62" t="str">
        <f t="shared" si="3"/>
        <v/>
      </c>
      <c r="S59" s="62"/>
      <c r="T59" s="63" t="str">
        <f t="shared" si="4"/>
        <v/>
      </c>
      <c r="U59" s="63"/>
    </row>
    <row r="60" spans="2:21" x14ac:dyDescent="0.2">
      <c r="B60" s="19">
        <v>52</v>
      </c>
      <c r="C60" s="58" t="str">
        <f t="shared" si="1"/>
        <v/>
      </c>
      <c r="D60" s="58"/>
      <c r="E60" s="19"/>
      <c r="F60" s="8"/>
      <c r="G60" s="19" t="s">
        <v>3</v>
      </c>
      <c r="H60" s="59"/>
      <c r="I60" s="59"/>
      <c r="J60" s="19"/>
      <c r="K60" s="58" t="str">
        <f t="shared" si="0"/>
        <v/>
      </c>
      <c r="L60" s="58"/>
      <c r="M60" s="6" t="str">
        <f t="shared" si="2"/>
        <v/>
      </c>
      <c r="N60" s="19"/>
      <c r="O60" s="8"/>
      <c r="P60" s="59"/>
      <c r="Q60" s="59"/>
      <c r="R60" s="62" t="str">
        <f t="shared" si="3"/>
        <v/>
      </c>
      <c r="S60" s="62"/>
      <c r="T60" s="63" t="str">
        <f t="shared" si="4"/>
        <v/>
      </c>
      <c r="U60" s="63"/>
    </row>
    <row r="61" spans="2:21" x14ac:dyDescent="0.2">
      <c r="B61" s="19">
        <v>53</v>
      </c>
      <c r="C61" s="58" t="str">
        <f t="shared" si="1"/>
        <v/>
      </c>
      <c r="D61" s="58"/>
      <c r="E61" s="19"/>
      <c r="F61" s="8"/>
      <c r="G61" s="19" t="s">
        <v>3</v>
      </c>
      <c r="H61" s="59"/>
      <c r="I61" s="59"/>
      <c r="J61" s="19"/>
      <c r="K61" s="58" t="str">
        <f t="shared" si="0"/>
        <v/>
      </c>
      <c r="L61" s="58"/>
      <c r="M61" s="6" t="str">
        <f t="shared" si="2"/>
        <v/>
      </c>
      <c r="N61" s="19"/>
      <c r="O61" s="8"/>
      <c r="P61" s="59"/>
      <c r="Q61" s="59"/>
      <c r="R61" s="62" t="str">
        <f t="shared" si="3"/>
        <v/>
      </c>
      <c r="S61" s="62"/>
      <c r="T61" s="63" t="str">
        <f t="shared" si="4"/>
        <v/>
      </c>
      <c r="U61" s="63"/>
    </row>
    <row r="62" spans="2:21" x14ac:dyDescent="0.2">
      <c r="B62" s="19">
        <v>54</v>
      </c>
      <c r="C62" s="58" t="str">
        <f t="shared" si="1"/>
        <v/>
      </c>
      <c r="D62" s="58"/>
      <c r="E62" s="19"/>
      <c r="F62" s="8"/>
      <c r="G62" s="19" t="s">
        <v>3</v>
      </c>
      <c r="H62" s="59"/>
      <c r="I62" s="59"/>
      <c r="J62" s="19"/>
      <c r="K62" s="58" t="str">
        <f t="shared" si="0"/>
        <v/>
      </c>
      <c r="L62" s="58"/>
      <c r="M62" s="6" t="str">
        <f t="shared" si="2"/>
        <v/>
      </c>
      <c r="N62" s="19"/>
      <c r="O62" s="8"/>
      <c r="P62" s="59"/>
      <c r="Q62" s="59"/>
      <c r="R62" s="62" t="str">
        <f t="shared" si="3"/>
        <v/>
      </c>
      <c r="S62" s="62"/>
      <c r="T62" s="63" t="str">
        <f t="shared" si="4"/>
        <v/>
      </c>
      <c r="U62" s="63"/>
    </row>
    <row r="63" spans="2:21" x14ac:dyDescent="0.2">
      <c r="B63" s="19">
        <v>55</v>
      </c>
      <c r="C63" s="58" t="str">
        <f t="shared" si="1"/>
        <v/>
      </c>
      <c r="D63" s="58"/>
      <c r="E63" s="19"/>
      <c r="F63" s="8"/>
      <c r="G63" s="19" t="s">
        <v>4</v>
      </c>
      <c r="H63" s="59"/>
      <c r="I63" s="59"/>
      <c r="J63" s="19"/>
      <c r="K63" s="58" t="str">
        <f t="shared" si="0"/>
        <v/>
      </c>
      <c r="L63" s="58"/>
      <c r="M63" s="6" t="str">
        <f t="shared" si="2"/>
        <v/>
      </c>
      <c r="N63" s="19"/>
      <c r="O63" s="8"/>
      <c r="P63" s="59"/>
      <c r="Q63" s="59"/>
      <c r="R63" s="62" t="str">
        <f t="shared" si="3"/>
        <v/>
      </c>
      <c r="S63" s="62"/>
      <c r="T63" s="63" t="str">
        <f t="shared" si="4"/>
        <v/>
      </c>
      <c r="U63" s="63"/>
    </row>
    <row r="64" spans="2:21" x14ac:dyDescent="0.2">
      <c r="B64" s="19">
        <v>56</v>
      </c>
      <c r="C64" s="58" t="str">
        <f t="shared" si="1"/>
        <v/>
      </c>
      <c r="D64" s="58"/>
      <c r="E64" s="19"/>
      <c r="F64" s="8"/>
      <c r="G64" s="19" t="s">
        <v>3</v>
      </c>
      <c r="H64" s="59"/>
      <c r="I64" s="59"/>
      <c r="J64" s="19"/>
      <c r="K64" s="58" t="str">
        <f t="shared" si="0"/>
        <v/>
      </c>
      <c r="L64" s="58"/>
      <c r="M64" s="6" t="str">
        <f t="shared" si="2"/>
        <v/>
      </c>
      <c r="N64" s="19"/>
      <c r="O64" s="8"/>
      <c r="P64" s="59"/>
      <c r="Q64" s="59"/>
      <c r="R64" s="62" t="str">
        <f t="shared" si="3"/>
        <v/>
      </c>
      <c r="S64" s="62"/>
      <c r="T64" s="63" t="str">
        <f t="shared" si="4"/>
        <v/>
      </c>
      <c r="U64" s="63"/>
    </row>
    <row r="65" spans="2:21" x14ac:dyDescent="0.2">
      <c r="B65" s="19">
        <v>57</v>
      </c>
      <c r="C65" s="58" t="str">
        <f t="shared" si="1"/>
        <v/>
      </c>
      <c r="D65" s="58"/>
      <c r="E65" s="19"/>
      <c r="F65" s="8"/>
      <c r="G65" s="19" t="s">
        <v>3</v>
      </c>
      <c r="H65" s="59"/>
      <c r="I65" s="59"/>
      <c r="J65" s="19"/>
      <c r="K65" s="58" t="str">
        <f t="shared" si="0"/>
        <v/>
      </c>
      <c r="L65" s="58"/>
      <c r="M65" s="6" t="str">
        <f t="shared" si="2"/>
        <v/>
      </c>
      <c r="N65" s="19"/>
      <c r="O65" s="8"/>
      <c r="P65" s="59"/>
      <c r="Q65" s="59"/>
      <c r="R65" s="62" t="str">
        <f t="shared" si="3"/>
        <v/>
      </c>
      <c r="S65" s="62"/>
      <c r="T65" s="63" t="str">
        <f t="shared" si="4"/>
        <v/>
      </c>
      <c r="U65" s="63"/>
    </row>
    <row r="66" spans="2:21" x14ac:dyDescent="0.2">
      <c r="B66" s="19">
        <v>58</v>
      </c>
      <c r="C66" s="58" t="str">
        <f t="shared" si="1"/>
        <v/>
      </c>
      <c r="D66" s="58"/>
      <c r="E66" s="19"/>
      <c r="F66" s="8"/>
      <c r="G66" s="19" t="s">
        <v>3</v>
      </c>
      <c r="H66" s="59"/>
      <c r="I66" s="59"/>
      <c r="J66" s="19"/>
      <c r="K66" s="58" t="str">
        <f t="shared" si="0"/>
        <v/>
      </c>
      <c r="L66" s="58"/>
      <c r="M66" s="6" t="str">
        <f t="shared" si="2"/>
        <v/>
      </c>
      <c r="N66" s="19"/>
      <c r="O66" s="8"/>
      <c r="P66" s="59"/>
      <c r="Q66" s="59"/>
      <c r="R66" s="62" t="str">
        <f t="shared" si="3"/>
        <v/>
      </c>
      <c r="S66" s="62"/>
      <c r="T66" s="63" t="str">
        <f t="shared" si="4"/>
        <v/>
      </c>
      <c r="U66" s="63"/>
    </row>
    <row r="67" spans="2:21" x14ac:dyDescent="0.2">
      <c r="B67" s="19">
        <v>59</v>
      </c>
      <c r="C67" s="58" t="str">
        <f t="shared" si="1"/>
        <v/>
      </c>
      <c r="D67" s="58"/>
      <c r="E67" s="19"/>
      <c r="F67" s="8"/>
      <c r="G67" s="19" t="s">
        <v>3</v>
      </c>
      <c r="H67" s="59"/>
      <c r="I67" s="59"/>
      <c r="J67" s="19"/>
      <c r="K67" s="58" t="str">
        <f t="shared" si="0"/>
        <v/>
      </c>
      <c r="L67" s="58"/>
      <c r="M67" s="6" t="str">
        <f t="shared" si="2"/>
        <v/>
      </c>
      <c r="N67" s="19"/>
      <c r="O67" s="8"/>
      <c r="P67" s="59"/>
      <c r="Q67" s="59"/>
      <c r="R67" s="62" t="str">
        <f t="shared" si="3"/>
        <v/>
      </c>
      <c r="S67" s="62"/>
      <c r="T67" s="63" t="str">
        <f t="shared" si="4"/>
        <v/>
      </c>
      <c r="U67" s="63"/>
    </row>
    <row r="68" spans="2:21" x14ac:dyDescent="0.2">
      <c r="B68" s="19">
        <v>60</v>
      </c>
      <c r="C68" s="58" t="str">
        <f t="shared" si="1"/>
        <v/>
      </c>
      <c r="D68" s="58"/>
      <c r="E68" s="19"/>
      <c r="F68" s="8"/>
      <c r="G68" s="19" t="s">
        <v>4</v>
      </c>
      <c r="H68" s="59"/>
      <c r="I68" s="59"/>
      <c r="J68" s="19"/>
      <c r="K68" s="58" t="str">
        <f t="shared" si="0"/>
        <v/>
      </c>
      <c r="L68" s="58"/>
      <c r="M68" s="6" t="str">
        <f t="shared" si="2"/>
        <v/>
      </c>
      <c r="N68" s="19"/>
      <c r="O68" s="8"/>
      <c r="P68" s="59"/>
      <c r="Q68" s="59"/>
      <c r="R68" s="62" t="str">
        <f t="shared" si="3"/>
        <v/>
      </c>
      <c r="S68" s="62"/>
      <c r="T68" s="63" t="str">
        <f t="shared" si="4"/>
        <v/>
      </c>
      <c r="U68" s="63"/>
    </row>
    <row r="69" spans="2:21" x14ac:dyDescent="0.2">
      <c r="B69" s="19">
        <v>61</v>
      </c>
      <c r="C69" s="58" t="str">
        <f t="shared" si="1"/>
        <v/>
      </c>
      <c r="D69" s="58"/>
      <c r="E69" s="19"/>
      <c r="F69" s="8"/>
      <c r="G69" s="19" t="s">
        <v>4</v>
      </c>
      <c r="H69" s="59"/>
      <c r="I69" s="59"/>
      <c r="J69" s="19"/>
      <c r="K69" s="58" t="str">
        <f t="shared" si="0"/>
        <v/>
      </c>
      <c r="L69" s="58"/>
      <c r="M69" s="6" t="str">
        <f t="shared" si="2"/>
        <v/>
      </c>
      <c r="N69" s="19"/>
      <c r="O69" s="8"/>
      <c r="P69" s="59"/>
      <c r="Q69" s="59"/>
      <c r="R69" s="62" t="str">
        <f t="shared" si="3"/>
        <v/>
      </c>
      <c r="S69" s="62"/>
      <c r="T69" s="63" t="str">
        <f t="shared" si="4"/>
        <v/>
      </c>
      <c r="U69" s="63"/>
    </row>
    <row r="70" spans="2:21" x14ac:dyDescent="0.2">
      <c r="B70" s="19">
        <v>62</v>
      </c>
      <c r="C70" s="58" t="str">
        <f t="shared" si="1"/>
        <v/>
      </c>
      <c r="D70" s="58"/>
      <c r="E70" s="19"/>
      <c r="F70" s="8"/>
      <c r="G70" s="19" t="s">
        <v>3</v>
      </c>
      <c r="H70" s="59"/>
      <c r="I70" s="59"/>
      <c r="J70" s="19"/>
      <c r="K70" s="58" t="str">
        <f t="shared" si="0"/>
        <v/>
      </c>
      <c r="L70" s="58"/>
      <c r="M70" s="6" t="str">
        <f t="shared" si="2"/>
        <v/>
      </c>
      <c r="N70" s="19"/>
      <c r="O70" s="8"/>
      <c r="P70" s="59"/>
      <c r="Q70" s="59"/>
      <c r="R70" s="62" t="str">
        <f t="shared" si="3"/>
        <v/>
      </c>
      <c r="S70" s="62"/>
      <c r="T70" s="63" t="str">
        <f t="shared" si="4"/>
        <v/>
      </c>
      <c r="U70" s="63"/>
    </row>
    <row r="71" spans="2:21" x14ac:dyDescent="0.2">
      <c r="B71" s="19">
        <v>63</v>
      </c>
      <c r="C71" s="58" t="str">
        <f t="shared" si="1"/>
        <v/>
      </c>
      <c r="D71" s="58"/>
      <c r="E71" s="19"/>
      <c r="F71" s="8"/>
      <c r="G71" s="19" t="s">
        <v>4</v>
      </c>
      <c r="H71" s="59"/>
      <c r="I71" s="59"/>
      <c r="J71" s="19"/>
      <c r="K71" s="58" t="str">
        <f t="shared" si="0"/>
        <v/>
      </c>
      <c r="L71" s="58"/>
      <c r="M71" s="6" t="str">
        <f t="shared" si="2"/>
        <v/>
      </c>
      <c r="N71" s="19"/>
      <c r="O71" s="8"/>
      <c r="P71" s="59"/>
      <c r="Q71" s="59"/>
      <c r="R71" s="62" t="str">
        <f t="shared" si="3"/>
        <v/>
      </c>
      <c r="S71" s="62"/>
      <c r="T71" s="63" t="str">
        <f t="shared" si="4"/>
        <v/>
      </c>
      <c r="U71" s="63"/>
    </row>
    <row r="72" spans="2:21" x14ac:dyDescent="0.2">
      <c r="B72" s="19">
        <v>64</v>
      </c>
      <c r="C72" s="58" t="str">
        <f t="shared" si="1"/>
        <v/>
      </c>
      <c r="D72" s="58"/>
      <c r="E72" s="19"/>
      <c r="F72" s="8"/>
      <c r="G72" s="19" t="s">
        <v>3</v>
      </c>
      <c r="H72" s="59"/>
      <c r="I72" s="59"/>
      <c r="J72" s="19"/>
      <c r="K72" s="58" t="str">
        <f t="shared" si="0"/>
        <v/>
      </c>
      <c r="L72" s="58"/>
      <c r="M72" s="6" t="str">
        <f t="shared" si="2"/>
        <v/>
      </c>
      <c r="N72" s="19"/>
      <c r="O72" s="8"/>
      <c r="P72" s="59"/>
      <c r="Q72" s="59"/>
      <c r="R72" s="62" t="str">
        <f t="shared" si="3"/>
        <v/>
      </c>
      <c r="S72" s="62"/>
      <c r="T72" s="63" t="str">
        <f t="shared" si="4"/>
        <v/>
      </c>
      <c r="U72" s="63"/>
    </row>
    <row r="73" spans="2:21" x14ac:dyDescent="0.2">
      <c r="B73" s="19">
        <v>65</v>
      </c>
      <c r="C73" s="58" t="str">
        <f t="shared" si="1"/>
        <v/>
      </c>
      <c r="D73" s="58"/>
      <c r="E73" s="19"/>
      <c r="F73" s="8"/>
      <c r="G73" s="19" t="s">
        <v>4</v>
      </c>
      <c r="H73" s="59"/>
      <c r="I73" s="59"/>
      <c r="J73" s="19"/>
      <c r="K73" s="58" t="str">
        <f t="shared" ref="K73:K108" si="5">IF(F73="","",C73*0.03)</f>
        <v/>
      </c>
      <c r="L73" s="58"/>
      <c r="M73" s="6" t="str">
        <f t="shared" si="2"/>
        <v/>
      </c>
      <c r="N73" s="19"/>
      <c r="O73" s="8"/>
      <c r="P73" s="59"/>
      <c r="Q73" s="59"/>
      <c r="R73" s="62" t="str">
        <f t="shared" si="3"/>
        <v/>
      </c>
      <c r="S73" s="62"/>
      <c r="T73" s="63" t="str">
        <f t="shared" si="4"/>
        <v/>
      </c>
      <c r="U73" s="63"/>
    </row>
    <row r="74" spans="2:21" x14ac:dyDescent="0.2">
      <c r="B74" s="19">
        <v>66</v>
      </c>
      <c r="C74" s="58" t="str">
        <f t="shared" ref="C74:C108" si="6">IF(R73="","",C73+R73)</f>
        <v/>
      </c>
      <c r="D74" s="58"/>
      <c r="E74" s="19"/>
      <c r="F74" s="8"/>
      <c r="G74" s="19" t="s">
        <v>4</v>
      </c>
      <c r="H74" s="59"/>
      <c r="I74" s="59"/>
      <c r="J74" s="19"/>
      <c r="K74" s="58" t="str">
        <f t="shared" si="5"/>
        <v/>
      </c>
      <c r="L74" s="58"/>
      <c r="M74" s="6" t="str">
        <f t="shared" ref="M74:M108" si="7">IF(J74="","",(K74/J74)/1000)</f>
        <v/>
      </c>
      <c r="N74" s="19"/>
      <c r="O74" s="8"/>
      <c r="P74" s="59"/>
      <c r="Q74" s="59"/>
      <c r="R74" s="62" t="str">
        <f t="shared" ref="R74:R108" si="8">IF(O74="","",(IF(G74="売",H74-P74,P74-H74))*M74*100000)</f>
        <v/>
      </c>
      <c r="S74" s="62"/>
      <c r="T74" s="63" t="str">
        <f t="shared" ref="T74:T108" si="9">IF(O74="","",IF(R74&lt;0,J74*(-1),IF(G74="買",(P74-H74)*100,(H74-P74)*100)))</f>
        <v/>
      </c>
      <c r="U74" s="63"/>
    </row>
    <row r="75" spans="2:21" x14ac:dyDescent="0.2">
      <c r="B75" s="19">
        <v>67</v>
      </c>
      <c r="C75" s="58" t="str">
        <f t="shared" si="6"/>
        <v/>
      </c>
      <c r="D75" s="58"/>
      <c r="E75" s="19"/>
      <c r="F75" s="8"/>
      <c r="G75" s="19" t="s">
        <v>3</v>
      </c>
      <c r="H75" s="59"/>
      <c r="I75" s="59"/>
      <c r="J75" s="19"/>
      <c r="K75" s="58" t="str">
        <f t="shared" si="5"/>
        <v/>
      </c>
      <c r="L75" s="58"/>
      <c r="M75" s="6" t="str">
        <f t="shared" si="7"/>
        <v/>
      </c>
      <c r="N75" s="19"/>
      <c r="O75" s="8"/>
      <c r="P75" s="59"/>
      <c r="Q75" s="59"/>
      <c r="R75" s="62" t="str">
        <f t="shared" si="8"/>
        <v/>
      </c>
      <c r="S75" s="62"/>
      <c r="T75" s="63" t="str">
        <f t="shared" si="9"/>
        <v/>
      </c>
      <c r="U75" s="63"/>
    </row>
    <row r="76" spans="2:21" x14ac:dyDescent="0.2">
      <c r="B76" s="19">
        <v>68</v>
      </c>
      <c r="C76" s="58" t="str">
        <f t="shared" si="6"/>
        <v/>
      </c>
      <c r="D76" s="58"/>
      <c r="E76" s="19"/>
      <c r="F76" s="8"/>
      <c r="G76" s="19" t="s">
        <v>3</v>
      </c>
      <c r="H76" s="59"/>
      <c r="I76" s="59"/>
      <c r="J76" s="19"/>
      <c r="K76" s="58" t="str">
        <f t="shared" si="5"/>
        <v/>
      </c>
      <c r="L76" s="58"/>
      <c r="M76" s="6" t="str">
        <f t="shared" si="7"/>
        <v/>
      </c>
      <c r="N76" s="19"/>
      <c r="O76" s="8"/>
      <c r="P76" s="59"/>
      <c r="Q76" s="59"/>
      <c r="R76" s="62" t="str">
        <f t="shared" si="8"/>
        <v/>
      </c>
      <c r="S76" s="62"/>
      <c r="T76" s="63" t="str">
        <f t="shared" si="9"/>
        <v/>
      </c>
      <c r="U76" s="63"/>
    </row>
    <row r="77" spans="2:21" x14ac:dyDescent="0.2">
      <c r="B77" s="19">
        <v>69</v>
      </c>
      <c r="C77" s="58" t="str">
        <f t="shared" si="6"/>
        <v/>
      </c>
      <c r="D77" s="58"/>
      <c r="E77" s="19"/>
      <c r="F77" s="8"/>
      <c r="G77" s="19" t="s">
        <v>3</v>
      </c>
      <c r="H77" s="59"/>
      <c r="I77" s="59"/>
      <c r="J77" s="19"/>
      <c r="K77" s="58" t="str">
        <f t="shared" si="5"/>
        <v/>
      </c>
      <c r="L77" s="58"/>
      <c r="M77" s="6" t="str">
        <f t="shared" si="7"/>
        <v/>
      </c>
      <c r="N77" s="19"/>
      <c r="O77" s="8"/>
      <c r="P77" s="59"/>
      <c r="Q77" s="59"/>
      <c r="R77" s="62" t="str">
        <f t="shared" si="8"/>
        <v/>
      </c>
      <c r="S77" s="62"/>
      <c r="T77" s="63" t="str">
        <f t="shared" si="9"/>
        <v/>
      </c>
      <c r="U77" s="63"/>
    </row>
    <row r="78" spans="2:21" x14ac:dyDescent="0.2">
      <c r="B78" s="19">
        <v>70</v>
      </c>
      <c r="C78" s="58" t="str">
        <f t="shared" si="6"/>
        <v/>
      </c>
      <c r="D78" s="58"/>
      <c r="E78" s="19"/>
      <c r="F78" s="8"/>
      <c r="G78" s="19" t="s">
        <v>4</v>
      </c>
      <c r="H78" s="59"/>
      <c r="I78" s="59"/>
      <c r="J78" s="19"/>
      <c r="K78" s="58" t="str">
        <f t="shared" si="5"/>
        <v/>
      </c>
      <c r="L78" s="58"/>
      <c r="M78" s="6" t="str">
        <f t="shared" si="7"/>
        <v/>
      </c>
      <c r="N78" s="19"/>
      <c r="O78" s="8"/>
      <c r="P78" s="59"/>
      <c r="Q78" s="59"/>
      <c r="R78" s="62" t="str">
        <f t="shared" si="8"/>
        <v/>
      </c>
      <c r="S78" s="62"/>
      <c r="T78" s="63" t="str">
        <f t="shared" si="9"/>
        <v/>
      </c>
      <c r="U78" s="63"/>
    </row>
    <row r="79" spans="2:21" x14ac:dyDescent="0.2">
      <c r="B79" s="19">
        <v>71</v>
      </c>
      <c r="C79" s="58" t="str">
        <f t="shared" si="6"/>
        <v/>
      </c>
      <c r="D79" s="58"/>
      <c r="E79" s="19"/>
      <c r="F79" s="8"/>
      <c r="G79" s="19" t="s">
        <v>3</v>
      </c>
      <c r="H79" s="59"/>
      <c r="I79" s="59"/>
      <c r="J79" s="19"/>
      <c r="K79" s="58" t="str">
        <f t="shared" si="5"/>
        <v/>
      </c>
      <c r="L79" s="58"/>
      <c r="M79" s="6" t="str">
        <f t="shared" si="7"/>
        <v/>
      </c>
      <c r="N79" s="19"/>
      <c r="O79" s="8"/>
      <c r="P79" s="59"/>
      <c r="Q79" s="59"/>
      <c r="R79" s="62" t="str">
        <f t="shared" si="8"/>
        <v/>
      </c>
      <c r="S79" s="62"/>
      <c r="T79" s="63" t="str">
        <f t="shared" si="9"/>
        <v/>
      </c>
      <c r="U79" s="63"/>
    </row>
    <row r="80" spans="2:21" x14ac:dyDescent="0.2">
      <c r="B80" s="19">
        <v>72</v>
      </c>
      <c r="C80" s="58" t="str">
        <f t="shared" si="6"/>
        <v/>
      </c>
      <c r="D80" s="58"/>
      <c r="E80" s="19"/>
      <c r="F80" s="8"/>
      <c r="G80" s="19" t="s">
        <v>4</v>
      </c>
      <c r="H80" s="59"/>
      <c r="I80" s="59"/>
      <c r="J80" s="19"/>
      <c r="K80" s="58" t="str">
        <f t="shared" si="5"/>
        <v/>
      </c>
      <c r="L80" s="58"/>
      <c r="M80" s="6" t="str">
        <f t="shared" si="7"/>
        <v/>
      </c>
      <c r="N80" s="19"/>
      <c r="O80" s="8"/>
      <c r="P80" s="59"/>
      <c r="Q80" s="59"/>
      <c r="R80" s="62" t="str">
        <f t="shared" si="8"/>
        <v/>
      </c>
      <c r="S80" s="62"/>
      <c r="T80" s="63" t="str">
        <f t="shared" si="9"/>
        <v/>
      </c>
      <c r="U80" s="63"/>
    </row>
    <row r="81" spans="2:21" x14ac:dyDescent="0.2">
      <c r="B81" s="19">
        <v>73</v>
      </c>
      <c r="C81" s="58" t="str">
        <f t="shared" si="6"/>
        <v/>
      </c>
      <c r="D81" s="58"/>
      <c r="E81" s="19"/>
      <c r="F81" s="8"/>
      <c r="G81" s="19" t="s">
        <v>3</v>
      </c>
      <c r="H81" s="59"/>
      <c r="I81" s="59"/>
      <c r="J81" s="19"/>
      <c r="K81" s="58" t="str">
        <f t="shared" si="5"/>
        <v/>
      </c>
      <c r="L81" s="58"/>
      <c r="M81" s="6" t="str">
        <f t="shared" si="7"/>
        <v/>
      </c>
      <c r="N81" s="19"/>
      <c r="O81" s="8"/>
      <c r="P81" s="59"/>
      <c r="Q81" s="59"/>
      <c r="R81" s="62" t="str">
        <f t="shared" si="8"/>
        <v/>
      </c>
      <c r="S81" s="62"/>
      <c r="T81" s="63" t="str">
        <f t="shared" si="9"/>
        <v/>
      </c>
      <c r="U81" s="63"/>
    </row>
    <row r="82" spans="2:21" x14ac:dyDescent="0.2">
      <c r="B82" s="19">
        <v>74</v>
      </c>
      <c r="C82" s="58" t="str">
        <f t="shared" si="6"/>
        <v/>
      </c>
      <c r="D82" s="58"/>
      <c r="E82" s="19"/>
      <c r="F82" s="8"/>
      <c r="G82" s="19" t="s">
        <v>3</v>
      </c>
      <c r="H82" s="59"/>
      <c r="I82" s="59"/>
      <c r="J82" s="19"/>
      <c r="K82" s="58" t="str">
        <f t="shared" si="5"/>
        <v/>
      </c>
      <c r="L82" s="58"/>
      <c r="M82" s="6" t="str">
        <f t="shared" si="7"/>
        <v/>
      </c>
      <c r="N82" s="19"/>
      <c r="O82" s="8"/>
      <c r="P82" s="59"/>
      <c r="Q82" s="59"/>
      <c r="R82" s="62" t="str">
        <f t="shared" si="8"/>
        <v/>
      </c>
      <c r="S82" s="62"/>
      <c r="T82" s="63" t="str">
        <f t="shared" si="9"/>
        <v/>
      </c>
      <c r="U82" s="63"/>
    </row>
    <row r="83" spans="2:21" x14ac:dyDescent="0.2">
      <c r="B83" s="19">
        <v>75</v>
      </c>
      <c r="C83" s="58" t="str">
        <f t="shared" si="6"/>
        <v/>
      </c>
      <c r="D83" s="58"/>
      <c r="E83" s="19"/>
      <c r="F83" s="8"/>
      <c r="G83" s="19" t="s">
        <v>3</v>
      </c>
      <c r="H83" s="59"/>
      <c r="I83" s="59"/>
      <c r="J83" s="19"/>
      <c r="K83" s="58" t="str">
        <f t="shared" si="5"/>
        <v/>
      </c>
      <c r="L83" s="58"/>
      <c r="M83" s="6" t="str">
        <f t="shared" si="7"/>
        <v/>
      </c>
      <c r="N83" s="19"/>
      <c r="O83" s="8"/>
      <c r="P83" s="59"/>
      <c r="Q83" s="59"/>
      <c r="R83" s="62" t="str">
        <f t="shared" si="8"/>
        <v/>
      </c>
      <c r="S83" s="62"/>
      <c r="T83" s="63" t="str">
        <f t="shared" si="9"/>
        <v/>
      </c>
      <c r="U83" s="63"/>
    </row>
    <row r="84" spans="2:21" x14ac:dyDescent="0.2">
      <c r="B84" s="19">
        <v>76</v>
      </c>
      <c r="C84" s="58" t="str">
        <f t="shared" si="6"/>
        <v/>
      </c>
      <c r="D84" s="58"/>
      <c r="E84" s="19"/>
      <c r="F84" s="8"/>
      <c r="G84" s="19" t="s">
        <v>3</v>
      </c>
      <c r="H84" s="59"/>
      <c r="I84" s="59"/>
      <c r="J84" s="19"/>
      <c r="K84" s="58" t="str">
        <f t="shared" si="5"/>
        <v/>
      </c>
      <c r="L84" s="58"/>
      <c r="M84" s="6" t="str">
        <f t="shared" si="7"/>
        <v/>
      </c>
      <c r="N84" s="19"/>
      <c r="O84" s="8"/>
      <c r="P84" s="59"/>
      <c r="Q84" s="59"/>
      <c r="R84" s="62" t="str">
        <f t="shared" si="8"/>
        <v/>
      </c>
      <c r="S84" s="62"/>
      <c r="T84" s="63" t="str">
        <f t="shared" si="9"/>
        <v/>
      </c>
      <c r="U84" s="63"/>
    </row>
    <row r="85" spans="2:21" x14ac:dyDescent="0.2">
      <c r="B85" s="19">
        <v>77</v>
      </c>
      <c r="C85" s="58" t="str">
        <f t="shared" si="6"/>
        <v/>
      </c>
      <c r="D85" s="58"/>
      <c r="E85" s="19"/>
      <c r="F85" s="8"/>
      <c r="G85" s="19" t="s">
        <v>4</v>
      </c>
      <c r="H85" s="59"/>
      <c r="I85" s="59"/>
      <c r="J85" s="19"/>
      <c r="K85" s="58" t="str">
        <f t="shared" si="5"/>
        <v/>
      </c>
      <c r="L85" s="58"/>
      <c r="M85" s="6" t="str">
        <f t="shared" si="7"/>
        <v/>
      </c>
      <c r="N85" s="19"/>
      <c r="O85" s="8"/>
      <c r="P85" s="59"/>
      <c r="Q85" s="59"/>
      <c r="R85" s="62" t="str">
        <f t="shared" si="8"/>
        <v/>
      </c>
      <c r="S85" s="62"/>
      <c r="T85" s="63" t="str">
        <f t="shared" si="9"/>
        <v/>
      </c>
      <c r="U85" s="63"/>
    </row>
    <row r="86" spans="2:21" x14ac:dyDescent="0.2">
      <c r="B86" s="19">
        <v>78</v>
      </c>
      <c r="C86" s="58" t="str">
        <f t="shared" si="6"/>
        <v/>
      </c>
      <c r="D86" s="58"/>
      <c r="E86" s="19"/>
      <c r="F86" s="8"/>
      <c r="G86" s="19" t="s">
        <v>3</v>
      </c>
      <c r="H86" s="59"/>
      <c r="I86" s="59"/>
      <c r="J86" s="19"/>
      <c r="K86" s="58" t="str">
        <f t="shared" si="5"/>
        <v/>
      </c>
      <c r="L86" s="58"/>
      <c r="M86" s="6" t="str">
        <f t="shared" si="7"/>
        <v/>
      </c>
      <c r="N86" s="19"/>
      <c r="O86" s="8"/>
      <c r="P86" s="59"/>
      <c r="Q86" s="59"/>
      <c r="R86" s="62" t="str">
        <f t="shared" si="8"/>
        <v/>
      </c>
      <c r="S86" s="62"/>
      <c r="T86" s="63" t="str">
        <f t="shared" si="9"/>
        <v/>
      </c>
      <c r="U86" s="63"/>
    </row>
    <row r="87" spans="2:21" x14ac:dyDescent="0.2">
      <c r="B87" s="19">
        <v>79</v>
      </c>
      <c r="C87" s="58" t="str">
        <f t="shared" si="6"/>
        <v/>
      </c>
      <c r="D87" s="58"/>
      <c r="E87" s="19"/>
      <c r="F87" s="8"/>
      <c r="G87" s="19" t="s">
        <v>4</v>
      </c>
      <c r="H87" s="59"/>
      <c r="I87" s="59"/>
      <c r="J87" s="19"/>
      <c r="K87" s="58" t="str">
        <f t="shared" si="5"/>
        <v/>
      </c>
      <c r="L87" s="58"/>
      <c r="M87" s="6" t="str">
        <f t="shared" si="7"/>
        <v/>
      </c>
      <c r="N87" s="19"/>
      <c r="O87" s="8"/>
      <c r="P87" s="59"/>
      <c r="Q87" s="59"/>
      <c r="R87" s="62" t="str">
        <f t="shared" si="8"/>
        <v/>
      </c>
      <c r="S87" s="62"/>
      <c r="T87" s="63" t="str">
        <f t="shared" si="9"/>
        <v/>
      </c>
      <c r="U87" s="63"/>
    </row>
    <row r="88" spans="2:21" x14ac:dyDescent="0.2">
      <c r="B88" s="19">
        <v>80</v>
      </c>
      <c r="C88" s="58" t="str">
        <f t="shared" si="6"/>
        <v/>
      </c>
      <c r="D88" s="58"/>
      <c r="E88" s="19"/>
      <c r="F88" s="8"/>
      <c r="G88" s="19" t="s">
        <v>4</v>
      </c>
      <c r="H88" s="59"/>
      <c r="I88" s="59"/>
      <c r="J88" s="19"/>
      <c r="K88" s="58" t="str">
        <f t="shared" si="5"/>
        <v/>
      </c>
      <c r="L88" s="58"/>
      <c r="M88" s="6" t="str">
        <f t="shared" si="7"/>
        <v/>
      </c>
      <c r="N88" s="19"/>
      <c r="O88" s="8"/>
      <c r="P88" s="59"/>
      <c r="Q88" s="59"/>
      <c r="R88" s="62" t="str">
        <f t="shared" si="8"/>
        <v/>
      </c>
      <c r="S88" s="62"/>
      <c r="T88" s="63" t="str">
        <f t="shared" si="9"/>
        <v/>
      </c>
      <c r="U88" s="63"/>
    </row>
    <row r="89" spans="2:21" x14ac:dyDescent="0.2">
      <c r="B89" s="19">
        <v>81</v>
      </c>
      <c r="C89" s="58" t="str">
        <f t="shared" si="6"/>
        <v/>
      </c>
      <c r="D89" s="58"/>
      <c r="E89" s="19"/>
      <c r="F89" s="8"/>
      <c r="G89" s="19" t="s">
        <v>4</v>
      </c>
      <c r="H89" s="59"/>
      <c r="I89" s="59"/>
      <c r="J89" s="19"/>
      <c r="K89" s="58" t="str">
        <f t="shared" si="5"/>
        <v/>
      </c>
      <c r="L89" s="58"/>
      <c r="M89" s="6" t="str">
        <f t="shared" si="7"/>
        <v/>
      </c>
      <c r="N89" s="19"/>
      <c r="O89" s="8"/>
      <c r="P89" s="59"/>
      <c r="Q89" s="59"/>
      <c r="R89" s="62" t="str">
        <f t="shared" si="8"/>
        <v/>
      </c>
      <c r="S89" s="62"/>
      <c r="T89" s="63" t="str">
        <f t="shared" si="9"/>
        <v/>
      </c>
      <c r="U89" s="63"/>
    </row>
    <row r="90" spans="2:21" x14ac:dyDescent="0.2">
      <c r="B90" s="19">
        <v>82</v>
      </c>
      <c r="C90" s="58" t="str">
        <f t="shared" si="6"/>
        <v/>
      </c>
      <c r="D90" s="58"/>
      <c r="E90" s="19"/>
      <c r="F90" s="8"/>
      <c r="G90" s="19" t="s">
        <v>4</v>
      </c>
      <c r="H90" s="59"/>
      <c r="I90" s="59"/>
      <c r="J90" s="19"/>
      <c r="K90" s="58" t="str">
        <f t="shared" si="5"/>
        <v/>
      </c>
      <c r="L90" s="58"/>
      <c r="M90" s="6" t="str">
        <f t="shared" si="7"/>
        <v/>
      </c>
      <c r="N90" s="19"/>
      <c r="O90" s="8"/>
      <c r="P90" s="59"/>
      <c r="Q90" s="59"/>
      <c r="R90" s="62" t="str">
        <f t="shared" si="8"/>
        <v/>
      </c>
      <c r="S90" s="62"/>
      <c r="T90" s="63" t="str">
        <f t="shared" si="9"/>
        <v/>
      </c>
      <c r="U90" s="63"/>
    </row>
    <row r="91" spans="2:21" x14ac:dyDescent="0.2">
      <c r="B91" s="19">
        <v>83</v>
      </c>
      <c r="C91" s="58" t="str">
        <f t="shared" si="6"/>
        <v/>
      </c>
      <c r="D91" s="58"/>
      <c r="E91" s="19"/>
      <c r="F91" s="8"/>
      <c r="G91" s="19" t="s">
        <v>4</v>
      </c>
      <c r="H91" s="59"/>
      <c r="I91" s="59"/>
      <c r="J91" s="19"/>
      <c r="K91" s="58" t="str">
        <f t="shared" si="5"/>
        <v/>
      </c>
      <c r="L91" s="58"/>
      <c r="M91" s="6" t="str">
        <f t="shared" si="7"/>
        <v/>
      </c>
      <c r="N91" s="19"/>
      <c r="O91" s="8"/>
      <c r="P91" s="59"/>
      <c r="Q91" s="59"/>
      <c r="R91" s="62" t="str">
        <f t="shared" si="8"/>
        <v/>
      </c>
      <c r="S91" s="62"/>
      <c r="T91" s="63" t="str">
        <f t="shared" si="9"/>
        <v/>
      </c>
      <c r="U91" s="63"/>
    </row>
    <row r="92" spans="2:21" x14ac:dyDescent="0.2">
      <c r="B92" s="19">
        <v>84</v>
      </c>
      <c r="C92" s="58" t="str">
        <f t="shared" si="6"/>
        <v/>
      </c>
      <c r="D92" s="58"/>
      <c r="E92" s="19"/>
      <c r="F92" s="8"/>
      <c r="G92" s="19" t="s">
        <v>3</v>
      </c>
      <c r="H92" s="59"/>
      <c r="I92" s="59"/>
      <c r="J92" s="19"/>
      <c r="K92" s="58" t="str">
        <f t="shared" si="5"/>
        <v/>
      </c>
      <c r="L92" s="58"/>
      <c r="M92" s="6" t="str">
        <f t="shared" si="7"/>
        <v/>
      </c>
      <c r="N92" s="19"/>
      <c r="O92" s="8"/>
      <c r="P92" s="59"/>
      <c r="Q92" s="59"/>
      <c r="R92" s="62" t="str">
        <f t="shared" si="8"/>
        <v/>
      </c>
      <c r="S92" s="62"/>
      <c r="T92" s="63" t="str">
        <f t="shared" si="9"/>
        <v/>
      </c>
      <c r="U92" s="63"/>
    </row>
    <row r="93" spans="2:21" x14ac:dyDescent="0.2">
      <c r="B93" s="19">
        <v>85</v>
      </c>
      <c r="C93" s="58" t="str">
        <f t="shared" si="6"/>
        <v/>
      </c>
      <c r="D93" s="58"/>
      <c r="E93" s="19"/>
      <c r="F93" s="8"/>
      <c r="G93" s="19" t="s">
        <v>4</v>
      </c>
      <c r="H93" s="59"/>
      <c r="I93" s="59"/>
      <c r="J93" s="19"/>
      <c r="K93" s="58" t="str">
        <f t="shared" si="5"/>
        <v/>
      </c>
      <c r="L93" s="58"/>
      <c r="M93" s="6" t="str">
        <f t="shared" si="7"/>
        <v/>
      </c>
      <c r="N93" s="19"/>
      <c r="O93" s="8"/>
      <c r="P93" s="59"/>
      <c r="Q93" s="59"/>
      <c r="R93" s="62" t="str">
        <f t="shared" si="8"/>
        <v/>
      </c>
      <c r="S93" s="62"/>
      <c r="T93" s="63" t="str">
        <f t="shared" si="9"/>
        <v/>
      </c>
      <c r="U93" s="63"/>
    </row>
    <row r="94" spans="2:21" x14ac:dyDescent="0.2">
      <c r="B94" s="19">
        <v>86</v>
      </c>
      <c r="C94" s="58" t="str">
        <f t="shared" si="6"/>
        <v/>
      </c>
      <c r="D94" s="58"/>
      <c r="E94" s="19"/>
      <c r="F94" s="8"/>
      <c r="G94" s="19" t="s">
        <v>3</v>
      </c>
      <c r="H94" s="59"/>
      <c r="I94" s="59"/>
      <c r="J94" s="19"/>
      <c r="K94" s="58" t="str">
        <f t="shared" si="5"/>
        <v/>
      </c>
      <c r="L94" s="58"/>
      <c r="M94" s="6" t="str">
        <f t="shared" si="7"/>
        <v/>
      </c>
      <c r="N94" s="19"/>
      <c r="O94" s="8"/>
      <c r="P94" s="59"/>
      <c r="Q94" s="59"/>
      <c r="R94" s="62" t="str">
        <f t="shared" si="8"/>
        <v/>
      </c>
      <c r="S94" s="62"/>
      <c r="T94" s="63" t="str">
        <f t="shared" si="9"/>
        <v/>
      </c>
      <c r="U94" s="63"/>
    </row>
    <row r="95" spans="2:21" x14ac:dyDescent="0.2">
      <c r="B95" s="19">
        <v>87</v>
      </c>
      <c r="C95" s="58" t="str">
        <f t="shared" si="6"/>
        <v/>
      </c>
      <c r="D95" s="58"/>
      <c r="E95" s="19"/>
      <c r="F95" s="8"/>
      <c r="G95" s="19" t="s">
        <v>4</v>
      </c>
      <c r="H95" s="59"/>
      <c r="I95" s="59"/>
      <c r="J95" s="19"/>
      <c r="K95" s="58" t="str">
        <f t="shared" si="5"/>
        <v/>
      </c>
      <c r="L95" s="58"/>
      <c r="M95" s="6" t="str">
        <f t="shared" si="7"/>
        <v/>
      </c>
      <c r="N95" s="19"/>
      <c r="O95" s="8"/>
      <c r="P95" s="59"/>
      <c r="Q95" s="59"/>
      <c r="R95" s="62" t="str">
        <f t="shared" si="8"/>
        <v/>
      </c>
      <c r="S95" s="62"/>
      <c r="T95" s="63" t="str">
        <f t="shared" si="9"/>
        <v/>
      </c>
      <c r="U95" s="63"/>
    </row>
    <row r="96" spans="2:21" x14ac:dyDescent="0.2">
      <c r="B96" s="19">
        <v>88</v>
      </c>
      <c r="C96" s="58" t="str">
        <f t="shared" si="6"/>
        <v/>
      </c>
      <c r="D96" s="58"/>
      <c r="E96" s="19"/>
      <c r="F96" s="8"/>
      <c r="G96" s="19" t="s">
        <v>3</v>
      </c>
      <c r="H96" s="59"/>
      <c r="I96" s="59"/>
      <c r="J96" s="19"/>
      <c r="K96" s="58" t="str">
        <f t="shared" si="5"/>
        <v/>
      </c>
      <c r="L96" s="58"/>
      <c r="M96" s="6" t="str">
        <f t="shared" si="7"/>
        <v/>
      </c>
      <c r="N96" s="19"/>
      <c r="O96" s="8"/>
      <c r="P96" s="59"/>
      <c r="Q96" s="59"/>
      <c r="R96" s="62" t="str">
        <f t="shared" si="8"/>
        <v/>
      </c>
      <c r="S96" s="62"/>
      <c r="T96" s="63" t="str">
        <f t="shared" si="9"/>
        <v/>
      </c>
      <c r="U96" s="63"/>
    </row>
    <row r="97" spans="2:21" x14ac:dyDescent="0.2">
      <c r="B97" s="19">
        <v>89</v>
      </c>
      <c r="C97" s="58" t="str">
        <f t="shared" si="6"/>
        <v/>
      </c>
      <c r="D97" s="58"/>
      <c r="E97" s="19"/>
      <c r="F97" s="8"/>
      <c r="G97" s="19" t="s">
        <v>4</v>
      </c>
      <c r="H97" s="59"/>
      <c r="I97" s="59"/>
      <c r="J97" s="19"/>
      <c r="K97" s="58" t="str">
        <f t="shared" si="5"/>
        <v/>
      </c>
      <c r="L97" s="58"/>
      <c r="M97" s="6" t="str">
        <f t="shared" si="7"/>
        <v/>
      </c>
      <c r="N97" s="19"/>
      <c r="O97" s="8"/>
      <c r="P97" s="59"/>
      <c r="Q97" s="59"/>
      <c r="R97" s="62" t="str">
        <f t="shared" si="8"/>
        <v/>
      </c>
      <c r="S97" s="62"/>
      <c r="T97" s="63" t="str">
        <f t="shared" si="9"/>
        <v/>
      </c>
      <c r="U97" s="63"/>
    </row>
    <row r="98" spans="2:21" x14ac:dyDescent="0.2">
      <c r="B98" s="19">
        <v>90</v>
      </c>
      <c r="C98" s="58" t="str">
        <f t="shared" si="6"/>
        <v/>
      </c>
      <c r="D98" s="58"/>
      <c r="E98" s="19"/>
      <c r="F98" s="8"/>
      <c r="G98" s="19" t="s">
        <v>3</v>
      </c>
      <c r="H98" s="59"/>
      <c r="I98" s="59"/>
      <c r="J98" s="19"/>
      <c r="K98" s="58" t="str">
        <f t="shared" si="5"/>
        <v/>
      </c>
      <c r="L98" s="58"/>
      <c r="M98" s="6" t="str">
        <f t="shared" si="7"/>
        <v/>
      </c>
      <c r="N98" s="19"/>
      <c r="O98" s="8"/>
      <c r="P98" s="59"/>
      <c r="Q98" s="59"/>
      <c r="R98" s="62" t="str">
        <f t="shared" si="8"/>
        <v/>
      </c>
      <c r="S98" s="62"/>
      <c r="T98" s="63" t="str">
        <f t="shared" si="9"/>
        <v/>
      </c>
      <c r="U98" s="63"/>
    </row>
    <row r="99" spans="2:21" x14ac:dyDescent="0.2">
      <c r="B99" s="19">
        <v>91</v>
      </c>
      <c r="C99" s="58" t="str">
        <f t="shared" si="6"/>
        <v/>
      </c>
      <c r="D99" s="58"/>
      <c r="E99" s="19"/>
      <c r="F99" s="8"/>
      <c r="G99" s="19" t="s">
        <v>4</v>
      </c>
      <c r="H99" s="59"/>
      <c r="I99" s="59"/>
      <c r="J99" s="19"/>
      <c r="K99" s="58" t="str">
        <f t="shared" si="5"/>
        <v/>
      </c>
      <c r="L99" s="58"/>
      <c r="M99" s="6" t="str">
        <f t="shared" si="7"/>
        <v/>
      </c>
      <c r="N99" s="19"/>
      <c r="O99" s="8"/>
      <c r="P99" s="59"/>
      <c r="Q99" s="59"/>
      <c r="R99" s="62" t="str">
        <f t="shared" si="8"/>
        <v/>
      </c>
      <c r="S99" s="62"/>
      <c r="T99" s="63" t="str">
        <f t="shared" si="9"/>
        <v/>
      </c>
      <c r="U99" s="63"/>
    </row>
    <row r="100" spans="2:21" x14ac:dyDescent="0.2">
      <c r="B100" s="19">
        <v>92</v>
      </c>
      <c r="C100" s="58" t="str">
        <f t="shared" si="6"/>
        <v/>
      </c>
      <c r="D100" s="58"/>
      <c r="E100" s="19"/>
      <c r="F100" s="8"/>
      <c r="G100" s="19" t="s">
        <v>4</v>
      </c>
      <c r="H100" s="59"/>
      <c r="I100" s="59"/>
      <c r="J100" s="19"/>
      <c r="K100" s="58" t="str">
        <f t="shared" si="5"/>
        <v/>
      </c>
      <c r="L100" s="58"/>
      <c r="M100" s="6" t="str">
        <f t="shared" si="7"/>
        <v/>
      </c>
      <c r="N100" s="19"/>
      <c r="O100" s="8"/>
      <c r="P100" s="59"/>
      <c r="Q100" s="59"/>
      <c r="R100" s="62" t="str">
        <f t="shared" si="8"/>
        <v/>
      </c>
      <c r="S100" s="62"/>
      <c r="T100" s="63" t="str">
        <f t="shared" si="9"/>
        <v/>
      </c>
      <c r="U100" s="63"/>
    </row>
    <row r="101" spans="2:21" x14ac:dyDescent="0.2">
      <c r="B101" s="19">
        <v>93</v>
      </c>
      <c r="C101" s="58" t="str">
        <f t="shared" si="6"/>
        <v/>
      </c>
      <c r="D101" s="58"/>
      <c r="E101" s="19"/>
      <c r="F101" s="8"/>
      <c r="G101" s="19" t="s">
        <v>3</v>
      </c>
      <c r="H101" s="59"/>
      <c r="I101" s="59"/>
      <c r="J101" s="19"/>
      <c r="K101" s="58" t="str">
        <f t="shared" si="5"/>
        <v/>
      </c>
      <c r="L101" s="58"/>
      <c r="M101" s="6" t="str">
        <f t="shared" si="7"/>
        <v/>
      </c>
      <c r="N101" s="19"/>
      <c r="O101" s="8"/>
      <c r="P101" s="59"/>
      <c r="Q101" s="59"/>
      <c r="R101" s="62" t="str">
        <f t="shared" si="8"/>
        <v/>
      </c>
      <c r="S101" s="62"/>
      <c r="T101" s="63" t="str">
        <f t="shared" si="9"/>
        <v/>
      </c>
      <c r="U101" s="63"/>
    </row>
    <row r="102" spans="2:21" x14ac:dyDescent="0.2">
      <c r="B102" s="19">
        <v>94</v>
      </c>
      <c r="C102" s="58" t="str">
        <f t="shared" si="6"/>
        <v/>
      </c>
      <c r="D102" s="58"/>
      <c r="E102" s="19"/>
      <c r="F102" s="8"/>
      <c r="G102" s="19" t="s">
        <v>3</v>
      </c>
      <c r="H102" s="59"/>
      <c r="I102" s="59"/>
      <c r="J102" s="19"/>
      <c r="K102" s="58" t="str">
        <f t="shared" si="5"/>
        <v/>
      </c>
      <c r="L102" s="58"/>
      <c r="M102" s="6" t="str">
        <f t="shared" si="7"/>
        <v/>
      </c>
      <c r="N102" s="19"/>
      <c r="O102" s="8"/>
      <c r="P102" s="59"/>
      <c r="Q102" s="59"/>
      <c r="R102" s="62" t="str">
        <f t="shared" si="8"/>
        <v/>
      </c>
      <c r="S102" s="62"/>
      <c r="T102" s="63" t="str">
        <f t="shared" si="9"/>
        <v/>
      </c>
      <c r="U102" s="63"/>
    </row>
    <row r="103" spans="2:21" x14ac:dyDescent="0.2">
      <c r="B103" s="19">
        <v>95</v>
      </c>
      <c r="C103" s="58" t="str">
        <f t="shared" si="6"/>
        <v/>
      </c>
      <c r="D103" s="58"/>
      <c r="E103" s="19"/>
      <c r="F103" s="8"/>
      <c r="G103" s="19" t="s">
        <v>3</v>
      </c>
      <c r="H103" s="59"/>
      <c r="I103" s="59"/>
      <c r="J103" s="19"/>
      <c r="K103" s="58" t="str">
        <f t="shared" si="5"/>
        <v/>
      </c>
      <c r="L103" s="58"/>
      <c r="M103" s="6" t="str">
        <f t="shared" si="7"/>
        <v/>
      </c>
      <c r="N103" s="19"/>
      <c r="O103" s="8"/>
      <c r="P103" s="59"/>
      <c r="Q103" s="59"/>
      <c r="R103" s="62" t="str">
        <f t="shared" si="8"/>
        <v/>
      </c>
      <c r="S103" s="62"/>
      <c r="T103" s="63" t="str">
        <f t="shared" si="9"/>
        <v/>
      </c>
      <c r="U103" s="63"/>
    </row>
    <row r="104" spans="2:21" x14ac:dyDescent="0.2">
      <c r="B104" s="19">
        <v>96</v>
      </c>
      <c r="C104" s="58" t="str">
        <f t="shared" si="6"/>
        <v/>
      </c>
      <c r="D104" s="58"/>
      <c r="E104" s="19"/>
      <c r="F104" s="8"/>
      <c r="G104" s="19" t="s">
        <v>4</v>
      </c>
      <c r="H104" s="59"/>
      <c r="I104" s="59"/>
      <c r="J104" s="19"/>
      <c r="K104" s="58" t="str">
        <f t="shared" si="5"/>
        <v/>
      </c>
      <c r="L104" s="58"/>
      <c r="M104" s="6" t="str">
        <f t="shared" si="7"/>
        <v/>
      </c>
      <c r="N104" s="19"/>
      <c r="O104" s="8"/>
      <c r="P104" s="59"/>
      <c r="Q104" s="59"/>
      <c r="R104" s="62" t="str">
        <f t="shared" si="8"/>
        <v/>
      </c>
      <c r="S104" s="62"/>
      <c r="T104" s="63" t="str">
        <f t="shared" si="9"/>
        <v/>
      </c>
      <c r="U104" s="63"/>
    </row>
    <row r="105" spans="2:21" x14ac:dyDescent="0.2">
      <c r="B105" s="19">
        <v>97</v>
      </c>
      <c r="C105" s="58" t="str">
        <f t="shared" si="6"/>
        <v/>
      </c>
      <c r="D105" s="58"/>
      <c r="E105" s="19"/>
      <c r="F105" s="8"/>
      <c r="G105" s="19" t="s">
        <v>3</v>
      </c>
      <c r="H105" s="59"/>
      <c r="I105" s="59"/>
      <c r="J105" s="19"/>
      <c r="K105" s="58" t="str">
        <f t="shared" si="5"/>
        <v/>
      </c>
      <c r="L105" s="58"/>
      <c r="M105" s="6" t="str">
        <f t="shared" si="7"/>
        <v/>
      </c>
      <c r="N105" s="19"/>
      <c r="O105" s="8"/>
      <c r="P105" s="59"/>
      <c r="Q105" s="59"/>
      <c r="R105" s="62" t="str">
        <f t="shared" si="8"/>
        <v/>
      </c>
      <c r="S105" s="62"/>
      <c r="T105" s="63" t="str">
        <f t="shared" si="9"/>
        <v/>
      </c>
      <c r="U105" s="63"/>
    </row>
    <row r="106" spans="2:21" x14ac:dyDescent="0.2">
      <c r="B106" s="19">
        <v>98</v>
      </c>
      <c r="C106" s="58" t="str">
        <f t="shared" si="6"/>
        <v/>
      </c>
      <c r="D106" s="58"/>
      <c r="E106" s="19"/>
      <c r="F106" s="8"/>
      <c r="G106" s="19" t="s">
        <v>4</v>
      </c>
      <c r="H106" s="59"/>
      <c r="I106" s="59"/>
      <c r="J106" s="19"/>
      <c r="K106" s="58" t="str">
        <f t="shared" si="5"/>
        <v/>
      </c>
      <c r="L106" s="58"/>
      <c r="M106" s="6" t="str">
        <f t="shared" si="7"/>
        <v/>
      </c>
      <c r="N106" s="19"/>
      <c r="O106" s="8"/>
      <c r="P106" s="59"/>
      <c r="Q106" s="59"/>
      <c r="R106" s="62" t="str">
        <f t="shared" si="8"/>
        <v/>
      </c>
      <c r="S106" s="62"/>
      <c r="T106" s="63" t="str">
        <f t="shared" si="9"/>
        <v/>
      </c>
      <c r="U106" s="63"/>
    </row>
    <row r="107" spans="2:21" x14ac:dyDescent="0.2">
      <c r="B107" s="19">
        <v>99</v>
      </c>
      <c r="C107" s="58" t="str">
        <f t="shared" si="6"/>
        <v/>
      </c>
      <c r="D107" s="58"/>
      <c r="E107" s="19"/>
      <c r="F107" s="8"/>
      <c r="G107" s="19" t="s">
        <v>4</v>
      </c>
      <c r="H107" s="59"/>
      <c r="I107" s="59"/>
      <c r="J107" s="19"/>
      <c r="K107" s="58" t="str">
        <f t="shared" si="5"/>
        <v/>
      </c>
      <c r="L107" s="58"/>
      <c r="M107" s="6" t="str">
        <f t="shared" si="7"/>
        <v/>
      </c>
      <c r="N107" s="19"/>
      <c r="O107" s="8"/>
      <c r="P107" s="59"/>
      <c r="Q107" s="59"/>
      <c r="R107" s="62" t="str">
        <f t="shared" si="8"/>
        <v/>
      </c>
      <c r="S107" s="62"/>
      <c r="T107" s="63" t="str">
        <f t="shared" si="9"/>
        <v/>
      </c>
      <c r="U107" s="63"/>
    </row>
    <row r="108" spans="2:21" x14ac:dyDescent="0.2">
      <c r="B108" s="19">
        <v>100</v>
      </c>
      <c r="C108" s="58" t="str">
        <f t="shared" si="6"/>
        <v/>
      </c>
      <c r="D108" s="58"/>
      <c r="E108" s="19"/>
      <c r="F108" s="8"/>
      <c r="G108" s="19" t="s">
        <v>3</v>
      </c>
      <c r="H108" s="59"/>
      <c r="I108" s="59"/>
      <c r="J108" s="19"/>
      <c r="K108" s="58" t="str">
        <f t="shared" si="5"/>
        <v/>
      </c>
      <c r="L108" s="58"/>
      <c r="M108" s="6" t="str">
        <f t="shared" si="7"/>
        <v/>
      </c>
      <c r="N108" s="19"/>
      <c r="O108" s="8"/>
      <c r="P108" s="59"/>
      <c r="Q108" s="59"/>
      <c r="R108" s="62" t="str">
        <f t="shared" si="8"/>
        <v/>
      </c>
      <c r="S108" s="62"/>
      <c r="T108" s="63" t="str">
        <f t="shared" si="9"/>
        <v/>
      </c>
      <c r="U108" s="63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27" priority="1" stopIfTrue="1" operator="equal">
      <formula>"買"</formula>
    </cfRule>
    <cfRule type="cellIs" dxfId="26" priority="2" stopIfTrue="1" operator="equal">
      <formula>"売"</formula>
    </cfRule>
  </conditionalFormatting>
  <conditionalFormatting sqref="G9:G11 G14:G45 G47:G108">
    <cfRule type="cellIs" dxfId="25" priority="7" stopIfTrue="1" operator="equal">
      <formula>"買"</formula>
    </cfRule>
    <cfRule type="cellIs" dxfId="24" priority="8" stopIfTrue="1" operator="equal">
      <formula>"売"</formula>
    </cfRule>
  </conditionalFormatting>
  <conditionalFormatting sqref="G12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13">
    <cfRule type="cellIs" dxfId="21" priority="3" stopIfTrue="1" operator="equal">
      <formula>"買"</formula>
    </cfRule>
    <cfRule type="cellIs" dxfId="2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sato-Pa-10</cp:lastModifiedBy>
  <cp:revision/>
  <cp:lastPrinted>2019-08-11T16:31:20Z</cp:lastPrinted>
  <dcterms:created xsi:type="dcterms:W3CDTF">2013-10-09T23:04:08Z</dcterms:created>
  <dcterms:modified xsi:type="dcterms:W3CDTF">2019-08-11T17:58:17Z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