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<sst xmlns="http://schemas.openxmlformats.org/spreadsheetml/2006/main" uniqueCount="79">
  <si>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</si>
  <si>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</si>
  <si>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</si>
  <si>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</si>
  <si>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</si>
  <si>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</si>
  <si>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</si>
  <si>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</si>
  <si>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</si>
  <si>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</si>
  <si>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</si>
  <si>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</si>
  <si>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</si>
  <si>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</si>
  <si>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</si>
  <si>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</si>
  <si>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</si>
  <si>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</si>
  <si>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</si>
  <si>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</si>
  <si>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４H足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</si>
  <si>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</si>
  <si>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</si>
  <si>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</si>
  <si>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</si>
  <si>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</si>
  <si>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</si>
  <si>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</si>
  <si>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</si>
  <si>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</si>
  <si>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</si>
  <si>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</si>
  <si>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</si>
  <si>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</si>
  <si>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</si>
  <si>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</si>
  <si>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</si>
  <si>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</si>
  <si>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</si>
  <si>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</si>
  <si>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</si>
  <si>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</si>
  <si>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</si>
  <si>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</si>
  <si>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</si>
  <si>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</si>
  <si>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</si>
  <si>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</si>
  <si>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</si>
  <si>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</si>
  <si>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</si>
  <si>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</si>
  <si>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</si>
  <si>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</si>
  <si>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</si>
  <si>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日足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</si>
  <si>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</si>
  <si>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</si>
  <si>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</si>
  <si>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</si>
  <si>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</si>
  <si>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</si>
  <si>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</si>
  <si>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感想</t>
  </si>
  <si>
    <t>PB、EBのルールは身に入ってきたように思います。</t>
  </si>
  <si>
    <t>今後</t>
  </si>
  <si>
    <t>OBシステムもやり始めてみても大丈夫でしょうか？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</si>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</sst>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Arial Black"/>
    </font>
    <font>
      <sz val="12"/>
      <color indexed="8"/>
      <name val="Arial Black"/>
    </font>
    <font>
      <sz val="14"/>
      <color indexed="8"/>
      <name val="Arial Black"/>
    </font>
    <font>
      <sz val="12"/>
      <color indexed="8"/>
      <name val="ヒラギノ角ゴ ProN W3"/>
    </font>
    <font>
      <u val="single"/>
      <sz val="12"/>
      <color indexed="11"/>
      <name val="Arial Black"/>
    </font>
    <font>
      <sz val="14"/>
      <color indexed="8"/>
      <name val="Arial Black"/>
    </font>
    <font>
      <sz val="11"/>
      <color indexed="17"/>
      <name val="Arial Black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8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34</xdr:row>
      <xdr:rowOff>117781</xdr:rowOff>
    </xdr:to>
    <xdr:pic>
      <xdr:nvPicPr>
        <xdr:cNvPr id="2" name="スクリーンショット 2019-08-23 20.55.29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367507" y="-239827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65479</xdr:rowOff>
    </xdr:from>
    <xdr:to>
      <xdr:col>10</xdr:col>
      <xdr:colOff>38100</xdr:colOff>
      <xdr:row>72</xdr:row>
      <xdr:rowOff>116585</xdr:rowOff>
    </xdr:to>
    <xdr:pic>
      <xdr:nvPicPr>
        <xdr:cNvPr id="3" name="スクリーンショット 2019-08-23 21.17.0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367507" y="6875854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73</xdr:row>
      <xdr:rowOff>169014</xdr:rowOff>
    </xdr:from>
    <xdr:to>
      <xdr:col>10</xdr:col>
      <xdr:colOff>38100</xdr:colOff>
      <xdr:row>111</xdr:row>
      <xdr:rowOff>39145</xdr:rowOff>
    </xdr:to>
    <xdr:pic>
      <xdr:nvPicPr>
        <xdr:cNvPr id="4" name="スクリーンショット 2019-08-23 21.19.05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367507" y="13856439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114</xdr:row>
      <xdr:rowOff>68505</xdr:rowOff>
    </xdr:from>
    <xdr:to>
      <xdr:col>10</xdr:col>
      <xdr:colOff>38100</xdr:colOff>
      <xdr:row>151</xdr:row>
      <xdr:rowOff>119612</xdr:rowOff>
    </xdr:to>
    <xdr:pic>
      <xdr:nvPicPr>
        <xdr:cNvPr id="5" name="スクリーンショット 2019-08-23 21.20.38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367507" y="21175905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154</xdr:row>
      <xdr:rowOff>59776</xdr:rowOff>
    </xdr:from>
    <xdr:to>
      <xdr:col>10</xdr:col>
      <xdr:colOff>38100</xdr:colOff>
      <xdr:row>191</xdr:row>
      <xdr:rowOff>110882</xdr:rowOff>
    </xdr:to>
    <xdr:pic>
      <xdr:nvPicPr>
        <xdr:cNvPr id="6" name="スクリーンショット 2019-08-23 21.33.1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367507" y="2840617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194</xdr:row>
      <xdr:rowOff>51044</xdr:rowOff>
    </xdr:from>
    <xdr:to>
      <xdr:col>10</xdr:col>
      <xdr:colOff>38100</xdr:colOff>
      <xdr:row>231</xdr:row>
      <xdr:rowOff>102151</xdr:rowOff>
    </xdr:to>
    <xdr:pic>
      <xdr:nvPicPr>
        <xdr:cNvPr id="7" name="スクリーンショット 2019-08-23 21.36.20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253504" y="35636444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234</xdr:row>
      <xdr:rowOff>42313</xdr:rowOff>
    </xdr:from>
    <xdr:to>
      <xdr:col>10</xdr:col>
      <xdr:colOff>38100</xdr:colOff>
      <xdr:row>271</xdr:row>
      <xdr:rowOff>93419</xdr:rowOff>
    </xdr:to>
    <xdr:pic>
      <xdr:nvPicPr>
        <xdr:cNvPr id="8" name="スクリーンショット 2019-08-23 21.38.3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253504" y="4286671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273</xdr:row>
      <xdr:rowOff>54071</xdr:rowOff>
    </xdr:from>
    <xdr:to>
      <xdr:col>10</xdr:col>
      <xdr:colOff>38100</xdr:colOff>
      <xdr:row>310</xdr:row>
      <xdr:rowOff>105177</xdr:rowOff>
    </xdr:to>
    <xdr:pic>
      <xdr:nvPicPr>
        <xdr:cNvPr id="9" name="スクリーンショット 2019-08-24 18.43.17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253504" y="4993649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312</xdr:row>
      <xdr:rowOff>111726</xdr:rowOff>
    </xdr:from>
    <xdr:to>
      <xdr:col>10</xdr:col>
      <xdr:colOff>38100</xdr:colOff>
      <xdr:row>349</xdr:row>
      <xdr:rowOff>162832</xdr:rowOff>
    </xdr:to>
    <xdr:pic>
      <xdr:nvPicPr>
        <xdr:cNvPr id="10" name="スクリーンショット 2019-08-24 18.47.00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253504" y="5705217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351</xdr:row>
      <xdr:rowOff>80063</xdr:rowOff>
    </xdr:from>
    <xdr:to>
      <xdr:col>10</xdr:col>
      <xdr:colOff>38100</xdr:colOff>
      <xdr:row>388</xdr:row>
      <xdr:rowOff>131169</xdr:rowOff>
    </xdr:to>
    <xdr:pic>
      <xdr:nvPicPr>
        <xdr:cNvPr id="11" name="スクリーンショット 2019-08-24 18.53.12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253504" y="6407853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391</xdr:row>
      <xdr:rowOff>161</xdr:rowOff>
    </xdr:from>
    <xdr:to>
      <xdr:col>10</xdr:col>
      <xdr:colOff>38100</xdr:colOff>
      <xdr:row>428</xdr:row>
      <xdr:rowOff>51267</xdr:rowOff>
    </xdr:to>
    <xdr:pic>
      <xdr:nvPicPr>
        <xdr:cNvPr id="12" name="スクリーンショット 2019-08-24 18.54.59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253504" y="7123763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430</xdr:row>
      <xdr:rowOff>101240</xdr:rowOff>
    </xdr:from>
    <xdr:to>
      <xdr:col>10</xdr:col>
      <xdr:colOff>38100</xdr:colOff>
      <xdr:row>467</xdr:row>
      <xdr:rowOff>152346</xdr:rowOff>
    </xdr:to>
    <xdr:pic>
      <xdr:nvPicPr>
        <xdr:cNvPr id="13" name="スクリーンショット 2019-08-24 18.58.15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253504" y="78396740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1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Al Nile"/>
            <a:ea typeface="Al Nile"/>
            <a:cs typeface="Al Nile"/>
            <a:sym typeface="Al Nil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1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Al Nile"/>
            <a:ea typeface="Al Nile"/>
            <a:cs typeface="Al Nile"/>
            <a:sym typeface="Al Nil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58</v>
      </c>
      <c r="C15" s="3"/>
      <c r="D15" s="3"/>
    </row>
    <row r="16">
      <c r="B16" s="4"/>
      <c r="C16" t="s" s="4">
        <v>5</v>
      </c>
      <c r="D16" t="s" s="5">
        <v>58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67</v>
      </c>
      <c r="C21" s="3"/>
      <c r="D21" s="3"/>
    </row>
    <row r="22">
      <c r="B22" s="4"/>
      <c r="C22" t="s" s="4">
        <v>5</v>
      </c>
      <c r="D22" t="s" s="5">
        <v>67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5" width="8.73438" style="6" customWidth="1"/>
    <col min="6" max="256" width="8.73438" style="6" customWidth="1"/>
  </cols>
  <sheetData>
    <row r="1" ht="18" customHeight="1">
      <c r="A1" s="7"/>
      <c r="B1" s="7"/>
      <c r="C1" s="7"/>
      <c r="D1" s="7"/>
      <c r="E1" s="7"/>
    </row>
    <row r="2" ht="18" customHeight="1">
      <c r="A2" t="s" s="8">
        <v>6</v>
      </c>
      <c r="B2" s="7"/>
      <c r="C2" s="7"/>
      <c r="D2" s="7"/>
      <c r="E2" s="7"/>
    </row>
    <row r="3" ht="18" customHeight="1">
      <c r="A3" s="9">
        <v>100000</v>
      </c>
      <c r="B3" s="7"/>
      <c r="C3" s="7"/>
      <c r="D3" s="7"/>
      <c r="E3" s="7"/>
    </row>
    <row r="4" ht="18" customHeight="1">
      <c r="A4" s="7"/>
      <c r="B4" s="7"/>
      <c r="C4" s="7"/>
      <c r="D4" s="7"/>
      <c r="E4" s="7"/>
    </row>
    <row r="5" ht="18" customHeight="1">
      <c r="A5" t="s" s="8">
        <v>7</v>
      </c>
      <c r="B5" s="7"/>
      <c r="C5" s="7"/>
      <c r="D5" s="7"/>
      <c r="E5" s="7"/>
    </row>
    <row r="6" ht="18" customHeight="1">
      <c r="A6" t="s" s="8">
        <v>8</v>
      </c>
      <c r="B6" s="9">
        <v>90</v>
      </c>
      <c r="C6" s="7"/>
      <c r="D6" s="7"/>
      <c r="E6" s="7"/>
    </row>
    <row r="7" ht="18" customHeight="1">
      <c r="A7" t="s" s="8">
        <v>9</v>
      </c>
      <c r="B7" s="9">
        <v>90</v>
      </c>
      <c r="C7" s="7"/>
      <c r="D7" s="7"/>
      <c r="E7" s="7"/>
    </row>
    <row r="8" ht="18" customHeight="1">
      <c r="A8" t="s" s="8">
        <v>10</v>
      </c>
      <c r="B8" s="9">
        <v>110</v>
      </c>
      <c r="C8" s="7"/>
      <c r="D8" s="7"/>
      <c r="E8" s="7"/>
    </row>
    <row r="9" ht="18" customHeight="1">
      <c r="A9" t="s" s="8">
        <v>11</v>
      </c>
      <c r="B9" s="9">
        <v>120</v>
      </c>
      <c r="C9" s="7"/>
      <c r="D9" s="7"/>
      <c r="E9" s="7"/>
    </row>
    <row r="10" ht="18" customHeight="1">
      <c r="A10" t="s" s="8">
        <v>12</v>
      </c>
      <c r="B10" s="9">
        <v>150</v>
      </c>
      <c r="C10" s="7"/>
      <c r="D10" s="7"/>
      <c r="E10" s="7"/>
    </row>
    <row r="11" ht="18" customHeight="1">
      <c r="A11" t="s" s="8">
        <v>13</v>
      </c>
      <c r="B11" s="9">
        <v>100</v>
      </c>
      <c r="C11" s="7"/>
      <c r="D11" s="7"/>
      <c r="E11" s="7"/>
    </row>
    <row r="12" ht="18" customHeight="1">
      <c r="A12" t="s" s="8">
        <v>14</v>
      </c>
      <c r="B12" s="9">
        <v>80</v>
      </c>
      <c r="C12" s="7"/>
      <c r="D12" s="7"/>
      <c r="E12" s="7"/>
    </row>
    <row r="13" ht="18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" customWidth="1"/>
    <col min="2" max="18" width="6.57812" style="10" customWidth="1"/>
    <col min="19" max="21" width="8.73438" style="10" customWidth="1"/>
    <col min="22" max="23" hidden="1" width="8.71429" style="10" customWidth="1"/>
    <col min="24" max="25" width="8.73438" style="10" customWidth="1"/>
    <col min="26" max="256" width="8.73438" style="10" customWidth="1"/>
  </cols>
  <sheetData>
    <row r="1" ht="18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8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110575.910061611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8" customHeight="1">
      <c r="A4" s="13"/>
      <c r="B4" t="s" s="14">
        <v>27</v>
      </c>
      <c r="C4" s="15"/>
      <c r="D4" s="27">
        <f>SUM($R$9:$S$993)</f>
        <v>10575.9100616106</v>
      </c>
      <c r="E4" s="27"/>
      <c r="F4" t="s" s="14">
        <v>28</v>
      </c>
      <c r="G4" s="15"/>
      <c r="H4" s="28">
        <f>SUM($T$9:$U$108)</f>
        <v>72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0.0590999999999975</v>
      </c>
      <c r="Q4" s="29"/>
      <c r="R4" s="22"/>
      <c r="S4" s="23"/>
      <c r="T4" s="23"/>
      <c r="U4" s="7"/>
      <c r="V4" s="11"/>
      <c r="W4" s="11"/>
      <c r="X4" s="7"/>
      <c r="Y4" s="7"/>
    </row>
    <row r="5" ht="18" customHeight="1">
      <c r="A5" s="13"/>
      <c r="B5" t="s" s="14">
        <v>30</v>
      </c>
      <c r="C5" s="30">
        <f>COUNTIF($R$9:$R$990,"&gt;0")</f>
        <v>6</v>
      </c>
      <c r="D5" t="s" s="14">
        <v>31</v>
      </c>
      <c r="E5" s="30">
        <f>COUNTIF($R$9:$R$990,"&lt;0")</f>
        <v>4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0.6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8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8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8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8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43518</v>
      </c>
      <c r="G9" t="s" s="18">
        <v>52</v>
      </c>
      <c r="H9" s="30">
        <v>1.3155</v>
      </c>
      <c r="I9" s="19"/>
      <c r="J9" s="30">
        <v>90</v>
      </c>
      <c r="K9" s="21">
        <f>IF(J9="","",C9*0.03)</f>
        <v>3000</v>
      </c>
      <c r="L9" s="21"/>
      <c r="M9" s="64">
        <f>IF(J9="","",(K9/J9)/LOOKUP(RIGHT($D$2,3),'定数'!$A$6:$A$13,'定数'!$B$6:$B$13))</f>
        <v>0.277777777777778</v>
      </c>
      <c r="N9" s="30">
        <v>2013</v>
      </c>
      <c r="O9" s="63">
        <v>43521</v>
      </c>
      <c r="P9" s="30">
        <v>1.3245</v>
      </c>
      <c r="Q9" s="19"/>
      <c r="R9" s="27">
        <f>IF(P9="","",T9*M9*LOOKUP(RIGHT($D$2,3),'定数'!$A$6:$A$13,'定数'!$B$6:$B$13))</f>
        <v>-3000</v>
      </c>
      <c r="S9" s="65"/>
      <c r="T9" s="66">
        <f>IF(P9="","",IF(G9="買",(P9-H9),(H9-P9))*IF(RIGHT($D$2,3)="JPY",100,10000))</f>
        <v>-90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8" customHeight="1">
      <c r="A10" s="13"/>
      <c r="B10" s="30">
        <v>2</v>
      </c>
      <c r="C10" s="21">
        <f>IF(R9="","",C9+R9)</f>
        <v>97000</v>
      </c>
      <c r="D10" s="21"/>
      <c r="E10" s="30">
        <v>2013</v>
      </c>
      <c r="F10" s="63">
        <v>43563</v>
      </c>
      <c r="G10" t="s" s="18">
        <v>53</v>
      </c>
      <c r="H10" s="30">
        <v>1.3068</v>
      </c>
      <c r="I10" s="19"/>
      <c r="J10" s="30">
        <v>76</v>
      </c>
      <c r="K10" s="69">
        <f>IF(J10="","",C10*0.03)</f>
        <v>2910</v>
      </c>
      <c r="L10" s="70"/>
      <c r="M10" s="64">
        <f>IF(J10="","",(K10/J10)/LOOKUP(RIGHT($D$2,3),'定数'!$A$6:$A$13,'定数'!$B$6:$B$13))</f>
        <v>0.319078947368421</v>
      </c>
      <c r="N10" s="30">
        <v>2013</v>
      </c>
      <c r="O10" s="63">
        <v>43571</v>
      </c>
      <c r="P10" s="30">
        <v>1.3164</v>
      </c>
      <c r="Q10" s="19"/>
      <c r="R10" s="27">
        <f>IF(P10="","",T10*M10*LOOKUP(RIGHT($D$2,3),'定数'!$A$6:$A$13,'定数'!$B$6:$B$13))</f>
        <v>3675.789473684210</v>
      </c>
      <c r="S10" s="65"/>
      <c r="T10" s="66">
        <f>IF(P10="","",IF(G10="買",(P10-H10),(H10-P10))*IF(RIGHT($D$2,3)="JPY",100,10000))</f>
        <v>96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8" customHeight="1">
      <c r="A11" s="13"/>
      <c r="B11" s="30">
        <v>3</v>
      </c>
      <c r="C11" s="21">
        <f>IF(R10="","",C10+R10)</f>
        <v>100675.789473684</v>
      </c>
      <c r="D11" s="21"/>
      <c r="E11" s="30">
        <v>2013</v>
      </c>
      <c r="F11" s="63">
        <v>43577</v>
      </c>
      <c r="G11" t="s" s="18">
        <v>52</v>
      </c>
      <c r="H11" s="30">
        <v>1.3032</v>
      </c>
      <c r="I11" s="19"/>
      <c r="J11" s="30">
        <v>52</v>
      </c>
      <c r="K11" s="69">
        <f>IF(J11="","",C11*0.03)</f>
        <v>3020.273684210520</v>
      </c>
      <c r="L11" s="70"/>
      <c r="M11" s="64">
        <f>IF(J11="","",(K11/J11)/LOOKUP(RIGHT($D$2,3),'定数'!$A$6:$A$13,'定数'!$B$6:$B$13))</f>
        <v>0.484018218623481</v>
      </c>
      <c r="N11" s="30">
        <v>2013</v>
      </c>
      <c r="O11" s="63">
        <v>43579</v>
      </c>
      <c r="P11" s="30">
        <v>1.2965</v>
      </c>
      <c r="Q11" s="19"/>
      <c r="R11" s="27">
        <f>IF(P11="","",T11*M11*LOOKUP(RIGHT($D$2,3),'定数'!$A$6:$A$13,'定数'!$B$6:$B$13))</f>
        <v>3891.506477732790</v>
      </c>
      <c r="S11" s="65"/>
      <c r="T11" s="66">
        <f>IF(P11="","",IF(G11="買",(P11-H11),(H11-P11))*IF(RIGHT($D$2,3)="JPY",100,10000))</f>
        <v>67</v>
      </c>
      <c r="U11" s="66"/>
      <c r="V11" s="67">
        <f>IF(T11&lt;&gt;"",IF(T11&gt;0,1+V10,0),"")</f>
        <v>2</v>
      </c>
      <c r="W11" s="68">
        <f>IF(T11&lt;&gt;"",IF(T11&lt;0,1+W10,0),"")</f>
        <v>0</v>
      </c>
      <c r="X11" s="71">
        <f>IF(C11&lt;&gt;"",MAX(X10,C11),"")</f>
        <v>100675.789473684</v>
      </c>
      <c r="Y11" s="72">
        <f>IF(X11&lt;&gt;"",1-(C11/X11),"")</f>
        <v>0</v>
      </c>
    </row>
    <row r="12" ht="18" customHeight="1">
      <c r="A12" s="13"/>
      <c r="B12" s="30">
        <v>4</v>
      </c>
      <c r="C12" s="21">
        <f>IF(R11="","",C11+R11)</f>
        <v>104567.295951417</v>
      </c>
      <c r="D12" s="21"/>
      <c r="E12" s="30">
        <v>2013</v>
      </c>
      <c r="F12" s="63">
        <v>43606</v>
      </c>
      <c r="G12" t="s" s="18">
        <v>53</v>
      </c>
      <c r="H12" s="30">
        <v>1.292</v>
      </c>
      <c r="I12" s="19"/>
      <c r="J12" s="30">
        <v>79</v>
      </c>
      <c r="K12" s="69">
        <f>IF(J12="","",C12*0.03)</f>
        <v>3137.018878542510</v>
      </c>
      <c r="L12" s="70"/>
      <c r="M12" s="64">
        <f>IF(J12="","",(K12/J12)/LOOKUP(RIGHT($D$2,3),'定数'!$A$6:$A$13,'定数'!$B$6:$B$13))</f>
        <v>0.330909164403218</v>
      </c>
      <c r="N12" s="30">
        <v>2013</v>
      </c>
      <c r="O12" s="63">
        <v>43607</v>
      </c>
      <c r="P12" s="30">
        <v>1.2841</v>
      </c>
      <c r="Q12" s="19"/>
      <c r="R12" s="27">
        <f>IF(P12="","",T12*M12*LOOKUP(RIGHT($D$2,3),'定数'!$A$6:$A$13,'定数'!$B$6:$B$13))</f>
        <v>-3137.018878542510</v>
      </c>
      <c r="S12" s="65"/>
      <c r="T12" s="66">
        <f>IF(P12="","",IF(G12="買",(P12-H12),(H12-P12))*IF(RIGHT($D$2,3)="JPY",100,10000))</f>
        <v>-79</v>
      </c>
      <c r="U12" s="66"/>
      <c r="V12" s="67">
        <f>IF(T12&lt;&gt;"",IF(T12&gt;0,1+V11,0),"")</f>
        <v>0</v>
      </c>
      <c r="W12" s="68">
        <f>IF(T12&lt;&gt;"",IF(T12&lt;0,1+W11,0),"")</f>
        <v>1</v>
      </c>
      <c r="X12" s="71">
        <f>IF(C12&lt;&gt;"",MAX(X11,C12),"")</f>
        <v>104567.295951417</v>
      </c>
      <c r="Y12" s="72">
        <f>IF(X12&lt;&gt;"",1-(C12/X12),"")</f>
        <v>0</v>
      </c>
    </row>
    <row r="13" ht="18" customHeight="1">
      <c r="A13" s="13"/>
      <c r="B13" s="30">
        <v>5</v>
      </c>
      <c r="C13" s="21">
        <f>IF(R12="","",C12+R12)</f>
        <v>101430.277072874</v>
      </c>
      <c r="D13" s="21"/>
      <c r="E13" s="30">
        <v>2013</v>
      </c>
      <c r="F13" s="63">
        <v>43621</v>
      </c>
      <c r="G13" t="s" s="18">
        <v>53</v>
      </c>
      <c r="H13" s="30">
        <v>1.309</v>
      </c>
      <c r="I13" s="19"/>
      <c r="J13" s="30">
        <v>47</v>
      </c>
      <c r="K13" s="69">
        <f>IF(J13="","",C13*0.03)</f>
        <v>3042.908312186220</v>
      </c>
      <c r="L13" s="70"/>
      <c r="M13" s="64">
        <f>IF(J13="","",(K13/J13)/LOOKUP(RIGHT($D$2,3),'定数'!$A$6:$A$13,'定数'!$B$6:$B$13))</f>
        <v>0.539522750387628</v>
      </c>
      <c r="N13" s="30">
        <v>2013</v>
      </c>
      <c r="O13" s="63">
        <v>43625</v>
      </c>
      <c r="P13" s="30">
        <v>1.3149</v>
      </c>
      <c r="Q13" s="19"/>
      <c r="R13" s="27">
        <f>IF(P13="","",T13*M13*LOOKUP(RIGHT($D$2,3),'定数'!$A$6:$A$13,'定数'!$B$6:$B$13))</f>
        <v>3819.821072744410</v>
      </c>
      <c r="S13" s="65"/>
      <c r="T13" s="66">
        <f>IF(P13="","",IF(G13="買",(P13-H13),(H13-P13))*IF(RIGHT($D$2,3)="JPY",100,10000))</f>
        <v>59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104567.295951417</v>
      </c>
      <c r="Y13" s="72">
        <f>IF(X13&lt;&gt;"",1-(C13/X13),"")</f>
        <v>0.0300000000000047</v>
      </c>
    </row>
    <row r="14" ht="18" customHeight="1">
      <c r="A14" s="13"/>
      <c r="B14" s="30">
        <v>6</v>
      </c>
      <c r="C14" s="21">
        <f>IF(R13="","",C13+R13)</f>
        <v>105250.098145618</v>
      </c>
      <c r="D14" s="21"/>
      <c r="E14" s="30">
        <v>2013</v>
      </c>
      <c r="F14" s="63">
        <v>43622</v>
      </c>
      <c r="G14" t="s" s="18">
        <v>53</v>
      </c>
      <c r="H14" s="30">
        <v>1.3107</v>
      </c>
      <c r="I14" s="19"/>
      <c r="J14" s="30">
        <v>32</v>
      </c>
      <c r="K14" s="69">
        <f>IF(J14="","",C14*0.03)</f>
        <v>3157.502944368540</v>
      </c>
      <c r="L14" s="70"/>
      <c r="M14" s="64">
        <f>IF(J14="","",(K14/J14)/LOOKUP(RIGHT($D$2,3),'定数'!$A$6:$A$13,'定数'!$B$6:$B$13))</f>
        <v>0.822266391762641</v>
      </c>
      <c r="N14" s="30">
        <v>2013</v>
      </c>
      <c r="O14" s="63">
        <v>43622</v>
      </c>
      <c r="P14" s="30">
        <v>1.3147</v>
      </c>
      <c r="Q14" s="19"/>
      <c r="R14" s="27">
        <f>IF(P14="","",T14*M14*LOOKUP(RIGHT($D$2,3),'定数'!$A$6:$A$13,'定数'!$B$6:$B$13))</f>
        <v>3946.878680460680</v>
      </c>
      <c r="S14" s="65"/>
      <c r="T14" s="66">
        <f>IF(P14="","",IF(G14="買",(P14-H14),(H14-P14))*IF(RIGHT($D$2,3)="JPY",100,10000))</f>
        <v>40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105250.098145618</v>
      </c>
      <c r="Y14" s="72">
        <f>IF(X14&lt;&gt;"",1-(C14/X14),"")</f>
        <v>0</v>
      </c>
    </row>
    <row r="15" ht="18" customHeight="1">
      <c r="A15" s="13"/>
      <c r="B15" s="30">
        <v>7</v>
      </c>
      <c r="C15" s="21">
        <f>IF(R14="","",C14+R14)</f>
        <v>109196.976826079</v>
      </c>
      <c r="D15" s="21"/>
      <c r="E15" s="30">
        <v>2012</v>
      </c>
      <c r="F15" s="63">
        <v>43628</v>
      </c>
      <c r="G15" t="s" s="18">
        <v>53</v>
      </c>
      <c r="H15" s="30">
        <v>1.336</v>
      </c>
      <c r="I15" s="19"/>
      <c r="J15" s="30">
        <v>94</v>
      </c>
      <c r="K15" s="69">
        <f>IF(J15="","",C15*0.03)</f>
        <v>3275.909304782370</v>
      </c>
      <c r="L15" s="70"/>
      <c r="M15" s="64">
        <f>IF(J15="","",(K15/J15)/LOOKUP(RIGHT($D$2,3),'定数'!$A$6:$A$13,'定数'!$B$6:$B$13))</f>
        <v>0.290417491558721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-3275.909304782370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109196.976826079</v>
      </c>
      <c r="Y15" s="72">
        <f>IF(X15&lt;&gt;"",1-(C15/X15),"")</f>
        <v>0</v>
      </c>
    </row>
    <row r="16" ht="18" customHeight="1">
      <c r="A16" s="13"/>
      <c r="B16" s="30">
        <v>8</v>
      </c>
      <c r="C16" s="21">
        <f>IF(R15="","",C15+R15)</f>
        <v>105921.067521297</v>
      </c>
      <c r="D16" s="21"/>
      <c r="E16" s="30">
        <v>2012</v>
      </c>
      <c r="F16" s="63">
        <v>43634</v>
      </c>
      <c r="G16" t="s" s="18">
        <v>53</v>
      </c>
      <c r="H16" s="30">
        <v>1.3394</v>
      </c>
      <c r="I16" s="19"/>
      <c r="J16" s="30">
        <v>68</v>
      </c>
      <c r="K16" s="69">
        <f>IF(J16="","",C16*0.03)</f>
        <v>3177.632025638910</v>
      </c>
      <c r="L16" s="70"/>
      <c r="M16" s="64">
        <f>IF(J16="","",(K16/J16)/LOOKUP(RIGHT($D$2,3),'定数'!$A$6:$A$13,'定数'!$B$6:$B$13))</f>
        <v>0.389415689416533</v>
      </c>
      <c r="N16" s="30">
        <v>2013</v>
      </c>
      <c r="O16" s="63">
        <v>43635</v>
      </c>
      <c r="P16" s="30">
        <v>1.3326</v>
      </c>
      <c r="Q16" s="19"/>
      <c r="R16" s="27">
        <f>IF(P16="","",T16*M16*LOOKUP(RIGHT($D$2,3),'定数'!$A$6:$A$13,'定数'!$B$6:$B$13))</f>
        <v>-3177.632025638910</v>
      </c>
      <c r="S16" s="65"/>
      <c r="T16" s="66">
        <f>IF(P16="","",IF(G16="買",(P16-H16),(H16-P16))*IF(RIGHT($D$2,3)="JPY",100,10000))</f>
        <v>-68</v>
      </c>
      <c r="U16" s="66"/>
      <c r="V16" s="67">
        <f>IF(T16&lt;&gt;"",IF(T16&gt;0,1+V15,0),"")</f>
        <v>0</v>
      </c>
      <c r="W16" s="68">
        <f>IF(T16&lt;&gt;"",IF(T16&lt;0,1+W15,0),"")</f>
        <v>2</v>
      </c>
      <c r="X16" s="71">
        <f>IF(C16&lt;&gt;"",MAX(X15,C16),"")</f>
        <v>109196.976826079</v>
      </c>
      <c r="Y16" s="72">
        <f>IF(X16&lt;&gt;"",1-(C16/X16),"")</f>
        <v>0.0299999999999966</v>
      </c>
    </row>
    <row r="17" ht="18" customHeight="1">
      <c r="A17" s="13"/>
      <c r="B17" s="30">
        <v>9</v>
      </c>
      <c r="C17" s="21">
        <f>IF(R16="","",C16+R16)</f>
        <v>102743.435495658</v>
      </c>
      <c r="D17" s="21"/>
      <c r="E17" s="30">
        <v>2012</v>
      </c>
      <c r="F17" s="63">
        <v>43637</v>
      </c>
      <c r="G17" t="s" s="18">
        <v>52</v>
      </c>
      <c r="H17" s="30">
        <v>1.3209</v>
      </c>
      <c r="I17" s="19"/>
      <c r="J17" s="30">
        <v>45</v>
      </c>
      <c r="K17" s="69">
        <f>IF(J17="","",C17*0.03)</f>
        <v>3082.303064869740</v>
      </c>
      <c r="L17" s="70"/>
      <c r="M17" s="64">
        <f>IF(J17="","",(K17/J17)/LOOKUP(RIGHT($D$2,3),'定数'!$A$6:$A$13,'定数'!$B$6:$B$13))</f>
        <v>0.570796863864767</v>
      </c>
      <c r="N17" s="30">
        <v>2013</v>
      </c>
      <c r="O17" s="63">
        <v>43637</v>
      </c>
      <c r="P17" s="30">
        <v>1.3153</v>
      </c>
      <c r="Q17" s="19"/>
      <c r="R17" s="27">
        <f>IF(P17="","",T17*M17*LOOKUP(RIGHT($D$2,3),'定数'!$A$6:$A$13,'定数'!$B$6:$B$13))</f>
        <v>3835.754925171230</v>
      </c>
      <c r="S17" s="65"/>
      <c r="T17" s="66">
        <f>IF(P17="","",IF(G17="買",(P17-H17),(H17-P17))*IF(RIGHT($D$2,3)="JPY",100,10000))</f>
        <v>56</v>
      </c>
      <c r="U17" s="66"/>
      <c r="V17" s="67">
        <f>IF(T17&lt;&gt;"",IF(T17&gt;0,1+V16,0),"")</f>
        <v>1</v>
      </c>
      <c r="W17" s="68">
        <f>IF(T17&lt;&gt;"",IF(T17&lt;0,1+W16,0),"")</f>
        <v>0</v>
      </c>
      <c r="X17" s="71">
        <f>IF(C17&lt;&gt;"",MAX(X16,C17),"")</f>
        <v>109196.976826079</v>
      </c>
      <c r="Y17" s="72">
        <f>IF(X17&lt;&gt;"",1-(C17/X17),"")</f>
        <v>0.0590999999999975</v>
      </c>
    </row>
    <row r="18" ht="18" customHeight="1">
      <c r="A18" s="13"/>
      <c r="B18" s="30">
        <v>10</v>
      </c>
      <c r="C18" s="21">
        <f>IF(R17="","",C17+R17)</f>
        <v>106579.190420829</v>
      </c>
      <c r="D18" s="21"/>
      <c r="E18" s="30">
        <v>2012</v>
      </c>
      <c r="F18" s="63">
        <v>43641</v>
      </c>
      <c r="G18" t="s" s="18">
        <v>52</v>
      </c>
      <c r="H18" s="30">
        <v>1.3083</v>
      </c>
      <c r="I18" s="19"/>
      <c r="J18" s="30">
        <v>68</v>
      </c>
      <c r="K18" s="69">
        <f>IF(J18="","",C18*0.03)</f>
        <v>3197.375712624870</v>
      </c>
      <c r="L18" s="70"/>
      <c r="M18" s="64">
        <f>IF(J18="","",(K18/J18)/LOOKUP(RIGHT($D$2,3),'定数'!$A$6:$A$13,'定数'!$B$6:$B$13))</f>
        <v>0.391835258900107</v>
      </c>
      <c r="N18" s="30">
        <v>2013</v>
      </c>
      <c r="O18" s="63">
        <v>43642</v>
      </c>
      <c r="P18" s="30">
        <v>1.2998</v>
      </c>
      <c r="Q18" s="19"/>
      <c r="R18" s="27">
        <f>IF(P18="","",T18*M18*LOOKUP(RIGHT($D$2,3),'定数'!$A$6:$A$13,'定数'!$B$6:$B$13))</f>
        <v>3996.719640781090</v>
      </c>
      <c r="S18" s="65"/>
      <c r="T18" s="66">
        <f>IF(P18="","",IF(G18="買",(P18-H18),(H18-P18))*IF(RIGHT($D$2,3)="JPY",100,10000))</f>
        <v>85</v>
      </c>
      <c r="U18" s="66"/>
      <c r="V18" s="67">
        <f>IF(T18&lt;&gt;"",IF(T18&gt;0,1+V17,0),"")</f>
        <v>2</v>
      </c>
      <c r="W18" s="68">
        <f>IF(T18&lt;&gt;"",IF(T18&lt;0,1+W17,0),"")</f>
        <v>0</v>
      </c>
      <c r="X18" s="71">
        <f>IF(C18&lt;&gt;"",MAX(X17,C18),"")</f>
        <v>109196.976826079</v>
      </c>
      <c r="Y18" s="72">
        <f>IF(X18&lt;&gt;"",1-(C18/X18),"")</f>
        <v>0.0239730666666662</v>
      </c>
    </row>
    <row r="19" ht="18" customHeight="1">
      <c r="A19" s="13"/>
      <c r="B19" s="30">
        <v>11</v>
      </c>
      <c r="C19" s="21">
        <f>IF(R18="","",C18+R18)</f>
        <v>110575.91006161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110575.91006161</v>
      </c>
      <c r="Y19" s="72">
        <f>IF(X19&lt;&gt;"",1-(C19/X19),"")</f>
        <v>0</v>
      </c>
    </row>
    <row r="20" ht="18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8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8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8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8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8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8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8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8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8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8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8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8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8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8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8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8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8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8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8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8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8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8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8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8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8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8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8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8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8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8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8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8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8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8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8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8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8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8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8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8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8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8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8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8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8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8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8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8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8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8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8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8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8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8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8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8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8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8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8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8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8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8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8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8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8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8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8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8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8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8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8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8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8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8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8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8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8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8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8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8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8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8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8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8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8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8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8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8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8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0" customWidth="1"/>
    <col min="2" max="18" width="6.57812" style="80" customWidth="1"/>
    <col min="19" max="21" width="8.73438" style="80" customWidth="1"/>
    <col min="22" max="23" hidden="1" width="8.71429" style="80" customWidth="1"/>
    <col min="24" max="25" width="8.73438" style="80" customWidth="1"/>
    <col min="26" max="256" width="8.73438" style="80" customWidth="1"/>
  </cols>
  <sheetData>
    <row r="1" ht="18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8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8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8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8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8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1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8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8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8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8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8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8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8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8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8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8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8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8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8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8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8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8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8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8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8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8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8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8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8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8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8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8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8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8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8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8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8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8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8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8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8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8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8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8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8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8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8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8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8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8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8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8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8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8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8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8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8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8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8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8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8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8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8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8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8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8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8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8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8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8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8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8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8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8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8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8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8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8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8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8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8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8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8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8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8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8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8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8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8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8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8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8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8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8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8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8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8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8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8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8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8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8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8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8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8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8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8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8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2" customWidth="1"/>
    <col min="2" max="18" width="6.57812" style="82" customWidth="1"/>
    <col min="19" max="21" width="8.73438" style="82" customWidth="1"/>
    <col min="22" max="23" hidden="1" width="8.71429" style="82" customWidth="1"/>
    <col min="24" max="25" width="8.73438" style="82" customWidth="1"/>
    <col min="26" max="256" width="8.73438" style="82" customWidth="1"/>
  </cols>
  <sheetData>
    <row r="1" ht="18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8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59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8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8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8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8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8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8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8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8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8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8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8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8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8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8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8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8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8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8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8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8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8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8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8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8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8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8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8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8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8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8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8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8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8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8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8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8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8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8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8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8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8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8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8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8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8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8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8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8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8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8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8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8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8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8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8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8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8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8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8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8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8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8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8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8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8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8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8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8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8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8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8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8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8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8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8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8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8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8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8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8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8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8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8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8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8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8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8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8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8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8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8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8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8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8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8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8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8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8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8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8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8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8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8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8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8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8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71429" defaultRowHeight="14.25" customHeight="1" outlineLevelRow="0" outlineLevelCol="0"/>
  <cols>
    <col min="1" max="1" width="7.44531" style="83" customWidth="1"/>
    <col min="2" max="2" width="8.15625" style="83" customWidth="1"/>
    <col min="3" max="5" width="8.73438" style="83" customWidth="1"/>
    <col min="6" max="256" width="8.73438" style="83" customWidth="1"/>
  </cols>
  <sheetData>
    <row r="1" ht="18" customHeight="1">
      <c r="A1" s="11"/>
      <c r="B1" s="11"/>
      <c r="C1" s="7"/>
      <c r="D1" s="7"/>
      <c r="E1" s="7"/>
    </row>
    <row r="2" ht="18" customHeight="1">
      <c r="A2" s="11"/>
      <c r="B2" s="11"/>
      <c r="C2" s="7"/>
      <c r="D2" s="7"/>
      <c r="E2" s="7"/>
    </row>
    <row r="3" ht="18" customHeight="1">
      <c r="A3" s="11"/>
      <c r="B3" s="11"/>
      <c r="C3" s="7"/>
      <c r="D3" s="7"/>
      <c r="E3" s="7"/>
    </row>
    <row r="4" ht="18" customHeight="1">
      <c r="A4" s="11"/>
      <c r="B4" s="11"/>
      <c r="C4" s="7"/>
      <c r="D4" s="7"/>
      <c r="E4" s="7"/>
    </row>
    <row r="5" ht="18" customHeight="1">
      <c r="A5" s="11"/>
      <c r="B5" s="11"/>
      <c r="C5" s="7"/>
      <c r="D5" s="7"/>
      <c r="E5" s="7"/>
    </row>
    <row r="6" ht="18" customHeight="1">
      <c r="A6" s="11"/>
      <c r="B6" s="11"/>
      <c r="C6" s="7"/>
      <c r="D6" s="7"/>
      <c r="E6" s="7"/>
    </row>
    <row r="7" ht="18" customHeight="1">
      <c r="A7" s="11"/>
      <c r="B7" s="11"/>
      <c r="C7" s="7"/>
      <c r="D7" s="7"/>
      <c r="E7" s="7"/>
    </row>
    <row r="8" ht="18" customHeight="1">
      <c r="A8" s="11"/>
      <c r="B8" s="11"/>
      <c r="C8" s="7"/>
      <c r="D8" s="7"/>
      <c r="E8" s="7"/>
    </row>
    <row r="9" ht="18" customHeight="1">
      <c r="A9" s="11"/>
      <c r="B9" s="11"/>
      <c r="C9" s="7"/>
      <c r="D9" s="7"/>
      <c r="E9" s="7"/>
    </row>
    <row r="10" ht="18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4" customWidth="1"/>
    <col min="11" max="256" width="9" style="84" customWidth="1"/>
  </cols>
  <sheetData>
    <row r="1" ht="18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s="85"/>
      <c r="B2" s="86"/>
      <c r="C2" s="86"/>
      <c r="D2" s="86"/>
      <c r="E2" s="86"/>
      <c r="F2" s="86"/>
      <c r="G2" s="86"/>
      <c r="H2" s="86"/>
      <c r="I2" s="86"/>
      <c r="J2" s="86"/>
    </row>
    <row r="3" ht="8" customHeight="1">
      <c r="A3" s="86"/>
      <c r="B3" s="86"/>
      <c r="C3" s="86"/>
      <c r="D3" s="86"/>
      <c r="E3" s="86"/>
      <c r="F3" s="86"/>
      <c r="G3" s="86"/>
      <c r="H3" s="86"/>
      <c r="I3" s="86"/>
      <c r="J3" s="86"/>
    </row>
    <row r="4" ht="8" customHeight="1">
      <c r="A4" s="86"/>
      <c r="B4" s="86"/>
      <c r="C4" s="86"/>
      <c r="D4" s="86"/>
      <c r="E4" s="86"/>
      <c r="F4" s="86"/>
      <c r="G4" s="86"/>
      <c r="H4" s="86"/>
      <c r="I4" s="86"/>
      <c r="J4" s="86"/>
    </row>
    <row r="5" ht="8" customHeight="1">
      <c r="A5" s="86"/>
      <c r="B5" s="86"/>
      <c r="C5" s="86"/>
      <c r="D5" s="86"/>
      <c r="E5" s="86"/>
      <c r="F5" s="86"/>
      <c r="G5" s="86"/>
      <c r="H5" s="86"/>
      <c r="I5" s="86"/>
      <c r="J5" s="86"/>
    </row>
    <row r="6" ht="8" customHeight="1">
      <c r="A6" s="86"/>
      <c r="B6" s="86"/>
      <c r="C6" s="86"/>
      <c r="D6" s="86"/>
      <c r="E6" s="86"/>
      <c r="F6" s="86"/>
      <c r="G6" s="86"/>
      <c r="H6" s="86"/>
      <c r="I6" s="86"/>
      <c r="J6" s="86"/>
    </row>
    <row r="7" ht="8" customHeight="1">
      <c r="A7" s="86"/>
      <c r="B7" s="86"/>
      <c r="C7" s="86"/>
      <c r="D7" s="86"/>
      <c r="E7" s="86"/>
      <c r="F7" s="86"/>
      <c r="G7" s="86"/>
      <c r="H7" s="86"/>
      <c r="I7" s="86"/>
      <c r="J7" s="86"/>
    </row>
    <row r="8" ht="8" customHeight="1">
      <c r="A8" s="86"/>
      <c r="B8" s="86"/>
      <c r="C8" s="86"/>
      <c r="D8" s="86"/>
      <c r="E8" s="86"/>
      <c r="F8" s="86"/>
      <c r="G8" s="86"/>
      <c r="H8" s="86"/>
      <c r="I8" s="86"/>
      <c r="J8" s="86"/>
    </row>
    <row r="9" ht="8.5" customHeight="1">
      <c r="A9" s="86"/>
      <c r="B9" s="86"/>
      <c r="C9" s="86"/>
      <c r="D9" s="86"/>
      <c r="E9" s="86"/>
      <c r="F9" s="86"/>
      <c r="G9" s="86"/>
      <c r="H9" s="86"/>
      <c r="I9" s="86"/>
      <c r="J9" s="86"/>
    </row>
    <row r="10" ht="18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8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7">
        <v>64</v>
      </c>
      <c r="B12" s="88"/>
      <c r="C12" s="88"/>
      <c r="D12" s="88"/>
      <c r="E12" s="88"/>
      <c r="F12" s="88"/>
      <c r="G12" s="88"/>
      <c r="H12" s="88"/>
      <c r="I12" s="88"/>
      <c r="J12" s="88"/>
    </row>
    <row r="13" ht="8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ht="8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ht="8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ht="8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ht="8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ht="8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ht="8.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0" ht="18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8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t="s" s="87">
        <v>66</v>
      </c>
      <c r="B22" s="89"/>
      <c r="C22" s="89"/>
      <c r="D22" s="89"/>
      <c r="E22" s="89"/>
      <c r="F22" s="89"/>
      <c r="G22" s="89"/>
      <c r="H22" s="89"/>
      <c r="I22" s="89"/>
      <c r="J22" s="89"/>
    </row>
    <row r="23" ht="8" customHeight="1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ht="8" customHeight="1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ht="8" customHeight="1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ht="8" customHeight="1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ht="8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ht="8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ht="8.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90" customWidth="1"/>
    <col min="2" max="2" width="13.2891" style="90" customWidth="1"/>
    <col min="3" max="3" width="15.7344" style="90" customWidth="1"/>
    <col min="4" max="4" width="13" style="90" customWidth="1"/>
    <col min="5" max="9" width="15.8672" style="90" customWidth="1"/>
    <col min="10" max="256" width="8.86719" style="90" customWidth="1"/>
  </cols>
  <sheetData>
    <row r="1" ht="18" customHeight="1">
      <c r="A1" s="11"/>
      <c r="B1" s="11"/>
      <c r="C1" s="11"/>
      <c r="D1" s="11"/>
      <c r="E1" s="11"/>
      <c r="F1" s="11"/>
      <c r="G1" s="11"/>
      <c r="H1" s="11"/>
      <c r="I1" s="11"/>
    </row>
    <row r="2" ht="22" customHeight="1">
      <c r="A2" s="11"/>
      <c r="B2" t="s" s="91">
        <v>67</v>
      </c>
      <c r="C2" s="92"/>
      <c r="D2" s="11"/>
      <c r="E2" s="11"/>
      <c r="F2" s="11"/>
      <c r="G2" s="11"/>
      <c r="H2" s="11"/>
      <c r="I2" s="11"/>
    </row>
    <row r="3" ht="18" customHeight="1">
      <c r="A3" s="11"/>
      <c r="B3" s="12"/>
      <c r="C3" s="12"/>
      <c r="D3" s="12"/>
      <c r="E3" s="12"/>
      <c r="F3" s="12"/>
      <c r="G3" s="12"/>
      <c r="H3" s="12"/>
      <c r="I3" s="12"/>
    </row>
    <row r="4" ht="22" customHeight="1">
      <c r="A4" s="13"/>
      <c r="B4" t="s" s="93">
        <v>68</v>
      </c>
      <c r="C4" t="s" s="93">
        <v>17</v>
      </c>
      <c r="D4" t="s" s="93">
        <v>55</v>
      </c>
      <c r="E4" t="s" s="93">
        <v>69</v>
      </c>
      <c r="F4" t="s" s="93">
        <v>70</v>
      </c>
      <c r="G4" t="s" s="93">
        <v>69</v>
      </c>
      <c r="H4" t="s" s="93">
        <v>71</v>
      </c>
      <c r="I4" t="s" s="93">
        <v>69</v>
      </c>
    </row>
    <row r="5" ht="22" customHeight="1">
      <c r="A5" s="13"/>
      <c r="B5" t="s" s="94">
        <v>72</v>
      </c>
      <c r="C5" t="s" s="94">
        <v>73</v>
      </c>
      <c r="D5" s="95">
        <v>54</v>
      </c>
      <c r="E5" s="96">
        <v>42194</v>
      </c>
      <c r="F5" s="95">
        <v>100</v>
      </c>
      <c r="G5" s="96">
        <v>42197</v>
      </c>
      <c r="H5" s="95">
        <v>100</v>
      </c>
      <c r="I5" s="96">
        <v>42196</v>
      </c>
    </row>
    <row r="6" ht="22" customHeight="1">
      <c r="A6" s="13"/>
      <c r="B6" t="s" s="94">
        <v>72</v>
      </c>
      <c r="C6" t="s" s="94">
        <v>74</v>
      </c>
      <c r="D6" s="95">
        <v>46</v>
      </c>
      <c r="E6" s="96">
        <v>42195</v>
      </c>
      <c r="F6" s="26"/>
      <c r="G6" s="26"/>
      <c r="H6" s="26"/>
      <c r="I6" s="26"/>
    </row>
    <row r="7" ht="22" customHeight="1">
      <c r="A7" s="13"/>
      <c r="B7" t="s" s="94">
        <v>72</v>
      </c>
      <c r="C7" s="26"/>
      <c r="D7" s="26"/>
      <c r="E7" s="26"/>
      <c r="F7" s="26"/>
      <c r="G7" s="26"/>
      <c r="H7" s="26"/>
      <c r="I7" s="26"/>
    </row>
    <row r="8" ht="22" customHeight="1">
      <c r="A8" s="13"/>
      <c r="B8" t="s" s="94">
        <v>72</v>
      </c>
      <c r="C8" s="26"/>
      <c r="D8" s="26"/>
      <c r="E8" s="26"/>
      <c r="F8" s="26"/>
      <c r="G8" s="26"/>
      <c r="H8" s="26"/>
      <c r="I8" s="26"/>
    </row>
    <row r="9" ht="22" customHeight="1">
      <c r="A9" s="13"/>
      <c r="B9" t="s" s="94">
        <v>72</v>
      </c>
      <c r="C9" s="26"/>
      <c r="D9" s="26"/>
      <c r="E9" s="26"/>
      <c r="F9" s="26"/>
      <c r="G9" s="26"/>
      <c r="H9" s="26"/>
      <c r="I9" s="26"/>
    </row>
    <row r="10" ht="22" customHeight="1">
      <c r="A10" s="13"/>
      <c r="B10" t="s" s="94">
        <v>72</v>
      </c>
      <c r="C10" s="26"/>
      <c r="D10" s="26"/>
      <c r="E10" s="26"/>
      <c r="F10" s="26"/>
      <c r="G10" s="26"/>
      <c r="H10" s="26"/>
      <c r="I10" s="26"/>
    </row>
    <row r="11" ht="22" customHeight="1">
      <c r="A11" s="13"/>
      <c r="B11" t="s" s="94">
        <v>72</v>
      </c>
      <c r="C11" s="26"/>
      <c r="D11" s="26"/>
      <c r="E11" s="26"/>
      <c r="F11" s="26"/>
      <c r="G11" s="26"/>
      <c r="H11" s="26"/>
      <c r="I11" s="26"/>
    </row>
    <row r="12" ht="22" customHeight="1">
      <c r="A12" s="13"/>
      <c r="B12" t="s" s="94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7" customWidth="1"/>
    <col min="2" max="18" width="6.57812" style="97" customWidth="1"/>
    <col min="19" max="21" width="8.73438" style="97" customWidth="1"/>
    <col min="22" max="256" width="8.73438" style="97" customWidth="1"/>
  </cols>
  <sheetData>
    <row r="1" ht="18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8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55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8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8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8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8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8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8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8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8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8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52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8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52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8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8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8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8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8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8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8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8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8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52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8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8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8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8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8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52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8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8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52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8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52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8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52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8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52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8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8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52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8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52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8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52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8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52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8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8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8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8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52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8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8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52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8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8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52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8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8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8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52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8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8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8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52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8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52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8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8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8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52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8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52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8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52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8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52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8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52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8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52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8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52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8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52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8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8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52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8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52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8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52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8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52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8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8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8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52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8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8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52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8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8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8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52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8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52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8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52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8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8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52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8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8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52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8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52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8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52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8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52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8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8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52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8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8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8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8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8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8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52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8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8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52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8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8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52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8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8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52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8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8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8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52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8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52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8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52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8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8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52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8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8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8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52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8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