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<sst xmlns="http://schemas.openxmlformats.org/spreadsheetml/2006/main" uniqueCount="80">
  <si>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</si>
  <si>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</si>
  <si>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</si>
  <si>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</si>
  <si>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</si>
  <si>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</si>
  <si>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</si>
  <si>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</si>
  <si>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</si>
  <si>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</si>
  <si>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</si>
  <si>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</si>
  <si>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</si>
  <si>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</si>
  <si>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</si>
  <si>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</si>
  <si>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</si>
  <si>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</si>
  <si>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USDJPY</t>
  </si>
  <si>
    <t>時間足</t>
  </si>
  <si>
    <t>日足</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</si>
  <si>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</si>
  <si>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</si>
  <si>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</si>
  <si>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</si>
  <si>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</si>
  <si>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</si>
  <si>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</si>
  <si>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</si>
  <si>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</si>
  <si>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</si>
  <si>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</si>
  <si>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</si>
  <si>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</si>
  <si>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</si>
  <si>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</si>
  <si>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</si>
  <si>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</si>
  <si>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</si>
  <si>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</si>
  <si>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</si>
  <si>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</si>
  <si>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</si>
  <si>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</si>
  <si>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</si>
  <si>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</si>
  <si>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</si>
  <si>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</si>
  <si>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</si>
  <si>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</si>
  <si>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</si>
  <si>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</si>
  <si>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売</t>
  </si>
  <si>
    <t>検証シート　FIB1.5</t>
  </si>
  <si>
    <t>EURUSD</t>
  </si>
  <si>
    <t>・フィボナッチターゲット1.5で決済</t>
  </si>
  <si>
    <t>最大ドローアップ金額</t>
  </si>
  <si>
    <t>買</t>
  </si>
  <si>
    <t>検証シート　FIB2.0</t>
  </si>
  <si>
    <t>・フィボナッチターゲット2.0で決済</t>
  </si>
  <si>
    <t>画像</t>
  </si>
  <si>
    <t>気づき</t>
  </si>
  <si>
    <t>気付き　質問</t>
  </si>
  <si>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</si>
  <si>
    <t>感想</t>
  </si>
  <si>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</si>
  <si>
    <t>今後</t>
  </si>
  <si>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</si>
  <si>
    <t>検証終了通貨</t>
  </si>
  <si>
    <t>ルール</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</si>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</sst>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8">
    <font>
      <sz val="11"/>
      <color indexed="8"/>
      <name val="Helvetica Light"/>
    </font>
    <font>
      <sz val="12"/>
      <color indexed="8"/>
      <name val="Helvetica Light"/>
    </font>
    <font>
      <sz val="14"/>
      <color indexed="8"/>
      <name val="Helvetica Light"/>
    </font>
    <font>
      <sz val="12"/>
      <color indexed="8"/>
      <name val="ヒラギノ角ゴ ProN W3"/>
    </font>
    <font>
      <u val="single"/>
      <sz val="12"/>
      <color indexed="11"/>
      <name val="Helvetica Light"/>
    </font>
    <font>
      <sz val="14"/>
      <color indexed="8"/>
      <name val="Helvetica Light"/>
    </font>
    <font>
      <sz val="11"/>
      <color indexed="17"/>
      <name val="Helvetica Light"/>
    </font>
    <font>
      <sz val="18"/>
      <color indexed="13"/>
      <name val="蘋果儷中黑"/>
    </font>
  </fonts>
  <fills count="14">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gradientFill type="linear" degree="270">
        <stop position="0">
          <color rgb="ffdafea4"/>
        </stop>
        <stop position="0.35">
          <color rgb="ffe4fdbf"/>
        </stop>
        <stop position="1">
          <color rgb="fff4ffe5"/>
        </stop>
      </gradient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9">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0" fontId="0" fillId="12" borderId="4" applyNumberFormat="1" applyFont="1" applyFill="1" applyBorder="1" applyAlignment="1" applyProtection="0">
      <alignment horizontal="center"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5" applyNumberFormat="1" applyFont="1" applyFill="1" applyBorder="1" applyAlignment="1" applyProtection="0">
      <alignment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fillId="9" borderId="8" applyNumberFormat="0" applyFont="1" applyFill="1" applyBorder="1" applyAlignment="1" applyProtection="0">
      <alignment horizontal="center"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3"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0</xdr:row>
      <xdr:rowOff>0</xdr:rowOff>
    </xdr:from>
    <xdr:to>
      <xdr:col>10</xdr:col>
      <xdr:colOff>38100</xdr:colOff>
      <xdr:row>37</xdr:row>
      <xdr:rowOff>58297</xdr:rowOff>
    </xdr:to>
    <xdr:pic>
      <xdr:nvPicPr>
        <xdr:cNvPr id="2" name="スクリーンショット 2019-08-26 21.26.50.png"/>
        <xdr:cNvPicPr>
          <a:picLocks noChangeAspect="1"/>
        </xdr:cNvPicPr>
      </xdr:nvPicPr>
      <xdr:blipFill>
        <a:blip r:embed="rId1">
          <a:extLst/>
        </a:blip>
        <a:stretch>
          <a:fillRect/>
        </a:stretch>
      </xdr:blipFill>
      <xdr:spPr>
        <a:xfrm>
          <a:off x="-218956" y="-253503"/>
          <a:ext cx="7620001" cy="6976624"/>
        </a:xfrm>
        <a:prstGeom prst="rect">
          <a:avLst/>
        </a:prstGeom>
        <a:ln w="12700" cap="flat">
          <a:noFill/>
          <a:miter lim="400000"/>
        </a:ln>
        <a:effectLst/>
      </xdr:spPr>
    </xdr:pic>
    <xdr:clientData/>
  </xdr:twoCellAnchor>
  <xdr:twoCellAnchor>
    <xdr:from>
      <xdr:col>10</xdr:col>
      <xdr:colOff>220871</xdr:colOff>
      <xdr:row>0</xdr:row>
      <xdr:rowOff>0</xdr:rowOff>
    </xdr:from>
    <xdr:to>
      <xdr:col>20</xdr:col>
      <xdr:colOff>93871</xdr:colOff>
      <xdr:row>37</xdr:row>
      <xdr:rowOff>58297</xdr:rowOff>
    </xdr:to>
    <xdr:pic>
      <xdr:nvPicPr>
        <xdr:cNvPr id="3" name="スクリーンショット 2019-08-26 21.26.40.png"/>
        <xdr:cNvPicPr>
          <a:picLocks noChangeAspect="1"/>
        </xdr:cNvPicPr>
      </xdr:nvPicPr>
      <xdr:blipFill>
        <a:blip r:embed="rId2">
          <a:extLst/>
        </a:blip>
        <a:stretch>
          <a:fillRect/>
        </a:stretch>
      </xdr:blipFill>
      <xdr:spPr>
        <a:xfrm>
          <a:off x="7802771" y="-253503"/>
          <a:ext cx="7620001" cy="6976624"/>
        </a:xfrm>
        <a:prstGeom prst="rect">
          <a:avLst/>
        </a:prstGeom>
        <a:ln w="12700" cap="flat">
          <a:noFill/>
          <a:miter lim="400000"/>
        </a:ln>
        <a:effectLst/>
      </xdr:spPr>
    </xdr:pic>
    <xdr:clientData/>
  </xdr:twoCellAnchor>
  <xdr:twoCellAnchor>
    <xdr:from>
      <xdr:col>6</xdr:col>
      <xdr:colOff>426110</xdr:colOff>
      <xdr:row>0</xdr:row>
      <xdr:rowOff>0</xdr:rowOff>
    </xdr:from>
    <xdr:to>
      <xdr:col>8</xdr:col>
      <xdr:colOff>61366</xdr:colOff>
      <xdr:row>1</xdr:row>
      <xdr:rowOff>59689</xdr:rowOff>
    </xdr:to>
    <xdr:sp>
      <xdr:nvSpPr>
        <xdr:cNvPr id="4" name="Shape 4"/>
        <xdr:cNvSpPr txBox="1"/>
      </xdr:nvSpPr>
      <xdr:spPr>
        <a:xfrm>
          <a:off x="4909210" y="-131445"/>
          <a:ext cx="1184657" cy="26289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0" tIns="0" rIns="0" bIns="0" numCol="1" anchor="t">
          <a:spAutoFit/>
        </a:bodyPr>
        <a:lstStyle/>
        <a:p>
          <a:pPr marL="0" marR="0" indent="0" algn="l" defTabSz="914400" latinLnBrk="0">
            <a:lnSpc>
              <a:spcPct val="100000"/>
            </a:lnSpc>
            <a:spcBef>
              <a:spcPts val="0"/>
            </a:spcBef>
            <a:spcAft>
              <a:spcPts val="0"/>
            </a:spcAft>
            <a:buClrTx/>
            <a:buSzTx/>
            <a:buFontTx/>
            <a:buNone/>
            <a:tabLst/>
            <a:defRPr b="0" baseline="0" cap="none" i="0" spc="0" strike="noStrike" sz="1800" u="none">
              <a:solidFill>
                <a:srgbClr val="FFFFFF"/>
              </a:solidFill>
              <a:uFillTx/>
              <a:latin typeface="蘋果儷中黑"/>
              <a:ea typeface="蘋果儷中黑"/>
              <a:cs typeface="蘋果儷中黑"/>
              <a:sym typeface="蘋果儷中黑"/>
            </a:defRPr>
          </a:pPr>
          <a:r>
            <a:rPr b="0" baseline="0" cap="none" i="0" spc="0" strike="noStrike" sz="1800" u="none">
              <a:solidFill>
                <a:srgbClr val="FFFFFF"/>
              </a:solidFill>
              <a:uFillTx/>
              <a:latin typeface="蘋果儷中黑"/>
              <a:ea typeface="蘋果儷中黑"/>
              <a:cs typeface="蘋果儷中黑"/>
              <a:sym typeface="蘋果儷中黑"/>
            </a:rPr>
            <a:t>キャンセル</a:t>
          </a:r>
        </a:p>
      </xdr:txBody>
    </xdr:sp>
    <xdr:clientData/>
  </xdr:twoCellAnchor>
  <xdr:twoCellAnchor>
    <xdr:from>
      <xdr:col>0</xdr:col>
      <xdr:colOff>0</xdr:colOff>
      <xdr:row>38</xdr:row>
      <xdr:rowOff>98036</xdr:rowOff>
    </xdr:from>
    <xdr:to>
      <xdr:col>10</xdr:col>
      <xdr:colOff>38100</xdr:colOff>
      <xdr:row>77</xdr:row>
      <xdr:rowOff>16633</xdr:rowOff>
    </xdr:to>
    <xdr:pic>
      <xdr:nvPicPr>
        <xdr:cNvPr id="5" name="スクリーンショット 2019-08-26 21.44.17.png"/>
        <xdr:cNvPicPr>
          <a:picLocks noChangeAspect="1"/>
        </xdr:cNvPicPr>
      </xdr:nvPicPr>
      <xdr:blipFill>
        <a:blip r:embed="rId3">
          <a:extLst/>
        </a:blip>
        <a:stretch>
          <a:fillRect/>
        </a:stretch>
      </xdr:blipFill>
      <xdr:spPr>
        <a:xfrm>
          <a:off x="-218956" y="7197336"/>
          <a:ext cx="7620001" cy="6976623"/>
        </a:xfrm>
        <a:prstGeom prst="rect">
          <a:avLst/>
        </a:prstGeom>
        <a:ln w="12700" cap="flat">
          <a:noFill/>
          <a:miter lim="400000"/>
        </a:ln>
        <a:effectLst/>
      </xdr:spPr>
    </xdr:pic>
    <xdr:clientData/>
  </xdr:twoCellAnchor>
  <xdr:twoCellAnchor>
    <xdr:from>
      <xdr:col>10</xdr:col>
      <xdr:colOff>220871</xdr:colOff>
      <xdr:row>38</xdr:row>
      <xdr:rowOff>98036</xdr:rowOff>
    </xdr:from>
    <xdr:to>
      <xdr:col>20</xdr:col>
      <xdr:colOff>93871</xdr:colOff>
      <xdr:row>77</xdr:row>
      <xdr:rowOff>16633</xdr:rowOff>
    </xdr:to>
    <xdr:pic>
      <xdr:nvPicPr>
        <xdr:cNvPr id="6" name="スクリーンショット 2019-08-26 21.46.13.png"/>
        <xdr:cNvPicPr>
          <a:picLocks noChangeAspect="1"/>
        </xdr:cNvPicPr>
      </xdr:nvPicPr>
      <xdr:blipFill>
        <a:blip r:embed="rId4">
          <a:extLst/>
        </a:blip>
        <a:stretch>
          <a:fillRect/>
        </a:stretch>
      </xdr:blipFill>
      <xdr:spPr>
        <a:xfrm>
          <a:off x="7802771" y="7197336"/>
          <a:ext cx="7620001" cy="6976623"/>
        </a:xfrm>
        <a:prstGeom prst="rect">
          <a:avLst/>
        </a:prstGeom>
        <a:ln w="12700" cap="flat">
          <a:noFill/>
          <a:miter lim="400000"/>
        </a:ln>
        <a:effectLst/>
      </xdr:spPr>
    </xdr:pic>
    <xdr:clientData/>
  </xdr:twoCellAnchor>
  <xdr:twoCellAnchor>
    <xdr:from>
      <xdr:col>8</xdr:col>
      <xdr:colOff>55016</xdr:colOff>
      <xdr:row>39</xdr:row>
      <xdr:rowOff>100394</xdr:rowOff>
    </xdr:from>
    <xdr:to>
      <xdr:col>8</xdr:col>
      <xdr:colOff>751738</xdr:colOff>
      <xdr:row>42</xdr:row>
      <xdr:rowOff>1290</xdr:rowOff>
    </xdr:to>
    <xdr:sp>
      <xdr:nvSpPr>
        <xdr:cNvPr id="7" name="Shape 7"/>
        <xdr:cNvSpPr/>
      </xdr:nvSpPr>
      <xdr:spPr>
        <a:xfrm>
          <a:off x="6087516" y="7380669"/>
          <a:ext cx="696723" cy="443822"/>
        </a:xfrm>
        <a:prstGeom prst="ellipse">
          <a:avLst/>
        </a:prstGeom>
        <a:solidFill>
          <a:srgbClr val="000000"/>
        </a:solidFill>
        <a:ln w="12700" cap="flat">
          <a:solidFill>
            <a:schemeClr val="accent1"/>
          </a:solidFill>
          <a:prstDash val="solid"/>
          <a:miter lim="400000"/>
        </a:ln>
        <a:effectLst/>
      </xdr:spPr>
      <xdr:txBody>
        <a:bodyPr/>
        <a:lstStyle/>
        <a:p>
          <a:pPr/>
        </a:p>
      </xdr:txBody>
    </xdr:sp>
    <xdr:clientData/>
  </xdr:twoCellAnchor>
  <xdr:twoCellAnchor>
    <xdr:from>
      <xdr:col>0</xdr:col>
      <xdr:colOff>0</xdr:colOff>
      <xdr:row>80</xdr:row>
      <xdr:rowOff>120129</xdr:rowOff>
    </xdr:from>
    <xdr:to>
      <xdr:col>10</xdr:col>
      <xdr:colOff>38100</xdr:colOff>
      <xdr:row>119</xdr:row>
      <xdr:rowOff>38727</xdr:rowOff>
    </xdr:to>
    <xdr:pic>
      <xdr:nvPicPr>
        <xdr:cNvPr id="8" name="スクリーンショット 2019-08-26 21.50.16.png"/>
        <xdr:cNvPicPr>
          <a:picLocks noChangeAspect="1"/>
        </xdr:cNvPicPr>
      </xdr:nvPicPr>
      <xdr:blipFill>
        <a:blip r:embed="rId5">
          <a:extLst/>
        </a:blip>
        <a:stretch>
          <a:fillRect/>
        </a:stretch>
      </xdr:blipFill>
      <xdr:spPr>
        <a:xfrm>
          <a:off x="-218956" y="14820379"/>
          <a:ext cx="7620001" cy="6976624"/>
        </a:xfrm>
        <a:prstGeom prst="rect">
          <a:avLst/>
        </a:prstGeom>
        <a:ln w="12700" cap="flat">
          <a:noFill/>
          <a:miter lim="400000"/>
        </a:ln>
        <a:effectLst/>
      </xdr:spPr>
    </xdr:pic>
    <xdr:clientData/>
  </xdr:twoCellAnchor>
  <xdr:twoCellAnchor>
    <xdr:from>
      <xdr:col>10</xdr:col>
      <xdr:colOff>220871</xdr:colOff>
      <xdr:row>80</xdr:row>
      <xdr:rowOff>120129</xdr:rowOff>
    </xdr:from>
    <xdr:to>
      <xdr:col>20</xdr:col>
      <xdr:colOff>93871</xdr:colOff>
      <xdr:row>119</xdr:row>
      <xdr:rowOff>38727</xdr:rowOff>
    </xdr:to>
    <xdr:pic>
      <xdr:nvPicPr>
        <xdr:cNvPr id="9" name="スクリーンショット 2019-08-26 21.53.26.png"/>
        <xdr:cNvPicPr>
          <a:picLocks noChangeAspect="1"/>
        </xdr:cNvPicPr>
      </xdr:nvPicPr>
      <xdr:blipFill>
        <a:blip r:embed="rId6">
          <a:extLst/>
        </a:blip>
        <a:stretch>
          <a:fillRect/>
        </a:stretch>
      </xdr:blipFill>
      <xdr:spPr>
        <a:xfrm>
          <a:off x="7802771" y="14820379"/>
          <a:ext cx="7620001" cy="6976624"/>
        </a:xfrm>
        <a:prstGeom prst="rect">
          <a:avLst/>
        </a:prstGeom>
        <a:ln w="12700" cap="flat">
          <a:noFill/>
          <a:miter lim="400000"/>
        </a:ln>
        <a:effectLst/>
      </xdr:spPr>
    </xdr:pic>
    <xdr:clientData/>
  </xdr:twoCellAnchor>
  <xdr:twoCellAnchor>
    <xdr:from>
      <xdr:col>0</xdr:col>
      <xdr:colOff>0</xdr:colOff>
      <xdr:row>120</xdr:row>
      <xdr:rowOff>161353</xdr:rowOff>
    </xdr:from>
    <xdr:to>
      <xdr:col>10</xdr:col>
      <xdr:colOff>38100</xdr:colOff>
      <xdr:row>159</xdr:row>
      <xdr:rowOff>79951</xdr:rowOff>
    </xdr:to>
    <xdr:pic>
      <xdr:nvPicPr>
        <xdr:cNvPr id="10" name="スクリーンショット 2019-08-26 21.58.10.png"/>
        <xdr:cNvPicPr>
          <a:picLocks noChangeAspect="1"/>
        </xdr:cNvPicPr>
      </xdr:nvPicPr>
      <xdr:blipFill>
        <a:blip r:embed="rId7">
          <a:extLst/>
        </a:blip>
        <a:stretch>
          <a:fillRect/>
        </a:stretch>
      </xdr:blipFill>
      <xdr:spPr>
        <a:xfrm>
          <a:off x="-218956" y="22100603"/>
          <a:ext cx="7620001" cy="6976624"/>
        </a:xfrm>
        <a:prstGeom prst="rect">
          <a:avLst/>
        </a:prstGeom>
        <a:ln w="12700" cap="flat">
          <a:noFill/>
          <a:miter lim="400000"/>
        </a:ln>
        <a:effectLst/>
      </xdr:spPr>
    </xdr:pic>
    <xdr:clientData/>
  </xdr:twoCellAnchor>
  <xdr:twoCellAnchor>
    <xdr:from>
      <xdr:col>10</xdr:col>
      <xdr:colOff>220871</xdr:colOff>
      <xdr:row>120</xdr:row>
      <xdr:rowOff>161353</xdr:rowOff>
    </xdr:from>
    <xdr:to>
      <xdr:col>20</xdr:col>
      <xdr:colOff>93871</xdr:colOff>
      <xdr:row>159</xdr:row>
      <xdr:rowOff>79951</xdr:rowOff>
    </xdr:to>
    <xdr:pic>
      <xdr:nvPicPr>
        <xdr:cNvPr id="11" name="スクリーンショット 2019-08-26 21.59.02.png"/>
        <xdr:cNvPicPr>
          <a:picLocks noChangeAspect="1"/>
        </xdr:cNvPicPr>
      </xdr:nvPicPr>
      <xdr:blipFill>
        <a:blip r:embed="rId8">
          <a:extLst/>
        </a:blip>
        <a:stretch>
          <a:fillRect/>
        </a:stretch>
      </xdr:blipFill>
      <xdr:spPr>
        <a:xfrm>
          <a:off x="7802771" y="22100603"/>
          <a:ext cx="7620001" cy="6976624"/>
        </a:xfrm>
        <a:prstGeom prst="rect">
          <a:avLst/>
        </a:prstGeom>
        <a:ln w="12700" cap="flat">
          <a:noFill/>
          <a:miter lim="400000"/>
        </a:ln>
        <a:effectLst/>
      </xdr:spPr>
    </xdr:pic>
    <xdr:clientData/>
  </xdr:twoCellAnchor>
  <xdr:twoCellAnchor>
    <xdr:from>
      <xdr:col>0</xdr:col>
      <xdr:colOff>0</xdr:colOff>
      <xdr:row>162</xdr:row>
      <xdr:rowOff>146604</xdr:rowOff>
    </xdr:from>
    <xdr:to>
      <xdr:col>10</xdr:col>
      <xdr:colOff>38100</xdr:colOff>
      <xdr:row>201</xdr:row>
      <xdr:rowOff>65202</xdr:rowOff>
    </xdr:to>
    <xdr:pic>
      <xdr:nvPicPr>
        <xdr:cNvPr id="12" name="スクリーンショット 2019-08-26 22.02.50.png"/>
        <xdr:cNvPicPr>
          <a:picLocks noChangeAspect="1"/>
        </xdr:cNvPicPr>
      </xdr:nvPicPr>
      <xdr:blipFill>
        <a:blip r:embed="rId9">
          <a:extLst/>
        </a:blip>
        <a:stretch>
          <a:fillRect/>
        </a:stretch>
      </xdr:blipFill>
      <xdr:spPr>
        <a:xfrm>
          <a:off x="-218956" y="29686804"/>
          <a:ext cx="7620001" cy="6976624"/>
        </a:xfrm>
        <a:prstGeom prst="rect">
          <a:avLst/>
        </a:prstGeom>
        <a:ln w="12700" cap="flat">
          <a:noFill/>
          <a:miter lim="400000"/>
        </a:ln>
        <a:effectLst/>
      </xdr:spPr>
    </xdr:pic>
    <xdr:clientData/>
  </xdr:twoCellAnchor>
  <xdr:twoCellAnchor>
    <xdr:from>
      <xdr:col>10</xdr:col>
      <xdr:colOff>220871</xdr:colOff>
      <xdr:row>162</xdr:row>
      <xdr:rowOff>146604</xdr:rowOff>
    </xdr:from>
    <xdr:to>
      <xdr:col>20</xdr:col>
      <xdr:colOff>93871</xdr:colOff>
      <xdr:row>201</xdr:row>
      <xdr:rowOff>65202</xdr:rowOff>
    </xdr:to>
    <xdr:pic>
      <xdr:nvPicPr>
        <xdr:cNvPr id="13" name="スクリーンショット 2019-08-26 22.10.12.png"/>
        <xdr:cNvPicPr>
          <a:picLocks noChangeAspect="1"/>
        </xdr:cNvPicPr>
      </xdr:nvPicPr>
      <xdr:blipFill>
        <a:blip r:embed="rId10">
          <a:extLst/>
        </a:blip>
        <a:stretch>
          <a:fillRect/>
        </a:stretch>
      </xdr:blipFill>
      <xdr:spPr>
        <a:xfrm>
          <a:off x="7802771" y="29686804"/>
          <a:ext cx="7620001" cy="6976624"/>
        </a:xfrm>
        <a:prstGeom prst="rect">
          <a:avLst/>
        </a:prstGeom>
        <a:ln w="12700" cap="flat">
          <a:noFill/>
          <a:miter lim="400000"/>
        </a:ln>
        <a:effectLst/>
      </xdr:spPr>
    </xdr:pic>
    <xdr:clientData/>
  </xdr:twoCellAnchor>
  <xdr:twoCellAnchor>
    <xdr:from>
      <xdr:col>0</xdr:col>
      <xdr:colOff>0</xdr:colOff>
      <xdr:row>203</xdr:row>
      <xdr:rowOff>43696</xdr:rowOff>
    </xdr:from>
    <xdr:to>
      <xdr:col>10</xdr:col>
      <xdr:colOff>38100</xdr:colOff>
      <xdr:row>241</xdr:row>
      <xdr:rowOff>143269</xdr:rowOff>
    </xdr:to>
    <xdr:pic>
      <xdr:nvPicPr>
        <xdr:cNvPr id="14" name="スクリーンショット 2019-08-26 22.14.29.png"/>
        <xdr:cNvPicPr>
          <a:picLocks noChangeAspect="1"/>
        </xdr:cNvPicPr>
      </xdr:nvPicPr>
      <xdr:blipFill>
        <a:blip r:embed="rId11">
          <a:extLst/>
        </a:blip>
        <a:stretch>
          <a:fillRect/>
        </a:stretch>
      </xdr:blipFill>
      <xdr:spPr>
        <a:xfrm>
          <a:off x="-218956" y="37003871"/>
          <a:ext cx="7620001" cy="6976624"/>
        </a:xfrm>
        <a:prstGeom prst="rect">
          <a:avLst/>
        </a:prstGeom>
        <a:ln w="12700" cap="flat">
          <a:noFill/>
          <a:miter lim="400000"/>
        </a:ln>
        <a:effectLst/>
      </xdr:spPr>
    </xdr:pic>
    <xdr:clientData/>
  </xdr:twoCellAnchor>
  <xdr:twoCellAnchor>
    <xdr:from>
      <xdr:col>10</xdr:col>
      <xdr:colOff>220871</xdr:colOff>
      <xdr:row>203</xdr:row>
      <xdr:rowOff>43696</xdr:rowOff>
    </xdr:from>
    <xdr:to>
      <xdr:col>20</xdr:col>
      <xdr:colOff>93871</xdr:colOff>
      <xdr:row>241</xdr:row>
      <xdr:rowOff>143269</xdr:rowOff>
    </xdr:to>
    <xdr:pic>
      <xdr:nvPicPr>
        <xdr:cNvPr id="15" name="スクリーンショット 2019-08-26 22.16.08.png"/>
        <xdr:cNvPicPr>
          <a:picLocks noChangeAspect="1"/>
        </xdr:cNvPicPr>
      </xdr:nvPicPr>
      <xdr:blipFill>
        <a:blip r:embed="rId12">
          <a:extLst/>
        </a:blip>
        <a:stretch>
          <a:fillRect/>
        </a:stretch>
      </xdr:blipFill>
      <xdr:spPr>
        <a:xfrm>
          <a:off x="7802771" y="37003871"/>
          <a:ext cx="7620001" cy="6976624"/>
        </a:xfrm>
        <a:prstGeom prst="rect">
          <a:avLst/>
        </a:prstGeom>
        <a:ln w="12700" cap="flat">
          <a:noFill/>
          <a:miter lim="400000"/>
        </a:ln>
        <a:effectLst/>
      </xdr:spPr>
    </xdr:pic>
    <xdr:clientData/>
  </xdr:twoCellAnchor>
  <xdr:twoCellAnchor>
    <xdr:from>
      <xdr:col>20</xdr:col>
      <xdr:colOff>495598</xdr:colOff>
      <xdr:row>203</xdr:row>
      <xdr:rowOff>43696</xdr:rowOff>
    </xdr:from>
    <xdr:to>
      <xdr:col>30</xdr:col>
      <xdr:colOff>368598</xdr:colOff>
      <xdr:row>241</xdr:row>
      <xdr:rowOff>143269</xdr:rowOff>
    </xdr:to>
    <xdr:pic>
      <xdr:nvPicPr>
        <xdr:cNvPr id="16" name="スクリーンショット 2019-08-26 22.19.58.png"/>
        <xdr:cNvPicPr>
          <a:picLocks noChangeAspect="1"/>
        </xdr:cNvPicPr>
      </xdr:nvPicPr>
      <xdr:blipFill>
        <a:blip r:embed="rId13">
          <a:extLst/>
        </a:blip>
        <a:stretch>
          <a:fillRect/>
        </a:stretch>
      </xdr:blipFill>
      <xdr:spPr>
        <a:xfrm>
          <a:off x="15824498" y="37003871"/>
          <a:ext cx="7620001" cy="6976624"/>
        </a:xfrm>
        <a:prstGeom prst="rect">
          <a:avLst/>
        </a:prstGeom>
        <a:ln w="12700" cap="flat">
          <a:noFill/>
          <a:miter lim="400000"/>
        </a:ln>
        <a:effectLst/>
      </xdr:spPr>
    </xdr:pic>
    <xdr:clientData/>
  </xdr:twoCellAnchor>
  <xdr:twoCellAnchor>
    <xdr:from>
      <xdr:col>30</xdr:col>
      <xdr:colOff>770325</xdr:colOff>
      <xdr:row>203</xdr:row>
      <xdr:rowOff>43696</xdr:rowOff>
    </xdr:from>
    <xdr:to>
      <xdr:col>40</xdr:col>
      <xdr:colOff>643325</xdr:colOff>
      <xdr:row>241</xdr:row>
      <xdr:rowOff>143269</xdr:rowOff>
    </xdr:to>
    <xdr:pic>
      <xdr:nvPicPr>
        <xdr:cNvPr id="17" name="スクリーンショット 2019-08-26 22.25.21.png"/>
        <xdr:cNvPicPr>
          <a:picLocks noChangeAspect="1"/>
        </xdr:cNvPicPr>
      </xdr:nvPicPr>
      <xdr:blipFill>
        <a:blip r:embed="rId14">
          <a:extLst/>
        </a:blip>
        <a:stretch>
          <a:fillRect/>
        </a:stretch>
      </xdr:blipFill>
      <xdr:spPr>
        <a:xfrm>
          <a:off x="23846225" y="37003871"/>
          <a:ext cx="7620001" cy="6976624"/>
        </a:xfrm>
        <a:prstGeom prst="rect">
          <a:avLst/>
        </a:prstGeom>
        <a:ln w="12700" cap="flat">
          <a:noFill/>
          <a:miter lim="400000"/>
        </a:ln>
        <a:effectLst/>
      </xdr:spPr>
    </xdr:pic>
    <xdr:clientData/>
  </xdr:twoCellAnchor>
  <xdr:twoCellAnchor>
    <xdr:from>
      <xdr:col>41</xdr:col>
      <xdr:colOff>465095</xdr:colOff>
      <xdr:row>203</xdr:row>
      <xdr:rowOff>43696</xdr:rowOff>
    </xdr:from>
    <xdr:to>
      <xdr:col>51</xdr:col>
      <xdr:colOff>338095</xdr:colOff>
      <xdr:row>241</xdr:row>
      <xdr:rowOff>143269</xdr:rowOff>
    </xdr:to>
    <xdr:pic>
      <xdr:nvPicPr>
        <xdr:cNvPr id="18" name="スクリーンショット 2019-08-26 22.27.23.png"/>
        <xdr:cNvPicPr>
          <a:picLocks noChangeAspect="1"/>
        </xdr:cNvPicPr>
      </xdr:nvPicPr>
      <xdr:blipFill>
        <a:blip r:embed="rId15">
          <a:extLst/>
        </a:blip>
        <a:stretch>
          <a:fillRect/>
        </a:stretch>
      </xdr:blipFill>
      <xdr:spPr>
        <a:xfrm>
          <a:off x="32062695" y="37003871"/>
          <a:ext cx="7620001" cy="6976624"/>
        </a:xfrm>
        <a:prstGeom prst="rect">
          <a:avLst/>
        </a:prstGeom>
        <a:ln w="12700" cap="flat">
          <a:noFill/>
          <a:miter lim="400000"/>
        </a:ln>
        <a:effectLst/>
      </xdr:spPr>
    </xdr:pic>
    <xdr:clientData/>
  </xdr:twoCellAnchor>
  <xdr:twoCellAnchor>
    <xdr:from>
      <xdr:col>10</xdr:col>
      <xdr:colOff>220871</xdr:colOff>
      <xdr:row>244</xdr:row>
      <xdr:rowOff>173080</xdr:rowOff>
    </xdr:from>
    <xdr:to>
      <xdr:col>20</xdr:col>
      <xdr:colOff>93871</xdr:colOff>
      <xdr:row>283</xdr:row>
      <xdr:rowOff>91677</xdr:rowOff>
    </xdr:to>
    <xdr:pic>
      <xdr:nvPicPr>
        <xdr:cNvPr id="19" name="スクリーンショット 2019-08-26 22.37.37.png"/>
        <xdr:cNvPicPr>
          <a:picLocks noChangeAspect="1"/>
        </xdr:cNvPicPr>
      </xdr:nvPicPr>
      <xdr:blipFill>
        <a:blip r:embed="rId16">
          <a:extLst/>
        </a:blip>
        <a:stretch>
          <a:fillRect/>
        </a:stretch>
      </xdr:blipFill>
      <xdr:spPr>
        <a:xfrm>
          <a:off x="7802771" y="44553229"/>
          <a:ext cx="7620001" cy="6976624"/>
        </a:xfrm>
        <a:prstGeom prst="rect">
          <a:avLst/>
        </a:prstGeom>
        <a:ln w="12700" cap="flat">
          <a:noFill/>
          <a:miter lim="400000"/>
        </a:ln>
        <a:effectLst/>
      </xdr:spPr>
    </xdr:pic>
    <xdr:clientData/>
  </xdr:twoCellAnchor>
  <xdr:twoCellAnchor>
    <xdr:from>
      <xdr:col>0</xdr:col>
      <xdr:colOff>0</xdr:colOff>
      <xdr:row>244</xdr:row>
      <xdr:rowOff>173079</xdr:rowOff>
    </xdr:from>
    <xdr:to>
      <xdr:col>10</xdr:col>
      <xdr:colOff>38100</xdr:colOff>
      <xdr:row>283</xdr:row>
      <xdr:rowOff>91677</xdr:rowOff>
    </xdr:to>
    <xdr:pic>
      <xdr:nvPicPr>
        <xdr:cNvPr id="20" name="スクリーンショット 2019-08-26 22.38.22.png"/>
        <xdr:cNvPicPr>
          <a:picLocks noChangeAspect="1"/>
        </xdr:cNvPicPr>
      </xdr:nvPicPr>
      <xdr:blipFill>
        <a:blip r:embed="rId17">
          <a:extLst/>
        </a:blip>
        <a:stretch>
          <a:fillRect/>
        </a:stretch>
      </xdr:blipFill>
      <xdr:spPr>
        <a:xfrm>
          <a:off x="-421236" y="44553229"/>
          <a:ext cx="7620001" cy="6976624"/>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蘋果儷中黑"/>
            <a:ea typeface="蘋果儷中黑"/>
            <a:cs typeface="蘋果儷中黑"/>
            <a:sym typeface="蘋果儷中黑"/>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蘋果儷中黑"/>
            <a:ea typeface="蘋果儷中黑"/>
            <a:cs typeface="蘋果儷中黑"/>
            <a:sym typeface="蘋果儷中黑"/>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53</v>
      </c>
      <c r="C13" s="3"/>
      <c r="D13" s="3"/>
    </row>
    <row r="14">
      <c r="B14" s="4"/>
      <c r="C14" t="s" s="4">
        <v>5</v>
      </c>
      <c r="D14" t="s" s="5">
        <v>53</v>
      </c>
    </row>
    <row r="15">
      <c r="B15" t="s" s="3">
        <v>58</v>
      </c>
      <c r="C15" s="3"/>
      <c r="D15" s="3"/>
    </row>
    <row r="16">
      <c r="B16" s="4"/>
      <c r="C16" t="s" s="4">
        <v>5</v>
      </c>
      <c r="D16" t="s" s="5">
        <v>58</v>
      </c>
    </row>
    <row r="17">
      <c r="B17" t="s" s="3">
        <v>60</v>
      </c>
      <c r="C17" s="3"/>
      <c r="D17" s="3"/>
    </row>
    <row r="18">
      <c r="B18" s="4"/>
      <c r="C18" t="s" s="4">
        <v>5</v>
      </c>
      <c r="D18" t="s" s="5">
        <v>60</v>
      </c>
    </row>
    <row r="19">
      <c r="B19" t="s" s="3">
        <v>61</v>
      </c>
      <c r="C19" s="3"/>
      <c r="D19" s="3"/>
    </row>
    <row r="20">
      <c r="B20" s="4"/>
      <c r="C20" t="s" s="4">
        <v>5</v>
      </c>
      <c r="D20" t="s" s="5">
        <v>61</v>
      </c>
    </row>
    <row r="21">
      <c r="B21" t="s" s="3">
        <v>68</v>
      </c>
      <c r="C21" s="3"/>
      <c r="D21" s="3"/>
    </row>
    <row r="22">
      <c r="B22" s="4"/>
      <c r="C22" t="s" s="4">
        <v>5</v>
      </c>
      <c r="D22" t="s" s="5">
        <v>68</v>
      </c>
    </row>
    <row r="23">
      <c r="B23" t="s" s="3">
        <v>76</v>
      </c>
      <c r="C23" s="3"/>
      <c r="D23" s="3"/>
    </row>
    <row r="24">
      <c r="B24" s="4"/>
      <c r="C24" t="s" s="4">
        <v>5</v>
      </c>
      <c r="D24" t="s" s="5">
        <v>76</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10.1667" defaultRowHeight="13.5" customHeight="1" outlineLevelRow="0" outlineLevelCol="0"/>
  <cols>
    <col min="1" max="5" width="10.1719" style="6" customWidth="1"/>
    <col min="6" max="256" width="10.1719" style="6" customWidth="1"/>
  </cols>
  <sheetData>
    <row r="1" ht="16" customHeight="1">
      <c r="A1" s="7"/>
      <c r="B1" s="7"/>
      <c r="C1" s="7"/>
      <c r="D1" s="7"/>
      <c r="E1" s="7"/>
    </row>
    <row r="2" ht="16" customHeight="1">
      <c r="A2" t="s" s="8">
        <v>6</v>
      </c>
      <c r="B2" s="7"/>
      <c r="C2" s="7"/>
      <c r="D2" s="7"/>
      <c r="E2" s="7"/>
    </row>
    <row r="3" ht="16" customHeight="1">
      <c r="A3" s="9">
        <v>100000</v>
      </c>
      <c r="B3" s="7"/>
      <c r="C3" s="7"/>
      <c r="D3" s="7"/>
      <c r="E3" s="7"/>
    </row>
    <row r="4" ht="16" customHeight="1">
      <c r="A4" s="7"/>
      <c r="B4" s="7"/>
      <c r="C4" s="7"/>
      <c r="D4" s="7"/>
      <c r="E4" s="7"/>
    </row>
    <row r="5" ht="16" customHeight="1">
      <c r="A5" t="s" s="8">
        <v>7</v>
      </c>
      <c r="B5" s="7"/>
      <c r="C5" s="7"/>
      <c r="D5" s="7"/>
      <c r="E5" s="7"/>
    </row>
    <row r="6" ht="16" customHeight="1">
      <c r="A6" t="s" s="8">
        <v>8</v>
      </c>
      <c r="B6" s="9">
        <v>90</v>
      </c>
      <c r="C6" s="7"/>
      <c r="D6" s="7"/>
      <c r="E6" s="7"/>
    </row>
    <row r="7" ht="16" customHeight="1">
      <c r="A7" t="s" s="8">
        <v>9</v>
      </c>
      <c r="B7" s="9">
        <v>90</v>
      </c>
      <c r="C7" s="7"/>
      <c r="D7" s="7"/>
      <c r="E7" s="7"/>
    </row>
    <row r="8" ht="16" customHeight="1">
      <c r="A8" t="s" s="8">
        <v>10</v>
      </c>
      <c r="B8" s="9">
        <v>110</v>
      </c>
      <c r="C8" s="7"/>
      <c r="D8" s="7"/>
      <c r="E8" s="7"/>
    </row>
    <row r="9" ht="16" customHeight="1">
      <c r="A9" t="s" s="8">
        <v>11</v>
      </c>
      <c r="B9" s="9">
        <v>120</v>
      </c>
      <c r="C9" s="7"/>
      <c r="D9" s="7"/>
      <c r="E9" s="7"/>
    </row>
    <row r="10" ht="16" customHeight="1">
      <c r="A10" t="s" s="8">
        <v>12</v>
      </c>
      <c r="B10" s="9">
        <v>150</v>
      </c>
      <c r="C10" s="7"/>
      <c r="D10" s="7"/>
      <c r="E10" s="7"/>
    </row>
    <row r="11" ht="16" customHeight="1">
      <c r="A11" t="s" s="8">
        <v>13</v>
      </c>
      <c r="B11" s="9">
        <v>100</v>
      </c>
      <c r="C11" s="7"/>
      <c r="D11" s="7"/>
      <c r="E11" s="7"/>
    </row>
    <row r="12" ht="16" customHeight="1">
      <c r="A12" t="s" s="8">
        <v>14</v>
      </c>
      <c r="B12" s="9">
        <v>80</v>
      </c>
      <c r="C12" s="7"/>
      <c r="D12" s="7"/>
      <c r="E12" s="7"/>
    </row>
    <row r="13" ht="16"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0.1667" defaultRowHeight="13.5" customHeight="1" outlineLevelRow="0" outlineLevelCol="0"/>
  <cols>
    <col min="1" max="1" width="3.35156" style="10" customWidth="1"/>
    <col min="2" max="18" width="7.67188" style="10" customWidth="1"/>
    <col min="19" max="21" width="10.1719" style="10" customWidth="1"/>
    <col min="22" max="23" hidden="1" width="10.1667" style="10" customWidth="1"/>
    <col min="24" max="25" width="10.1719" style="10" customWidth="1"/>
    <col min="26" max="256" width="10.1719" style="10"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18</v>
      </c>
      <c r="E2" s="17"/>
      <c r="F2" t="s" s="14">
        <v>19</v>
      </c>
      <c r="G2" s="15"/>
      <c r="H2" t="s" s="18">
        <v>20</v>
      </c>
      <c r="I2" s="19"/>
      <c r="J2" t="s" s="14">
        <v>21</v>
      </c>
      <c r="K2" s="15"/>
      <c r="L2" s="20">
        <v>100000</v>
      </c>
      <c r="M2" s="17"/>
      <c r="N2" t="s" s="14">
        <v>22</v>
      </c>
      <c r="O2" s="15"/>
      <c r="P2" s="21">
        <f>SUM(L2,D4)</f>
        <v>104223.271759399</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6" customHeight="1">
      <c r="A4" s="13"/>
      <c r="B4" t="s" s="14">
        <v>27</v>
      </c>
      <c r="C4" s="15"/>
      <c r="D4" s="27">
        <f>SUM($R$9:$S$993)</f>
        <v>4223.271759398510</v>
      </c>
      <c r="E4" s="27"/>
      <c r="F4" t="s" s="14">
        <v>28</v>
      </c>
      <c r="G4" s="15"/>
      <c r="H4" s="28">
        <f>SUM($T$9:$U$108)</f>
        <v>-9</v>
      </c>
      <c r="I4" s="19"/>
      <c r="J4" s="15"/>
      <c r="K4" s="15"/>
      <c r="L4" s="21"/>
      <c r="M4" s="21"/>
      <c r="N4" t="s" s="14">
        <v>29</v>
      </c>
      <c r="O4" s="15"/>
      <c r="P4" s="29">
        <f>MAX(Y1:Y993)</f>
        <v>0.0309473684210547</v>
      </c>
      <c r="Q4" s="29"/>
      <c r="R4" s="22"/>
      <c r="S4" s="23"/>
      <c r="T4" s="23"/>
      <c r="U4" s="7"/>
      <c r="V4" s="11"/>
      <c r="W4" s="11"/>
      <c r="X4" s="7"/>
      <c r="Y4" s="7"/>
    </row>
    <row r="5" ht="16" customHeight="1">
      <c r="A5" s="13"/>
      <c r="B5" t="s" s="14">
        <v>30</v>
      </c>
      <c r="C5" s="30">
        <f>COUNTIF($R$9:$R$990,"&gt;0")</f>
        <v>2</v>
      </c>
      <c r="D5" t="s" s="14">
        <v>31</v>
      </c>
      <c r="E5" s="30">
        <f>COUNTIF($R$9:$R$990,"&lt;0")</f>
        <v>1</v>
      </c>
      <c r="F5" t="s" s="14">
        <v>32</v>
      </c>
      <c r="G5" s="30">
        <f>COUNTIF($R$9:$R$990,"=0")</f>
        <v>0</v>
      </c>
      <c r="H5" t="s" s="14">
        <v>33</v>
      </c>
      <c r="I5" s="29">
        <f>C5/SUM(C5,E5,G5)</f>
        <v>0.666666666666667</v>
      </c>
      <c r="J5" t="s" s="14">
        <v>34</v>
      </c>
      <c r="K5" s="15"/>
      <c r="L5" s="31">
        <f>MAX(V9:V993)</f>
      </c>
      <c r="M5" s="32"/>
      <c r="N5" t="s" s="33">
        <v>35</v>
      </c>
      <c r="O5" s="34"/>
      <c r="P5" s="35">
        <f>MAX(W9:W993)</f>
        <v>1</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2017</v>
      </c>
      <c r="F9" s="63">
        <v>43702</v>
      </c>
      <c r="G9" t="s" s="18">
        <v>52</v>
      </c>
      <c r="H9" s="30">
        <v>109.53</v>
      </c>
      <c r="I9" s="19"/>
      <c r="J9" s="30">
        <v>30</v>
      </c>
      <c r="K9" s="21">
        <f>IF(J9="","",C9*0.03)</f>
        <v>3000</v>
      </c>
      <c r="L9" s="21"/>
      <c r="M9" s="64">
        <f>IF(J9="","",(K9/J9)/LOOKUP(RIGHT($D$2,3),'定数'!$A$6:$A$13,'定数'!$B$6:$B$13))</f>
        <v>1</v>
      </c>
      <c r="N9" s="30">
        <v>2017</v>
      </c>
      <c r="O9" s="63">
        <v>43702</v>
      </c>
      <c r="P9" s="30">
        <v>109.16</v>
      </c>
      <c r="Q9" s="19"/>
      <c r="R9" s="27">
        <f>IF(P9="","",T9*M9*LOOKUP(RIGHT($D$2,3),'定数'!$A$6:$A$13,'定数'!$B$6:$B$13))</f>
        <v>3700</v>
      </c>
      <c r="S9" s="65"/>
      <c r="T9" s="66">
        <f>IF(P9="","",IF(G9="買",(P9-H9),(H9-P9))*IF(RIGHT($D$2,3)="JPY",100,10000))</f>
        <v>37</v>
      </c>
      <c r="U9" s="66"/>
      <c r="V9" s="67">
        <f>IF(T9&lt;&gt;"",IF(T9&gt;0,1+V8,0),"")</f>
        <v>1</v>
      </c>
      <c r="W9" s="68">
        <f>IF(T9&lt;&gt;"",IF(T9&lt;0,1+W8,0),"")</f>
        <v>0</v>
      </c>
      <c r="X9" s="57"/>
      <c r="Y9" s="7"/>
    </row>
    <row r="10" ht="16" customHeight="1">
      <c r="A10" s="13"/>
      <c r="B10" s="69">
        <v>2</v>
      </c>
      <c r="C10" s="21">
        <f>IF(R9="","",C9+R9)</f>
        <v>103700</v>
      </c>
      <c r="D10" s="21"/>
      <c r="E10" s="30">
        <v>2017</v>
      </c>
      <c r="F10" s="63">
        <v>43712</v>
      </c>
      <c r="G10" t="s" s="18">
        <v>52</v>
      </c>
      <c r="H10" s="30">
        <v>109.51</v>
      </c>
      <c r="I10" s="19"/>
      <c r="J10" s="30">
        <v>42</v>
      </c>
      <c r="K10" s="70">
        <f>IF(J10="","",C10*0.03)</f>
        <v>3111</v>
      </c>
      <c r="L10" s="71"/>
      <c r="M10" s="64">
        <f>IF(J10="","",(K10/J10)/LOOKUP(RIGHT($D$2,3),'定数'!$A$6:$A$13,'定数'!$B$6:$B$13))</f>
        <v>0.740714285714286</v>
      </c>
      <c r="N10" s="30">
        <v>2017</v>
      </c>
      <c r="O10" s="63">
        <v>43713</v>
      </c>
      <c r="P10" s="30">
        <v>108.99</v>
      </c>
      <c r="Q10" s="19"/>
      <c r="R10" s="27">
        <f>IF(P10="","",T10*M10*LOOKUP(RIGHT($D$2,3),'定数'!$A$6:$A$13,'定数'!$B$6:$B$13))</f>
        <v>3851.714285714290</v>
      </c>
      <c r="S10" s="65"/>
      <c r="T10" s="66">
        <f>IF(P10="","",IF(G10="買",(P10-H10),(H10-P10))*IF(RIGHT($D$2,3)="JPY",100,10000))</f>
        <v>52</v>
      </c>
      <c r="U10" s="66"/>
      <c r="V10" s="67">
        <f>IF(T10&lt;&gt;"",IF(T10&gt;0,1+V9,0),"")</f>
        <v>2</v>
      </c>
      <c r="W10" s="68">
        <f>IF(T10&lt;&gt;"",IF(T10&lt;0,1+W9,0),"")</f>
        <v>0</v>
      </c>
      <c r="X10" s="72">
        <f>IF(C10&lt;&gt;"",MAX(C10,C9),"")</f>
        <v>103700</v>
      </c>
      <c r="Y10" s="7"/>
    </row>
    <row r="11" ht="16" customHeight="1">
      <c r="A11" s="13"/>
      <c r="B11" s="30">
        <v>3</v>
      </c>
      <c r="C11" s="21">
        <f>IF(R10="","",C10+R10)</f>
        <v>107551.714285714</v>
      </c>
      <c r="D11" s="21"/>
      <c r="E11" s="30">
        <v>2017</v>
      </c>
      <c r="F11" s="63">
        <v>43533</v>
      </c>
      <c r="G11" t="s" s="18">
        <v>52</v>
      </c>
      <c r="H11" s="30">
        <v>106.56</v>
      </c>
      <c r="I11" s="19"/>
      <c r="J11" s="30">
        <v>95</v>
      </c>
      <c r="K11" s="70">
        <f>IF(J11="","",C11*0.03)</f>
        <v>3226.551428571420</v>
      </c>
      <c r="L11" s="71"/>
      <c r="M11" s="64">
        <f>IF(J11="","",(K11/J11)/LOOKUP(RIGHT($D$2,3),'定数'!$A$6:$A$13,'定数'!$B$6:$B$13))</f>
        <v>0.339636992481202</v>
      </c>
      <c r="N11" s="30">
        <v>2017</v>
      </c>
      <c r="O11" s="63">
        <v>43537</v>
      </c>
      <c r="P11" s="30">
        <v>107.54</v>
      </c>
      <c r="Q11" s="19"/>
      <c r="R11" s="27">
        <f>IF(P11="","",T11*M11*LOOKUP(RIGHT($D$2,3),'定数'!$A$6:$A$13,'定数'!$B$6:$B$13))</f>
        <v>-3328.442526315780</v>
      </c>
      <c r="S11" s="65"/>
      <c r="T11" s="66">
        <f>IF(P11="","",IF(G11="買",(P11-H11),(H11-P11))*IF(RIGHT($D$2,3)="JPY",100,10000))</f>
        <v>-98</v>
      </c>
      <c r="U11" s="66"/>
      <c r="V11" s="67">
        <f>IF(T11&lt;&gt;"",IF(T11&gt;0,1+V10,0),"")</f>
        <v>0</v>
      </c>
      <c r="W11" s="68">
        <f>IF(T11&lt;&gt;"",IF(T11&lt;0,1+W10,0),"")</f>
        <v>1</v>
      </c>
      <c r="X11" s="72">
        <f>IF(C11&lt;&gt;"",MAX(X10,C11),"")</f>
        <v>107551.714285714</v>
      </c>
      <c r="Y11" s="73">
        <f>IF(X11&lt;&gt;"",1-(C11/X11),"")</f>
        <v>0</v>
      </c>
    </row>
    <row r="12" ht="16" customHeight="1">
      <c r="A12" s="13"/>
      <c r="B12" s="30">
        <v>4</v>
      </c>
      <c r="C12" s="21">
        <f>IF(R11="","",C11+R11)</f>
        <v>104223.271759398</v>
      </c>
      <c r="D12" s="21"/>
      <c r="E12" s="19"/>
      <c r="F12" s="63"/>
      <c r="G12" s="19"/>
      <c r="H12" s="19"/>
      <c r="I12" s="19"/>
      <c r="J12" s="19"/>
      <c r="K12" t="s" s="74">
        <f>IF(J12="","",C12*0.03)</f>
      </c>
      <c r="L12" s="71"/>
      <c r="M12" t="s" s="18">
        <f>IF(J12="","",(K12/J12)/LOOKUP(RIGHT($D$2,3),'定数'!$A$6:$A$13,'定数'!$B$6:$B$13))</f>
      </c>
      <c r="N12" s="19"/>
      <c r="O12" s="63"/>
      <c r="P12" s="19"/>
      <c r="Q12" s="19"/>
      <c r="R12" t="s" s="18">
        <f>IF(P12="","",T12*M12*LOOKUP(RIGHT($D$2,3),'定数'!$A$6:$A$13,'定数'!$B$6:$B$13))</f>
      </c>
      <c r="S12" s="65"/>
      <c r="T12" t="s" s="75">
        <f>IF(P12="","",IF(G12="買",(P12-H12),(H12-P12))*IF(RIGHT($D$2,3)="JPY",100,10000))</f>
      </c>
      <c r="U12" s="66"/>
      <c r="V12" t="s" s="76">
        <f>IF(T12&lt;&gt;"",IF(T12&gt;0,1+V11,0),"")</f>
      </c>
      <c r="W12" t="s" s="77">
        <f>IF(T12&lt;&gt;"",IF(T12&lt;0,1+W11,0),"")</f>
      </c>
      <c r="X12" s="72">
        <f>IF(C12&lt;&gt;"",MAX(X11,C12),"")</f>
        <v>107551.714285714</v>
      </c>
      <c r="Y12" s="73">
        <f>IF(X12&lt;&gt;"",1-(C12/X12),"")</f>
        <v>0.0309473684210547</v>
      </c>
    </row>
    <row r="13" ht="16" customHeight="1">
      <c r="A13" s="13"/>
      <c r="B13" s="30">
        <v>5</v>
      </c>
      <c r="C13" t="s" s="18">
        <f>IF(R12="","",C12+R12)</f>
      </c>
      <c r="D13" s="21"/>
      <c r="E13" s="19"/>
      <c r="F13" s="63"/>
      <c r="G13" s="19"/>
      <c r="H13" s="19"/>
      <c r="I13" s="19"/>
      <c r="J13" s="19"/>
      <c r="K13" t="s" s="74">
        <f>IF(J13="","",C13*0.03)</f>
      </c>
      <c r="L13" s="71"/>
      <c r="M13" t="s" s="18">
        <f>IF(J13="","",(K13/J13)/LOOKUP(RIGHT($D$2,3),'定数'!$A$6:$A$13,'定数'!$B$6:$B$13))</f>
      </c>
      <c r="N13" s="19"/>
      <c r="O13" s="63"/>
      <c r="P13" s="19"/>
      <c r="Q13" s="19"/>
      <c r="R13" t="s" s="18">
        <f>IF(P13="","",T13*M13*LOOKUP(RIGHT($D$2,3),'定数'!$A$6:$A$13,'定数'!$B$6:$B$13))</f>
      </c>
      <c r="S13" s="65"/>
      <c r="T13" t="s" s="75">
        <f>IF(P13="","",IF(G13="買",(P13-H13),(H13-P13))*IF(RIGHT($D$2,3)="JPY",100,10000))</f>
      </c>
      <c r="U13" s="66"/>
      <c r="V13" t="s" s="76">
        <f>IF(T13&lt;&gt;"",IF(T13&gt;0,1+V12,0),"")</f>
      </c>
      <c r="W13" t="s" s="77">
        <f>IF(T13&lt;&gt;"",IF(T13&lt;0,1+W12,0),"")</f>
      </c>
      <c r="X13" t="s" s="78">
        <f>IF(C13&lt;&gt;"",MAX(X12,C13),"")</f>
      </c>
      <c r="Y13" t="s" s="8">
        <f>IF(X13&lt;&gt;"",1-(C13/X13),"")</f>
      </c>
    </row>
    <row r="14" ht="16" customHeight="1">
      <c r="A14" s="13"/>
      <c r="B14" s="30">
        <v>6</v>
      </c>
      <c r="C14" t="s" s="18">
        <f>IF(R13="","",C13+R13)</f>
      </c>
      <c r="D14" s="21"/>
      <c r="E14" s="19"/>
      <c r="F14" s="63"/>
      <c r="G14" s="19"/>
      <c r="H14" s="19"/>
      <c r="I14" s="19"/>
      <c r="J14" s="19"/>
      <c r="K14" t="s" s="74">
        <f>IF(J14="","",C14*0.03)</f>
      </c>
      <c r="L14" s="71"/>
      <c r="M14" t="s" s="18">
        <f>IF(J14="","",(K14/J14)/LOOKUP(RIGHT($D$2,3),'定数'!$A$6:$A$13,'定数'!$B$6:$B$13))</f>
      </c>
      <c r="N14" s="19"/>
      <c r="O14" s="63"/>
      <c r="P14" s="19"/>
      <c r="Q14" s="19"/>
      <c r="R14" t="s" s="18">
        <f>IF(P14="","",T14*M14*LOOKUP(RIGHT($D$2,3),'定数'!$A$6:$A$13,'定数'!$B$6:$B$13))</f>
      </c>
      <c r="S14" s="65"/>
      <c r="T14" t="s" s="75">
        <f>IF(P14="","",IF(G14="買",(P14-H14),(H14-P14))*IF(RIGHT($D$2,3)="JPY",100,10000))</f>
      </c>
      <c r="U14" s="66"/>
      <c r="V14" t="s" s="76">
        <f>IF(T14&lt;&gt;"",IF(T14&gt;0,1+V13,0),"")</f>
      </c>
      <c r="W14" t="s" s="77">
        <f>IF(T14&lt;&gt;"",IF(T14&lt;0,1+W13,0),"")</f>
      </c>
      <c r="X14" t="s" s="78">
        <f>IF(C14&lt;&gt;"",MAX(X13,C14),"")</f>
      </c>
      <c r="Y14" t="s" s="8">
        <f>IF(X14&lt;&gt;"",1-(C14/X14),"")</f>
      </c>
    </row>
    <row r="15" ht="16" customHeight="1">
      <c r="A15" s="13"/>
      <c r="B15" s="30">
        <v>7</v>
      </c>
      <c r="C15" t="s" s="18">
        <f>IF(R14="","",C14+R14)</f>
      </c>
      <c r="D15" s="21"/>
      <c r="E15" s="19"/>
      <c r="F15" s="63"/>
      <c r="G15" s="19"/>
      <c r="H15" s="19"/>
      <c r="I15" s="19"/>
      <c r="J15" s="19"/>
      <c r="K15" t="s" s="74">
        <f>IF(J15="","",C15*0.03)</f>
      </c>
      <c r="L15" s="71"/>
      <c r="M15" t="s" s="18">
        <f>IF(J15="","",(K15/J15)/LOOKUP(RIGHT($D$2,3),'定数'!$A$6:$A$13,'定数'!$B$6:$B$13))</f>
      </c>
      <c r="N15" s="19"/>
      <c r="O15" s="63"/>
      <c r="P15" s="19"/>
      <c r="Q15" s="19"/>
      <c r="R15" t="s" s="18">
        <f>IF(P15="","",T15*M15*LOOKUP(RIGHT($D$2,3),'定数'!$A$6:$A$13,'定数'!$B$6:$B$13))</f>
      </c>
      <c r="S15" s="65"/>
      <c r="T15" t="s" s="75">
        <f>IF(P15="","",IF(G15="買",(P15-H15),(H15-P15))*IF(RIGHT($D$2,3)="JPY",100,10000))</f>
      </c>
      <c r="U15" s="66"/>
      <c r="V15" t="s" s="76">
        <f>IF(T15&lt;&gt;"",IF(T15&gt;0,1+V14,0),"")</f>
      </c>
      <c r="W15" t="s" s="77">
        <f>IF(T15&lt;&gt;"",IF(T15&lt;0,1+W14,0),"")</f>
      </c>
      <c r="X15" t="s" s="78">
        <f>IF(C15&lt;&gt;"",MAX(X14,C15),"")</f>
      </c>
      <c r="Y15" t="s" s="8">
        <f>IF(X15&lt;&gt;"",1-(C15/X15),"")</f>
      </c>
    </row>
    <row r="16" ht="16" customHeight="1">
      <c r="A16" s="13"/>
      <c r="B16" s="30">
        <v>8</v>
      </c>
      <c r="C16" t="s" s="18">
        <f>IF(R15="","",C15+R15)</f>
      </c>
      <c r="D16" s="21"/>
      <c r="E16" s="19"/>
      <c r="F16" s="63"/>
      <c r="G16" s="19"/>
      <c r="H16" s="19"/>
      <c r="I16" s="19"/>
      <c r="J16" s="19"/>
      <c r="K16" t="s" s="74">
        <f>IF(J16="","",C16*0.03)</f>
      </c>
      <c r="L16" s="71"/>
      <c r="M16" t="s" s="18">
        <f>IF(J16="","",(K16/J16)/LOOKUP(RIGHT($D$2,3),'定数'!$A$6:$A$13,'定数'!$B$6:$B$13))</f>
      </c>
      <c r="N16" s="19"/>
      <c r="O16" s="63"/>
      <c r="P16" s="19"/>
      <c r="Q16" s="19"/>
      <c r="R16" t="s" s="18">
        <f>IF(P16="","",T16*M16*LOOKUP(RIGHT($D$2,3),'定数'!$A$6:$A$13,'定数'!$B$6:$B$13))</f>
      </c>
      <c r="S16" s="65"/>
      <c r="T16" t="s" s="75">
        <f>IF(P16="","",IF(G16="買",(P16-H16),(H16-P16))*IF(RIGHT($D$2,3)="JPY",100,10000))</f>
      </c>
      <c r="U16" s="66"/>
      <c r="V16" t="s" s="76">
        <f>IF(T16&lt;&gt;"",IF(T16&gt;0,1+V15,0),"")</f>
      </c>
      <c r="W16" t="s" s="77">
        <f>IF(T16&lt;&gt;"",IF(T16&lt;0,1+W15,0),"")</f>
      </c>
      <c r="X16" t="s" s="78">
        <f>IF(C16&lt;&gt;"",MAX(X15,C16),"")</f>
      </c>
      <c r="Y16" t="s" s="8">
        <f>IF(X16&lt;&gt;"",1-(C16/X16),"")</f>
      </c>
    </row>
    <row r="17" ht="16" customHeight="1">
      <c r="A17" s="13"/>
      <c r="B17" s="30">
        <v>9</v>
      </c>
      <c r="C17" t="s" s="18">
        <f>IF(R16="","",C16+R16)</f>
      </c>
      <c r="D17" s="21"/>
      <c r="E17" s="19"/>
      <c r="F17" s="63"/>
      <c r="G17" s="19"/>
      <c r="H17" s="19"/>
      <c r="I17" s="19"/>
      <c r="J17" s="19"/>
      <c r="K17" t="s" s="74">
        <f>IF(J17="","",C17*0.03)</f>
      </c>
      <c r="L17" s="71"/>
      <c r="M17" t="s" s="18">
        <f>IF(J17="","",(K17/J17)/LOOKUP(RIGHT($D$2,3),'定数'!$A$6:$A$13,'定数'!$B$6:$B$13))</f>
      </c>
      <c r="N17" s="19"/>
      <c r="O17" s="63"/>
      <c r="P17" s="19"/>
      <c r="Q17" s="19"/>
      <c r="R17" t="s" s="18">
        <f>IF(P17="","",T17*M17*LOOKUP(RIGHT($D$2,3),'定数'!$A$6:$A$13,'定数'!$B$6:$B$13))</f>
      </c>
      <c r="S17" s="65"/>
      <c r="T17" t="s" s="75">
        <f>IF(P17="","",IF(G17="買",(P17-H17),(H17-P17))*IF(RIGHT($D$2,3)="JPY",100,10000))</f>
      </c>
      <c r="U17" s="66"/>
      <c r="V17" t="s" s="76">
        <f>IF(T17&lt;&gt;"",IF(T17&gt;0,1+V16,0),"")</f>
      </c>
      <c r="W17" t="s" s="77">
        <f>IF(T17&lt;&gt;"",IF(T17&lt;0,1+W16,0),"")</f>
      </c>
      <c r="X17" t="s" s="78">
        <f>IF(C17&lt;&gt;"",MAX(X16,C17),"")</f>
      </c>
      <c r="Y17" t="s" s="8">
        <f>IF(X17&lt;&gt;"",1-(C17/X17),"")</f>
      </c>
    </row>
    <row r="18" ht="16" customHeight="1">
      <c r="A18" s="13"/>
      <c r="B18" s="30">
        <v>10</v>
      </c>
      <c r="C18" t="s" s="18">
        <f>IF(R17="","",C17+R17)</f>
      </c>
      <c r="D18" s="21"/>
      <c r="E18" s="19"/>
      <c r="F18" s="63"/>
      <c r="G18" s="19"/>
      <c r="H18" s="19"/>
      <c r="I18" s="19"/>
      <c r="J18" s="19"/>
      <c r="K18" t="s" s="74">
        <f>IF(J18="","",C18*0.03)</f>
      </c>
      <c r="L18" s="71"/>
      <c r="M18" t="s" s="18">
        <f>IF(J18="","",(K18/J18)/LOOKUP(RIGHT($D$2,3),'定数'!$A$6:$A$13,'定数'!$B$6:$B$13))</f>
      </c>
      <c r="N18" s="19"/>
      <c r="O18" s="63"/>
      <c r="P18" s="19"/>
      <c r="Q18" s="19"/>
      <c r="R18" t="s" s="18">
        <f>IF(P18="","",T18*M18*LOOKUP(RIGHT($D$2,3),'定数'!$A$6:$A$13,'定数'!$B$6:$B$13))</f>
      </c>
      <c r="S18" s="65"/>
      <c r="T18" t="s" s="75">
        <f>IF(P18="","",IF(G18="買",(P18-H18),(H18-P18))*IF(RIGHT($D$2,3)="JPY",100,10000))</f>
      </c>
      <c r="U18" s="66"/>
      <c r="V18" t="s" s="76">
        <f>IF(T18&lt;&gt;"",IF(T18&gt;0,1+V17,0),"")</f>
      </c>
      <c r="W18" t="s" s="77">
        <f>IF(T18&lt;&gt;"",IF(T18&lt;0,1+W17,0),"")</f>
      </c>
      <c r="X18" t="s" s="78">
        <f>IF(C18&lt;&gt;"",MAX(X17,C18),"")</f>
      </c>
      <c r="Y18" t="s" s="8">
        <f>IF(X18&lt;&gt;"",1-(C18/X18),"")</f>
      </c>
    </row>
    <row r="19" ht="16" customHeight="1">
      <c r="A19" s="13"/>
      <c r="B19" s="30">
        <v>11</v>
      </c>
      <c r="C19" t="s" s="18">
        <f>IF(R18="","",C18+R18)</f>
      </c>
      <c r="D19" s="21"/>
      <c r="E19" s="19"/>
      <c r="F19" s="63"/>
      <c r="G19" s="19"/>
      <c r="H19" s="19"/>
      <c r="I19" s="19"/>
      <c r="J19" s="19"/>
      <c r="K19" t="s" s="74">
        <f>IF(J19="","",C19*0.03)</f>
      </c>
      <c r="L19" s="71"/>
      <c r="M19" t="s" s="18">
        <f>IF(J19="","",(K19/J19)/LOOKUP(RIGHT($D$2,3),'定数'!$A$6:$A$13,'定数'!$B$6:$B$13))</f>
      </c>
      <c r="N19" s="19"/>
      <c r="O19" s="63"/>
      <c r="P19" s="19"/>
      <c r="Q19" s="19"/>
      <c r="R19" t="s" s="18">
        <f>IF(P19="","",T19*M19*LOOKUP(RIGHT($D$2,3),'定数'!$A$6:$A$13,'定数'!$B$6:$B$13))</f>
      </c>
      <c r="S19" s="65"/>
      <c r="T19" t="s" s="75">
        <f>IF(P19="","",IF(G19="買",(P19-H19),(H19-P19))*IF(RIGHT($D$2,3)="JPY",100,10000))</f>
      </c>
      <c r="U19" s="66"/>
      <c r="V19" t="s" s="76">
        <f>IF(T19&lt;&gt;"",IF(T19&gt;0,1+V18,0),"")</f>
      </c>
      <c r="W19" t="s" s="77">
        <f>IF(T19&lt;&gt;"",IF(T19&lt;0,1+W18,0),"")</f>
      </c>
      <c r="X19" t="s" s="78">
        <f>IF(C19&lt;&gt;"",MAX(X18,C19),"")</f>
      </c>
      <c r="Y19" t="s" s="8">
        <f>IF(X19&lt;&gt;"",1-(C19/X19),"")</f>
      </c>
    </row>
    <row r="20" ht="16" customHeight="1">
      <c r="A20" s="13"/>
      <c r="B20" s="30">
        <v>12</v>
      </c>
      <c r="C20" t="s" s="18">
        <f>IF(R19="","",C19+R19)</f>
      </c>
      <c r="D20" s="21"/>
      <c r="E20" s="19"/>
      <c r="F20" s="63"/>
      <c r="G20" s="19"/>
      <c r="H20" s="19"/>
      <c r="I20" s="19"/>
      <c r="J20" s="19"/>
      <c r="K20" t="s" s="74">
        <f>IF(J20="","",C20*0.03)</f>
      </c>
      <c r="L20" s="71"/>
      <c r="M20" t="s" s="18">
        <f>IF(J20="","",(K20/J20)/LOOKUP(RIGHT($D$2,3),'定数'!$A$6:$A$13,'定数'!$B$6:$B$13))</f>
      </c>
      <c r="N20" s="19"/>
      <c r="O20" s="63"/>
      <c r="P20" s="19"/>
      <c r="Q20" s="19"/>
      <c r="R20" t="s" s="18">
        <f>IF(P20="","",T20*M20*LOOKUP(RIGHT($D$2,3),'定数'!$A$6:$A$13,'定数'!$B$6:$B$13))</f>
      </c>
      <c r="S20" s="65"/>
      <c r="T20" t="s" s="75">
        <f>IF(P20="","",IF(G20="買",(P20-H20),(H20-P20))*IF(RIGHT($D$2,3)="JPY",100,10000))</f>
      </c>
      <c r="U20" s="66"/>
      <c r="V20" t="s" s="76">
        <f>IF(T20&lt;&gt;"",IF(T20&gt;0,1+V19,0),"")</f>
      </c>
      <c r="W20" t="s" s="77">
        <f>IF(T20&lt;&gt;"",IF(T20&lt;0,1+W19,0),"")</f>
      </c>
      <c r="X20" t="s" s="78">
        <f>IF(C20&lt;&gt;"",MAX(X19,C20),"")</f>
      </c>
      <c r="Y20" t="s" s="8">
        <f>IF(X20&lt;&gt;"",1-(C20/X20),"")</f>
      </c>
    </row>
    <row r="21" ht="16" customHeight="1">
      <c r="A21" s="13"/>
      <c r="B21" s="30">
        <v>13</v>
      </c>
      <c r="C21" t="s" s="18">
        <f>IF(R20="","",C20+R20)</f>
      </c>
      <c r="D21" s="21"/>
      <c r="E21" s="19"/>
      <c r="F21" s="63"/>
      <c r="G21" s="19"/>
      <c r="H21" s="19"/>
      <c r="I21" s="19"/>
      <c r="J21" s="19"/>
      <c r="K21" t="s" s="74">
        <f>IF(J21="","",C21*0.03)</f>
      </c>
      <c r="L21" s="71"/>
      <c r="M21" t="s" s="18">
        <f>IF(J21="","",(K21/J21)/LOOKUP(RIGHT($D$2,3),'定数'!$A$6:$A$13,'定数'!$B$6:$B$13))</f>
      </c>
      <c r="N21" s="19"/>
      <c r="O21" s="63"/>
      <c r="P21" s="19"/>
      <c r="Q21" s="19"/>
      <c r="R21" t="s" s="18">
        <f>IF(P21="","",T21*M21*LOOKUP(RIGHT($D$2,3),'定数'!$A$6:$A$13,'定数'!$B$6:$B$13))</f>
      </c>
      <c r="S21" s="65"/>
      <c r="T21" t="s" s="75">
        <f>IF(P21="","",IF(G21="買",(P21-H21),(H21-P21))*IF(RIGHT($D$2,3)="JPY",100,10000))</f>
      </c>
      <c r="U21" s="66"/>
      <c r="V21" t="s" s="76">
        <f>IF(T21&lt;&gt;"",IF(T21&gt;0,1+V20,0),"")</f>
      </c>
      <c r="W21" t="s" s="77">
        <f>IF(T21&lt;&gt;"",IF(T21&lt;0,1+W20,0),"")</f>
      </c>
      <c r="X21" t="s" s="78">
        <f>IF(C21&lt;&gt;"",MAX(X20,C21),"")</f>
      </c>
      <c r="Y21" t="s" s="8">
        <f>IF(X21&lt;&gt;"",1-(C21/X21),"")</f>
      </c>
    </row>
    <row r="22" ht="16" customHeight="1">
      <c r="A22" s="13"/>
      <c r="B22" s="30">
        <v>14</v>
      </c>
      <c r="C22" t="s" s="18">
        <f>IF(R21="","",C21+R21)</f>
      </c>
      <c r="D22" s="21"/>
      <c r="E22" s="19"/>
      <c r="F22" s="63"/>
      <c r="G22" s="19"/>
      <c r="H22" s="19"/>
      <c r="I22" s="19"/>
      <c r="J22" s="19"/>
      <c r="K22" t="s" s="74">
        <f>IF(J22="","",C22*0.03)</f>
      </c>
      <c r="L22" s="71"/>
      <c r="M22" t="s" s="18">
        <f>IF(J22="","",(K22/J22)/LOOKUP(RIGHT($D$2,3),'定数'!$A$6:$A$13,'定数'!$B$6:$B$13))</f>
      </c>
      <c r="N22" s="19"/>
      <c r="O22" s="63"/>
      <c r="P22" s="19"/>
      <c r="Q22" s="19"/>
      <c r="R22" t="s" s="18">
        <f>IF(P22="","",T22*M22*LOOKUP(RIGHT($D$2,3),'定数'!$A$6:$A$13,'定数'!$B$6:$B$13))</f>
      </c>
      <c r="S22" s="65"/>
      <c r="T22" t="s" s="75">
        <f>IF(P22="","",IF(G22="買",(P22-H22),(H22-P22))*IF(RIGHT($D$2,3)="JPY",100,10000))</f>
      </c>
      <c r="U22" s="66"/>
      <c r="V22" t="s" s="76">
        <f>IF(T22&lt;&gt;"",IF(T22&gt;0,1+V21,0),"")</f>
      </c>
      <c r="W22" t="s" s="77">
        <f>IF(T22&lt;&gt;"",IF(T22&lt;0,1+W21,0),"")</f>
      </c>
      <c r="X22" t="s" s="78">
        <f>IF(C22&lt;&gt;"",MAX(X21,C22),"")</f>
      </c>
      <c r="Y22" t="s" s="8">
        <f>IF(X22&lt;&gt;"",1-(C22/X22),"")</f>
      </c>
    </row>
    <row r="23" ht="16" customHeight="1">
      <c r="A23" s="13"/>
      <c r="B23" s="30">
        <v>15</v>
      </c>
      <c r="C23" t="s" s="18">
        <f>IF(R22="","",C22+R22)</f>
      </c>
      <c r="D23" s="21"/>
      <c r="E23" s="19"/>
      <c r="F23" s="63"/>
      <c r="G23" s="19"/>
      <c r="H23" s="19"/>
      <c r="I23" s="19"/>
      <c r="J23" s="19"/>
      <c r="K23" t="s" s="74">
        <f>IF(J23="","",C23*0.03)</f>
      </c>
      <c r="L23" s="71"/>
      <c r="M23" t="s" s="18">
        <f>IF(J23="","",(K23/J23)/LOOKUP(RIGHT($D$2,3),'定数'!$A$6:$A$13,'定数'!$B$6:$B$13))</f>
      </c>
      <c r="N23" s="19"/>
      <c r="O23" s="63"/>
      <c r="P23" s="19"/>
      <c r="Q23" s="19"/>
      <c r="R23" t="s" s="18">
        <f>IF(P23="","",T23*M23*LOOKUP(RIGHT($D$2,3),'定数'!$A$6:$A$13,'定数'!$B$6:$B$13))</f>
      </c>
      <c r="S23" s="65"/>
      <c r="T23" t="s" s="75">
        <f>IF(P23="","",IF(G23="買",(P23-H23),(H23-P23))*IF(RIGHT($D$2,3)="JPY",100,10000))</f>
      </c>
      <c r="U23" s="66"/>
      <c r="V23" s="56">
        <f>IF(S23&lt;&gt;"",IF(S23&lt;0,1+V22,0),"")</f>
      </c>
      <c r="W23" t="s" s="77">
        <f>IF(T23&lt;&gt;"",IF(T23&lt;0,1+W22,0),"")</f>
      </c>
      <c r="X23" t="s" s="78">
        <f>IF(C23&lt;&gt;"",MAX(X22,C23),"")</f>
      </c>
      <c r="Y23" t="s" s="8">
        <f>IF(X23&lt;&gt;"",1-(C23/X23),"")</f>
      </c>
    </row>
    <row r="24" ht="16" customHeight="1">
      <c r="A24" s="13"/>
      <c r="B24" s="30">
        <v>16</v>
      </c>
      <c r="C24" t="s" s="18">
        <f>IF(R23="","",C23+R23)</f>
      </c>
      <c r="D24" s="21"/>
      <c r="E24" s="19"/>
      <c r="F24" s="63"/>
      <c r="G24" s="19"/>
      <c r="H24" s="19"/>
      <c r="I24" s="19"/>
      <c r="J24" s="19"/>
      <c r="K24" t="s" s="74">
        <f>IF(J24="","",C24*0.03)</f>
      </c>
      <c r="L24" s="71"/>
      <c r="M24" t="s" s="18">
        <f>IF(J24="","",(K24/J24)/LOOKUP(RIGHT($D$2,3),'定数'!$A$6:$A$13,'定数'!$B$6:$B$13))</f>
      </c>
      <c r="N24" s="19"/>
      <c r="O24" s="63"/>
      <c r="P24" s="19"/>
      <c r="Q24" s="19"/>
      <c r="R24" t="s" s="18">
        <f>IF(P24="","",T24*M24*LOOKUP(RIGHT($D$2,3),'定数'!$A$6:$A$13,'定数'!$B$6:$B$13))</f>
      </c>
      <c r="S24" s="65"/>
      <c r="T24" t="s" s="75">
        <f>IF(P24="","",IF(G24="買",(P24-H24),(H24-P24))*IF(RIGHT($D$2,3)="JPY",100,10000))</f>
      </c>
      <c r="U24" s="66"/>
      <c r="V24" s="56">
        <f>IF(S24&lt;&gt;"",IF(S24&lt;0,1+V23,0),"")</f>
      </c>
      <c r="W24" t="s" s="77">
        <f>IF(T24&lt;&gt;"",IF(T24&lt;0,1+W23,0),"")</f>
      </c>
      <c r="X24" t="s" s="78">
        <f>IF(C24&lt;&gt;"",MAX(X23,C24),"")</f>
      </c>
      <c r="Y24" t="s" s="8">
        <f>IF(X24&lt;&gt;"",1-(C24/X24),"")</f>
      </c>
    </row>
    <row r="25" ht="16" customHeight="1">
      <c r="A25" s="13"/>
      <c r="B25" s="30">
        <v>17</v>
      </c>
      <c r="C25" t="s" s="18">
        <f>IF(R24="","",C24+R24)</f>
      </c>
      <c r="D25" s="21"/>
      <c r="E25" s="19"/>
      <c r="F25" s="63"/>
      <c r="G25" s="19"/>
      <c r="H25" s="19"/>
      <c r="I25" s="19"/>
      <c r="J25" s="19"/>
      <c r="K25" t="s" s="74">
        <f>IF(J25="","",C25*0.03)</f>
      </c>
      <c r="L25" s="71"/>
      <c r="M25" t="s" s="18">
        <f>IF(J25="","",(K25/J25)/LOOKUP(RIGHT($D$2,3),'定数'!$A$6:$A$13,'定数'!$B$6:$B$13))</f>
      </c>
      <c r="N25" s="19"/>
      <c r="O25" s="63"/>
      <c r="P25" s="19"/>
      <c r="Q25" s="19"/>
      <c r="R25" t="s" s="18">
        <f>IF(P25="","",T25*M25*LOOKUP(RIGHT($D$2,3),'定数'!$A$6:$A$13,'定数'!$B$6:$B$13))</f>
      </c>
      <c r="S25" s="65"/>
      <c r="T25" t="s" s="75">
        <f>IF(P25="","",IF(G25="買",(P25-H25),(H25-P25))*IF(RIGHT($D$2,3)="JPY",100,10000))</f>
      </c>
      <c r="U25" s="66"/>
      <c r="V25" s="56">
        <f>IF(S25&lt;&gt;"",IF(S25&lt;0,1+V24,0),"")</f>
      </c>
      <c r="W25" t="s" s="77">
        <f>IF(T25&lt;&gt;"",IF(T25&lt;0,1+W24,0),"")</f>
      </c>
      <c r="X25" t="s" s="78">
        <f>IF(C25&lt;&gt;"",MAX(X24,C25),"")</f>
      </c>
      <c r="Y25" t="s" s="8">
        <f>IF(X25&lt;&gt;"",1-(C25/X25),"")</f>
      </c>
    </row>
    <row r="26" ht="16" customHeight="1">
      <c r="A26" s="13"/>
      <c r="B26" s="30">
        <v>18</v>
      </c>
      <c r="C26" t="s" s="18">
        <f>IF(R25="","",C25+R25)</f>
      </c>
      <c r="D26" s="21"/>
      <c r="E26" s="19"/>
      <c r="F26" s="63"/>
      <c r="G26" s="19"/>
      <c r="H26" s="19"/>
      <c r="I26" s="19"/>
      <c r="J26" s="19"/>
      <c r="K26" t="s" s="74">
        <f>IF(J26="","",C26*0.03)</f>
      </c>
      <c r="L26" s="71"/>
      <c r="M26" t="s" s="18">
        <f>IF(J26="","",(K26/J26)/LOOKUP(RIGHT($D$2,3),'定数'!$A$6:$A$13,'定数'!$B$6:$B$13))</f>
      </c>
      <c r="N26" s="19"/>
      <c r="O26" s="63"/>
      <c r="P26" s="19"/>
      <c r="Q26" s="19"/>
      <c r="R26" t="s" s="18">
        <f>IF(P26="","",T26*M26*LOOKUP(RIGHT($D$2,3),'定数'!$A$6:$A$13,'定数'!$B$6:$B$13))</f>
      </c>
      <c r="S26" s="65"/>
      <c r="T26" t="s" s="75">
        <f>IF(P26="","",IF(G26="買",(P26-H26),(H26-P26))*IF(RIGHT($D$2,3)="JPY",100,10000))</f>
      </c>
      <c r="U26" s="66"/>
      <c r="V26" s="56">
        <f>IF(S26&lt;&gt;"",IF(S26&lt;0,1+V25,0),"")</f>
      </c>
      <c r="W26" t="s" s="77">
        <f>IF(T26&lt;&gt;"",IF(T26&lt;0,1+W25,0),"")</f>
      </c>
      <c r="X26" t="s" s="78">
        <f>IF(C26&lt;&gt;"",MAX(X25,C26),"")</f>
      </c>
      <c r="Y26" t="s" s="8">
        <f>IF(X26&lt;&gt;"",1-(C26/X26),"")</f>
      </c>
    </row>
    <row r="27" ht="16" customHeight="1">
      <c r="A27" s="13"/>
      <c r="B27" s="30">
        <v>19</v>
      </c>
      <c r="C27" t="s" s="18">
        <f>IF(R26="","",C26+R26)</f>
      </c>
      <c r="D27" s="21"/>
      <c r="E27" s="19"/>
      <c r="F27" s="63"/>
      <c r="G27" s="19"/>
      <c r="H27" s="19"/>
      <c r="I27" s="19"/>
      <c r="J27" s="19"/>
      <c r="K27" t="s" s="74">
        <f>IF(J27="","",C27*0.03)</f>
      </c>
      <c r="L27" s="71"/>
      <c r="M27" t="s" s="18">
        <f>IF(J27="","",(K27/J27)/LOOKUP(RIGHT($D$2,3),'定数'!$A$6:$A$13,'定数'!$B$6:$B$13))</f>
      </c>
      <c r="N27" s="19"/>
      <c r="O27" s="63"/>
      <c r="P27" s="19"/>
      <c r="Q27" s="19"/>
      <c r="R27" t="s" s="18">
        <f>IF(P27="","",T27*M27*LOOKUP(RIGHT($D$2,3),'定数'!$A$6:$A$13,'定数'!$B$6:$B$13))</f>
      </c>
      <c r="S27" s="65"/>
      <c r="T27" t="s" s="75">
        <f>IF(P27="","",IF(G27="買",(P27-H27),(H27-P27))*IF(RIGHT($D$2,3)="JPY",100,10000))</f>
      </c>
      <c r="U27" s="66"/>
      <c r="V27" s="56">
        <f>IF(S27&lt;&gt;"",IF(S27&lt;0,1+V26,0),"")</f>
      </c>
      <c r="W27" t="s" s="77">
        <f>IF(T27&lt;&gt;"",IF(T27&lt;0,1+W26,0),"")</f>
      </c>
      <c r="X27" t="s" s="78">
        <f>IF(C27&lt;&gt;"",MAX(X26,C27),"")</f>
      </c>
      <c r="Y27" t="s" s="8">
        <f>IF(X27&lt;&gt;"",1-(C27/X27),"")</f>
      </c>
    </row>
    <row r="28" ht="16" customHeight="1">
      <c r="A28" s="13"/>
      <c r="B28" s="30">
        <v>20</v>
      </c>
      <c r="C28" t="s" s="18">
        <f>IF(R27="","",C27+R27)</f>
      </c>
      <c r="D28" s="21"/>
      <c r="E28" s="19"/>
      <c r="F28" s="63"/>
      <c r="G28" s="19"/>
      <c r="H28" s="19"/>
      <c r="I28" s="19"/>
      <c r="J28" s="19"/>
      <c r="K28" t="s" s="74">
        <f>IF(J28="","",C28*0.03)</f>
      </c>
      <c r="L28" s="71"/>
      <c r="M28" t="s" s="18">
        <f>IF(J28="","",(K28/J28)/LOOKUP(RIGHT($D$2,3),'定数'!$A$6:$A$13,'定数'!$B$6:$B$13))</f>
      </c>
      <c r="N28" s="19"/>
      <c r="O28" s="63"/>
      <c r="P28" s="19"/>
      <c r="Q28" s="19"/>
      <c r="R28" t="s" s="18">
        <f>IF(P28="","",T28*M28*LOOKUP(RIGHT($D$2,3),'定数'!$A$6:$A$13,'定数'!$B$6:$B$13))</f>
      </c>
      <c r="S28" s="65"/>
      <c r="T28" t="s" s="75">
        <f>IF(P28="","",IF(G28="買",(P28-H28),(H28-P28))*IF(RIGHT($D$2,3)="JPY",100,10000))</f>
      </c>
      <c r="U28" s="66"/>
      <c r="V28" s="56">
        <f>IF(S28&lt;&gt;"",IF(S28&lt;0,1+V27,0),"")</f>
      </c>
      <c r="W28" t="s" s="77">
        <f>IF(T28&lt;&gt;"",IF(T28&lt;0,1+W27,0),"")</f>
      </c>
      <c r="X28" t="s" s="78">
        <f>IF(C28&lt;&gt;"",MAX(X27,C28),"")</f>
      </c>
      <c r="Y28" t="s" s="8">
        <f>IF(X28&lt;&gt;"",1-(C28/X28),"")</f>
      </c>
    </row>
    <row r="29" ht="16" customHeight="1">
      <c r="A29" s="13"/>
      <c r="B29" s="30">
        <v>21</v>
      </c>
      <c r="C29" t="s" s="18">
        <f>IF(R28="","",C28+R28)</f>
      </c>
      <c r="D29" s="21"/>
      <c r="E29" s="19"/>
      <c r="F29" s="63"/>
      <c r="G29" s="19"/>
      <c r="H29" s="19"/>
      <c r="I29" s="19"/>
      <c r="J29" s="19"/>
      <c r="K29" t="s" s="74">
        <f>IF(J29="","",C29*0.03)</f>
      </c>
      <c r="L29" s="71"/>
      <c r="M29" t="s" s="18">
        <f>IF(J29="","",(K29/J29)/LOOKUP(RIGHT($D$2,3),'定数'!$A$6:$A$13,'定数'!$B$6:$B$13))</f>
      </c>
      <c r="N29" s="19"/>
      <c r="O29" s="63"/>
      <c r="P29" s="19"/>
      <c r="Q29" s="19"/>
      <c r="R29" t="s" s="18">
        <f>IF(P29="","",T29*M29*LOOKUP(RIGHT($D$2,3),'定数'!$A$6:$A$13,'定数'!$B$6:$B$13))</f>
      </c>
      <c r="S29" s="65"/>
      <c r="T29" t="s" s="75">
        <f>IF(P29="","",IF(G29="買",(P29-H29),(H29-P29))*IF(RIGHT($D$2,3)="JPY",100,10000))</f>
      </c>
      <c r="U29" s="66"/>
      <c r="V29" s="56">
        <f>IF(S29&lt;&gt;"",IF(S29&lt;0,1+V28,0),"")</f>
      </c>
      <c r="W29" t="s" s="77">
        <f>IF(T29&lt;&gt;"",IF(T29&lt;0,1+W28,0),"")</f>
      </c>
      <c r="X29" t="s" s="78">
        <f>IF(C29&lt;&gt;"",MAX(X28,C29),"")</f>
      </c>
      <c r="Y29" t="s" s="8">
        <f>IF(X29&lt;&gt;"",1-(C29/X29),"")</f>
      </c>
    </row>
    <row r="30" ht="16" customHeight="1">
      <c r="A30" s="13"/>
      <c r="B30" s="30">
        <v>22</v>
      </c>
      <c r="C30" t="s" s="18">
        <f>IF(R29="","",C29+R29)</f>
      </c>
      <c r="D30" s="21"/>
      <c r="E30" s="19"/>
      <c r="F30" s="63"/>
      <c r="G30" s="19"/>
      <c r="H30" s="19"/>
      <c r="I30" s="19"/>
      <c r="J30" s="19"/>
      <c r="K30" t="s" s="74">
        <f>IF(J30="","",C30*0.03)</f>
      </c>
      <c r="L30" s="71"/>
      <c r="M30" t="s" s="18">
        <f>IF(J30="","",(K30/J30)/LOOKUP(RIGHT($D$2,3),'定数'!$A$6:$A$13,'定数'!$B$6:$B$13))</f>
      </c>
      <c r="N30" s="19"/>
      <c r="O30" s="63"/>
      <c r="P30" s="19"/>
      <c r="Q30" s="19"/>
      <c r="R30" t="s" s="18">
        <f>IF(P30="","",T30*M30*LOOKUP(RIGHT($D$2,3),'定数'!$A$6:$A$13,'定数'!$B$6:$B$13))</f>
      </c>
      <c r="S30" s="65"/>
      <c r="T30" t="s" s="75">
        <f>IF(P30="","",IF(G30="買",(P30-H30),(H30-P30))*IF(RIGHT($D$2,3)="JPY",100,10000))</f>
      </c>
      <c r="U30" s="66"/>
      <c r="V30" s="56">
        <f>IF(S30&lt;&gt;"",IF(S30&lt;0,1+V29,0),"")</f>
      </c>
      <c r="W30" t="s" s="77">
        <f>IF(T30&lt;&gt;"",IF(T30&lt;0,1+W29,0),"")</f>
      </c>
      <c r="X30" t="s" s="78">
        <f>IF(C30&lt;&gt;"",MAX(X29,C30),"")</f>
      </c>
      <c r="Y30" t="s" s="8">
        <f>IF(X30&lt;&gt;"",1-(C30/X30),"")</f>
      </c>
    </row>
    <row r="31" ht="16" customHeight="1">
      <c r="A31" s="13"/>
      <c r="B31" s="30">
        <v>23</v>
      </c>
      <c r="C31" t="s" s="18">
        <f>IF(R30="","",C30+R30)</f>
      </c>
      <c r="D31" s="21"/>
      <c r="E31" s="19"/>
      <c r="F31" s="63"/>
      <c r="G31" s="19"/>
      <c r="H31" s="19"/>
      <c r="I31" s="19"/>
      <c r="J31" s="19"/>
      <c r="K31" t="s" s="74">
        <f>IF(J31="","",C31*0.03)</f>
      </c>
      <c r="L31" s="71"/>
      <c r="M31" t="s" s="18">
        <f>IF(J31="","",(K31/J31)/LOOKUP(RIGHT($D$2,3),'定数'!$A$6:$A$13,'定数'!$B$6:$B$13))</f>
      </c>
      <c r="N31" s="19"/>
      <c r="O31" s="63"/>
      <c r="P31" s="19"/>
      <c r="Q31" s="19"/>
      <c r="R31" t="s" s="18">
        <f>IF(P31="","",T31*M31*LOOKUP(RIGHT($D$2,3),'定数'!$A$6:$A$13,'定数'!$B$6:$B$13))</f>
      </c>
      <c r="S31" s="65"/>
      <c r="T31" t="s" s="75">
        <f>IF(P31="","",IF(G31="買",(P31-H31),(H31-P31))*IF(RIGHT($D$2,3)="JPY",100,10000))</f>
      </c>
      <c r="U31" s="66"/>
      <c r="V31" s="56">
        <f>IF(S31&lt;&gt;"",IF(S31&lt;0,1+V30,0),"")</f>
      </c>
      <c r="W31" t="s" s="77">
        <f>IF(T31&lt;&gt;"",IF(T31&lt;0,1+W30,0),"")</f>
      </c>
      <c r="X31" t="s" s="78">
        <f>IF(C31&lt;&gt;"",MAX(X30,C31),"")</f>
      </c>
      <c r="Y31" t="s" s="8">
        <f>IF(X31&lt;&gt;"",1-(C31/X31),"")</f>
      </c>
    </row>
    <row r="32" ht="16" customHeight="1">
      <c r="A32" s="13"/>
      <c r="B32" s="30">
        <v>24</v>
      </c>
      <c r="C32" t="s" s="18">
        <f>IF(R31="","",C31+R31)</f>
      </c>
      <c r="D32" s="21"/>
      <c r="E32" s="19"/>
      <c r="F32" s="63"/>
      <c r="G32" s="19"/>
      <c r="H32" s="19"/>
      <c r="I32" s="19"/>
      <c r="J32" s="19"/>
      <c r="K32" t="s" s="74">
        <f>IF(J32="","",C32*0.03)</f>
      </c>
      <c r="L32" s="71"/>
      <c r="M32" t="s" s="18">
        <f>IF(J32="","",(K32/J32)/LOOKUP(RIGHT($D$2,3),'定数'!$A$6:$A$13,'定数'!$B$6:$B$13))</f>
      </c>
      <c r="N32" s="19"/>
      <c r="O32" s="63"/>
      <c r="P32" s="19"/>
      <c r="Q32" s="19"/>
      <c r="R32" t="s" s="18">
        <f>IF(P32="","",T32*M32*LOOKUP(RIGHT($D$2,3),'定数'!$A$6:$A$13,'定数'!$B$6:$B$13))</f>
      </c>
      <c r="S32" s="65"/>
      <c r="T32" t="s" s="75">
        <f>IF(P32="","",IF(G32="買",(P32-H32),(H32-P32))*IF(RIGHT($D$2,3)="JPY",100,10000))</f>
      </c>
      <c r="U32" s="66"/>
      <c r="V32" s="56">
        <f>IF(S32&lt;&gt;"",IF(S32&lt;0,1+V31,0),"")</f>
      </c>
      <c r="W32" t="s" s="77">
        <f>IF(T32&lt;&gt;"",IF(T32&lt;0,1+W31,0),"")</f>
      </c>
      <c r="X32" t="s" s="78">
        <f>IF(C32&lt;&gt;"",MAX(X31,C32),"")</f>
      </c>
      <c r="Y32" t="s" s="8">
        <f>IF(X32&lt;&gt;"",1-(C32/X32),"")</f>
      </c>
    </row>
    <row r="33" ht="16" customHeight="1">
      <c r="A33" s="13"/>
      <c r="B33" s="30">
        <v>25</v>
      </c>
      <c r="C33" t="s" s="18">
        <f>IF(R32="","",C32+R32)</f>
      </c>
      <c r="D33" s="21"/>
      <c r="E33" s="19"/>
      <c r="F33" s="63"/>
      <c r="G33" s="19"/>
      <c r="H33" s="19"/>
      <c r="I33" s="19"/>
      <c r="J33" s="19"/>
      <c r="K33" t="s" s="74">
        <f>IF(J33="","",C33*0.03)</f>
      </c>
      <c r="L33" s="71"/>
      <c r="M33" t="s" s="18">
        <f>IF(J33="","",(K33/J33)/LOOKUP(RIGHT($D$2,3),'定数'!$A$6:$A$13,'定数'!$B$6:$B$13))</f>
      </c>
      <c r="N33" s="19"/>
      <c r="O33" s="63"/>
      <c r="P33" s="19"/>
      <c r="Q33" s="19"/>
      <c r="R33" t="s" s="18">
        <f>IF(P33="","",T33*M33*LOOKUP(RIGHT($D$2,3),'定数'!$A$6:$A$13,'定数'!$B$6:$B$13))</f>
      </c>
      <c r="S33" s="65"/>
      <c r="T33" t="s" s="75">
        <f>IF(P33="","",IF(G33="買",(P33-H33),(H33-P33))*IF(RIGHT($D$2,3)="JPY",100,10000))</f>
      </c>
      <c r="U33" s="66"/>
      <c r="V33" s="56">
        <f>IF(S33&lt;&gt;"",IF(S33&lt;0,1+V32,0),"")</f>
      </c>
      <c r="W33" t="s" s="77">
        <f>IF(T33&lt;&gt;"",IF(T33&lt;0,1+W32,0),"")</f>
      </c>
      <c r="X33" t="s" s="78">
        <f>IF(C33&lt;&gt;"",MAX(X32,C33),"")</f>
      </c>
      <c r="Y33" t="s" s="8">
        <f>IF(X33&lt;&gt;"",1-(C33/X33),"")</f>
      </c>
    </row>
    <row r="34" ht="16" customHeight="1">
      <c r="A34" s="13"/>
      <c r="B34" s="30">
        <v>26</v>
      </c>
      <c r="C34" t="s" s="18">
        <f>IF(R33="","",C33+R33)</f>
      </c>
      <c r="D34" s="21"/>
      <c r="E34" s="19"/>
      <c r="F34" s="63"/>
      <c r="G34" s="19"/>
      <c r="H34" s="19"/>
      <c r="I34" s="19"/>
      <c r="J34" s="19"/>
      <c r="K34" t="s" s="74">
        <f>IF(J34="","",C34*0.03)</f>
      </c>
      <c r="L34" s="71"/>
      <c r="M34" t="s" s="18">
        <f>IF(J34="","",(K34/J34)/LOOKUP(RIGHT($D$2,3),'定数'!$A$6:$A$13,'定数'!$B$6:$B$13))</f>
      </c>
      <c r="N34" s="19"/>
      <c r="O34" s="63"/>
      <c r="P34" s="19"/>
      <c r="Q34" s="19"/>
      <c r="R34" t="s" s="18">
        <f>IF(P34="","",T34*M34*LOOKUP(RIGHT($D$2,3),'定数'!$A$6:$A$13,'定数'!$B$6:$B$13))</f>
      </c>
      <c r="S34" s="65"/>
      <c r="T34" t="s" s="75">
        <f>IF(P34="","",IF(G34="買",(P34-H34),(H34-P34))*IF(RIGHT($D$2,3)="JPY",100,10000))</f>
      </c>
      <c r="U34" s="66"/>
      <c r="V34" s="56">
        <f>IF(S34&lt;&gt;"",IF(S34&lt;0,1+V33,0),"")</f>
      </c>
      <c r="W34" t="s" s="77">
        <f>IF(T34&lt;&gt;"",IF(T34&lt;0,1+W33,0),"")</f>
      </c>
      <c r="X34" t="s" s="78">
        <f>IF(C34&lt;&gt;"",MAX(X33,C34),"")</f>
      </c>
      <c r="Y34" t="s" s="8">
        <f>IF(X34&lt;&gt;"",1-(C34/X34),"")</f>
      </c>
    </row>
    <row r="35" ht="16" customHeight="1">
      <c r="A35" s="13"/>
      <c r="B35" s="30">
        <v>27</v>
      </c>
      <c r="C35" t="s" s="18">
        <f>IF(R34="","",C34+R34)</f>
      </c>
      <c r="D35" s="21"/>
      <c r="E35" s="19"/>
      <c r="F35" s="63"/>
      <c r="G35" s="19"/>
      <c r="H35" s="19"/>
      <c r="I35" s="19"/>
      <c r="J35" s="19"/>
      <c r="K35" t="s" s="74">
        <f>IF(J35="","",C35*0.03)</f>
      </c>
      <c r="L35" s="71"/>
      <c r="M35" t="s" s="18">
        <f>IF(J35="","",(K35/J35)/LOOKUP(RIGHT($D$2,3),'定数'!$A$6:$A$13,'定数'!$B$6:$B$13))</f>
      </c>
      <c r="N35" s="19"/>
      <c r="O35" s="63"/>
      <c r="P35" s="19"/>
      <c r="Q35" s="19"/>
      <c r="R35" t="s" s="18">
        <f>IF(P35="","",T35*M35*LOOKUP(RIGHT($D$2,3),'定数'!$A$6:$A$13,'定数'!$B$6:$B$13))</f>
      </c>
      <c r="S35" s="65"/>
      <c r="T35" t="s" s="75">
        <f>IF(P35="","",IF(G35="買",(P35-H35),(H35-P35))*IF(RIGHT($D$2,3)="JPY",100,10000))</f>
      </c>
      <c r="U35" s="66"/>
      <c r="V35" s="56">
        <f>IF(S35&lt;&gt;"",IF(S35&lt;0,1+V34,0),"")</f>
      </c>
      <c r="W35" t="s" s="77">
        <f>IF(T35&lt;&gt;"",IF(T35&lt;0,1+W34,0),"")</f>
      </c>
      <c r="X35" t="s" s="78">
        <f>IF(C35&lt;&gt;"",MAX(X34,C35),"")</f>
      </c>
      <c r="Y35" t="s" s="8">
        <f>IF(X35&lt;&gt;"",1-(C35/X35),"")</f>
      </c>
    </row>
    <row r="36" ht="16" customHeight="1">
      <c r="A36" s="13"/>
      <c r="B36" s="30">
        <v>28</v>
      </c>
      <c r="C36" t="s" s="18">
        <f>IF(R35="","",C35+R35)</f>
      </c>
      <c r="D36" s="21"/>
      <c r="E36" s="19"/>
      <c r="F36" s="63"/>
      <c r="G36" s="19"/>
      <c r="H36" s="19"/>
      <c r="I36" s="19"/>
      <c r="J36" s="19"/>
      <c r="K36" t="s" s="74">
        <f>IF(J36="","",C36*0.03)</f>
      </c>
      <c r="L36" s="71"/>
      <c r="M36" t="s" s="18">
        <f>IF(J36="","",(K36/J36)/LOOKUP(RIGHT($D$2,3),'定数'!$A$6:$A$13,'定数'!$B$6:$B$13))</f>
      </c>
      <c r="N36" s="19"/>
      <c r="O36" s="63"/>
      <c r="P36" s="19"/>
      <c r="Q36" s="19"/>
      <c r="R36" t="s" s="18">
        <f>IF(P36="","",T36*M36*LOOKUP(RIGHT($D$2,3),'定数'!$A$6:$A$13,'定数'!$B$6:$B$13))</f>
      </c>
      <c r="S36" s="65"/>
      <c r="T36" t="s" s="75">
        <f>IF(P36="","",IF(G36="買",(P36-H36),(H36-P36))*IF(RIGHT($D$2,3)="JPY",100,10000))</f>
      </c>
      <c r="U36" s="66"/>
      <c r="V36" s="56">
        <f>IF(S36&lt;&gt;"",IF(S36&lt;0,1+V35,0),"")</f>
      </c>
      <c r="W36" t="s" s="77">
        <f>IF(T36&lt;&gt;"",IF(T36&lt;0,1+W35,0),"")</f>
      </c>
      <c r="X36" t="s" s="78">
        <f>IF(C36&lt;&gt;"",MAX(X35,C36),"")</f>
      </c>
      <c r="Y36" t="s" s="8">
        <f>IF(X36&lt;&gt;"",1-(C36/X36),"")</f>
      </c>
    </row>
    <row r="37" ht="16" customHeight="1">
      <c r="A37" s="13"/>
      <c r="B37" s="30">
        <v>29</v>
      </c>
      <c r="C37" t="s" s="18">
        <f>IF(R36="","",C36+R36)</f>
      </c>
      <c r="D37" s="21"/>
      <c r="E37" s="19"/>
      <c r="F37" s="63"/>
      <c r="G37" s="19"/>
      <c r="H37" s="19"/>
      <c r="I37" s="19"/>
      <c r="J37" s="19"/>
      <c r="K37" t="s" s="74">
        <f>IF(J37="","",C37*0.03)</f>
      </c>
      <c r="L37" s="71"/>
      <c r="M37" t="s" s="18">
        <f>IF(J37="","",(K37/J37)/LOOKUP(RIGHT($D$2,3),'定数'!$A$6:$A$13,'定数'!$B$6:$B$13))</f>
      </c>
      <c r="N37" s="19"/>
      <c r="O37" s="63"/>
      <c r="P37" s="19"/>
      <c r="Q37" s="19"/>
      <c r="R37" t="s" s="18">
        <f>IF(P37="","",T37*M37*LOOKUP(RIGHT($D$2,3),'定数'!$A$6:$A$13,'定数'!$B$6:$B$13))</f>
      </c>
      <c r="S37" s="65"/>
      <c r="T37" t="s" s="75">
        <f>IF(P37="","",IF(G37="買",(P37-H37),(H37-P37))*IF(RIGHT($D$2,3)="JPY",100,10000))</f>
      </c>
      <c r="U37" s="66"/>
      <c r="V37" s="56">
        <f>IF(S37&lt;&gt;"",IF(S37&lt;0,1+V36,0),"")</f>
      </c>
      <c r="W37" t="s" s="77">
        <f>IF(T37&lt;&gt;"",IF(T37&lt;0,1+W36,0),"")</f>
      </c>
      <c r="X37" t="s" s="78">
        <f>IF(C37&lt;&gt;"",MAX(X36,C37),"")</f>
      </c>
      <c r="Y37" t="s" s="8">
        <f>IF(X37&lt;&gt;"",1-(C37/X37),"")</f>
      </c>
    </row>
    <row r="38" ht="16" customHeight="1">
      <c r="A38" s="13"/>
      <c r="B38" s="30">
        <v>30</v>
      </c>
      <c r="C38" t="s" s="18">
        <f>IF(R37="","",C37+R37)</f>
      </c>
      <c r="D38" s="21"/>
      <c r="E38" s="19"/>
      <c r="F38" s="63"/>
      <c r="G38" s="19"/>
      <c r="H38" s="19"/>
      <c r="I38" s="19"/>
      <c r="J38" s="19"/>
      <c r="K38" t="s" s="74">
        <f>IF(J38="","",C38*0.03)</f>
      </c>
      <c r="L38" s="71"/>
      <c r="M38" t="s" s="18">
        <f>IF(J38="","",(K38/J38)/LOOKUP(RIGHT($D$2,3),'定数'!$A$6:$A$13,'定数'!$B$6:$B$13))</f>
      </c>
      <c r="N38" s="19"/>
      <c r="O38" s="63"/>
      <c r="P38" s="19"/>
      <c r="Q38" s="19"/>
      <c r="R38" t="s" s="18">
        <f>IF(P38="","",T38*M38*LOOKUP(RIGHT($D$2,3),'定数'!$A$6:$A$13,'定数'!$B$6:$B$13))</f>
      </c>
      <c r="S38" s="65"/>
      <c r="T38" t="s" s="75">
        <f>IF(P38="","",IF(G38="買",(P38-H38),(H38-P38))*IF(RIGHT($D$2,3)="JPY",100,10000))</f>
      </c>
      <c r="U38" s="66"/>
      <c r="V38" s="56">
        <f>IF(S38&lt;&gt;"",IF(S38&lt;0,1+V37,0),"")</f>
      </c>
      <c r="W38" t="s" s="77">
        <f>IF(T38&lt;&gt;"",IF(T38&lt;0,1+W37,0),"")</f>
      </c>
      <c r="X38" t="s" s="78">
        <f>IF(C38&lt;&gt;"",MAX(X37,C38),"")</f>
      </c>
      <c r="Y38" t="s" s="8">
        <f>IF(X38&lt;&gt;"",1-(C38/X38),"")</f>
      </c>
    </row>
    <row r="39" ht="16" customHeight="1">
      <c r="A39" s="13"/>
      <c r="B39" s="30">
        <v>31</v>
      </c>
      <c r="C39" t="s" s="18">
        <f>IF(R38="","",C38+R38)</f>
      </c>
      <c r="D39" s="21"/>
      <c r="E39" s="19"/>
      <c r="F39" s="63"/>
      <c r="G39" s="19"/>
      <c r="H39" s="19"/>
      <c r="I39" s="19"/>
      <c r="J39" s="19"/>
      <c r="K39" t="s" s="74">
        <f>IF(J39="","",C39*0.03)</f>
      </c>
      <c r="L39" s="71"/>
      <c r="M39" t="s" s="18">
        <f>IF(J39="","",(K39/J39)/LOOKUP(RIGHT($D$2,3),'定数'!$A$6:$A$13,'定数'!$B$6:$B$13))</f>
      </c>
      <c r="N39" s="19"/>
      <c r="O39" s="63"/>
      <c r="P39" s="19"/>
      <c r="Q39" s="19"/>
      <c r="R39" t="s" s="18">
        <f>IF(P39="","",T39*M39*LOOKUP(RIGHT($D$2,3),'定数'!$A$6:$A$13,'定数'!$B$6:$B$13))</f>
      </c>
      <c r="S39" s="65"/>
      <c r="T39" t="s" s="75">
        <f>IF(P39="","",IF(G39="買",(P39-H39),(H39-P39))*IF(RIGHT($D$2,3)="JPY",100,10000))</f>
      </c>
      <c r="U39" s="66"/>
      <c r="V39" s="56">
        <f>IF(S39&lt;&gt;"",IF(S39&lt;0,1+V38,0),"")</f>
      </c>
      <c r="W39" t="s" s="77">
        <f>IF(T39&lt;&gt;"",IF(T39&lt;0,1+W38,0),"")</f>
      </c>
      <c r="X39" t="s" s="78">
        <f>IF(C39&lt;&gt;"",MAX(X38,C39),"")</f>
      </c>
      <c r="Y39" t="s" s="8">
        <f>IF(X39&lt;&gt;"",1-(C39/X39),"")</f>
      </c>
    </row>
    <row r="40" ht="16" customHeight="1">
      <c r="A40" s="13"/>
      <c r="B40" s="30">
        <v>32</v>
      </c>
      <c r="C40" t="s" s="18">
        <f>IF(R39="","",C39+R39)</f>
      </c>
      <c r="D40" s="21"/>
      <c r="E40" s="19"/>
      <c r="F40" s="63"/>
      <c r="G40" s="19"/>
      <c r="H40" s="19"/>
      <c r="I40" s="19"/>
      <c r="J40" s="19"/>
      <c r="K40" t="s" s="74">
        <f>IF(J40="","",C40*0.03)</f>
      </c>
      <c r="L40" s="71"/>
      <c r="M40" t="s" s="18">
        <f>IF(J40="","",(K40/J40)/LOOKUP(RIGHT($D$2,3),'定数'!$A$6:$A$13,'定数'!$B$6:$B$13))</f>
      </c>
      <c r="N40" s="19"/>
      <c r="O40" s="63"/>
      <c r="P40" s="19"/>
      <c r="Q40" s="19"/>
      <c r="R40" t="s" s="18">
        <f>IF(P40="","",T40*M40*LOOKUP(RIGHT($D$2,3),'定数'!$A$6:$A$13,'定数'!$B$6:$B$13))</f>
      </c>
      <c r="S40" s="65"/>
      <c r="T40" t="s" s="75">
        <f>IF(P40="","",IF(G40="買",(P40-H40),(H40-P40))*IF(RIGHT($D$2,3)="JPY",100,10000))</f>
      </c>
      <c r="U40" s="66"/>
      <c r="V40" s="56">
        <f>IF(S40&lt;&gt;"",IF(S40&lt;0,1+V39,0),"")</f>
      </c>
      <c r="W40" t="s" s="77">
        <f>IF(T40&lt;&gt;"",IF(T40&lt;0,1+W39,0),"")</f>
      </c>
      <c r="X40" t="s" s="78">
        <f>IF(C40&lt;&gt;"",MAX(X39,C40),"")</f>
      </c>
      <c r="Y40" t="s" s="8">
        <f>IF(X40&lt;&gt;"",1-(C40/X40),"")</f>
      </c>
    </row>
    <row r="41" ht="16" customHeight="1">
      <c r="A41" s="13"/>
      <c r="B41" s="30">
        <v>33</v>
      </c>
      <c r="C41" t="s" s="18">
        <f>IF(R40="","",C40+R40)</f>
      </c>
      <c r="D41" s="21"/>
      <c r="E41" s="19"/>
      <c r="F41" s="63"/>
      <c r="G41" s="19"/>
      <c r="H41" s="19"/>
      <c r="I41" s="19"/>
      <c r="J41" s="19"/>
      <c r="K41" t="s" s="74">
        <f>IF(J41="","",C41*0.03)</f>
      </c>
      <c r="L41" s="71"/>
      <c r="M41" t="s" s="18">
        <f>IF(J41="","",(K41/J41)/LOOKUP(RIGHT($D$2,3),'定数'!$A$6:$A$13,'定数'!$B$6:$B$13))</f>
      </c>
      <c r="N41" s="19"/>
      <c r="O41" s="63"/>
      <c r="P41" s="19"/>
      <c r="Q41" s="19"/>
      <c r="R41" t="s" s="18">
        <f>IF(P41="","",T41*M41*LOOKUP(RIGHT($D$2,3),'定数'!$A$6:$A$13,'定数'!$B$6:$B$13))</f>
      </c>
      <c r="S41" s="65"/>
      <c r="T41" t="s" s="75">
        <f>IF(P41="","",IF(G41="買",(P41-H41),(H41-P41))*IF(RIGHT($D$2,3)="JPY",100,10000))</f>
      </c>
      <c r="U41" s="66"/>
      <c r="V41" s="56">
        <f>IF(S41&lt;&gt;"",IF(S41&lt;0,1+V40,0),"")</f>
      </c>
      <c r="W41" t="s" s="77">
        <f>IF(T41&lt;&gt;"",IF(T41&lt;0,1+W40,0),"")</f>
      </c>
      <c r="X41" t="s" s="78">
        <f>IF(C41&lt;&gt;"",MAX(X40,C41),"")</f>
      </c>
      <c r="Y41" t="s" s="8">
        <f>IF(X41&lt;&gt;"",1-(C41/X41),"")</f>
      </c>
    </row>
    <row r="42" ht="16" customHeight="1">
      <c r="A42" s="13"/>
      <c r="B42" s="30">
        <v>34</v>
      </c>
      <c r="C42" t="s" s="18">
        <f>IF(R41="","",C41+R41)</f>
      </c>
      <c r="D42" s="21"/>
      <c r="E42" s="19"/>
      <c r="F42" s="63"/>
      <c r="G42" s="19"/>
      <c r="H42" s="19"/>
      <c r="I42" s="19"/>
      <c r="J42" s="19"/>
      <c r="K42" t="s" s="74">
        <f>IF(J42="","",C42*0.03)</f>
      </c>
      <c r="L42" s="71"/>
      <c r="M42" t="s" s="18">
        <f>IF(J42="","",(K42/J42)/LOOKUP(RIGHT($D$2,3),'定数'!$A$6:$A$13,'定数'!$B$6:$B$13))</f>
      </c>
      <c r="N42" s="19"/>
      <c r="O42" s="63"/>
      <c r="P42" s="19"/>
      <c r="Q42" s="19"/>
      <c r="R42" t="s" s="18">
        <f>IF(P42="","",T42*M42*LOOKUP(RIGHT($D$2,3),'定数'!$A$6:$A$13,'定数'!$B$6:$B$13))</f>
      </c>
      <c r="S42" s="65"/>
      <c r="T42" t="s" s="75">
        <f>IF(P42="","",IF(G42="買",(P42-H42),(H42-P42))*IF(RIGHT($D$2,3)="JPY",100,10000))</f>
      </c>
      <c r="U42" s="66"/>
      <c r="V42" s="56">
        <f>IF(S42&lt;&gt;"",IF(S42&lt;0,1+V41,0),"")</f>
      </c>
      <c r="W42" t="s" s="77">
        <f>IF(T42&lt;&gt;"",IF(T42&lt;0,1+W41,0),"")</f>
      </c>
      <c r="X42" t="s" s="78">
        <f>IF(C42&lt;&gt;"",MAX(X41,C42),"")</f>
      </c>
      <c r="Y42" t="s" s="8">
        <f>IF(X42&lt;&gt;"",1-(C42/X42),"")</f>
      </c>
    </row>
    <row r="43" ht="16" customHeight="1">
      <c r="A43" s="13"/>
      <c r="B43" s="30">
        <v>35</v>
      </c>
      <c r="C43" t="s" s="18">
        <f>IF(R42="","",C42+R42)</f>
      </c>
      <c r="D43" s="21"/>
      <c r="E43" s="19"/>
      <c r="F43" s="63"/>
      <c r="G43" s="19"/>
      <c r="H43" s="19"/>
      <c r="I43" s="19"/>
      <c r="J43" s="19"/>
      <c r="K43" t="s" s="74">
        <f>IF(J43="","",C43*0.03)</f>
      </c>
      <c r="L43" s="71"/>
      <c r="M43" t="s" s="18">
        <f>IF(J43="","",(K43/J43)/LOOKUP(RIGHT($D$2,3),'定数'!$A$6:$A$13,'定数'!$B$6:$B$13))</f>
      </c>
      <c r="N43" s="19"/>
      <c r="O43" s="63"/>
      <c r="P43" s="19"/>
      <c r="Q43" s="19"/>
      <c r="R43" t="s" s="18">
        <f>IF(P43="","",T43*M43*LOOKUP(RIGHT($D$2,3),'定数'!$A$6:$A$13,'定数'!$B$6:$B$13))</f>
      </c>
      <c r="S43" s="65"/>
      <c r="T43" t="s" s="75">
        <f>IF(P43="","",IF(G43="買",(P43-H43),(H43-P43))*IF(RIGHT($D$2,3)="JPY",100,10000))</f>
      </c>
      <c r="U43" s="66"/>
      <c r="V43" s="56">
        <f>IF(S43&lt;&gt;"",IF(S43&lt;0,1+V42,0),"")</f>
      </c>
      <c r="W43" t="s" s="77">
        <f>IF(T43&lt;&gt;"",IF(T43&lt;0,1+W42,0),"")</f>
      </c>
      <c r="X43" t="s" s="78">
        <f>IF(C43&lt;&gt;"",MAX(X42,C43),"")</f>
      </c>
      <c r="Y43" t="s" s="8">
        <f>IF(X43&lt;&gt;"",1-(C43/X43),"")</f>
      </c>
    </row>
    <row r="44" ht="16" customHeight="1">
      <c r="A44" s="13"/>
      <c r="B44" s="30">
        <v>36</v>
      </c>
      <c r="C44" t="s" s="18">
        <f>IF(R43="","",C43+R43)</f>
      </c>
      <c r="D44" s="21"/>
      <c r="E44" s="19"/>
      <c r="F44" s="63"/>
      <c r="G44" s="19"/>
      <c r="H44" s="19"/>
      <c r="I44" s="19"/>
      <c r="J44" s="19"/>
      <c r="K44" t="s" s="74">
        <f>IF(J44="","",C44*0.03)</f>
      </c>
      <c r="L44" s="71"/>
      <c r="M44" t="s" s="18">
        <f>IF(J44="","",(K44/J44)/LOOKUP(RIGHT($D$2,3),'定数'!$A$6:$A$13,'定数'!$B$6:$B$13))</f>
      </c>
      <c r="N44" s="19"/>
      <c r="O44" s="63"/>
      <c r="P44" s="19"/>
      <c r="Q44" s="19"/>
      <c r="R44" t="s" s="18">
        <f>IF(P44="","",T44*M44*LOOKUP(RIGHT($D$2,3),'定数'!$A$6:$A$13,'定数'!$B$6:$B$13))</f>
      </c>
      <c r="S44" s="65"/>
      <c r="T44" t="s" s="75">
        <f>IF(P44="","",IF(G44="買",(P44-H44),(H44-P44))*IF(RIGHT($D$2,3)="JPY",100,10000))</f>
      </c>
      <c r="U44" s="66"/>
      <c r="V44" s="56">
        <f>IF(S44&lt;&gt;"",IF(S44&lt;0,1+V43,0),"")</f>
      </c>
      <c r="W44" t="s" s="77">
        <f>IF(T44&lt;&gt;"",IF(T44&lt;0,1+W43,0),"")</f>
      </c>
      <c r="X44" t="s" s="78">
        <f>IF(C44&lt;&gt;"",MAX(X43,C44),"")</f>
      </c>
      <c r="Y44" t="s" s="8">
        <f>IF(X44&lt;&gt;"",1-(C44/X44),"")</f>
      </c>
    </row>
    <row r="45" ht="16" customHeight="1">
      <c r="A45" s="13"/>
      <c r="B45" s="30">
        <v>37</v>
      </c>
      <c r="C45" t="s" s="18">
        <f>IF(R44="","",C44+R44)</f>
      </c>
      <c r="D45" s="21"/>
      <c r="E45" s="19"/>
      <c r="F45" s="63"/>
      <c r="G45" s="19"/>
      <c r="H45" s="19"/>
      <c r="I45" s="19"/>
      <c r="J45" s="19"/>
      <c r="K45" t="s" s="74">
        <f>IF(J45="","",C45*0.03)</f>
      </c>
      <c r="L45" s="71"/>
      <c r="M45" t="s" s="18">
        <f>IF(J45="","",(K45/J45)/LOOKUP(RIGHT($D$2,3),'定数'!$A$6:$A$13,'定数'!$B$6:$B$13))</f>
      </c>
      <c r="N45" s="19"/>
      <c r="O45" s="63"/>
      <c r="P45" s="19"/>
      <c r="Q45" s="19"/>
      <c r="R45" t="s" s="18">
        <f>IF(P45="","",T45*M45*LOOKUP(RIGHT($D$2,3),'定数'!$A$6:$A$13,'定数'!$B$6:$B$13))</f>
      </c>
      <c r="S45" s="65"/>
      <c r="T45" t="s" s="75">
        <f>IF(P45="","",IF(G45="買",(P45-H45),(H45-P45))*IF(RIGHT($D$2,3)="JPY",100,10000))</f>
      </c>
      <c r="U45" s="66"/>
      <c r="V45" s="56">
        <f>IF(S45&lt;&gt;"",IF(S45&lt;0,1+V44,0),"")</f>
      </c>
      <c r="W45" t="s" s="77">
        <f>IF(T45&lt;&gt;"",IF(T45&lt;0,1+W44,0),"")</f>
      </c>
      <c r="X45" t="s" s="78">
        <f>IF(C45&lt;&gt;"",MAX(X44,C45),"")</f>
      </c>
      <c r="Y45" t="s" s="8">
        <f>IF(X45&lt;&gt;"",1-(C45/X45),"")</f>
      </c>
    </row>
    <row r="46" ht="16" customHeight="1">
      <c r="A46" s="13"/>
      <c r="B46" s="30">
        <v>38</v>
      </c>
      <c r="C46" t="s" s="18">
        <f>IF(R45="","",C45+R45)</f>
      </c>
      <c r="D46" s="21"/>
      <c r="E46" s="19"/>
      <c r="F46" s="63"/>
      <c r="G46" s="19"/>
      <c r="H46" s="19"/>
      <c r="I46" s="19"/>
      <c r="J46" s="19"/>
      <c r="K46" t="s" s="74">
        <f>IF(J46="","",C46*0.03)</f>
      </c>
      <c r="L46" s="71"/>
      <c r="M46" t="s" s="18">
        <f>IF(J46="","",(K46/J46)/LOOKUP(RIGHT($D$2,3),'定数'!$A$6:$A$13,'定数'!$B$6:$B$13))</f>
      </c>
      <c r="N46" s="19"/>
      <c r="O46" s="63"/>
      <c r="P46" s="19"/>
      <c r="Q46" s="19"/>
      <c r="R46" t="s" s="18">
        <f>IF(P46="","",T46*M46*LOOKUP(RIGHT($D$2,3),'定数'!$A$6:$A$13,'定数'!$B$6:$B$13))</f>
      </c>
      <c r="S46" s="65"/>
      <c r="T46" t="s" s="75">
        <f>IF(P46="","",IF(G46="買",(P46-H46),(H46-P46))*IF(RIGHT($D$2,3)="JPY",100,10000))</f>
      </c>
      <c r="U46" s="66"/>
      <c r="V46" s="56">
        <f>IF(S46&lt;&gt;"",IF(S46&lt;0,1+V45,0),"")</f>
      </c>
      <c r="W46" t="s" s="77">
        <f>IF(T46&lt;&gt;"",IF(T46&lt;0,1+W45,0),"")</f>
      </c>
      <c r="X46" t="s" s="78">
        <f>IF(C46&lt;&gt;"",MAX(X45,C46),"")</f>
      </c>
      <c r="Y46" t="s" s="8">
        <f>IF(X46&lt;&gt;"",1-(C46/X46),"")</f>
      </c>
    </row>
    <row r="47" ht="16" customHeight="1">
      <c r="A47" s="13"/>
      <c r="B47" s="30">
        <v>39</v>
      </c>
      <c r="C47" t="s" s="18">
        <f>IF(R46="","",C46+R46)</f>
      </c>
      <c r="D47" s="21"/>
      <c r="E47" s="19"/>
      <c r="F47" s="63"/>
      <c r="G47" s="19"/>
      <c r="H47" s="19"/>
      <c r="I47" s="19"/>
      <c r="J47" s="19"/>
      <c r="K47" t="s" s="74">
        <f>IF(J47="","",C47*0.03)</f>
      </c>
      <c r="L47" s="71"/>
      <c r="M47" t="s" s="18">
        <f>IF(J47="","",(K47/J47)/LOOKUP(RIGHT($D$2,3),'定数'!$A$6:$A$13,'定数'!$B$6:$B$13))</f>
      </c>
      <c r="N47" s="19"/>
      <c r="O47" s="63"/>
      <c r="P47" s="19"/>
      <c r="Q47" s="19"/>
      <c r="R47" t="s" s="18">
        <f>IF(P47="","",T47*M47*LOOKUP(RIGHT($D$2,3),'定数'!$A$6:$A$13,'定数'!$B$6:$B$13))</f>
      </c>
      <c r="S47" s="65"/>
      <c r="T47" t="s" s="75">
        <f>IF(P47="","",IF(G47="買",(P47-H47),(H47-P47))*IF(RIGHT($D$2,3)="JPY",100,10000))</f>
      </c>
      <c r="U47" s="66"/>
      <c r="V47" s="56">
        <f>IF(S47&lt;&gt;"",IF(S47&lt;0,1+V46,0),"")</f>
      </c>
      <c r="W47" t="s" s="77">
        <f>IF(T47&lt;&gt;"",IF(T47&lt;0,1+W46,0),"")</f>
      </c>
      <c r="X47" t="s" s="78">
        <f>IF(C47&lt;&gt;"",MAX(X46,C47),"")</f>
      </c>
      <c r="Y47" t="s" s="8">
        <f>IF(X47&lt;&gt;"",1-(C47/X47),"")</f>
      </c>
    </row>
    <row r="48" ht="16" customHeight="1">
      <c r="A48" s="13"/>
      <c r="B48" s="30">
        <v>40</v>
      </c>
      <c r="C48" t="s" s="18">
        <f>IF(R47="","",C47+R47)</f>
      </c>
      <c r="D48" s="21"/>
      <c r="E48" s="19"/>
      <c r="F48" s="63"/>
      <c r="G48" s="19"/>
      <c r="H48" s="19"/>
      <c r="I48" s="19"/>
      <c r="J48" s="19"/>
      <c r="K48" t="s" s="74">
        <f>IF(J48="","",C48*0.03)</f>
      </c>
      <c r="L48" s="71"/>
      <c r="M48" t="s" s="18">
        <f>IF(J48="","",(K48/J48)/LOOKUP(RIGHT($D$2,3),'定数'!$A$6:$A$13,'定数'!$B$6:$B$13))</f>
      </c>
      <c r="N48" s="19"/>
      <c r="O48" s="63"/>
      <c r="P48" s="19"/>
      <c r="Q48" s="19"/>
      <c r="R48" t="s" s="18">
        <f>IF(P48="","",T48*M48*LOOKUP(RIGHT($D$2,3),'定数'!$A$6:$A$13,'定数'!$B$6:$B$13))</f>
      </c>
      <c r="S48" s="65"/>
      <c r="T48" t="s" s="75">
        <f>IF(P48="","",IF(G48="買",(P48-H48),(H48-P48))*IF(RIGHT($D$2,3)="JPY",100,10000))</f>
      </c>
      <c r="U48" s="66"/>
      <c r="V48" s="56">
        <f>IF(S48&lt;&gt;"",IF(S48&lt;0,1+V47,0),"")</f>
      </c>
      <c r="W48" t="s" s="77">
        <f>IF(T48&lt;&gt;"",IF(T48&lt;0,1+W47,0),"")</f>
      </c>
      <c r="X48" t="s" s="78">
        <f>IF(C48&lt;&gt;"",MAX(X47,C48),"")</f>
      </c>
      <c r="Y48" t="s" s="8">
        <f>IF(X48&lt;&gt;"",1-(C48/X48),"")</f>
      </c>
    </row>
    <row r="49" ht="16" customHeight="1">
      <c r="A49" s="13"/>
      <c r="B49" s="30">
        <v>41</v>
      </c>
      <c r="C49" t="s" s="18">
        <f>IF(R48="","",C48+R48)</f>
      </c>
      <c r="D49" s="21"/>
      <c r="E49" s="19"/>
      <c r="F49" s="63"/>
      <c r="G49" s="19"/>
      <c r="H49" s="19"/>
      <c r="I49" s="19"/>
      <c r="J49" s="19"/>
      <c r="K49" t="s" s="74">
        <f>IF(J49="","",C49*0.03)</f>
      </c>
      <c r="L49" s="71"/>
      <c r="M49" t="s" s="18">
        <f>IF(J49="","",(K49/J49)/LOOKUP(RIGHT($D$2,3),'定数'!$A$6:$A$13,'定数'!$B$6:$B$13))</f>
      </c>
      <c r="N49" s="19"/>
      <c r="O49" s="63"/>
      <c r="P49" s="19"/>
      <c r="Q49" s="19"/>
      <c r="R49" t="s" s="18">
        <f>IF(P49="","",T49*M49*LOOKUP(RIGHT($D$2,3),'定数'!$A$6:$A$13,'定数'!$B$6:$B$13))</f>
      </c>
      <c r="S49" s="65"/>
      <c r="T49" t="s" s="75">
        <f>IF(P49="","",IF(G49="買",(P49-H49),(H49-P49))*IF(RIGHT($D$2,3)="JPY",100,10000))</f>
      </c>
      <c r="U49" s="66"/>
      <c r="V49" s="56">
        <f>IF(S49&lt;&gt;"",IF(S49&lt;0,1+V48,0),"")</f>
      </c>
      <c r="W49" t="s" s="77">
        <f>IF(T49&lt;&gt;"",IF(T49&lt;0,1+W48,0),"")</f>
      </c>
      <c r="X49" t="s" s="78">
        <f>IF(C49&lt;&gt;"",MAX(X48,C49),"")</f>
      </c>
      <c r="Y49" t="s" s="8">
        <f>IF(X49&lt;&gt;"",1-(C49/X49),"")</f>
      </c>
    </row>
    <row r="50" ht="16" customHeight="1">
      <c r="A50" s="13"/>
      <c r="B50" s="30">
        <v>42</v>
      </c>
      <c r="C50" t="s" s="18">
        <f>IF(R49="","",C49+R49)</f>
      </c>
      <c r="D50" s="21"/>
      <c r="E50" s="19"/>
      <c r="F50" s="63"/>
      <c r="G50" s="19"/>
      <c r="H50" s="19"/>
      <c r="I50" s="19"/>
      <c r="J50" s="19"/>
      <c r="K50" t="s" s="74">
        <f>IF(J50="","",C50*0.03)</f>
      </c>
      <c r="L50" s="71"/>
      <c r="M50" t="s" s="18">
        <f>IF(J50="","",(K50/J50)/LOOKUP(RIGHT($D$2,3),'定数'!$A$6:$A$13,'定数'!$B$6:$B$13))</f>
      </c>
      <c r="N50" s="19"/>
      <c r="O50" s="63"/>
      <c r="P50" s="19"/>
      <c r="Q50" s="19"/>
      <c r="R50" t="s" s="18">
        <f>IF(P50="","",T50*M50*LOOKUP(RIGHT($D$2,3),'定数'!$A$6:$A$13,'定数'!$B$6:$B$13))</f>
      </c>
      <c r="S50" s="65"/>
      <c r="T50" t="s" s="75">
        <f>IF(P50="","",IF(G50="買",(P50-H50),(H50-P50))*IF(RIGHT($D$2,3)="JPY",100,10000))</f>
      </c>
      <c r="U50" s="66"/>
      <c r="V50" s="56">
        <f>IF(S50&lt;&gt;"",IF(S50&lt;0,1+V49,0),"")</f>
      </c>
      <c r="W50" t="s" s="77">
        <f>IF(T50&lt;&gt;"",IF(T50&lt;0,1+W49,0),"")</f>
      </c>
      <c r="X50" t="s" s="78">
        <f>IF(C50&lt;&gt;"",MAX(X49,C50),"")</f>
      </c>
      <c r="Y50" t="s" s="8">
        <f>IF(X50&lt;&gt;"",1-(C50/X50),"")</f>
      </c>
    </row>
    <row r="51" ht="16" customHeight="1">
      <c r="A51" s="13"/>
      <c r="B51" s="30">
        <v>43</v>
      </c>
      <c r="C51" t="s" s="18">
        <f>IF(R50="","",C50+R50)</f>
      </c>
      <c r="D51" s="21"/>
      <c r="E51" s="19"/>
      <c r="F51" s="63"/>
      <c r="G51" s="19"/>
      <c r="H51" s="19"/>
      <c r="I51" s="19"/>
      <c r="J51" s="19"/>
      <c r="K51" t="s" s="74">
        <f>IF(J51="","",C51*0.03)</f>
      </c>
      <c r="L51" s="71"/>
      <c r="M51" t="s" s="18">
        <f>IF(J51="","",(K51/J51)/LOOKUP(RIGHT($D$2,3),'定数'!$A$6:$A$13,'定数'!$B$6:$B$13))</f>
      </c>
      <c r="N51" s="19"/>
      <c r="O51" s="63"/>
      <c r="P51" s="19"/>
      <c r="Q51" s="19"/>
      <c r="R51" t="s" s="18">
        <f>IF(P51="","",T51*M51*LOOKUP(RIGHT($D$2,3),'定数'!$A$6:$A$13,'定数'!$B$6:$B$13))</f>
      </c>
      <c r="S51" s="65"/>
      <c r="T51" t="s" s="75">
        <f>IF(P51="","",IF(G51="買",(P51-H51),(H51-P51))*IF(RIGHT($D$2,3)="JPY",100,10000))</f>
      </c>
      <c r="U51" s="66"/>
      <c r="V51" s="56">
        <f>IF(S51&lt;&gt;"",IF(S51&lt;0,1+V50,0),"")</f>
      </c>
      <c r="W51" t="s" s="77">
        <f>IF(T51&lt;&gt;"",IF(T51&lt;0,1+W50,0),"")</f>
      </c>
      <c r="X51" t="s" s="78">
        <f>IF(C51&lt;&gt;"",MAX(X50,C51),"")</f>
      </c>
      <c r="Y51" t="s" s="8">
        <f>IF(X51&lt;&gt;"",1-(C51/X51),"")</f>
      </c>
    </row>
    <row r="52" ht="16" customHeight="1">
      <c r="A52" s="13"/>
      <c r="B52" s="30">
        <v>44</v>
      </c>
      <c r="C52" t="s" s="18">
        <f>IF(R51="","",C51+R51)</f>
      </c>
      <c r="D52" s="21"/>
      <c r="E52" s="19"/>
      <c r="F52" s="63"/>
      <c r="G52" s="19"/>
      <c r="H52" s="19"/>
      <c r="I52" s="19"/>
      <c r="J52" s="19"/>
      <c r="K52" t="s" s="74">
        <f>IF(J52="","",C52*0.03)</f>
      </c>
      <c r="L52" s="71"/>
      <c r="M52" t="s" s="18">
        <f>IF(J52="","",(K52/J52)/LOOKUP(RIGHT($D$2,3),'定数'!$A$6:$A$13,'定数'!$B$6:$B$13))</f>
      </c>
      <c r="N52" s="19"/>
      <c r="O52" s="63"/>
      <c r="P52" s="19"/>
      <c r="Q52" s="19"/>
      <c r="R52" t="s" s="18">
        <f>IF(P52="","",T52*M52*LOOKUP(RIGHT($D$2,3),'定数'!$A$6:$A$13,'定数'!$B$6:$B$13))</f>
      </c>
      <c r="S52" s="65"/>
      <c r="T52" t="s" s="75">
        <f>IF(P52="","",IF(G52="買",(P52-H52),(H52-P52))*IF(RIGHT($D$2,3)="JPY",100,10000))</f>
      </c>
      <c r="U52" s="66"/>
      <c r="V52" s="56">
        <f>IF(S52&lt;&gt;"",IF(S52&lt;0,1+V51,0),"")</f>
      </c>
      <c r="W52" t="s" s="77">
        <f>IF(T52&lt;&gt;"",IF(T52&lt;0,1+W51,0),"")</f>
      </c>
      <c r="X52" t="s" s="78">
        <f>IF(C52&lt;&gt;"",MAX(X51,C52),"")</f>
      </c>
      <c r="Y52" t="s" s="8">
        <f>IF(X52&lt;&gt;"",1-(C52/X52),"")</f>
      </c>
    </row>
    <row r="53" ht="16" customHeight="1">
      <c r="A53" s="13"/>
      <c r="B53" s="30">
        <v>45</v>
      </c>
      <c r="C53" t="s" s="18">
        <f>IF(R52="","",C52+R52)</f>
      </c>
      <c r="D53" s="21"/>
      <c r="E53" s="19"/>
      <c r="F53" s="63"/>
      <c r="G53" s="19"/>
      <c r="H53" s="19"/>
      <c r="I53" s="19"/>
      <c r="J53" s="19"/>
      <c r="K53" t="s" s="74">
        <f>IF(J53="","",C53*0.03)</f>
      </c>
      <c r="L53" s="71"/>
      <c r="M53" t="s" s="18">
        <f>IF(J53="","",(K53/J53)/LOOKUP(RIGHT($D$2,3),'定数'!$A$6:$A$13,'定数'!$B$6:$B$13))</f>
      </c>
      <c r="N53" s="19"/>
      <c r="O53" s="63"/>
      <c r="P53" s="19"/>
      <c r="Q53" s="19"/>
      <c r="R53" t="s" s="18">
        <f>IF(P53="","",T53*M53*LOOKUP(RIGHT($D$2,3),'定数'!$A$6:$A$13,'定数'!$B$6:$B$13))</f>
      </c>
      <c r="S53" s="65"/>
      <c r="T53" t="s" s="75">
        <f>IF(P53="","",IF(G53="買",(P53-H53),(H53-P53))*IF(RIGHT($D$2,3)="JPY",100,10000))</f>
      </c>
      <c r="U53" s="66"/>
      <c r="V53" s="56">
        <f>IF(S53&lt;&gt;"",IF(S53&lt;0,1+V52,0),"")</f>
      </c>
      <c r="W53" t="s" s="77">
        <f>IF(T53&lt;&gt;"",IF(T53&lt;0,1+W52,0),"")</f>
      </c>
      <c r="X53" t="s" s="78">
        <f>IF(C53&lt;&gt;"",MAX(X52,C53),"")</f>
      </c>
      <c r="Y53" t="s" s="8">
        <f>IF(X53&lt;&gt;"",1-(C53/X53),"")</f>
      </c>
    </row>
    <row r="54" ht="16" customHeight="1">
      <c r="A54" s="13"/>
      <c r="B54" s="30">
        <v>46</v>
      </c>
      <c r="C54" t="s" s="18">
        <f>IF(R53="","",C53+R53)</f>
      </c>
      <c r="D54" s="21"/>
      <c r="E54" s="19"/>
      <c r="F54" s="63"/>
      <c r="G54" s="19"/>
      <c r="H54" s="19"/>
      <c r="I54" s="19"/>
      <c r="J54" s="19"/>
      <c r="K54" t="s" s="74">
        <f>IF(J54="","",C54*0.03)</f>
      </c>
      <c r="L54" s="71"/>
      <c r="M54" t="s" s="18">
        <f>IF(J54="","",(K54/J54)/LOOKUP(RIGHT($D$2,3),'定数'!$A$6:$A$13,'定数'!$B$6:$B$13))</f>
      </c>
      <c r="N54" s="19"/>
      <c r="O54" s="63"/>
      <c r="P54" s="19"/>
      <c r="Q54" s="19"/>
      <c r="R54" t="s" s="18">
        <f>IF(P54="","",T54*M54*LOOKUP(RIGHT($D$2,3),'定数'!$A$6:$A$13,'定数'!$B$6:$B$13))</f>
      </c>
      <c r="S54" s="65"/>
      <c r="T54" t="s" s="75">
        <f>IF(P54="","",IF(G54="買",(P54-H54),(H54-P54))*IF(RIGHT($D$2,3)="JPY",100,10000))</f>
      </c>
      <c r="U54" s="66"/>
      <c r="V54" s="56">
        <f>IF(S54&lt;&gt;"",IF(S54&lt;0,1+V53,0),"")</f>
      </c>
      <c r="W54" t="s" s="77">
        <f>IF(T54&lt;&gt;"",IF(T54&lt;0,1+W53,0),"")</f>
      </c>
      <c r="X54" t="s" s="78">
        <f>IF(C54&lt;&gt;"",MAX(X53,C54),"")</f>
      </c>
      <c r="Y54" t="s" s="8">
        <f>IF(X54&lt;&gt;"",1-(C54/X54),"")</f>
      </c>
    </row>
    <row r="55" ht="16" customHeight="1">
      <c r="A55" s="13"/>
      <c r="B55" s="30">
        <v>47</v>
      </c>
      <c r="C55" t="s" s="18">
        <f>IF(R54="","",C54+R54)</f>
      </c>
      <c r="D55" s="21"/>
      <c r="E55" s="19"/>
      <c r="F55" s="63"/>
      <c r="G55" s="19"/>
      <c r="H55" s="19"/>
      <c r="I55" s="19"/>
      <c r="J55" s="19"/>
      <c r="K55" t="s" s="74">
        <f>IF(J55="","",C55*0.03)</f>
      </c>
      <c r="L55" s="71"/>
      <c r="M55" t="s" s="18">
        <f>IF(J55="","",(K55/J55)/LOOKUP(RIGHT($D$2,3),'定数'!$A$6:$A$13,'定数'!$B$6:$B$13))</f>
      </c>
      <c r="N55" s="19"/>
      <c r="O55" s="63"/>
      <c r="P55" s="19"/>
      <c r="Q55" s="19"/>
      <c r="R55" t="s" s="18">
        <f>IF(P55="","",T55*M55*LOOKUP(RIGHT($D$2,3),'定数'!$A$6:$A$13,'定数'!$B$6:$B$13))</f>
      </c>
      <c r="S55" s="65"/>
      <c r="T55" t="s" s="75">
        <f>IF(P55="","",IF(G55="買",(P55-H55),(H55-P55))*IF(RIGHT($D$2,3)="JPY",100,10000))</f>
      </c>
      <c r="U55" s="66"/>
      <c r="V55" s="56">
        <f>IF(S55&lt;&gt;"",IF(S55&lt;0,1+V54,0),"")</f>
      </c>
      <c r="W55" t="s" s="77">
        <f>IF(T55&lt;&gt;"",IF(T55&lt;0,1+W54,0),"")</f>
      </c>
      <c r="X55" t="s" s="78">
        <f>IF(C55&lt;&gt;"",MAX(X54,C55),"")</f>
      </c>
      <c r="Y55" t="s" s="8">
        <f>IF(X55&lt;&gt;"",1-(C55/X55),"")</f>
      </c>
    </row>
    <row r="56" ht="16" customHeight="1">
      <c r="A56" s="13"/>
      <c r="B56" s="30">
        <v>48</v>
      </c>
      <c r="C56" t="s" s="18">
        <f>IF(R55="","",C55+R55)</f>
      </c>
      <c r="D56" s="21"/>
      <c r="E56" s="19"/>
      <c r="F56" s="63"/>
      <c r="G56" s="19"/>
      <c r="H56" s="19"/>
      <c r="I56" s="19"/>
      <c r="J56" s="19"/>
      <c r="K56" t="s" s="74">
        <f>IF(J56="","",C56*0.03)</f>
      </c>
      <c r="L56" s="71"/>
      <c r="M56" t="s" s="18">
        <f>IF(J56="","",(K56/J56)/LOOKUP(RIGHT($D$2,3),'定数'!$A$6:$A$13,'定数'!$B$6:$B$13))</f>
      </c>
      <c r="N56" s="19"/>
      <c r="O56" s="63"/>
      <c r="P56" s="19"/>
      <c r="Q56" s="19"/>
      <c r="R56" t="s" s="18">
        <f>IF(P56="","",T56*M56*LOOKUP(RIGHT($D$2,3),'定数'!$A$6:$A$13,'定数'!$B$6:$B$13))</f>
      </c>
      <c r="S56" s="65"/>
      <c r="T56" t="s" s="75">
        <f>IF(P56="","",IF(G56="買",(P56-H56),(H56-P56))*IF(RIGHT($D$2,3)="JPY",100,10000))</f>
      </c>
      <c r="U56" s="66"/>
      <c r="V56" s="56">
        <f>IF(S56&lt;&gt;"",IF(S56&lt;0,1+V55,0),"")</f>
      </c>
      <c r="W56" t="s" s="77">
        <f>IF(T56&lt;&gt;"",IF(T56&lt;0,1+W55,0),"")</f>
      </c>
      <c r="X56" t="s" s="78">
        <f>IF(C56&lt;&gt;"",MAX(X55,C56),"")</f>
      </c>
      <c r="Y56" t="s" s="8">
        <f>IF(X56&lt;&gt;"",1-(C56/X56),"")</f>
      </c>
    </row>
    <row r="57" ht="16" customHeight="1">
      <c r="A57" s="13"/>
      <c r="B57" s="30">
        <v>49</v>
      </c>
      <c r="C57" t="s" s="18">
        <f>IF(R56="","",C56+R56)</f>
      </c>
      <c r="D57" s="21"/>
      <c r="E57" s="19"/>
      <c r="F57" s="63"/>
      <c r="G57" s="19"/>
      <c r="H57" s="19"/>
      <c r="I57" s="19"/>
      <c r="J57" s="19"/>
      <c r="K57" t="s" s="74">
        <f>IF(J57="","",C57*0.03)</f>
      </c>
      <c r="L57" s="71"/>
      <c r="M57" t="s" s="18">
        <f>IF(J57="","",(K57/J57)/LOOKUP(RIGHT($D$2,3),'定数'!$A$6:$A$13,'定数'!$B$6:$B$13))</f>
      </c>
      <c r="N57" s="19"/>
      <c r="O57" s="63"/>
      <c r="P57" s="19"/>
      <c r="Q57" s="19"/>
      <c r="R57" t="s" s="18">
        <f>IF(P57="","",T57*M57*LOOKUP(RIGHT($D$2,3),'定数'!$A$6:$A$13,'定数'!$B$6:$B$13))</f>
      </c>
      <c r="S57" s="65"/>
      <c r="T57" t="s" s="75">
        <f>IF(P57="","",IF(G57="買",(P57-H57),(H57-P57))*IF(RIGHT($D$2,3)="JPY",100,10000))</f>
      </c>
      <c r="U57" s="66"/>
      <c r="V57" s="56">
        <f>IF(S57&lt;&gt;"",IF(S57&lt;0,1+V56,0),"")</f>
      </c>
      <c r="W57" t="s" s="77">
        <f>IF(T57&lt;&gt;"",IF(T57&lt;0,1+W56,0),"")</f>
      </c>
      <c r="X57" t="s" s="78">
        <f>IF(C57&lt;&gt;"",MAX(X56,C57),"")</f>
      </c>
      <c r="Y57" t="s" s="8">
        <f>IF(X57&lt;&gt;"",1-(C57/X57),"")</f>
      </c>
    </row>
    <row r="58" ht="16" customHeight="1">
      <c r="A58" s="13"/>
      <c r="B58" s="30">
        <v>50</v>
      </c>
      <c r="C58" t="s" s="18">
        <f>IF(R57="","",C57+R57)</f>
      </c>
      <c r="D58" s="21"/>
      <c r="E58" s="19"/>
      <c r="F58" s="63"/>
      <c r="G58" s="19"/>
      <c r="H58" s="19"/>
      <c r="I58" s="19"/>
      <c r="J58" s="19"/>
      <c r="K58" t="s" s="74">
        <f>IF(J58="","",C58*0.03)</f>
      </c>
      <c r="L58" s="71"/>
      <c r="M58" t="s" s="18">
        <f>IF(J58="","",(K58/J58)/LOOKUP(RIGHT($D$2,3),'定数'!$A$6:$A$13,'定数'!$B$6:$B$13))</f>
      </c>
      <c r="N58" s="19"/>
      <c r="O58" s="63"/>
      <c r="P58" s="19"/>
      <c r="Q58" s="19"/>
      <c r="R58" t="s" s="18">
        <f>IF(P58="","",T58*M58*LOOKUP(RIGHT($D$2,3),'定数'!$A$6:$A$13,'定数'!$B$6:$B$13))</f>
      </c>
      <c r="S58" s="65"/>
      <c r="T58" t="s" s="75">
        <f>IF(P58="","",IF(G58="買",(P58-H58),(H58-P58))*IF(RIGHT($D$2,3)="JPY",100,10000))</f>
      </c>
      <c r="U58" s="66"/>
      <c r="V58" s="56">
        <f>IF(S58&lt;&gt;"",IF(S58&lt;0,1+V57,0),"")</f>
      </c>
      <c r="W58" t="s" s="77">
        <f>IF(T58&lt;&gt;"",IF(T58&lt;0,1+W57,0),"")</f>
      </c>
      <c r="X58" t="s" s="78">
        <f>IF(C58&lt;&gt;"",MAX(X57,C58),"")</f>
      </c>
      <c r="Y58" t="s" s="8">
        <f>IF(X58&lt;&gt;"",1-(C58/X58),"")</f>
      </c>
    </row>
    <row r="59" ht="16" customHeight="1">
      <c r="A59" s="13"/>
      <c r="B59" s="30">
        <v>51</v>
      </c>
      <c r="C59" t="s" s="18">
        <f>IF(R58="","",C58+R58)</f>
      </c>
      <c r="D59" s="21"/>
      <c r="E59" s="19"/>
      <c r="F59" s="63"/>
      <c r="G59" s="19"/>
      <c r="H59" s="19"/>
      <c r="I59" s="19"/>
      <c r="J59" s="19"/>
      <c r="K59" t="s" s="74">
        <f>IF(J59="","",C59*0.03)</f>
      </c>
      <c r="L59" s="71"/>
      <c r="M59" t="s" s="18">
        <f>IF(J59="","",(K59/J59)/LOOKUP(RIGHT($D$2,3),'定数'!$A$6:$A$13,'定数'!$B$6:$B$13))</f>
      </c>
      <c r="N59" s="19"/>
      <c r="O59" s="63"/>
      <c r="P59" s="19"/>
      <c r="Q59" s="19"/>
      <c r="R59" t="s" s="18">
        <f>IF(P59="","",T59*M59*LOOKUP(RIGHT($D$2,3),'定数'!$A$6:$A$13,'定数'!$B$6:$B$13))</f>
      </c>
      <c r="S59" s="65"/>
      <c r="T59" t="s" s="75">
        <f>IF(P59="","",IF(G59="買",(P59-H59),(H59-P59))*IF(RIGHT($D$2,3)="JPY",100,10000))</f>
      </c>
      <c r="U59" s="66"/>
      <c r="V59" s="56">
        <f>IF(S59&lt;&gt;"",IF(S59&lt;0,1+V58,0),"")</f>
      </c>
      <c r="W59" t="s" s="77">
        <f>IF(T59&lt;&gt;"",IF(T59&lt;0,1+W58,0),"")</f>
      </c>
      <c r="X59" t="s" s="78">
        <f>IF(C59&lt;&gt;"",MAX(X58,C59),"")</f>
      </c>
      <c r="Y59" t="s" s="8">
        <f>IF(X59&lt;&gt;"",1-(C59/X59),"")</f>
      </c>
    </row>
    <row r="60" ht="16" customHeight="1">
      <c r="A60" s="13"/>
      <c r="B60" s="30">
        <v>52</v>
      </c>
      <c r="C60" t="s" s="18">
        <f>IF(R59="","",C59+R59)</f>
      </c>
      <c r="D60" s="21"/>
      <c r="E60" s="19"/>
      <c r="F60" s="63"/>
      <c r="G60" s="19"/>
      <c r="H60" s="19"/>
      <c r="I60" s="19"/>
      <c r="J60" s="19"/>
      <c r="K60" t="s" s="74">
        <f>IF(J60="","",C60*0.03)</f>
      </c>
      <c r="L60" s="71"/>
      <c r="M60" t="s" s="18">
        <f>IF(J60="","",(K60/J60)/LOOKUP(RIGHT($D$2,3),'定数'!$A$6:$A$13,'定数'!$B$6:$B$13))</f>
      </c>
      <c r="N60" s="19"/>
      <c r="O60" s="63"/>
      <c r="P60" s="19"/>
      <c r="Q60" s="19"/>
      <c r="R60" t="s" s="18">
        <f>IF(P60="","",T60*M60*LOOKUP(RIGHT($D$2,3),'定数'!$A$6:$A$13,'定数'!$B$6:$B$13))</f>
      </c>
      <c r="S60" s="65"/>
      <c r="T60" t="s" s="75">
        <f>IF(P60="","",IF(G60="買",(P60-H60),(H60-P60))*IF(RIGHT($D$2,3)="JPY",100,10000))</f>
      </c>
      <c r="U60" s="66"/>
      <c r="V60" s="56">
        <f>IF(S60&lt;&gt;"",IF(S60&lt;0,1+V59,0),"")</f>
      </c>
      <c r="W60" t="s" s="77">
        <f>IF(T60&lt;&gt;"",IF(T60&lt;0,1+W59,0),"")</f>
      </c>
      <c r="X60" t="s" s="78">
        <f>IF(C60&lt;&gt;"",MAX(X59,C60),"")</f>
      </c>
      <c r="Y60" t="s" s="8">
        <f>IF(X60&lt;&gt;"",1-(C60/X60),"")</f>
      </c>
    </row>
    <row r="61" ht="16" customHeight="1">
      <c r="A61" s="13"/>
      <c r="B61" s="30">
        <v>53</v>
      </c>
      <c r="C61" t="s" s="18">
        <f>IF(R60="","",C60+R60)</f>
      </c>
      <c r="D61" s="21"/>
      <c r="E61" s="19"/>
      <c r="F61" s="63"/>
      <c r="G61" s="19"/>
      <c r="H61" s="19"/>
      <c r="I61" s="19"/>
      <c r="J61" s="19"/>
      <c r="K61" t="s" s="74">
        <f>IF(J61="","",C61*0.03)</f>
      </c>
      <c r="L61" s="71"/>
      <c r="M61" t="s" s="18">
        <f>IF(J61="","",(K61/J61)/LOOKUP(RIGHT($D$2,3),'定数'!$A$6:$A$13,'定数'!$B$6:$B$13))</f>
      </c>
      <c r="N61" s="19"/>
      <c r="O61" s="63"/>
      <c r="P61" s="19"/>
      <c r="Q61" s="19"/>
      <c r="R61" t="s" s="18">
        <f>IF(P61="","",T61*M61*LOOKUP(RIGHT($D$2,3),'定数'!$A$6:$A$13,'定数'!$B$6:$B$13))</f>
      </c>
      <c r="S61" s="65"/>
      <c r="T61" t="s" s="75">
        <f>IF(P61="","",IF(G61="買",(P61-H61),(H61-P61))*IF(RIGHT($D$2,3)="JPY",100,10000))</f>
      </c>
      <c r="U61" s="66"/>
      <c r="V61" s="56">
        <f>IF(S61&lt;&gt;"",IF(S61&lt;0,1+V60,0),"")</f>
      </c>
      <c r="W61" t="s" s="77">
        <f>IF(T61&lt;&gt;"",IF(T61&lt;0,1+W60,0),"")</f>
      </c>
      <c r="X61" t="s" s="78">
        <f>IF(C61&lt;&gt;"",MAX(X60,C61),"")</f>
      </c>
      <c r="Y61" t="s" s="8">
        <f>IF(X61&lt;&gt;"",1-(C61/X61),"")</f>
      </c>
    </row>
    <row r="62" ht="16" customHeight="1">
      <c r="A62" s="13"/>
      <c r="B62" s="30">
        <v>54</v>
      </c>
      <c r="C62" t="s" s="18">
        <f>IF(R61="","",C61+R61)</f>
      </c>
      <c r="D62" s="21"/>
      <c r="E62" s="19"/>
      <c r="F62" s="63"/>
      <c r="G62" s="19"/>
      <c r="H62" s="19"/>
      <c r="I62" s="19"/>
      <c r="J62" s="19"/>
      <c r="K62" t="s" s="74">
        <f>IF(J62="","",C62*0.03)</f>
      </c>
      <c r="L62" s="71"/>
      <c r="M62" t="s" s="18">
        <f>IF(J62="","",(K62/J62)/LOOKUP(RIGHT($D$2,3),'定数'!$A$6:$A$13,'定数'!$B$6:$B$13))</f>
      </c>
      <c r="N62" s="19"/>
      <c r="O62" s="63"/>
      <c r="P62" s="19"/>
      <c r="Q62" s="19"/>
      <c r="R62" t="s" s="18">
        <f>IF(P62="","",T62*M62*LOOKUP(RIGHT($D$2,3),'定数'!$A$6:$A$13,'定数'!$B$6:$B$13))</f>
      </c>
      <c r="S62" s="65"/>
      <c r="T62" t="s" s="75">
        <f>IF(P62="","",IF(G62="買",(P62-H62),(H62-P62))*IF(RIGHT($D$2,3)="JPY",100,10000))</f>
      </c>
      <c r="U62" s="66"/>
      <c r="V62" s="56">
        <f>IF(S62&lt;&gt;"",IF(S62&lt;0,1+V61,0),"")</f>
      </c>
      <c r="W62" t="s" s="77">
        <f>IF(T62&lt;&gt;"",IF(T62&lt;0,1+W61,0),"")</f>
      </c>
      <c r="X62" t="s" s="78">
        <f>IF(C62&lt;&gt;"",MAX(X61,C62),"")</f>
      </c>
      <c r="Y62" t="s" s="8">
        <f>IF(X62&lt;&gt;"",1-(C62/X62),"")</f>
      </c>
    </row>
    <row r="63" ht="16" customHeight="1">
      <c r="A63" s="13"/>
      <c r="B63" s="30">
        <v>55</v>
      </c>
      <c r="C63" t="s" s="18">
        <f>IF(R62="","",C62+R62)</f>
      </c>
      <c r="D63" s="21"/>
      <c r="E63" s="19"/>
      <c r="F63" s="63"/>
      <c r="G63" s="19"/>
      <c r="H63" s="19"/>
      <c r="I63" s="19"/>
      <c r="J63" s="19"/>
      <c r="K63" t="s" s="74">
        <f>IF(J63="","",C63*0.03)</f>
      </c>
      <c r="L63" s="71"/>
      <c r="M63" t="s" s="18">
        <f>IF(J63="","",(K63/J63)/LOOKUP(RIGHT($D$2,3),'定数'!$A$6:$A$13,'定数'!$B$6:$B$13))</f>
      </c>
      <c r="N63" s="19"/>
      <c r="O63" s="63"/>
      <c r="P63" s="19"/>
      <c r="Q63" s="19"/>
      <c r="R63" t="s" s="18">
        <f>IF(P63="","",T63*M63*LOOKUP(RIGHT($D$2,3),'定数'!$A$6:$A$13,'定数'!$B$6:$B$13))</f>
      </c>
      <c r="S63" s="65"/>
      <c r="T63" t="s" s="75">
        <f>IF(P63="","",IF(G63="買",(P63-H63),(H63-P63))*IF(RIGHT($D$2,3)="JPY",100,10000))</f>
      </c>
      <c r="U63" s="66"/>
      <c r="V63" s="56">
        <f>IF(S63&lt;&gt;"",IF(S63&lt;0,1+V62,0),"")</f>
      </c>
      <c r="W63" t="s" s="77">
        <f>IF(T63&lt;&gt;"",IF(T63&lt;0,1+W62,0),"")</f>
      </c>
      <c r="X63" t="s" s="78">
        <f>IF(C63&lt;&gt;"",MAX(X62,C63),"")</f>
      </c>
      <c r="Y63" t="s" s="8">
        <f>IF(X63&lt;&gt;"",1-(C63/X63),"")</f>
      </c>
    </row>
    <row r="64" ht="16" customHeight="1">
      <c r="A64" s="13"/>
      <c r="B64" s="30">
        <v>56</v>
      </c>
      <c r="C64" t="s" s="18">
        <f>IF(R63="","",C63+R63)</f>
      </c>
      <c r="D64" s="21"/>
      <c r="E64" s="19"/>
      <c r="F64" s="63"/>
      <c r="G64" s="19"/>
      <c r="H64" s="19"/>
      <c r="I64" s="19"/>
      <c r="J64" s="19"/>
      <c r="K64" t="s" s="74">
        <f>IF(J64="","",C64*0.03)</f>
      </c>
      <c r="L64" s="71"/>
      <c r="M64" t="s" s="18">
        <f>IF(J64="","",(K64/J64)/LOOKUP(RIGHT($D$2,3),'定数'!$A$6:$A$13,'定数'!$B$6:$B$13))</f>
      </c>
      <c r="N64" s="19"/>
      <c r="O64" s="63"/>
      <c r="P64" s="19"/>
      <c r="Q64" s="19"/>
      <c r="R64" t="s" s="18">
        <f>IF(P64="","",T64*M64*LOOKUP(RIGHT($D$2,3),'定数'!$A$6:$A$13,'定数'!$B$6:$B$13))</f>
      </c>
      <c r="S64" s="65"/>
      <c r="T64" t="s" s="75">
        <f>IF(P64="","",IF(G64="買",(P64-H64),(H64-P64))*IF(RIGHT($D$2,3)="JPY",100,10000))</f>
      </c>
      <c r="U64" s="66"/>
      <c r="V64" s="56">
        <f>IF(S64&lt;&gt;"",IF(S64&lt;0,1+V63,0),"")</f>
      </c>
      <c r="W64" t="s" s="77">
        <f>IF(T64&lt;&gt;"",IF(T64&lt;0,1+W63,0),"")</f>
      </c>
      <c r="X64" t="s" s="78">
        <f>IF(C64&lt;&gt;"",MAX(X63,C64),"")</f>
      </c>
      <c r="Y64" t="s" s="8">
        <f>IF(X64&lt;&gt;"",1-(C64/X64),"")</f>
      </c>
    </row>
    <row r="65" ht="16" customHeight="1">
      <c r="A65" s="13"/>
      <c r="B65" s="30">
        <v>57</v>
      </c>
      <c r="C65" t="s" s="18">
        <f>IF(R64="","",C64+R64)</f>
      </c>
      <c r="D65" s="21"/>
      <c r="E65" s="19"/>
      <c r="F65" s="63"/>
      <c r="G65" s="19"/>
      <c r="H65" s="19"/>
      <c r="I65" s="19"/>
      <c r="J65" s="19"/>
      <c r="K65" t="s" s="74">
        <f>IF(J65="","",C65*0.03)</f>
      </c>
      <c r="L65" s="71"/>
      <c r="M65" t="s" s="18">
        <f>IF(J65="","",(K65/J65)/LOOKUP(RIGHT($D$2,3),'定数'!$A$6:$A$13,'定数'!$B$6:$B$13))</f>
      </c>
      <c r="N65" s="19"/>
      <c r="O65" s="63"/>
      <c r="P65" s="19"/>
      <c r="Q65" s="19"/>
      <c r="R65" t="s" s="18">
        <f>IF(P65="","",T65*M65*LOOKUP(RIGHT($D$2,3),'定数'!$A$6:$A$13,'定数'!$B$6:$B$13))</f>
      </c>
      <c r="S65" s="65"/>
      <c r="T65" t="s" s="75">
        <f>IF(P65="","",IF(G65="買",(P65-H65),(H65-P65))*IF(RIGHT($D$2,3)="JPY",100,10000))</f>
      </c>
      <c r="U65" s="66"/>
      <c r="V65" s="56">
        <f>IF(S65&lt;&gt;"",IF(S65&lt;0,1+V64,0),"")</f>
      </c>
      <c r="W65" t="s" s="77">
        <f>IF(T65&lt;&gt;"",IF(T65&lt;0,1+W64,0),"")</f>
      </c>
      <c r="X65" t="s" s="78">
        <f>IF(C65&lt;&gt;"",MAX(X64,C65),"")</f>
      </c>
      <c r="Y65" t="s" s="8">
        <f>IF(X65&lt;&gt;"",1-(C65/X65),"")</f>
      </c>
    </row>
    <row r="66" ht="16" customHeight="1">
      <c r="A66" s="13"/>
      <c r="B66" s="30">
        <v>58</v>
      </c>
      <c r="C66" t="s" s="18">
        <f>IF(R65="","",C65+R65)</f>
      </c>
      <c r="D66" s="21"/>
      <c r="E66" s="19"/>
      <c r="F66" s="63"/>
      <c r="G66" s="19"/>
      <c r="H66" s="19"/>
      <c r="I66" s="19"/>
      <c r="J66" s="19"/>
      <c r="K66" t="s" s="74">
        <f>IF(J66="","",C66*0.03)</f>
      </c>
      <c r="L66" s="71"/>
      <c r="M66" t="s" s="18">
        <f>IF(J66="","",(K66/J66)/LOOKUP(RIGHT($D$2,3),'定数'!$A$6:$A$13,'定数'!$B$6:$B$13))</f>
      </c>
      <c r="N66" s="19"/>
      <c r="O66" s="63"/>
      <c r="P66" s="19"/>
      <c r="Q66" s="19"/>
      <c r="R66" t="s" s="18">
        <f>IF(P66="","",T66*M66*LOOKUP(RIGHT($D$2,3),'定数'!$A$6:$A$13,'定数'!$B$6:$B$13))</f>
      </c>
      <c r="S66" s="65"/>
      <c r="T66" t="s" s="75">
        <f>IF(P66="","",IF(G66="買",(P66-H66),(H66-P66))*IF(RIGHT($D$2,3)="JPY",100,10000))</f>
      </c>
      <c r="U66" s="66"/>
      <c r="V66" s="56">
        <f>IF(S66&lt;&gt;"",IF(S66&lt;0,1+V65,0),"")</f>
      </c>
      <c r="W66" t="s" s="77">
        <f>IF(T66&lt;&gt;"",IF(T66&lt;0,1+W65,0),"")</f>
      </c>
      <c r="X66" t="s" s="78">
        <f>IF(C66&lt;&gt;"",MAX(X65,C66),"")</f>
      </c>
      <c r="Y66" t="s" s="8">
        <f>IF(X66&lt;&gt;"",1-(C66/X66),"")</f>
      </c>
    </row>
    <row r="67" ht="16" customHeight="1">
      <c r="A67" s="13"/>
      <c r="B67" s="30">
        <v>59</v>
      </c>
      <c r="C67" t="s" s="18">
        <f>IF(R66="","",C66+R66)</f>
      </c>
      <c r="D67" s="21"/>
      <c r="E67" s="19"/>
      <c r="F67" s="63"/>
      <c r="G67" s="19"/>
      <c r="H67" s="19"/>
      <c r="I67" s="19"/>
      <c r="J67" s="19"/>
      <c r="K67" t="s" s="74">
        <f>IF(J67="","",C67*0.03)</f>
      </c>
      <c r="L67" s="71"/>
      <c r="M67" t="s" s="18">
        <f>IF(J67="","",(K67/J67)/LOOKUP(RIGHT($D$2,3),'定数'!$A$6:$A$13,'定数'!$B$6:$B$13))</f>
      </c>
      <c r="N67" s="19"/>
      <c r="O67" s="63"/>
      <c r="P67" s="19"/>
      <c r="Q67" s="19"/>
      <c r="R67" t="s" s="18">
        <f>IF(P67="","",T67*M67*LOOKUP(RIGHT($D$2,3),'定数'!$A$6:$A$13,'定数'!$B$6:$B$13))</f>
      </c>
      <c r="S67" s="65"/>
      <c r="T67" t="s" s="75">
        <f>IF(P67="","",IF(G67="買",(P67-H67),(H67-P67))*IF(RIGHT($D$2,3)="JPY",100,10000))</f>
      </c>
      <c r="U67" s="66"/>
      <c r="V67" s="56">
        <f>IF(S67&lt;&gt;"",IF(S67&lt;0,1+V66,0),"")</f>
      </c>
      <c r="W67" t="s" s="77">
        <f>IF(T67&lt;&gt;"",IF(T67&lt;0,1+W66,0),"")</f>
      </c>
      <c r="X67" t="s" s="78">
        <f>IF(C67&lt;&gt;"",MAX(X66,C67),"")</f>
      </c>
      <c r="Y67" t="s" s="8">
        <f>IF(X67&lt;&gt;"",1-(C67/X67),"")</f>
      </c>
    </row>
    <row r="68" ht="16" customHeight="1">
      <c r="A68" s="13"/>
      <c r="B68" s="30">
        <v>60</v>
      </c>
      <c r="C68" t="s" s="18">
        <f>IF(R67="","",C67+R67)</f>
      </c>
      <c r="D68" s="21"/>
      <c r="E68" s="19"/>
      <c r="F68" s="63"/>
      <c r="G68" s="19"/>
      <c r="H68" s="19"/>
      <c r="I68" s="19"/>
      <c r="J68" s="19"/>
      <c r="K68" t="s" s="74">
        <f>IF(J68="","",C68*0.03)</f>
      </c>
      <c r="L68" s="71"/>
      <c r="M68" t="s" s="18">
        <f>IF(J68="","",(K68/J68)/LOOKUP(RIGHT($D$2,3),'定数'!$A$6:$A$13,'定数'!$B$6:$B$13))</f>
      </c>
      <c r="N68" s="19"/>
      <c r="O68" s="63"/>
      <c r="P68" s="19"/>
      <c r="Q68" s="19"/>
      <c r="R68" t="s" s="18">
        <f>IF(P68="","",T68*M68*LOOKUP(RIGHT($D$2,3),'定数'!$A$6:$A$13,'定数'!$B$6:$B$13))</f>
      </c>
      <c r="S68" s="65"/>
      <c r="T68" t="s" s="75">
        <f>IF(P68="","",IF(G68="買",(P68-H68),(H68-P68))*IF(RIGHT($D$2,3)="JPY",100,10000))</f>
      </c>
      <c r="U68" s="66"/>
      <c r="V68" s="56">
        <f>IF(S68&lt;&gt;"",IF(S68&lt;0,1+V67,0),"")</f>
      </c>
      <c r="W68" t="s" s="77">
        <f>IF(T68&lt;&gt;"",IF(T68&lt;0,1+W67,0),"")</f>
      </c>
      <c r="X68" t="s" s="78">
        <f>IF(C68&lt;&gt;"",MAX(X67,C68),"")</f>
      </c>
      <c r="Y68" t="s" s="8">
        <f>IF(X68&lt;&gt;"",1-(C68/X68),"")</f>
      </c>
    </row>
    <row r="69" ht="16" customHeight="1">
      <c r="A69" s="13"/>
      <c r="B69" s="30">
        <v>61</v>
      </c>
      <c r="C69" t="s" s="18">
        <f>IF(R68="","",C68+R68)</f>
      </c>
      <c r="D69" s="21"/>
      <c r="E69" s="19"/>
      <c r="F69" s="63"/>
      <c r="G69" s="19"/>
      <c r="H69" s="19"/>
      <c r="I69" s="19"/>
      <c r="J69" s="19"/>
      <c r="K69" t="s" s="74">
        <f>IF(J69="","",C69*0.03)</f>
      </c>
      <c r="L69" s="71"/>
      <c r="M69" t="s" s="18">
        <f>IF(J69="","",(K69/J69)/LOOKUP(RIGHT($D$2,3),'定数'!$A$6:$A$13,'定数'!$B$6:$B$13))</f>
      </c>
      <c r="N69" s="19"/>
      <c r="O69" s="63"/>
      <c r="P69" s="19"/>
      <c r="Q69" s="19"/>
      <c r="R69" t="s" s="18">
        <f>IF(P69="","",T69*M69*LOOKUP(RIGHT($D$2,3),'定数'!$A$6:$A$13,'定数'!$B$6:$B$13))</f>
      </c>
      <c r="S69" s="65"/>
      <c r="T69" t="s" s="75">
        <f>IF(P69="","",IF(G69="買",(P69-H69),(H69-P69))*IF(RIGHT($D$2,3)="JPY",100,10000))</f>
      </c>
      <c r="U69" s="66"/>
      <c r="V69" s="56">
        <f>IF(S69&lt;&gt;"",IF(S69&lt;0,1+V68,0),"")</f>
      </c>
      <c r="W69" t="s" s="77">
        <f>IF(T69&lt;&gt;"",IF(T69&lt;0,1+W68,0),"")</f>
      </c>
      <c r="X69" t="s" s="78">
        <f>IF(C69&lt;&gt;"",MAX(X68,C69),"")</f>
      </c>
      <c r="Y69" t="s" s="8">
        <f>IF(X69&lt;&gt;"",1-(C69/X69),"")</f>
      </c>
    </row>
    <row r="70" ht="16" customHeight="1">
      <c r="A70" s="13"/>
      <c r="B70" s="30">
        <v>62</v>
      </c>
      <c r="C70" t="s" s="18">
        <f>IF(R69="","",C69+R69)</f>
      </c>
      <c r="D70" s="21"/>
      <c r="E70" s="19"/>
      <c r="F70" s="63"/>
      <c r="G70" s="19"/>
      <c r="H70" s="19"/>
      <c r="I70" s="19"/>
      <c r="J70" s="19"/>
      <c r="K70" t="s" s="74">
        <f>IF(J70="","",C70*0.03)</f>
      </c>
      <c r="L70" s="71"/>
      <c r="M70" t="s" s="18">
        <f>IF(J70="","",(K70/J70)/LOOKUP(RIGHT($D$2,3),'定数'!$A$6:$A$13,'定数'!$B$6:$B$13))</f>
      </c>
      <c r="N70" s="19"/>
      <c r="O70" s="63"/>
      <c r="P70" s="19"/>
      <c r="Q70" s="19"/>
      <c r="R70" t="s" s="18">
        <f>IF(P70="","",T70*M70*LOOKUP(RIGHT($D$2,3),'定数'!$A$6:$A$13,'定数'!$B$6:$B$13))</f>
      </c>
      <c r="S70" s="65"/>
      <c r="T70" t="s" s="75">
        <f>IF(P70="","",IF(G70="買",(P70-H70),(H70-P70))*IF(RIGHT($D$2,3)="JPY",100,10000))</f>
      </c>
      <c r="U70" s="66"/>
      <c r="V70" s="56">
        <f>IF(S70&lt;&gt;"",IF(S70&lt;0,1+V69,0),"")</f>
      </c>
      <c r="W70" t="s" s="77">
        <f>IF(T70&lt;&gt;"",IF(T70&lt;0,1+W69,0),"")</f>
      </c>
      <c r="X70" t="s" s="78">
        <f>IF(C70&lt;&gt;"",MAX(X69,C70),"")</f>
      </c>
      <c r="Y70" t="s" s="8">
        <f>IF(X70&lt;&gt;"",1-(C70/X70),"")</f>
      </c>
    </row>
    <row r="71" ht="16" customHeight="1">
      <c r="A71" s="13"/>
      <c r="B71" s="30">
        <v>63</v>
      </c>
      <c r="C71" t="s" s="18">
        <f>IF(R70="","",C70+R70)</f>
      </c>
      <c r="D71" s="21"/>
      <c r="E71" s="19"/>
      <c r="F71" s="63"/>
      <c r="G71" s="19"/>
      <c r="H71" s="19"/>
      <c r="I71" s="19"/>
      <c r="J71" s="19"/>
      <c r="K71" t="s" s="74">
        <f>IF(J71="","",C71*0.03)</f>
      </c>
      <c r="L71" s="71"/>
      <c r="M71" t="s" s="18">
        <f>IF(J71="","",(K71/J71)/LOOKUP(RIGHT($D$2,3),'定数'!$A$6:$A$13,'定数'!$B$6:$B$13))</f>
      </c>
      <c r="N71" s="19"/>
      <c r="O71" s="63"/>
      <c r="P71" s="19"/>
      <c r="Q71" s="19"/>
      <c r="R71" t="s" s="18">
        <f>IF(P71="","",T71*M71*LOOKUP(RIGHT($D$2,3),'定数'!$A$6:$A$13,'定数'!$B$6:$B$13))</f>
      </c>
      <c r="S71" s="65"/>
      <c r="T71" t="s" s="75">
        <f>IF(P71="","",IF(G71="買",(P71-H71),(H71-P71))*IF(RIGHT($D$2,3)="JPY",100,10000))</f>
      </c>
      <c r="U71" s="66"/>
      <c r="V71" s="56">
        <f>IF(S71&lt;&gt;"",IF(S71&lt;0,1+V70,0),"")</f>
      </c>
      <c r="W71" t="s" s="77">
        <f>IF(T71&lt;&gt;"",IF(T71&lt;0,1+W70,0),"")</f>
      </c>
      <c r="X71" t="s" s="78">
        <f>IF(C71&lt;&gt;"",MAX(X70,C71),"")</f>
      </c>
      <c r="Y71" t="s" s="8">
        <f>IF(X71&lt;&gt;"",1-(C71/X71),"")</f>
      </c>
    </row>
    <row r="72" ht="16" customHeight="1">
      <c r="A72" s="13"/>
      <c r="B72" s="30">
        <v>64</v>
      </c>
      <c r="C72" t="s" s="18">
        <f>IF(R71="","",C71+R71)</f>
      </c>
      <c r="D72" s="21"/>
      <c r="E72" s="19"/>
      <c r="F72" s="63"/>
      <c r="G72" s="19"/>
      <c r="H72" s="19"/>
      <c r="I72" s="19"/>
      <c r="J72" s="19"/>
      <c r="K72" t="s" s="74">
        <f>IF(J72="","",C72*0.03)</f>
      </c>
      <c r="L72" s="71"/>
      <c r="M72" t="s" s="18">
        <f>IF(J72="","",(K72/J72)/LOOKUP(RIGHT($D$2,3),'定数'!$A$6:$A$13,'定数'!$B$6:$B$13))</f>
      </c>
      <c r="N72" s="19"/>
      <c r="O72" s="63"/>
      <c r="P72" s="19"/>
      <c r="Q72" s="19"/>
      <c r="R72" t="s" s="18">
        <f>IF(P72="","",T72*M72*LOOKUP(RIGHT($D$2,3),'定数'!$A$6:$A$13,'定数'!$B$6:$B$13))</f>
      </c>
      <c r="S72" s="65"/>
      <c r="T72" t="s" s="75">
        <f>IF(P72="","",IF(G72="買",(P72-H72),(H72-P72))*IF(RIGHT($D$2,3)="JPY",100,10000))</f>
      </c>
      <c r="U72" s="66"/>
      <c r="V72" s="56">
        <f>IF(S72&lt;&gt;"",IF(S72&lt;0,1+V71,0),"")</f>
      </c>
      <c r="W72" t="s" s="77">
        <f>IF(T72&lt;&gt;"",IF(T72&lt;0,1+W71,0),"")</f>
      </c>
      <c r="X72" t="s" s="78">
        <f>IF(C72&lt;&gt;"",MAX(X71,C72),"")</f>
      </c>
      <c r="Y72" t="s" s="8">
        <f>IF(X72&lt;&gt;"",1-(C72/X72),"")</f>
      </c>
    </row>
    <row r="73" ht="16" customHeight="1">
      <c r="A73" s="13"/>
      <c r="B73" s="30">
        <v>65</v>
      </c>
      <c r="C73" t="s" s="18">
        <f>IF(R72="","",C72+R72)</f>
      </c>
      <c r="D73" s="21"/>
      <c r="E73" s="19"/>
      <c r="F73" s="63"/>
      <c r="G73" s="19"/>
      <c r="H73" s="19"/>
      <c r="I73" s="19"/>
      <c r="J73" s="19"/>
      <c r="K73" t="s" s="74">
        <f>IF(J73="","",C73*0.03)</f>
      </c>
      <c r="L73" s="71"/>
      <c r="M73" t="s" s="18">
        <f>IF(J73="","",(K73/J73)/LOOKUP(RIGHT($D$2,3),'定数'!$A$6:$A$13,'定数'!$B$6:$B$13))</f>
      </c>
      <c r="N73" s="19"/>
      <c r="O73" s="63"/>
      <c r="P73" s="19"/>
      <c r="Q73" s="19"/>
      <c r="R73" t="s" s="18">
        <f>IF(P73="","",T73*M73*LOOKUP(RIGHT($D$2,3),'定数'!$A$6:$A$13,'定数'!$B$6:$B$13))</f>
      </c>
      <c r="S73" s="65"/>
      <c r="T73" t="s" s="75">
        <f>IF(P73="","",IF(G73="買",(P73-H73),(H73-P73))*IF(RIGHT($D$2,3)="JPY",100,10000))</f>
      </c>
      <c r="U73" s="66"/>
      <c r="V73" s="56">
        <f>IF(S73&lt;&gt;"",IF(S73&lt;0,1+V72,0),"")</f>
      </c>
      <c r="W73" t="s" s="77">
        <f>IF(T73&lt;&gt;"",IF(T73&lt;0,1+W72,0),"")</f>
      </c>
      <c r="X73" t="s" s="78">
        <f>IF(C73&lt;&gt;"",MAX(X72,C73),"")</f>
      </c>
      <c r="Y73" t="s" s="8">
        <f>IF(X73&lt;&gt;"",1-(C73/X73),"")</f>
      </c>
    </row>
    <row r="74" ht="16" customHeight="1">
      <c r="A74" s="13"/>
      <c r="B74" s="30">
        <v>66</v>
      </c>
      <c r="C74" t="s" s="18">
        <f>IF(R73="","",C73+R73)</f>
      </c>
      <c r="D74" s="21"/>
      <c r="E74" s="19"/>
      <c r="F74" s="63"/>
      <c r="G74" s="19"/>
      <c r="H74" s="19"/>
      <c r="I74" s="19"/>
      <c r="J74" s="19"/>
      <c r="K74" t="s" s="74">
        <f>IF(J74="","",C74*0.03)</f>
      </c>
      <c r="L74" s="71"/>
      <c r="M74" t="s" s="18">
        <f>IF(J74="","",(K74/J74)/LOOKUP(RIGHT($D$2,3),'定数'!$A$6:$A$13,'定数'!$B$6:$B$13))</f>
      </c>
      <c r="N74" s="19"/>
      <c r="O74" s="63"/>
      <c r="P74" s="19"/>
      <c r="Q74" s="19"/>
      <c r="R74" t="s" s="18">
        <f>IF(P74="","",T74*M74*LOOKUP(RIGHT($D$2,3),'定数'!$A$6:$A$13,'定数'!$B$6:$B$13))</f>
      </c>
      <c r="S74" s="65"/>
      <c r="T74" t="s" s="75">
        <f>IF(P74="","",IF(G74="買",(P74-H74),(H74-P74))*IF(RIGHT($D$2,3)="JPY",100,10000))</f>
      </c>
      <c r="U74" s="66"/>
      <c r="V74" s="56">
        <f>IF(S74&lt;&gt;"",IF(S74&lt;0,1+V73,0),"")</f>
      </c>
      <c r="W74" t="s" s="77">
        <f>IF(T74&lt;&gt;"",IF(T74&lt;0,1+W73,0),"")</f>
      </c>
      <c r="X74" t="s" s="78">
        <f>IF(C74&lt;&gt;"",MAX(X73,C74),"")</f>
      </c>
      <c r="Y74" t="s" s="8">
        <f>IF(X74&lt;&gt;"",1-(C74/X74),"")</f>
      </c>
    </row>
    <row r="75" ht="16" customHeight="1">
      <c r="A75" s="13"/>
      <c r="B75" s="30">
        <v>67</v>
      </c>
      <c r="C75" t="s" s="18">
        <f>IF(R74="","",C74+R74)</f>
      </c>
      <c r="D75" s="21"/>
      <c r="E75" s="19"/>
      <c r="F75" s="63"/>
      <c r="G75" s="19"/>
      <c r="H75" s="19"/>
      <c r="I75" s="19"/>
      <c r="J75" s="19"/>
      <c r="K75" t="s" s="74">
        <f>IF(J75="","",C75*0.03)</f>
      </c>
      <c r="L75" s="71"/>
      <c r="M75" t="s" s="18">
        <f>IF(J75="","",(K75/J75)/LOOKUP(RIGHT($D$2,3),'定数'!$A$6:$A$13,'定数'!$B$6:$B$13))</f>
      </c>
      <c r="N75" s="19"/>
      <c r="O75" s="63"/>
      <c r="P75" s="19"/>
      <c r="Q75" s="19"/>
      <c r="R75" t="s" s="18">
        <f>IF(P75="","",T75*M75*LOOKUP(RIGHT($D$2,3),'定数'!$A$6:$A$13,'定数'!$B$6:$B$13))</f>
      </c>
      <c r="S75" s="65"/>
      <c r="T75" t="s" s="75">
        <f>IF(P75="","",IF(G75="買",(P75-H75),(H75-P75))*IF(RIGHT($D$2,3)="JPY",100,10000))</f>
      </c>
      <c r="U75" s="66"/>
      <c r="V75" s="56">
        <f>IF(S75&lt;&gt;"",IF(S75&lt;0,1+V74,0),"")</f>
      </c>
      <c r="W75" t="s" s="77">
        <f>IF(T75&lt;&gt;"",IF(T75&lt;0,1+W74,0),"")</f>
      </c>
      <c r="X75" t="s" s="78">
        <f>IF(C75&lt;&gt;"",MAX(X74,C75),"")</f>
      </c>
      <c r="Y75" t="s" s="8">
        <f>IF(X75&lt;&gt;"",1-(C75/X75),"")</f>
      </c>
    </row>
    <row r="76" ht="16" customHeight="1">
      <c r="A76" s="13"/>
      <c r="B76" s="30">
        <v>68</v>
      </c>
      <c r="C76" t="s" s="18">
        <f>IF(R75="","",C75+R75)</f>
      </c>
      <c r="D76" s="21"/>
      <c r="E76" s="19"/>
      <c r="F76" s="63"/>
      <c r="G76" s="19"/>
      <c r="H76" s="19"/>
      <c r="I76" s="19"/>
      <c r="J76" s="19"/>
      <c r="K76" t="s" s="74">
        <f>IF(J76="","",C76*0.03)</f>
      </c>
      <c r="L76" s="71"/>
      <c r="M76" t="s" s="18">
        <f>IF(J76="","",(K76/J76)/LOOKUP(RIGHT($D$2,3),'定数'!$A$6:$A$13,'定数'!$B$6:$B$13))</f>
      </c>
      <c r="N76" s="19"/>
      <c r="O76" s="63"/>
      <c r="P76" s="19"/>
      <c r="Q76" s="19"/>
      <c r="R76" t="s" s="18">
        <f>IF(P76="","",T76*M76*LOOKUP(RIGHT($D$2,3),'定数'!$A$6:$A$13,'定数'!$B$6:$B$13))</f>
      </c>
      <c r="S76" s="65"/>
      <c r="T76" t="s" s="75">
        <f>IF(P76="","",IF(G76="買",(P76-H76),(H76-P76))*IF(RIGHT($D$2,3)="JPY",100,10000))</f>
      </c>
      <c r="U76" s="66"/>
      <c r="V76" s="56">
        <f>IF(S76&lt;&gt;"",IF(S76&lt;0,1+V75,0),"")</f>
      </c>
      <c r="W76" t="s" s="77">
        <f>IF(T76&lt;&gt;"",IF(T76&lt;0,1+W75,0),"")</f>
      </c>
      <c r="X76" t="s" s="78">
        <f>IF(C76&lt;&gt;"",MAX(X75,C76),"")</f>
      </c>
      <c r="Y76" t="s" s="8">
        <f>IF(X76&lt;&gt;"",1-(C76/X76),"")</f>
      </c>
    </row>
    <row r="77" ht="16" customHeight="1">
      <c r="A77" s="13"/>
      <c r="B77" s="30">
        <v>69</v>
      </c>
      <c r="C77" t="s" s="18">
        <f>IF(R76="","",C76+R76)</f>
      </c>
      <c r="D77" s="21"/>
      <c r="E77" s="19"/>
      <c r="F77" s="63"/>
      <c r="G77" s="19"/>
      <c r="H77" s="19"/>
      <c r="I77" s="19"/>
      <c r="J77" s="19"/>
      <c r="K77" t="s" s="74">
        <f>IF(J77="","",C77*0.03)</f>
      </c>
      <c r="L77" s="71"/>
      <c r="M77" t="s" s="18">
        <f>IF(J77="","",(K77/J77)/LOOKUP(RIGHT($D$2,3),'定数'!$A$6:$A$13,'定数'!$B$6:$B$13))</f>
      </c>
      <c r="N77" s="19"/>
      <c r="O77" s="63"/>
      <c r="P77" s="19"/>
      <c r="Q77" s="19"/>
      <c r="R77" t="s" s="18">
        <f>IF(P77="","",T77*M77*LOOKUP(RIGHT($D$2,3),'定数'!$A$6:$A$13,'定数'!$B$6:$B$13))</f>
      </c>
      <c r="S77" s="65"/>
      <c r="T77" t="s" s="75">
        <f>IF(P77="","",IF(G77="買",(P77-H77),(H77-P77))*IF(RIGHT($D$2,3)="JPY",100,10000))</f>
      </c>
      <c r="U77" s="66"/>
      <c r="V77" s="56">
        <f>IF(S77&lt;&gt;"",IF(S77&lt;0,1+V76,0),"")</f>
      </c>
      <c r="W77" t="s" s="77">
        <f>IF(T77&lt;&gt;"",IF(T77&lt;0,1+W76,0),"")</f>
      </c>
      <c r="X77" t="s" s="78">
        <f>IF(C77&lt;&gt;"",MAX(X76,C77),"")</f>
      </c>
      <c r="Y77" t="s" s="8">
        <f>IF(X77&lt;&gt;"",1-(C77/X77),"")</f>
      </c>
    </row>
    <row r="78" ht="16" customHeight="1">
      <c r="A78" s="13"/>
      <c r="B78" s="30">
        <v>70</v>
      </c>
      <c r="C78" t="s" s="18">
        <f>IF(R77="","",C77+R77)</f>
      </c>
      <c r="D78" s="21"/>
      <c r="E78" s="19"/>
      <c r="F78" s="63"/>
      <c r="G78" s="19"/>
      <c r="H78" s="19"/>
      <c r="I78" s="19"/>
      <c r="J78" s="19"/>
      <c r="K78" t="s" s="74">
        <f>IF(J78="","",C78*0.03)</f>
      </c>
      <c r="L78" s="71"/>
      <c r="M78" t="s" s="18">
        <f>IF(J78="","",(K78/J78)/LOOKUP(RIGHT($D$2,3),'定数'!$A$6:$A$13,'定数'!$B$6:$B$13))</f>
      </c>
      <c r="N78" s="19"/>
      <c r="O78" s="63"/>
      <c r="P78" s="19"/>
      <c r="Q78" s="19"/>
      <c r="R78" t="s" s="18">
        <f>IF(P78="","",T78*M78*LOOKUP(RIGHT($D$2,3),'定数'!$A$6:$A$13,'定数'!$B$6:$B$13))</f>
      </c>
      <c r="S78" s="65"/>
      <c r="T78" t="s" s="75">
        <f>IF(P78="","",IF(G78="買",(P78-H78),(H78-P78))*IF(RIGHT($D$2,3)="JPY",100,10000))</f>
      </c>
      <c r="U78" s="66"/>
      <c r="V78" s="56">
        <f>IF(S78&lt;&gt;"",IF(S78&lt;0,1+V77,0),"")</f>
      </c>
      <c r="W78" t="s" s="77">
        <f>IF(T78&lt;&gt;"",IF(T78&lt;0,1+W77,0),"")</f>
      </c>
      <c r="X78" t="s" s="78">
        <f>IF(C78&lt;&gt;"",MAX(X77,C78),"")</f>
      </c>
      <c r="Y78" t="s" s="8">
        <f>IF(X78&lt;&gt;"",1-(C78/X78),"")</f>
      </c>
    </row>
    <row r="79" ht="16" customHeight="1">
      <c r="A79" s="13"/>
      <c r="B79" s="30">
        <v>71</v>
      </c>
      <c r="C79" t="s" s="18">
        <f>IF(R78="","",C78+R78)</f>
      </c>
      <c r="D79" s="21"/>
      <c r="E79" s="19"/>
      <c r="F79" s="63"/>
      <c r="G79" s="19"/>
      <c r="H79" s="19"/>
      <c r="I79" s="19"/>
      <c r="J79" s="19"/>
      <c r="K79" t="s" s="74">
        <f>IF(J79="","",C79*0.03)</f>
      </c>
      <c r="L79" s="71"/>
      <c r="M79" t="s" s="18">
        <f>IF(J79="","",(K79/J79)/LOOKUP(RIGHT($D$2,3),'定数'!$A$6:$A$13,'定数'!$B$6:$B$13))</f>
      </c>
      <c r="N79" s="19"/>
      <c r="O79" s="63"/>
      <c r="P79" s="19"/>
      <c r="Q79" s="19"/>
      <c r="R79" t="s" s="18">
        <f>IF(P79="","",T79*M79*LOOKUP(RIGHT($D$2,3),'定数'!$A$6:$A$13,'定数'!$B$6:$B$13))</f>
      </c>
      <c r="S79" s="65"/>
      <c r="T79" t="s" s="75">
        <f>IF(P79="","",IF(G79="買",(P79-H79),(H79-P79))*IF(RIGHT($D$2,3)="JPY",100,10000))</f>
      </c>
      <c r="U79" s="66"/>
      <c r="V79" s="56">
        <f>IF(S79&lt;&gt;"",IF(S79&lt;0,1+V78,0),"")</f>
      </c>
      <c r="W79" t="s" s="77">
        <f>IF(T79&lt;&gt;"",IF(T79&lt;0,1+W78,0),"")</f>
      </c>
      <c r="X79" t="s" s="78">
        <f>IF(C79&lt;&gt;"",MAX(X78,C79),"")</f>
      </c>
      <c r="Y79" t="s" s="8">
        <f>IF(X79&lt;&gt;"",1-(C79/X79),"")</f>
      </c>
    </row>
    <row r="80" ht="16" customHeight="1">
      <c r="A80" s="13"/>
      <c r="B80" s="30">
        <v>72</v>
      </c>
      <c r="C80" t="s" s="18">
        <f>IF(R79="","",C79+R79)</f>
      </c>
      <c r="D80" s="21"/>
      <c r="E80" s="19"/>
      <c r="F80" s="63"/>
      <c r="G80" s="19"/>
      <c r="H80" s="19"/>
      <c r="I80" s="19"/>
      <c r="J80" s="19"/>
      <c r="K80" t="s" s="74">
        <f>IF(J80="","",C80*0.03)</f>
      </c>
      <c r="L80" s="71"/>
      <c r="M80" t="s" s="18">
        <f>IF(J80="","",(K80/J80)/LOOKUP(RIGHT($D$2,3),'定数'!$A$6:$A$13,'定数'!$B$6:$B$13))</f>
      </c>
      <c r="N80" s="19"/>
      <c r="O80" s="63"/>
      <c r="P80" s="19"/>
      <c r="Q80" s="19"/>
      <c r="R80" t="s" s="18">
        <f>IF(P80="","",T80*M80*LOOKUP(RIGHT($D$2,3),'定数'!$A$6:$A$13,'定数'!$B$6:$B$13))</f>
      </c>
      <c r="S80" s="65"/>
      <c r="T80" t="s" s="75">
        <f>IF(P80="","",IF(G80="買",(P80-H80),(H80-P80))*IF(RIGHT($D$2,3)="JPY",100,10000))</f>
      </c>
      <c r="U80" s="66"/>
      <c r="V80" s="56">
        <f>IF(S80&lt;&gt;"",IF(S80&lt;0,1+V79,0),"")</f>
      </c>
      <c r="W80" t="s" s="77">
        <f>IF(T80&lt;&gt;"",IF(T80&lt;0,1+W79,0),"")</f>
      </c>
      <c r="X80" t="s" s="78">
        <f>IF(C80&lt;&gt;"",MAX(X79,C80),"")</f>
      </c>
      <c r="Y80" t="s" s="8">
        <f>IF(X80&lt;&gt;"",1-(C80/X80),"")</f>
      </c>
    </row>
    <row r="81" ht="16" customHeight="1">
      <c r="A81" s="13"/>
      <c r="B81" s="30">
        <v>73</v>
      </c>
      <c r="C81" t="s" s="18">
        <f>IF(R80="","",C80+R80)</f>
      </c>
      <c r="D81" s="21"/>
      <c r="E81" s="19"/>
      <c r="F81" s="63"/>
      <c r="G81" s="19"/>
      <c r="H81" s="19"/>
      <c r="I81" s="19"/>
      <c r="J81" s="19"/>
      <c r="K81" t="s" s="74">
        <f>IF(J81="","",C81*0.03)</f>
      </c>
      <c r="L81" s="71"/>
      <c r="M81" t="s" s="18">
        <f>IF(J81="","",(K81/J81)/LOOKUP(RIGHT($D$2,3),'定数'!$A$6:$A$13,'定数'!$B$6:$B$13))</f>
      </c>
      <c r="N81" s="19"/>
      <c r="O81" s="63"/>
      <c r="P81" s="19"/>
      <c r="Q81" s="19"/>
      <c r="R81" t="s" s="18">
        <f>IF(P81="","",T81*M81*LOOKUP(RIGHT($D$2,3),'定数'!$A$6:$A$13,'定数'!$B$6:$B$13))</f>
      </c>
      <c r="S81" s="65"/>
      <c r="T81" t="s" s="75">
        <f>IF(P81="","",IF(G81="買",(P81-H81),(H81-P81))*IF(RIGHT($D$2,3)="JPY",100,10000))</f>
      </c>
      <c r="U81" s="66"/>
      <c r="V81" s="56">
        <f>IF(S81&lt;&gt;"",IF(S81&lt;0,1+V80,0),"")</f>
      </c>
      <c r="W81" t="s" s="77">
        <f>IF(T81&lt;&gt;"",IF(T81&lt;0,1+W80,0),"")</f>
      </c>
      <c r="X81" t="s" s="78">
        <f>IF(C81&lt;&gt;"",MAX(X80,C81),"")</f>
      </c>
      <c r="Y81" t="s" s="8">
        <f>IF(X81&lt;&gt;"",1-(C81/X81),"")</f>
      </c>
    </row>
    <row r="82" ht="16" customHeight="1">
      <c r="A82" s="13"/>
      <c r="B82" s="30">
        <v>74</v>
      </c>
      <c r="C82" t="s" s="18">
        <f>IF(R81="","",C81+R81)</f>
      </c>
      <c r="D82" s="21"/>
      <c r="E82" s="19"/>
      <c r="F82" s="63"/>
      <c r="G82" s="19"/>
      <c r="H82" s="19"/>
      <c r="I82" s="19"/>
      <c r="J82" s="19"/>
      <c r="K82" t="s" s="74">
        <f>IF(J82="","",C82*0.03)</f>
      </c>
      <c r="L82" s="71"/>
      <c r="M82" t="s" s="18">
        <f>IF(J82="","",(K82/J82)/LOOKUP(RIGHT($D$2,3),'定数'!$A$6:$A$13,'定数'!$B$6:$B$13))</f>
      </c>
      <c r="N82" s="19"/>
      <c r="O82" s="63"/>
      <c r="P82" s="19"/>
      <c r="Q82" s="19"/>
      <c r="R82" t="s" s="18">
        <f>IF(P82="","",T82*M82*LOOKUP(RIGHT($D$2,3),'定数'!$A$6:$A$13,'定数'!$B$6:$B$13))</f>
      </c>
      <c r="S82" s="65"/>
      <c r="T82" t="s" s="75">
        <f>IF(P82="","",IF(G82="買",(P82-H82),(H82-P82))*IF(RIGHT($D$2,3)="JPY",100,10000))</f>
      </c>
      <c r="U82" s="66"/>
      <c r="V82" s="56">
        <f>IF(S82&lt;&gt;"",IF(S82&lt;0,1+V81,0),"")</f>
      </c>
      <c r="W82" t="s" s="77">
        <f>IF(T82&lt;&gt;"",IF(T82&lt;0,1+W81,0),"")</f>
      </c>
      <c r="X82" t="s" s="78">
        <f>IF(C82&lt;&gt;"",MAX(X81,C82),"")</f>
      </c>
      <c r="Y82" t="s" s="8">
        <f>IF(X82&lt;&gt;"",1-(C82/X82),"")</f>
      </c>
    </row>
    <row r="83" ht="16" customHeight="1">
      <c r="A83" s="13"/>
      <c r="B83" s="30">
        <v>75</v>
      </c>
      <c r="C83" t="s" s="18">
        <f>IF(R82="","",C82+R82)</f>
      </c>
      <c r="D83" s="21"/>
      <c r="E83" s="19"/>
      <c r="F83" s="63"/>
      <c r="G83" s="19"/>
      <c r="H83" s="19"/>
      <c r="I83" s="19"/>
      <c r="J83" s="19"/>
      <c r="K83" t="s" s="74">
        <f>IF(J83="","",C83*0.03)</f>
      </c>
      <c r="L83" s="71"/>
      <c r="M83" t="s" s="18">
        <f>IF(J83="","",(K83/J83)/LOOKUP(RIGHT($D$2,3),'定数'!$A$6:$A$13,'定数'!$B$6:$B$13))</f>
      </c>
      <c r="N83" s="19"/>
      <c r="O83" s="63"/>
      <c r="P83" s="19"/>
      <c r="Q83" s="19"/>
      <c r="R83" t="s" s="18">
        <f>IF(P83="","",T83*M83*LOOKUP(RIGHT($D$2,3),'定数'!$A$6:$A$13,'定数'!$B$6:$B$13))</f>
      </c>
      <c r="S83" s="65"/>
      <c r="T83" t="s" s="75">
        <f>IF(P83="","",IF(G83="買",(P83-H83),(H83-P83))*IF(RIGHT($D$2,3)="JPY",100,10000))</f>
      </c>
      <c r="U83" s="66"/>
      <c r="V83" s="56">
        <f>IF(S83&lt;&gt;"",IF(S83&lt;0,1+V82,0),"")</f>
      </c>
      <c r="W83" t="s" s="77">
        <f>IF(T83&lt;&gt;"",IF(T83&lt;0,1+W82,0),"")</f>
      </c>
      <c r="X83" t="s" s="78">
        <f>IF(C83&lt;&gt;"",MAX(X82,C83),"")</f>
      </c>
      <c r="Y83" t="s" s="8">
        <f>IF(X83&lt;&gt;"",1-(C83/X83),"")</f>
      </c>
    </row>
    <row r="84" ht="16" customHeight="1">
      <c r="A84" s="13"/>
      <c r="B84" s="30">
        <v>76</v>
      </c>
      <c r="C84" t="s" s="18">
        <f>IF(R83="","",C83+R83)</f>
      </c>
      <c r="D84" s="21"/>
      <c r="E84" s="19"/>
      <c r="F84" s="63"/>
      <c r="G84" s="19"/>
      <c r="H84" s="19"/>
      <c r="I84" s="19"/>
      <c r="J84" s="19"/>
      <c r="K84" t="s" s="74">
        <f>IF(J84="","",C84*0.03)</f>
      </c>
      <c r="L84" s="71"/>
      <c r="M84" t="s" s="18">
        <f>IF(J84="","",(K84/J84)/LOOKUP(RIGHT($D$2,3),'定数'!$A$6:$A$13,'定数'!$B$6:$B$13))</f>
      </c>
      <c r="N84" s="19"/>
      <c r="O84" s="63"/>
      <c r="P84" s="19"/>
      <c r="Q84" s="19"/>
      <c r="R84" t="s" s="18">
        <f>IF(P84="","",T84*M84*LOOKUP(RIGHT($D$2,3),'定数'!$A$6:$A$13,'定数'!$B$6:$B$13))</f>
      </c>
      <c r="S84" s="65"/>
      <c r="T84" t="s" s="75">
        <f>IF(P84="","",IF(G84="買",(P84-H84),(H84-P84))*IF(RIGHT($D$2,3)="JPY",100,10000))</f>
      </c>
      <c r="U84" s="66"/>
      <c r="V84" s="56">
        <f>IF(S84&lt;&gt;"",IF(S84&lt;0,1+V83,0),"")</f>
      </c>
      <c r="W84" t="s" s="77">
        <f>IF(T84&lt;&gt;"",IF(T84&lt;0,1+W83,0),"")</f>
      </c>
      <c r="X84" t="s" s="78">
        <f>IF(C84&lt;&gt;"",MAX(X83,C84),"")</f>
      </c>
      <c r="Y84" t="s" s="8">
        <f>IF(X84&lt;&gt;"",1-(C84/X84),"")</f>
      </c>
    </row>
    <row r="85" ht="16" customHeight="1">
      <c r="A85" s="13"/>
      <c r="B85" s="30">
        <v>77</v>
      </c>
      <c r="C85" t="s" s="18">
        <f>IF(R84="","",C84+R84)</f>
      </c>
      <c r="D85" s="21"/>
      <c r="E85" s="19"/>
      <c r="F85" s="63"/>
      <c r="G85" s="19"/>
      <c r="H85" s="19"/>
      <c r="I85" s="19"/>
      <c r="J85" s="19"/>
      <c r="K85" t="s" s="74">
        <f>IF(J85="","",C85*0.03)</f>
      </c>
      <c r="L85" s="71"/>
      <c r="M85" t="s" s="18">
        <f>IF(J85="","",(K85/J85)/LOOKUP(RIGHT($D$2,3),'定数'!$A$6:$A$13,'定数'!$B$6:$B$13))</f>
      </c>
      <c r="N85" s="19"/>
      <c r="O85" s="63"/>
      <c r="P85" s="19"/>
      <c r="Q85" s="19"/>
      <c r="R85" t="s" s="18">
        <f>IF(P85="","",T85*M85*LOOKUP(RIGHT($D$2,3),'定数'!$A$6:$A$13,'定数'!$B$6:$B$13))</f>
      </c>
      <c r="S85" s="65"/>
      <c r="T85" t="s" s="75">
        <f>IF(P85="","",IF(G85="買",(P85-H85),(H85-P85))*IF(RIGHT($D$2,3)="JPY",100,10000))</f>
      </c>
      <c r="U85" s="66"/>
      <c r="V85" s="56">
        <f>IF(S85&lt;&gt;"",IF(S85&lt;0,1+V84,0),"")</f>
      </c>
      <c r="W85" t="s" s="77">
        <f>IF(T85&lt;&gt;"",IF(T85&lt;0,1+W84,0),"")</f>
      </c>
      <c r="X85" t="s" s="78">
        <f>IF(C85&lt;&gt;"",MAX(X84,C85),"")</f>
      </c>
      <c r="Y85" t="s" s="8">
        <f>IF(X85&lt;&gt;"",1-(C85/X85),"")</f>
      </c>
    </row>
    <row r="86" ht="16" customHeight="1">
      <c r="A86" s="13"/>
      <c r="B86" s="30">
        <v>78</v>
      </c>
      <c r="C86" t="s" s="18">
        <f>IF(R85="","",C85+R85)</f>
      </c>
      <c r="D86" s="21"/>
      <c r="E86" s="19"/>
      <c r="F86" s="63"/>
      <c r="G86" s="19"/>
      <c r="H86" s="19"/>
      <c r="I86" s="19"/>
      <c r="J86" s="19"/>
      <c r="K86" t="s" s="74">
        <f>IF(J86="","",C86*0.03)</f>
      </c>
      <c r="L86" s="71"/>
      <c r="M86" t="s" s="18">
        <f>IF(J86="","",(K86/J86)/LOOKUP(RIGHT($D$2,3),'定数'!$A$6:$A$13,'定数'!$B$6:$B$13))</f>
      </c>
      <c r="N86" s="19"/>
      <c r="O86" s="63"/>
      <c r="P86" s="19"/>
      <c r="Q86" s="19"/>
      <c r="R86" t="s" s="18">
        <f>IF(P86="","",T86*M86*LOOKUP(RIGHT($D$2,3),'定数'!$A$6:$A$13,'定数'!$B$6:$B$13))</f>
      </c>
      <c r="S86" s="65"/>
      <c r="T86" t="s" s="75">
        <f>IF(P86="","",IF(G86="買",(P86-H86),(H86-P86))*IF(RIGHT($D$2,3)="JPY",100,10000))</f>
      </c>
      <c r="U86" s="66"/>
      <c r="V86" s="56">
        <f>IF(S86&lt;&gt;"",IF(S86&lt;0,1+V85,0),"")</f>
      </c>
      <c r="W86" t="s" s="77">
        <f>IF(T86&lt;&gt;"",IF(T86&lt;0,1+W85,0),"")</f>
      </c>
      <c r="X86" t="s" s="78">
        <f>IF(C86&lt;&gt;"",MAX(X85,C86),"")</f>
      </c>
      <c r="Y86" t="s" s="8">
        <f>IF(X86&lt;&gt;"",1-(C86/X86),"")</f>
      </c>
    </row>
    <row r="87" ht="16" customHeight="1">
      <c r="A87" s="13"/>
      <c r="B87" s="30">
        <v>79</v>
      </c>
      <c r="C87" t="s" s="18">
        <f>IF(R86="","",C86+R86)</f>
      </c>
      <c r="D87" s="21"/>
      <c r="E87" s="19"/>
      <c r="F87" s="63"/>
      <c r="G87" s="19"/>
      <c r="H87" s="19"/>
      <c r="I87" s="19"/>
      <c r="J87" s="19"/>
      <c r="K87" t="s" s="74">
        <f>IF(J87="","",C87*0.03)</f>
      </c>
      <c r="L87" s="71"/>
      <c r="M87" t="s" s="18">
        <f>IF(J87="","",(K87/J87)/LOOKUP(RIGHT($D$2,3),'定数'!$A$6:$A$13,'定数'!$B$6:$B$13))</f>
      </c>
      <c r="N87" s="19"/>
      <c r="O87" s="63"/>
      <c r="P87" s="19"/>
      <c r="Q87" s="19"/>
      <c r="R87" t="s" s="18">
        <f>IF(P87="","",T87*M87*LOOKUP(RIGHT($D$2,3),'定数'!$A$6:$A$13,'定数'!$B$6:$B$13))</f>
      </c>
      <c r="S87" s="65"/>
      <c r="T87" t="s" s="75">
        <f>IF(P87="","",IF(G87="買",(P87-H87),(H87-P87))*IF(RIGHT($D$2,3)="JPY",100,10000))</f>
      </c>
      <c r="U87" s="66"/>
      <c r="V87" s="56">
        <f>IF(S87&lt;&gt;"",IF(S87&lt;0,1+V86,0),"")</f>
      </c>
      <c r="W87" t="s" s="77">
        <f>IF(T87&lt;&gt;"",IF(T87&lt;0,1+W86,0),"")</f>
      </c>
      <c r="X87" t="s" s="78">
        <f>IF(C87&lt;&gt;"",MAX(X86,C87),"")</f>
      </c>
      <c r="Y87" t="s" s="8">
        <f>IF(X87&lt;&gt;"",1-(C87/X87),"")</f>
      </c>
    </row>
    <row r="88" ht="16" customHeight="1">
      <c r="A88" s="13"/>
      <c r="B88" s="30">
        <v>80</v>
      </c>
      <c r="C88" t="s" s="18">
        <f>IF(R87="","",C87+R87)</f>
      </c>
      <c r="D88" s="21"/>
      <c r="E88" s="19"/>
      <c r="F88" s="63"/>
      <c r="G88" s="19"/>
      <c r="H88" s="19"/>
      <c r="I88" s="19"/>
      <c r="J88" s="19"/>
      <c r="K88" t="s" s="74">
        <f>IF(J88="","",C88*0.03)</f>
      </c>
      <c r="L88" s="71"/>
      <c r="M88" t="s" s="18">
        <f>IF(J88="","",(K88/J88)/LOOKUP(RIGHT($D$2,3),'定数'!$A$6:$A$13,'定数'!$B$6:$B$13))</f>
      </c>
      <c r="N88" s="19"/>
      <c r="O88" s="63"/>
      <c r="P88" s="19"/>
      <c r="Q88" s="19"/>
      <c r="R88" t="s" s="18">
        <f>IF(P88="","",T88*M88*LOOKUP(RIGHT($D$2,3),'定数'!$A$6:$A$13,'定数'!$B$6:$B$13))</f>
      </c>
      <c r="S88" s="65"/>
      <c r="T88" t="s" s="75">
        <f>IF(P88="","",IF(G88="買",(P88-H88),(H88-P88))*IF(RIGHT($D$2,3)="JPY",100,10000))</f>
      </c>
      <c r="U88" s="66"/>
      <c r="V88" s="56">
        <f>IF(S88&lt;&gt;"",IF(S88&lt;0,1+V87,0),"")</f>
      </c>
      <c r="W88" t="s" s="77">
        <f>IF(T88&lt;&gt;"",IF(T88&lt;0,1+W87,0),"")</f>
      </c>
      <c r="X88" t="s" s="78">
        <f>IF(C88&lt;&gt;"",MAX(X87,C88),"")</f>
      </c>
      <c r="Y88" t="s" s="8">
        <f>IF(X88&lt;&gt;"",1-(C88/X88),"")</f>
      </c>
    </row>
    <row r="89" ht="16" customHeight="1">
      <c r="A89" s="13"/>
      <c r="B89" s="30">
        <v>81</v>
      </c>
      <c r="C89" t="s" s="18">
        <f>IF(R88="","",C88+R88)</f>
      </c>
      <c r="D89" s="21"/>
      <c r="E89" s="19"/>
      <c r="F89" s="63"/>
      <c r="G89" s="19"/>
      <c r="H89" s="19"/>
      <c r="I89" s="19"/>
      <c r="J89" s="19"/>
      <c r="K89" t="s" s="74">
        <f>IF(J89="","",C89*0.03)</f>
      </c>
      <c r="L89" s="71"/>
      <c r="M89" t="s" s="18">
        <f>IF(J89="","",(K89/J89)/LOOKUP(RIGHT($D$2,3),'定数'!$A$6:$A$13,'定数'!$B$6:$B$13))</f>
      </c>
      <c r="N89" s="19"/>
      <c r="O89" s="63"/>
      <c r="P89" s="19"/>
      <c r="Q89" s="19"/>
      <c r="R89" t="s" s="18">
        <f>IF(P89="","",T89*M89*LOOKUP(RIGHT($D$2,3),'定数'!$A$6:$A$13,'定数'!$B$6:$B$13))</f>
      </c>
      <c r="S89" s="65"/>
      <c r="T89" t="s" s="75">
        <f>IF(P89="","",IF(G89="買",(P89-H89),(H89-P89))*IF(RIGHT($D$2,3)="JPY",100,10000))</f>
      </c>
      <c r="U89" s="66"/>
      <c r="V89" s="56">
        <f>IF(S89&lt;&gt;"",IF(S89&lt;0,1+V88,0),"")</f>
      </c>
      <c r="W89" t="s" s="77">
        <f>IF(T89&lt;&gt;"",IF(T89&lt;0,1+W88,0),"")</f>
      </c>
      <c r="X89" t="s" s="78">
        <f>IF(C89&lt;&gt;"",MAX(X88,C89),"")</f>
      </c>
      <c r="Y89" t="s" s="8">
        <f>IF(X89&lt;&gt;"",1-(C89/X89),"")</f>
      </c>
    </row>
    <row r="90" ht="16" customHeight="1">
      <c r="A90" s="13"/>
      <c r="B90" s="30">
        <v>82</v>
      </c>
      <c r="C90" t="s" s="18">
        <f>IF(R89="","",C89+R89)</f>
      </c>
      <c r="D90" s="21"/>
      <c r="E90" s="19"/>
      <c r="F90" s="63"/>
      <c r="G90" s="19"/>
      <c r="H90" s="19"/>
      <c r="I90" s="19"/>
      <c r="J90" s="19"/>
      <c r="K90" t="s" s="74">
        <f>IF(J90="","",C90*0.03)</f>
      </c>
      <c r="L90" s="71"/>
      <c r="M90" t="s" s="18">
        <f>IF(J90="","",(K90/J90)/LOOKUP(RIGHT($D$2,3),'定数'!$A$6:$A$13,'定数'!$B$6:$B$13))</f>
      </c>
      <c r="N90" s="19"/>
      <c r="O90" s="63"/>
      <c r="P90" s="19"/>
      <c r="Q90" s="19"/>
      <c r="R90" t="s" s="18">
        <f>IF(P90="","",T90*M90*LOOKUP(RIGHT($D$2,3),'定数'!$A$6:$A$13,'定数'!$B$6:$B$13))</f>
      </c>
      <c r="S90" s="65"/>
      <c r="T90" t="s" s="75">
        <f>IF(P90="","",IF(G90="買",(P90-H90),(H90-P90))*IF(RIGHT($D$2,3)="JPY",100,10000))</f>
      </c>
      <c r="U90" s="66"/>
      <c r="V90" s="56">
        <f>IF(S90&lt;&gt;"",IF(S90&lt;0,1+V89,0),"")</f>
      </c>
      <c r="W90" t="s" s="77">
        <f>IF(T90&lt;&gt;"",IF(T90&lt;0,1+W89,0),"")</f>
      </c>
      <c r="X90" t="s" s="78">
        <f>IF(C90&lt;&gt;"",MAX(X89,C90),"")</f>
      </c>
      <c r="Y90" t="s" s="8">
        <f>IF(X90&lt;&gt;"",1-(C90/X90),"")</f>
      </c>
    </row>
    <row r="91" ht="16" customHeight="1">
      <c r="A91" s="13"/>
      <c r="B91" s="30">
        <v>83</v>
      </c>
      <c r="C91" t="s" s="18">
        <f>IF(R90="","",C90+R90)</f>
      </c>
      <c r="D91" s="21"/>
      <c r="E91" s="19"/>
      <c r="F91" s="63"/>
      <c r="G91" s="19"/>
      <c r="H91" s="19"/>
      <c r="I91" s="19"/>
      <c r="J91" s="19"/>
      <c r="K91" t="s" s="74">
        <f>IF(J91="","",C91*0.03)</f>
      </c>
      <c r="L91" s="71"/>
      <c r="M91" t="s" s="18">
        <f>IF(J91="","",(K91/J91)/LOOKUP(RIGHT($D$2,3),'定数'!$A$6:$A$13,'定数'!$B$6:$B$13))</f>
      </c>
      <c r="N91" s="19"/>
      <c r="O91" s="63"/>
      <c r="P91" s="19"/>
      <c r="Q91" s="19"/>
      <c r="R91" t="s" s="18">
        <f>IF(P91="","",T91*M91*LOOKUP(RIGHT($D$2,3),'定数'!$A$6:$A$13,'定数'!$B$6:$B$13))</f>
      </c>
      <c r="S91" s="65"/>
      <c r="T91" t="s" s="75">
        <f>IF(P91="","",IF(G91="買",(P91-H91),(H91-P91))*IF(RIGHT($D$2,3)="JPY",100,10000))</f>
      </c>
      <c r="U91" s="66"/>
      <c r="V91" s="56">
        <f>IF(S91&lt;&gt;"",IF(S91&lt;0,1+V90,0),"")</f>
      </c>
      <c r="W91" t="s" s="77">
        <f>IF(T91&lt;&gt;"",IF(T91&lt;0,1+W90,0),"")</f>
      </c>
      <c r="X91" t="s" s="78">
        <f>IF(C91&lt;&gt;"",MAX(X90,C91),"")</f>
      </c>
      <c r="Y91" t="s" s="8">
        <f>IF(X91&lt;&gt;"",1-(C91/X91),"")</f>
      </c>
    </row>
    <row r="92" ht="16" customHeight="1">
      <c r="A92" s="13"/>
      <c r="B92" s="30">
        <v>84</v>
      </c>
      <c r="C92" t="s" s="18">
        <f>IF(R91="","",C91+R91)</f>
      </c>
      <c r="D92" s="21"/>
      <c r="E92" s="19"/>
      <c r="F92" s="63"/>
      <c r="G92" s="19"/>
      <c r="H92" s="19"/>
      <c r="I92" s="19"/>
      <c r="J92" s="19"/>
      <c r="K92" t="s" s="74">
        <f>IF(J92="","",C92*0.03)</f>
      </c>
      <c r="L92" s="71"/>
      <c r="M92" t="s" s="18">
        <f>IF(J92="","",(K92/J92)/LOOKUP(RIGHT($D$2,3),'定数'!$A$6:$A$13,'定数'!$B$6:$B$13))</f>
      </c>
      <c r="N92" s="19"/>
      <c r="O92" s="63"/>
      <c r="P92" s="19"/>
      <c r="Q92" s="19"/>
      <c r="R92" t="s" s="18">
        <f>IF(P92="","",T92*M92*LOOKUP(RIGHT($D$2,3),'定数'!$A$6:$A$13,'定数'!$B$6:$B$13))</f>
      </c>
      <c r="S92" s="65"/>
      <c r="T92" t="s" s="75">
        <f>IF(P92="","",IF(G92="買",(P92-H92),(H92-P92))*IF(RIGHT($D$2,3)="JPY",100,10000))</f>
      </c>
      <c r="U92" s="66"/>
      <c r="V92" s="56">
        <f>IF(S92&lt;&gt;"",IF(S92&lt;0,1+V91,0),"")</f>
      </c>
      <c r="W92" t="s" s="77">
        <f>IF(T92&lt;&gt;"",IF(T92&lt;0,1+W91,0),"")</f>
      </c>
      <c r="X92" t="s" s="78">
        <f>IF(C92&lt;&gt;"",MAX(X91,C92),"")</f>
      </c>
      <c r="Y92" t="s" s="8">
        <f>IF(X92&lt;&gt;"",1-(C92/X92),"")</f>
      </c>
    </row>
    <row r="93" ht="16" customHeight="1">
      <c r="A93" s="13"/>
      <c r="B93" s="30">
        <v>85</v>
      </c>
      <c r="C93" t="s" s="18">
        <f>IF(R92="","",C92+R92)</f>
      </c>
      <c r="D93" s="21"/>
      <c r="E93" s="19"/>
      <c r="F93" s="63"/>
      <c r="G93" s="19"/>
      <c r="H93" s="19"/>
      <c r="I93" s="19"/>
      <c r="J93" s="19"/>
      <c r="K93" t="s" s="74">
        <f>IF(J93="","",C93*0.03)</f>
      </c>
      <c r="L93" s="71"/>
      <c r="M93" t="s" s="18">
        <f>IF(J93="","",(K93/J93)/LOOKUP(RIGHT($D$2,3),'定数'!$A$6:$A$13,'定数'!$B$6:$B$13))</f>
      </c>
      <c r="N93" s="19"/>
      <c r="O93" s="63"/>
      <c r="P93" s="19"/>
      <c r="Q93" s="19"/>
      <c r="R93" t="s" s="18">
        <f>IF(P93="","",T93*M93*LOOKUP(RIGHT($D$2,3),'定数'!$A$6:$A$13,'定数'!$B$6:$B$13))</f>
      </c>
      <c r="S93" s="65"/>
      <c r="T93" t="s" s="75">
        <f>IF(P93="","",IF(G93="買",(P93-H93),(H93-P93))*IF(RIGHT($D$2,3)="JPY",100,10000))</f>
      </c>
      <c r="U93" s="66"/>
      <c r="V93" s="56">
        <f>IF(S93&lt;&gt;"",IF(S93&lt;0,1+V92,0),"")</f>
      </c>
      <c r="W93" t="s" s="77">
        <f>IF(T93&lt;&gt;"",IF(T93&lt;0,1+W92,0),"")</f>
      </c>
      <c r="X93" t="s" s="78">
        <f>IF(C93&lt;&gt;"",MAX(X92,C93),"")</f>
      </c>
      <c r="Y93" t="s" s="8">
        <f>IF(X93&lt;&gt;"",1-(C93/X93),"")</f>
      </c>
    </row>
    <row r="94" ht="16" customHeight="1">
      <c r="A94" s="13"/>
      <c r="B94" s="30">
        <v>86</v>
      </c>
      <c r="C94" t="s" s="18">
        <f>IF(R93="","",C93+R93)</f>
      </c>
      <c r="D94" s="21"/>
      <c r="E94" s="19"/>
      <c r="F94" s="63"/>
      <c r="G94" s="19"/>
      <c r="H94" s="19"/>
      <c r="I94" s="19"/>
      <c r="J94" s="19"/>
      <c r="K94" t="s" s="74">
        <f>IF(J94="","",C94*0.03)</f>
      </c>
      <c r="L94" s="71"/>
      <c r="M94" t="s" s="18">
        <f>IF(J94="","",(K94/J94)/LOOKUP(RIGHT($D$2,3),'定数'!$A$6:$A$13,'定数'!$B$6:$B$13))</f>
      </c>
      <c r="N94" s="19"/>
      <c r="O94" s="63"/>
      <c r="P94" s="19"/>
      <c r="Q94" s="19"/>
      <c r="R94" t="s" s="18">
        <f>IF(P94="","",T94*M94*LOOKUP(RIGHT($D$2,3),'定数'!$A$6:$A$13,'定数'!$B$6:$B$13))</f>
      </c>
      <c r="S94" s="65"/>
      <c r="T94" t="s" s="75">
        <f>IF(P94="","",IF(G94="買",(P94-H94),(H94-P94))*IF(RIGHT($D$2,3)="JPY",100,10000))</f>
      </c>
      <c r="U94" s="66"/>
      <c r="V94" s="56">
        <f>IF(S94&lt;&gt;"",IF(S94&lt;0,1+V93,0),"")</f>
      </c>
      <c r="W94" t="s" s="77">
        <f>IF(T94&lt;&gt;"",IF(T94&lt;0,1+W93,0),"")</f>
      </c>
      <c r="X94" t="s" s="78">
        <f>IF(C94&lt;&gt;"",MAX(X93,C94),"")</f>
      </c>
      <c r="Y94" t="s" s="8">
        <f>IF(X94&lt;&gt;"",1-(C94/X94),"")</f>
      </c>
    </row>
    <row r="95" ht="16" customHeight="1">
      <c r="A95" s="13"/>
      <c r="B95" s="30">
        <v>87</v>
      </c>
      <c r="C95" t="s" s="18">
        <f>IF(R94="","",C94+R94)</f>
      </c>
      <c r="D95" s="21"/>
      <c r="E95" s="19"/>
      <c r="F95" s="63"/>
      <c r="G95" s="19"/>
      <c r="H95" s="19"/>
      <c r="I95" s="19"/>
      <c r="J95" s="19"/>
      <c r="K95" t="s" s="74">
        <f>IF(J95="","",C95*0.03)</f>
      </c>
      <c r="L95" s="71"/>
      <c r="M95" t="s" s="18">
        <f>IF(J95="","",(K95/J95)/LOOKUP(RIGHT($D$2,3),'定数'!$A$6:$A$13,'定数'!$B$6:$B$13))</f>
      </c>
      <c r="N95" s="19"/>
      <c r="O95" s="63"/>
      <c r="P95" s="19"/>
      <c r="Q95" s="19"/>
      <c r="R95" t="s" s="18">
        <f>IF(P95="","",T95*M95*LOOKUP(RIGHT($D$2,3),'定数'!$A$6:$A$13,'定数'!$B$6:$B$13))</f>
      </c>
      <c r="S95" s="65"/>
      <c r="T95" t="s" s="75">
        <f>IF(P95="","",IF(G95="買",(P95-H95),(H95-P95))*IF(RIGHT($D$2,3)="JPY",100,10000))</f>
      </c>
      <c r="U95" s="66"/>
      <c r="V95" s="56">
        <f>IF(S95&lt;&gt;"",IF(S95&lt;0,1+V94,0),"")</f>
      </c>
      <c r="W95" t="s" s="77">
        <f>IF(T95&lt;&gt;"",IF(T95&lt;0,1+W94,0),"")</f>
      </c>
      <c r="X95" t="s" s="78">
        <f>IF(C95&lt;&gt;"",MAX(X94,C95),"")</f>
      </c>
      <c r="Y95" t="s" s="8">
        <f>IF(X95&lt;&gt;"",1-(C95/X95),"")</f>
      </c>
    </row>
    <row r="96" ht="16" customHeight="1">
      <c r="A96" s="13"/>
      <c r="B96" s="30">
        <v>88</v>
      </c>
      <c r="C96" t="s" s="18">
        <f>IF(R95="","",C95+R95)</f>
      </c>
      <c r="D96" s="21"/>
      <c r="E96" s="19"/>
      <c r="F96" s="63"/>
      <c r="G96" s="19"/>
      <c r="H96" s="19"/>
      <c r="I96" s="19"/>
      <c r="J96" s="19"/>
      <c r="K96" t="s" s="74">
        <f>IF(J96="","",C96*0.03)</f>
      </c>
      <c r="L96" s="71"/>
      <c r="M96" t="s" s="18">
        <f>IF(J96="","",(K96/J96)/LOOKUP(RIGHT($D$2,3),'定数'!$A$6:$A$13,'定数'!$B$6:$B$13))</f>
      </c>
      <c r="N96" s="19"/>
      <c r="O96" s="63"/>
      <c r="P96" s="19"/>
      <c r="Q96" s="19"/>
      <c r="R96" t="s" s="18">
        <f>IF(P96="","",T96*M96*LOOKUP(RIGHT($D$2,3),'定数'!$A$6:$A$13,'定数'!$B$6:$B$13))</f>
      </c>
      <c r="S96" s="65"/>
      <c r="T96" t="s" s="75">
        <f>IF(P96="","",IF(G96="買",(P96-H96),(H96-P96))*IF(RIGHT($D$2,3)="JPY",100,10000))</f>
      </c>
      <c r="U96" s="66"/>
      <c r="V96" s="56">
        <f>IF(S96&lt;&gt;"",IF(S96&lt;0,1+V95,0),"")</f>
      </c>
      <c r="W96" t="s" s="77">
        <f>IF(T96&lt;&gt;"",IF(T96&lt;0,1+W95,0),"")</f>
      </c>
      <c r="X96" t="s" s="78">
        <f>IF(C96&lt;&gt;"",MAX(X95,C96),"")</f>
      </c>
      <c r="Y96" t="s" s="8">
        <f>IF(X96&lt;&gt;"",1-(C96/X96),"")</f>
      </c>
    </row>
    <row r="97" ht="16" customHeight="1">
      <c r="A97" s="13"/>
      <c r="B97" s="30">
        <v>89</v>
      </c>
      <c r="C97" t="s" s="18">
        <f>IF(R96="","",C96+R96)</f>
      </c>
      <c r="D97" s="21"/>
      <c r="E97" s="19"/>
      <c r="F97" s="63"/>
      <c r="G97" s="19"/>
      <c r="H97" s="19"/>
      <c r="I97" s="19"/>
      <c r="J97" s="19"/>
      <c r="K97" t="s" s="74">
        <f>IF(J97="","",C97*0.03)</f>
      </c>
      <c r="L97" s="71"/>
      <c r="M97" t="s" s="18">
        <f>IF(J97="","",(K97/J97)/LOOKUP(RIGHT($D$2,3),'定数'!$A$6:$A$13,'定数'!$B$6:$B$13))</f>
      </c>
      <c r="N97" s="19"/>
      <c r="O97" s="63"/>
      <c r="P97" s="19"/>
      <c r="Q97" s="19"/>
      <c r="R97" t="s" s="18">
        <f>IF(P97="","",T97*M97*LOOKUP(RIGHT($D$2,3),'定数'!$A$6:$A$13,'定数'!$B$6:$B$13))</f>
      </c>
      <c r="S97" s="65"/>
      <c r="T97" t="s" s="75">
        <f>IF(P97="","",IF(G97="買",(P97-H97),(H97-P97))*IF(RIGHT($D$2,3)="JPY",100,10000))</f>
      </c>
      <c r="U97" s="66"/>
      <c r="V97" s="56">
        <f>IF(S97&lt;&gt;"",IF(S97&lt;0,1+V96,0),"")</f>
      </c>
      <c r="W97" t="s" s="77">
        <f>IF(T97&lt;&gt;"",IF(T97&lt;0,1+W96,0),"")</f>
      </c>
      <c r="X97" t="s" s="78">
        <f>IF(C97&lt;&gt;"",MAX(X96,C97),"")</f>
      </c>
      <c r="Y97" t="s" s="8">
        <f>IF(X97&lt;&gt;"",1-(C97/X97),"")</f>
      </c>
    </row>
    <row r="98" ht="16" customHeight="1">
      <c r="A98" s="13"/>
      <c r="B98" s="30">
        <v>90</v>
      </c>
      <c r="C98" t="s" s="18">
        <f>IF(R97="","",C97+R97)</f>
      </c>
      <c r="D98" s="21"/>
      <c r="E98" s="19"/>
      <c r="F98" s="63"/>
      <c r="G98" s="19"/>
      <c r="H98" s="19"/>
      <c r="I98" s="19"/>
      <c r="J98" s="19"/>
      <c r="K98" t="s" s="74">
        <f>IF(J98="","",C98*0.03)</f>
      </c>
      <c r="L98" s="71"/>
      <c r="M98" t="s" s="18">
        <f>IF(J98="","",(K98/J98)/LOOKUP(RIGHT($D$2,3),'定数'!$A$6:$A$13,'定数'!$B$6:$B$13))</f>
      </c>
      <c r="N98" s="19"/>
      <c r="O98" s="63"/>
      <c r="P98" s="19"/>
      <c r="Q98" s="19"/>
      <c r="R98" t="s" s="18">
        <f>IF(P98="","",T98*M98*LOOKUP(RIGHT($D$2,3),'定数'!$A$6:$A$13,'定数'!$B$6:$B$13))</f>
      </c>
      <c r="S98" s="65"/>
      <c r="T98" t="s" s="75">
        <f>IF(P98="","",IF(G98="買",(P98-H98),(H98-P98))*IF(RIGHT($D$2,3)="JPY",100,10000))</f>
      </c>
      <c r="U98" s="66"/>
      <c r="V98" s="56">
        <f>IF(S98&lt;&gt;"",IF(S98&lt;0,1+V97,0),"")</f>
      </c>
      <c r="W98" t="s" s="77">
        <f>IF(T98&lt;&gt;"",IF(T98&lt;0,1+W97,0),"")</f>
      </c>
      <c r="X98" t="s" s="78">
        <f>IF(C98&lt;&gt;"",MAX(X97,C98),"")</f>
      </c>
      <c r="Y98" t="s" s="8">
        <f>IF(X98&lt;&gt;"",1-(C98/X98),"")</f>
      </c>
    </row>
    <row r="99" ht="16" customHeight="1">
      <c r="A99" s="13"/>
      <c r="B99" s="30">
        <v>91</v>
      </c>
      <c r="C99" t="s" s="18">
        <f>IF(R98="","",C98+R98)</f>
      </c>
      <c r="D99" s="21"/>
      <c r="E99" s="19"/>
      <c r="F99" s="63"/>
      <c r="G99" s="19"/>
      <c r="H99" s="19"/>
      <c r="I99" s="19"/>
      <c r="J99" s="19"/>
      <c r="K99" t="s" s="74">
        <f>IF(J99="","",C99*0.03)</f>
      </c>
      <c r="L99" s="71"/>
      <c r="M99" t="s" s="18">
        <f>IF(J99="","",(K99/J99)/LOOKUP(RIGHT($D$2,3),'定数'!$A$6:$A$13,'定数'!$B$6:$B$13))</f>
      </c>
      <c r="N99" s="19"/>
      <c r="O99" s="63"/>
      <c r="P99" s="19"/>
      <c r="Q99" s="19"/>
      <c r="R99" t="s" s="18">
        <f>IF(P99="","",T99*M99*LOOKUP(RIGHT($D$2,3),'定数'!$A$6:$A$13,'定数'!$B$6:$B$13))</f>
      </c>
      <c r="S99" s="65"/>
      <c r="T99" t="s" s="75">
        <f>IF(P99="","",IF(G99="買",(P99-H99),(H99-P99))*IF(RIGHT($D$2,3)="JPY",100,10000))</f>
      </c>
      <c r="U99" s="66"/>
      <c r="V99" s="56">
        <f>IF(S99&lt;&gt;"",IF(S99&lt;0,1+V98,0),"")</f>
      </c>
      <c r="W99" t="s" s="77">
        <f>IF(T99&lt;&gt;"",IF(T99&lt;0,1+W98,0),"")</f>
      </c>
      <c r="X99" t="s" s="78">
        <f>IF(C99&lt;&gt;"",MAX(X98,C99),"")</f>
      </c>
      <c r="Y99" t="s" s="8">
        <f>IF(X99&lt;&gt;"",1-(C99/X99),"")</f>
      </c>
    </row>
    <row r="100" ht="16" customHeight="1">
      <c r="A100" s="13"/>
      <c r="B100" s="30">
        <v>92</v>
      </c>
      <c r="C100" t="s" s="18">
        <f>IF(R99="","",C99+R99)</f>
      </c>
      <c r="D100" s="21"/>
      <c r="E100" s="19"/>
      <c r="F100" s="63"/>
      <c r="G100" s="19"/>
      <c r="H100" s="19"/>
      <c r="I100" s="19"/>
      <c r="J100" s="19"/>
      <c r="K100" t="s" s="74">
        <f>IF(J100="","",C100*0.03)</f>
      </c>
      <c r="L100" s="71"/>
      <c r="M100" t="s" s="18">
        <f>IF(J100="","",(K100/J100)/LOOKUP(RIGHT($D$2,3),'定数'!$A$6:$A$13,'定数'!$B$6:$B$13))</f>
      </c>
      <c r="N100" s="19"/>
      <c r="O100" s="63"/>
      <c r="P100" s="19"/>
      <c r="Q100" s="19"/>
      <c r="R100" t="s" s="18">
        <f>IF(P100="","",T100*M100*LOOKUP(RIGHT($D$2,3),'定数'!$A$6:$A$13,'定数'!$B$6:$B$13))</f>
      </c>
      <c r="S100" s="65"/>
      <c r="T100" t="s" s="75">
        <f>IF(P100="","",IF(G100="買",(P100-H100),(H100-P100))*IF(RIGHT($D$2,3)="JPY",100,10000))</f>
      </c>
      <c r="U100" s="66"/>
      <c r="V100" s="56">
        <f>IF(S100&lt;&gt;"",IF(S100&lt;0,1+V99,0),"")</f>
      </c>
      <c r="W100" t="s" s="77">
        <f>IF(T100&lt;&gt;"",IF(T100&lt;0,1+W99,0),"")</f>
      </c>
      <c r="X100" t="s" s="78">
        <f>IF(C100&lt;&gt;"",MAX(X99,C100),"")</f>
      </c>
      <c r="Y100" t="s" s="8">
        <f>IF(X100&lt;&gt;"",1-(C100/X100),"")</f>
      </c>
    </row>
    <row r="101" ht="16" customHeight="1">
      <c r="A101" s="13"/>
      <c r="B101" s="30">
        <v>93</v>
      </c>
      <c r="C101" t="s" s="18">
        <f>IF(R100="","",C100+R100)</f>
      </c>
      <c r="D101" s="21"/>
      <c r="E101" s="19"/>
      <c r="F101" s="63"/>
      <c r="G101" s="19"/>
      <c r="H101" s="19"/>
      <c r="I101" s="19"/>
      <c r="J101" s="19"/>
      <c r="K101" t="s" s="74">
        <f>IF(J101="","",C101*0.03)</f>
      </c>
      <c r="L101" s="71"/>
      <c r="M101" t="s" s="18">
        <f>IF(J101="","",(K101/J101)/LOOKUP(RIGHT($D$2,3),'定数'!$A$6:$A$13,'定数'!$B$6:$B$13))</f>
      </c>
      <c r="N101" s="19"/>
      <c r="O101" s="63"/>
      <c r="P101" s="19"/>
      <c r="Q101" s="19"/>
      <c r="R101" t="s" s="18">
        <f>IF(P101="","",T101*M101*LOOKUP(RIGHT($D$2,3),'定数'!$A$6:$A$13,'定数'!$B$6:$B$13))</f>
      </c>
      <c r="S101" s="65"/>
      <c r="T101" t="s" s="75">
        <f>IF(P101="","",IF(G101="買",(P101-H101),(H101-P101))*IF(RIGHT($D$2,3)="JPY",100,10000))</f>
      </c>
      <c r="U101" s="66"/>
      <c r="V101" s="56">
        <f>IF(S101&lt;&gt;"",IF(S101&lt;0,1+V100,0),"")</f>
      </c>
      <c r="W101" t="s" s="77">
        <f>IF(T101&lt;&gt;"",IF(T101&lt;0,1+W100,0),"")</f>
      </c>
      <c r="X101" t="s" s="78">
        <f>IF(C101&lt;&gt;"",MAX(X100,C101),"")</f>
      </c>
      <c r="Y101" t="s" s="8">
        <f>IF(X101&lt;&gt;"",1-(C101/X101),"")</f>
      </c>
    </row>
    <row r="102" ht="16" customHeight="1">
      <c r="A102" s="13"/>
      <c r="B102" s="30">
        <v>94</v>
      </c>
      <c r="C102" t="s" s="18">
        <f>IF(R101="","",C101+R101)</f>
      </c>
      <c r="D102" s="21"/>
      <c r="E102" s="19"/>
      <c r="F102" s="63"/>
      <c r="G102" s="19"/>
      <c r="H102" s="19"/>
      <c r="I102" s="19"/>
      <c r="J102" s="19"/>
      <c r="K102" t="s" s="74">
        <f>IF(J102="","",C102*0.03)</f>
      </c>
      <c r="L102" s="71"/>
      <c r="M102" t="s" s="18">
        <f>IF(J102="","",(K102/J102)/LOOKUP(RIGHT($D$2,3),'定数'!$A$6:$A$13,'定数'!$B$6:$B$13))</f>
      </c>
      <c r="N102" s="19"/>
      <c r="O102" s="63"/>
      <c r="P102" s="19"/>
      <c r="Q102" s="19"/>
      <c r="R102" t="s" s="18">
        <f>IF(P102="","",T102*M102*LOOKUP(RIGHT($D$2,3),'定数'!$A$6:$A$13,'定数'!$B$6:$B$13))</f>
      </c>
      <c r="S102" s="65"/>
      <c r="T102" t="s" s="75">
        <f>IF(P102="","",IF(G102="買",(P102-H102),(H102-P102))*IF(RIGHT($D$2,3)="JPY",100,10000))</f>
      </c>
      <c r="U102" s="66"/>
      <c r="V102" s="56">
        <f>IF(S102&lt;&gt;"",IF(S102&lt;0,1+V101,0),"")</f>
      </c>
      <c r="W102" t="s" s="77">
        <f>IF(T102&lt;&gt;"",IF(T102&lt;0,1+W101,0),"")</f>
      </c>
      <c r="X102" t="s" s="78">
        <f>IF(C102&lt;&gt;"",MAX(X101,C102),"")</f>
      </c>
      <c r="Y102" t="s" s="8">
        <f>IF(X102&lt;&gt;"",1-(C102/X102),"")</f>
      </c>
    </row>
    <row r="103" ht="16" customHeight="1">
      <c r="A103" s="13"/>
      <c r="B103" s="30">
        <v>95</v>
      </c>
      <c r="C103" t="s" s="18">
        <f>IF(R102="","",C102+R102)</f>
      </c>
      <c r="D103" s="21"/>
      <c r="E103" s="19"/>
      <c r="F103" s="63"/>
      <c r="G103" s="19"/>
      <c r="H103" s="19"/>
      <c r="I103" s="19"/>
      <c r="J103" s="19"/>
      <c r="K103" t="s" s="74">
        <f>IF(J103="","",C103*0.03)</f>
      </c>
      <c r="L103" s="71"/>
      <c r="M103" t="s" s="18">
        <f>IF(J103="","",(K103/J103)/LOOKUP(RIGHT($D$2,3),'定数'!$A$6:$A$13,'定数'!$B$6:$B$13))</f>
      </c>
      <c r="N103" s="19"/>
      <c r="O103" s="63"/>
      <c r="P103" s="19"/>
      <c r="Q103" s="19"/>
      <c r="R103" t="s" s="18">
        <f>IF(P103="","",T103*M103*LOOKUP(RIGHT($D$2,3),'定数'!$A$6:$A$13,'定数'!$B$6:$B$13))</f>
      </c>
      <c r="S103" s="65"/>
      <c r="T103" t="s" s="75">
        <f>IF(P103="","",IF(G103="買",(P103-H103),(H103-P103))*IF(RIGHT($D$2,3)="JPY",100,10000))</f>
      </c>
      <c r="U103" s="66"/>
      <c r="V103" s="56">
        <f>IF(S103&lt;&gt;"",IF(S103&lt;0,1+V102,0),"")</f>
      </c>
      <c r="W103" t="s" s="77">
        <f>IF(T103&lt;&gt;"",IF(T103&lt;0,1+W102,0),"")</f>
      </c>
      <c r="X103" t="s" s="78">
        <f>IF(C103&lt;&gt;"",MAX(X102,C103),"")</f>
      </c>
      <c r="Y103" t="s" s="8">
        <f>IF(X103&lt;&gt;"",1-(C103/X103),"")</f>
      </c>
    </row>
    <row r="104" ht="16" customHeight="1">
      <c r="A104" s="13"/>
      <c r="B104" s="30">
        <v>96</v>
      </c>
      <c r="C104" t="s" s="18">
        <f>IF(R103="","",C103+R103)</f>
      </c>
      <c r="D104" s="21"/>
      <c r="E104" s="19"/>
      <c r="F104" s="63"/>
      <c r="G104" s="19"/>
      <c r="H104" s="19"/>
      <c r="I104" s="19"/>
      <c r="J104" s="19"/>
      <c r="K104" t="s" s="74">
        <f>IF(J104="","",C104*0.03)</f>
      </c>
      <c r="L104" s="71"/>
      <c r="M104" t="s" s="18">
        <f>IF(J104="","",(K104/J104)/LOOKUP(RIGHT($D$2,3),'定数'!$A$6:$A$13,'定数'!$B$6:$B$13))</f>
      </c>
      <c r="N104" s="19"/>
      <c r="O104" s="63"/>
      <c r="P104" s="19"/>
      <c r="Q104" s="19"/>
      <c r="R104" t="s" s="18">
        <f>IF(P104="","",T104*M104*LOOKUP(RIGHT($D$2,3),'定数'!$A$6:$A$13,'定数'!$B$6:$B$13))</f>
      </c>
      <c r="S104" s="65"/>
      <c r="T104" t="s" s="75">
        <f>IF(P104="","",IF(G104="買",(P104-H104),(H104-P104))*IF(RIGHT($D$2,3)="JPY",100,10000))</f>
      </c>
      <c r="U104" s="66"/>
      <c r="V104" s="56">
        <f>IF(S104&lt;&gt;"",IF(S104&lt;0,1+V103,0),"")</f>
      </c>
      <c r="W104" t="s" s="77">
        <f>IF(T104&lt;&gt;"",IF(T104&lt;0,1+W103,0),"")</f>
      </c>
      <c r="X104" t="s" s="78">
        <f>IF(C104&lt;&gt;"",MAX(X103,C104),"")</f>
      </c>
      <c r="Y104" t="s" s="8">
        <f>IF(X104&lt;&gt;"",1-(C104/X104),"")</f>
      </c>
    </row>
    <row r="105" ht="16" customHeight="1">
      <c r="A105" s="13"/>
      <c r="B105" s="30">
        <v>97</v>
      </c>
      <c r="C105" t="s" s="18">
        <f>IF(R104="","",C104+R104)</f>
      </c>
      <c r="D105" s="21"/>
      <c r="E105" s="19"/>
      <c r="F105" s="63"/>
      <c r="G105" s="19"/>
      <c r="H105" s="19"/>
      <c r="I105" s="19"/>
      <c r="J105" s="19"/>
      <c r="K105" t="s" s="74">
        <f>IF(J105="","",C105*0.03)</f>
      </c>
      <c r="L105" s="71"/>
      <c r="M105" t="s" s="18">
        <f>IF(J105="","",(K105/J105)/LOOKUP(RIGHT($D$2,3),'定数'!$A$6:$A$13,'定数'!$B$6:$B$13))</f>
      </c>
      <c r="N105" s="19"/>
      <c r="O105" s="63"/>
      <c r="P105" s="19"/>
      <c r="Q105" s="19"/>
      <c r="R105" t="s" s="18">
        <f>IF(P105="","",T105*M105*LOOKUP(RIGHT($D$2,3),'定数'!$A$6:$A$13,'定数'!$B$6:$B$13))</f>
      </c>
      <c r="S105" s="65"/>
      <c r="T105" t="s" s="75">
        <f>IF(P105="","",IF(G105="買",(P105-H105),(H105-P105))*IF(RIGHT($D$2,3)="JPY",100,10000))</f>
      </c>
      <c r="U105" s="66"/>
      <c r="V105" s="56">
        <f>IF(S105&lt;&gt;"",IF(S105&lt;0,1+V104,0),"")</f>
      </c>
      <c r="W105" t="s" s="77">
        <f>IF(T105&lt;&gt;"",IF(T105&lt;0,1+W104,0),"")</f>
      </c>
      <c r="X105" t="s" s="78">
        <f>IF(C105&lt;&gt;"",MAX(X104,C105),"")</f>
      </c>
      <c r="Y105" t="s" s="8">
        <f>IF(X105&lt;&gt;"",1-(C105/X105),"")</f>
      </c>
    </row>
    <row r="106" ht="16" customHeight="1">
      <c r="A106" s="13"/>
      <c r="B106" s="30">
        <v>98</v>
      </c>
      <c r="C106" t="s" s="18">
        <f>IF(R105="","",C105+R105)</f>
      </c>
      <c r="D106" s="21"/>
      <c r="E106" s="19"/>
      <c r="F106" s="63"/>
      <c r="G106" s="19"/>
      <c r="H106" s="19"/>
      <c r="I106" s="19"/>
      <c r="J106" s="19"/>
      <c r="K106" t="s" s="74">
        <f>IF(J106="","",C106*0.03)</f>
      </c>
      <c r="L106" s="71"/>
      <c r="M106" t="s" s="18">
        <f>IF(J106="","",(K106/J106)/LOOKUP(RIGHT($D$2,3),'定数'!$A$6:$A$13,'定数'!$B$6:$B$13))</f>
      </c>
      <c r="N106" s="19"/>
      <c r="O106" s="63"/>
      <c r="P106" s="19"/>
      <c r="Q106" s="19"/>
      <c r="R106" t="s" s="18">
        <f>IF(P106="","",T106*M106*LOOKUP(RIGHT($D$2,3),'定数'!$A$6:$A$13,'定数'!$B$6:$B$13))</f>
      </c>
      <c r="S106" s="65"/>
      <c r="T106" t="s" s="75">
        <f>IF(P106="","",IF(G106="買",(P106-H106),(H106-P106))*IF(RIGHT($D$2,3)="JPY",100,10000))</f>
      </c>
      <c r="U106" s="66"/>
      <c r="V106" s="56">
        <f>IF(S106&lt;&gt;"",IF(S106&lt;0,1+V105,0),"")</f>
      </c>
      <c r="W106" t="s" s="77">
        <f>IF(T106&lt;&gt;"",IF(T106&lt;0,1+W105,0),"")</f>
      </c>
      <c r="X106" t="s" s="78">
        <f>IF(C106&lt;&gt;"",MAX(X105,C106),"")</f>
      </c>
      <c r="Y106" t="s" s="8">
        <f>IF(X106&lt;&gt;"",1-(C106/X106),"")</f>
      </c>
    </row>
    <row r="107" ht="16" customHeight="1">
      <c r="A107" s="13"/>
      <c r="B107" s="30">
        <v>99</v>
      </c>
      <c r="C107" t="s" s="18">
        <f>IF(R106="","",C106+R106)</f>
      </c>
      <c r="D107" s="21"/>
      <c r="E107" s="19"/>
      <c r="F107" s="63"/>
      <c r="G107" s="19"/>
      <c r="H107" s="19"/>
      <c r="I107" s="19"/>
      <c r="J107" s="19"/>
      <c r="K107" t="s" s="74">
        <f>IF(J107="","",C107*0.03)</f>
      </c>
      <c r="L107" s="71"/>
      <c r="M107" t="s" s="18">
        <f>IF(J107="","",(K107/J107)/LOOKUP(RIGHT($D$2,3),'定数'!$A$6:$A$13,'定数'!$B$6:$B$13))</f>
      </c>
      <c r="N107" s="19"/>
      <c r="O107" s="63"/>
      <c r="P107" s="19"/>
      <c r="Q107" s="19"/>
      <c r="R107" t="s" s="18">
        <f>IF(P107="","",T107*M107*LOOKUP(RIGHT($D$2,3),'定数'!$A$6:$A$13,'定数'!$B$6:$B$13))</f>
      </c>
      <c r="S107" s="65"/>
      <c r="T107" t="s" s="75">
        <f>IF(P107="","",IF(G107="買",(P107-H107),(H107-P107))*IF(RIGHT($D$2,3)="JPY",100,10000))</f>
      </c>
      <c r="U107" s="66"/>
      <c r="V107" s="56">
        <f>IF(S107&lt;&gt;"",IF(S107&lt;0,1+V106,0),"")</f>
      </c>
      <c r="W107" t="s" s="77">
        <f>IF(T107&lt;&gt;"",IF(T107&lt;0,1+W106,0),"")</f>
      </c>
      <c r="X107" t="s" s="78">
        <f>IF(C107&lt;&gt;"",MAX(X106,C107),"")</f>
      </c>
      <c r="Y107" t="s" s="8">
        <f>IF(X107&lt;&gt;"",1-(C107/X107),"")</f>
      </c>
    </row>
    <row r="108" ht="16" customHeight="1">
      <c r="A108" s="13"/>
      <c r="B108" s="30">
        <v>100</v>
      </c>
      <c r="C108" t="s" s="18">
        <f>IF(R107="","",C107+R107)</f>
      </c>
      <c r="D108" s="21"/>
      <c r="E108" s="19"/>
      <c r="F108" s="63"/>
      <c r="G108" s="19"/>
      <c r="H108" s="19"/>
      <c r="I108" s="19"/>
      <c r="J108" s="19"/>
      <c r="K108" t="s" s="74">
        <f>IF(J108="","",C108*0.03)</f>
      </c>
      <c r="L108" s="71"/>
      <c r="M108" t="s" s="18">
        <f>IF(J108="","",(K108/J108)/LOOKUP(RIGHT($D$2,3),'定数'!$A$6:$A$13,'定数'!$B$6:$B$13))</f>
      </c>
      <c r="N108" s="19"/>
      <c r="O108" s="63"/>
      <c r="P108" s="19"/>
      <c r="Q108" s="19"/>
      <c r="R108" t="s" s="18">
        <f>IF(P108="","",T108*M108*LOOKUP(RIGHT($D$2,3),'定数'!$A$6:$A$13,'定数'!$B$6:$B$13))</f>
      </c>
      <c r="S108" s="65"/>
      <c r="T108" t="s" s="75">
        <f>IF(P108="","",IF(G108="買",(P108-H108),(H108-P108))*IF(RIGHT($D$2,3)="JPY",100,10000))</f>
      </c>
      <c r="U108" s="66"/>
      <c r="V108" s="56">
        <f>IF(S108&lt;&gt;"",IF(S108&lt;0,1+V107,0),"")</f>
      </c>
      <c r="W108" t="s" s="77">
        <f>IF(T108&lt;&gt;"",IF(T108&lt;0,1+W107,0),"")</f>
      </c>
      <c r="X108" t="s" s="78">
        <f>IF(C108&lt;&gt;"",MAX(X107,C108),"")</f>
      </c>
      <c r="Y108" t="s" s="8">
        <f>IF(X108&lt;&gt;"",1-(C108/X108),"")</f>
      </c>
    </row>
    <row r="109" ht="16" customHeight="1">
      <c r="A109" s="11"/>
      <c r="B109" s="79"/>
      <c r="C109" s="79"/>
      <c r="D109" s="79"/>
      <c r="E109" s="79"/>
      <c r="F109" s="79"/>
      <c r="G109" s="79"/>
      <c r="H109" s="79"/>
      <c r="I109" s="79"/>
      <c r="J109" s="79"/>
      <c r="K109" s="79"/>
      <c r="L109" s="79"/>
      <c r="M109" s="79"/>
      <c r="N109" s="79"/>
      <c r="O109" s="79"/>
      <c r="P109" s="79"/>
      <c r="Q109" s="79"/>
      <c r="R109" s="79"/>
      <c r="S109" s="80"/>
      <c r="T109" s="80"/>
      <c r="U109" s="80"/>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0.1667" defaultRowHeight="13.5" customHeight="1" outlineLevelRow="0" outlineLevelCol="0"/>
  <cols>
    <col min="1" max="1" width="3.35156" style="81" customWidth="1"/>
    <col min="2" max="18" width="7.67188" style="81" customWidth="1"/>
    <col min="19" max="21" width="10.1719" style="81" customWidth="1"/>
    <col min="22" max="23" hidden="1" width="10.1667" style="81" customWidth="1"/>
    <col min="24" max="25" width="10.1719" style="81" customWidth="1"/>
    <col min="26" max="256" width="10.1719" style="81"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54</v>
      </c>
      <c r="E2" s="17"/>
      <c r="F2" t="s" s="14">
        <v>19</v>
      </c>
      <c r="G2" s="15"/>
      <c r="H2" t="s" s="18">
        <v>20</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24</v>
      </c>
      <c r="E3" s="25"/>
      <c r="F3" s="25"/>
      <c r="G3" s="25"/>
      <c r="H3" s="25"/>
      <c r="I3" s="25"/>
      <c r="J3" t="s" s="14">
        <v>25</v>
      </c>
      <c r="K3" s="15"/>
      <c r="L3" t="s" s="24">
        <v>55</v>
      </c>
      <c r="M3" s="26"/>
      <c r="N3" s="26"/>
      <c r="O3" s="26"/>
      <c r="P3" s="26"/>
      <c r="Q3" s="26"/>
      <c r="R3" s="22"/>
      <c r="S3" s="23"/>
      <c r="T3" s="7"/>
      <c r="U3" s="7"/>
      <c r="V3" s="11"/>
      <c r="W3" s="11"/>
      <c r="X3" s="7"/>
      <c r="Y3" s="7"/>
    </row>
    <row r="4" ht="16" customHeight="1">
      <c r="A4" s="13"/>
      <c r="B4" t="s" s="14">
        <v>27</v>
      </c>
      <c r="C4" s="15"/>
      <c r="D4" s="27">
        <f>SUM($R$9:$S$993)</f>
        <v>10526.3157894737</v>
      </c>
      <c r="E4" s="27"/>
      <c r="F4" t="s" s="14">
        <v>28</v>
      </c>
      <c r="G4" s="15"/>
      <c r="H4" s="28">
        <f>SUM($T$9:$U$108)</f>
        <v>200</v>
      </c>
      <c r="I4" s="19"/>
      <c r="J4" t="s" s="14">
        <v>56</v>
      </c>
      <c r="K4" s="15"/>
      <c r="L4" s="21">
        <f>MAX($C$9:$D$990)-C9</f>
        <v>10526.315789474</v>
      </c>
      <c r="M4" s="21"/>
      <c r="N4" t="s" s="14">
        <v>29</v>
      </c>
      <c r="O4" s="15"/>
      <c r="P4" s="29">
        <f>MAX(Y1:Y993)</f>
        <v>0</v>
      </c>
      <c r="Q4" s="29"/>
      <c r="R4" s="22"/>
      <c r="S4" s="23"/>
      <c r="T4" s="23"/>
      <c r="U4" s="7"/>
      <c r="V4" s="11"/>
      <c r="W4" s="11"/>
      <c r="X4" s="7"/>
      <c r="Y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s="82"/>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2001</v>
      </c>
      <c r="F9" s="63">
        <v>42111</v>
      </c>
      <c r="G9" t="s" s="18">
        <v>57</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6" customHeight="1">
      <c r="A10" s="13"/>
      <c r="B10" s="30">
        <v>2</v>
      </c>
      <c r="C10" s="21">
        <f>IF(R9="","",C9+R9)</f>
        <v>110526.315789474</v>
      </c>
      <c r="D10" s="21"/>
      <c r="E10" s="19"/>
      <c r="F10" s="63"/>
      <c r="G10" s="19"/>
      <c r="H10" s="19"/>
      <c r="I10" s="19"/>
      <c r="J10" s="19"/>
      <c r="K10" t="s" s="74">
        <f>IF(J10="","",C10*0.03)</f>
      </c>
      <c r="L10" s="71"/>
      <c r="M10" t="s" s="18">
        <f>IF(J10="","",(K10/J10)/LOOKUP(RIGHT($D$2,3),'定数'!$A$6:$A$13,'定数'!$B$6:$B$13))</f>
      </c>
      <c r="N10" s="19"/>
      <c r="O10" s="63"/>
      <c r="P10" s="19"/>
      <c r="Q10" s="19"/>
      <c r="R10" t="s" s="18">
        <f>IF(P10="","",T10*M10*LOOKUP(RIGHT($D$2,3),'定数'!$A$6:$A$13,'定数'!$B$6:$B$13))</f>
      </c>
      <c r="S10" s="65"/>
      <c r="T10" t="s" s="75">
        <f>IF(P10="","",IF(G10="買",(P10-H10),(H10-P10))*IF(RIGHT($D$2,3)="JPY",100,10000))</f>
      </c>
      <c r="U10" s="66"/>
      <c r="V10" t="s" s="76">
        <f>IF(T10&lt;&gt;"",IF(T10&gt;0,1+V9,0),"")</f>
      </c>
      <c r="W10" t="s" s="77">
        <f>IF(T10&lt;&gt;"",IF(T10&lt;0,1+W9,0),"")</f>
      </c>
      <c r="X10" s="72">
        <f>IF(C10&lt;&gt;"",MAX(C10,C9),"")</f>
        <v>110526.315789474</v>
      </c>
      <c r="Y10" s="7"/>
    </row>
    <row r="11" ht="16" customHeight="1">
      <c r="A11" s="13"/>
      <c r="B11" s="30">
        <v>3</v>
      </c>
      <c r="C11" t="s" s="18">
        <f>IF(R10="","",C10+R10)</f>
      </c>
      <c r="D11" s="21"/>
      <c r="E11" s="19"/>
      <c r="F11" s="63"/>
      <c r="G11" s="19"/>
      <c r="H11" s="19"/>
      <c r="I11" s="19"/>
      <c r="J11" s="19"/>
      <c r="K11" t="s" s="74">
        <f>IF(J11="","",C11*0.03)</f>
      </c>
      <c r="L11" s="71"/>
      <c r="M11" t="s" s="18">
        <f>IF(J11="","",(K11/J11)/LOOKUP(RIGHT($D$2,3),'定数'!$A$6:$A$13,'定数'!$B$6:$B$13))</f>
      </c>
      <c r="N11" s="19"/>
      <c r="O11" s="63"/>
      <c r="P11" s="19"/>
      <c r="Q11" s="19"/>
      <c r="R11" t="s" s="18">
        <f>IF(P11="","",T11*M11*LOOKUP(RIGHT($D$2,3),'定数'!$A$6:$A$13,'定数'!$B$6:$B$13))</f>
      </c>
      <c r="S11" s="65"/>
      <c r="T11" t="s" s="75">
        <f>IF(P11="","",IF(G11="買",(P11-H11),(H11-P11))*IF(RIGHT($D$2,3)="JPY",100,10000))</f>
      </c>
      <c r="U11" s="66"/>
      <c r="V11" t="s" s="76">
        <f>IF(T11&lt;&gt;"",IF(T11&gt;0,1+V10,0),"")</f>
      </c>
      <c r="W11" t="s" s="77">
        <f>IF(T11&lt;&gt;"",IF(T11&lt;0,1+W10,0),"")</f>
      </c>
      <c r="X11" t="s" s="78">
        <f>IF(C11&lt;&gt;"",MAX(X10,C11),"")</f>
      </c>
      <c r="Y11" t="s" s="8">
        <f>IF(X11&lt;&gt;"",1-(C11/X11),"")</f>
      </c>
    </row>
    <row r="12" ht="16" customHeight="1">
      <c r="A12" s="13"/>
      <c r="B12" s="30">
        <v>4</v>
      </c>
      <c r="C12" t="s" s="18">
        <f>IF(R11="","",C11+R11)</f>
      </c>
      <c r="D12" s="21"/>
      <c r="E12" s="19"/>
      <c r="F12" s="63"/>
      <c r="G12" s="19"/>
      <c r="H12" s="19"/>
      <c r="I12" s="19"/>
      <c r="J12" s="19"/>
      <c r="K12" t="s" s="74">
        <f>IF(J12="","",C12*0.03)</f>
      </c>
      <c r="L12" s="71"/>
      <c r="M12" t="s" s="18">
        <f>IF(J12="","",(K12/J12)/LOOKUP(RIGHT($D$2,3),'定数'!$A$6:$A$13,'定数'!$B$6:$B$13))</f>
      </c>
      <c r="N12" s="19"/>
      <c r="O12" s="63"/>
      <c r="P12" s="19"/>
      <c r="Q12" s="19"/>
      <c r="R12" t="s" s="18">
        <f>IF(P12="","",T12*M12*LOOKUP(RIGHT($D$2,3),'定数'!$A$6:$A$13,'定数'!$B$6:$B$13))</f>
      </c>
      <c r="S12" s="65"/>
      <c r="T12" t="s" s="75">
        <f>IF(P12="","",IF(G12="買",(P12-H12),(H12-P12))*IF(RIGHT($D$2,3)="JPY",100,10000))</f>
      </c>
      <c r="U12" s="66"/>
      <c r="V12" t="s" s="76">
        <f>IF(T12&lt;&gt;"",IF(T12&gt;0,1+V11,0),"")</f>
      </c>
      <c r="W12" t="s" s="77">
        <f>IF(T12&lt;&gt;"",IF(T12&lt;0,1+W11,0),"")</f>
      </c>
      <c r="X12" t="s" s="78">
        <f>IF(C12&lt;&gt;"",MAX(X11,C12),"")</f>
      </c>
      <c r="Y12" t="s" s="8">
        <f>IF(X12&lt;&gt;"",1-(C12/X12),"")</f>
      </c>
    </row>
    <row r="13" ht="16" customHeight="1">
      <c r="A13" s="13"/>
      <c r="B13" s="30">
        <v>5</v>
      </c>
      <c r="C13" t="s" s="18">
        <f>IF(R12="","",C12+R12)</f>
      </c>
      <c r="D13" s="21"/>
      <c r="E13" s="19"/>
      <c r="F13" s="63"/>
      <c r="G13" s="19"/>
      <c r="H13" s="19"/>
      <c r="I13" s="19"/>
      <c r="J13" s="19"/>
      <c r="K13" t="s" s="74">
        <f>IF(J13="","",C13*0.03)</f>
      </c>
      <c r="L13" s="71"/>
      <c r="M13" t="s" s="18">
        <f>IF(J13="","",(K13/J13)/LOOKUP(RIGHT($D$2,3),'定数'!$A$6:$A$13,'定数'!$B$6:$B$13))</f>
      </c>
      <c r="N13" s="19"/>
      <c r="O13" s="63"/>
      <c r="P13" s="19"/>
      <c r="Q13" s="19"/>
      <c r="R13" t="s" s="18">
        <f>IF(P13="","",T13*M13*LOOKUP(RIGHT($D$2,3),'定数'!$A$6:$A$13,'定数'!$B$6:$B$13))</f>
      </c>
      <c r="S13" s="65"/>
      <c r="T13" t="s" s="75">
        <f>IF(P13="","",IF(G13="買",(P13-H13),(H13-P13))*IF(RIGHT($D$2,3)="JPY",100,10000))</f>
      </c>
      <c r="U13" s="66"/>
      <c r="V13" t="s" s="76">
        <f>IF(T13&lt;&gt;"",IF(T13&gt;0,1+V12,0),"")</f>
      </c>
      <c r="W13" t="s" s="77">
        <f>IF(T13&lt;&gt;"",IF(T13&lt;0,1+W12,0),"")</f>
      </c>
      <c r="X13" t="s" s="78">
        <f>IF(C13&lt;&gt;"",MAX(X12,C13),"")</f>
      </c>
      <c r="Y13" t="s" s="8">
        <f>IF(X13&lt;&gt;"",1-(C13/X13),"")</f>
      </c>
    </row>
    <row r="14" ht="16" customHeight="1">
      <c r="A14" s="13"/>
      <c r="B14" s="30">
        <v>6</v>
      </c>
      <c r="C14" t="s" s="18">
        <f>IF(R13="","",C13+R13)</f>
      </c>
      <c r="D14" s="21"/>
      <c r="E14" s="19"/>
      <c r="F14" s="63"/>
      <c r="G14" s="19"/>
      <c r="H14" s="19"/>
      <c r="I14" s="19"/>
      <c r="J14" s="19"/>
      <c r="K14" t="s" s="74">
        <f>IF(J14="","",C14*0.03)</f>
      </c>
      <c r="L14" s="71"/>
      <c r="M14" t="s" s="18">
        <f>IF(J14="","",(K14/J14)/LOOKUP(RIGHT($D$2,3),'定数'!$A$6:$A$13,'定数'!$B$6:$B$13))</f>
      </c>
      <c r="N14" s="19"/>
      <c r="O14" s="63"/>
      <c r="P14" s="19"/>
      <c r="Q14" s="19"/>
      <c r="R14" t="s" s="18">
        <f>IF(P14="","",T14*M14*LOOKUP(RIGHT($D$2,3),'定数'!$A$6:$A$13,'定数'!$B$6:$B$13))</f>
      </c>
      <c r="S14" s="65"/>
      <c r="T14" t="s" s="75">
        <f>IF(P14="","",IF(G14="買",(P14-H14),(H14-P14))*IF(RIGHT($D$2,3)="JPY",100,10000))</f>
      </c>
      <c r="U14" s="66"/>
      <c r="V14" t="s" s="76">
        <f>IF(T14&lt;&gt;"",IF(T14&gt;0,1+V13,0),"")</f>
      </c>
      <c r="W14" t="s" s="77">
        <f>IF(T14&lt;&gt;"",IF(T14&lt;0,1+W13,0),"")</f>
      </c>
      <c r="X14" t="s" s="78">
        <f>IF(C14&lt;&gt;"",MAX(X13,C14),"")</f>
      </c>
      <c r="Y14" t="s" s="8">
        <f>IF(X14&lt;&gt;"",1-(C14/X14),"")</f>
      </c>
    </row>
    <row r="15" ht="16" customHeight="1">
      <c r="A15" s="13"/>
      <c r="B15" s="30">
        <v>7</v>
      </c>
      <c r="C15" t="s" s="18">
        <f>IF(R14="","",C14+R14)</f>
      </c>
      <c r="D15" s="21"/>
      <c r="E15" s="19"/>
      <c r="F15" s="63"/>
      <c r="G15" s="19"/>
      <c r="H15" s="19"/>
      <c r="I15" s="19"/>
      <c r="J15" s="19"/>
      <c r="K15" t="s" s="74">
        <f>IF(J15="","",C15*0.03)</f>
      </c>
      <c r="L15" s="71"/>
      <c r="M15" t="s" s="18">
        <f>IF(J15="","",(K15/J15)/LOOKUP(RIGHT($D$2,3),'定数'!$A$6:$A$13,'定数'!$B$6:$B$13))</f>
      </c>
      <c r="N15" s="19"/>
      <c r="O15" s="63"/>
      <c r="P15" s="19"/>
      <c r="Q15" s="19"/>
      <c r="R15" t="s" s="18">
        <f>IF(P15="","",T15*M15*LOOKUP(RIGHT($D$2,3),'定数'!$A$6:$A$13,'定数'!$B$6:$B$13))</f>
      </c>
      <c r="S15" s="65"/>
      <c r="T15" t="s" s="75">
        <f>IF(P15="","",IF(G15="買",(P15-H15),(H15-P15))*IF(RIGHT($D$2,3)="JPY",100,10000))</f>
      </c>
      <c r="U15" s="66"/>
      <c r="V15" t="s" s="76">
        <f>IF(T15&lt;&gt;"",IF(T15&gt;0,1+V14,0),"")</f>
      </c>
      <c r="W15" t="s" s="77">
        <f>IF(T15&lt;&gt;"",IF(T15&lt;0,1+W14,0),"")</f>
      </c>
      <c r="X15" t="s" s="78">
        <f>IF(C15&lt;&gt;"",MAX(X14,C15),"")</f>
      </c>
      <c r="Y15" t="s" s="8">
        <f>IF(X15&lt;&gt;"",1-(C15/X15),"")</f>
      </c>
    </row>
    <row r="16" ht="16" customHeight="1">
      <c r="A16" s="13"/>
      <c r="B16" s="30">
        <v>8</v>
      </c>
      <c r="C16" t="s" s="18">
        <f>IF(R15="","",C15+R15)</f>
      </c>
      <c r="D16" s="21"/>
      <c r="E16" s="19"/>
      <c r="F16" s="63"/>
      <c r="G16" s="19"/>
      <c r="H16" s="19"/>
      <c r="I16" s="19"/>
      <c r="J16" s="19"/>
      <c r="K16" t="s" s="74">
        <f>IF(J16="","",C16*0.03)</f>
      </c>
      <c r="L16" s="71"/>
      <c r="M16" t="s" s="18">
        <f>IF(J16="","",(K16/J16)/LOOKUP(RIGHT($D$2,3),'定数'!$A$6:$A$13,'定数'!$B$6:$B$13))</f>
      </c>
      <c r="N16" s="19"/>
      <c r="O16" s="63"/>
      <c r="P16" s="19"/>
      <c r="Q16" s="19"/>
      <c r="R16" t="s" s="18">
        <f>IF(P16="","",T16*M16*LOOKUP(RIGHT($D$2,3),'定数'!$A$6:$A$13,'定数'!$B$6:$B$13))</f>
      </c>
      <c r="S16" s="65"/>
      <c r="T16" t="s" s="75">
        <f>IF(P16="","",IF(G16="買",(P16-H16),(H16-P16))*IF(RIGHT($D$2,3)="JPY",100,10000))</f>
      </c>
      <c r="U16" s="66"/>
      <c r="V16" t="s" s="76">
        <f>IF(T16&lt;&gt;"",IF(T16&gt;0,1+V15,0),"")</f>
      </c>
      <c r="W16" t="s" s="77">
        <f>IF(T16&lt;&gt;"",IF(T16&lt;0,1+W15,0),"")</f>
      </c>
      <c r="X16" t="s" s="78">
        <f>IF(C16&lt;&gt;"",MAX(X15,C16),"")</f>
      </c>
      <c r="Y16" t="s" s="8">
        <f>IF(X16&lt;&gt;"",1-(C16/X16),"")</f>
      </c>
    </row>
    <row r="17" ht="16" customHeight="1">
      <c r="A17" s="13"/>
      <c r="B17" s="30">
        <v>9</v>
      </c>
      <c r="C17" t="s" s="18">
        <f>IF(R16="","",C16+R16)</f>
      </c>
      <c r="D17" s="21"/>
      <c r="E17" s="19"/>
      <c r="F17" s="63"/>
      <c r="G17" s="19"/>
      <c r="H17" s="19"/>
      <c r="I17" s="19"/>
      <c r="J17" s="19"/>
      <c r="K17" t="s" s="74">
        <f>IF(J17="","",C17*0.03)</f>
      </c>
      <c r="L17" s="71"/>
      <c r="M17" t="s" s="18">
        <f>IF(J17="","",(K17/J17)/LOOKUP(RIGHT($D$2,3),'定数'!$A$6:$A$13,'定数'!$B$6:$B$13))</f>
      </c>
      <c r="N17" s="19"/>
      <c r="O17" s="63"/>
      <c r="P17" s="19"/>
      <c r="Q17" s="19"/>
      <c r="R17" t="s" s="18">
        <f>IF(P17="","",T17*M17*LOOKUP(RIGHT($D$2,3),'定数'!$A$6:$A$13,'定数'!$B$6:$B$13))</f>
      </c>
      <c r="S17" s="65"/>
      <c r="T17" t="s" s="75">
        <f>IF(P17="","",IF(G17="買",(P17-H17),(H17-P17))*IF(RIGHT($D$2,3)="JPY",100,10000))</f>
      </c>
      <c r="U17" s="66"/>
      <c r="V17" t="s" s="76">
        <f>IF(T17&lt;&gt;"",IF(T17&gt;0,1+V16,0),"")</f>
      </c>
      <c r="W17" t="s" s="77">
        <f>IF(T17&lt;&gt;"",IF(T17&lt;0,1+W16,0),"")</f>
      </c>
      <c r="X17" t="s" s="78">
        <f>IF(C17&lt;&gt;"",MAX(X16,C17),"")</f>
      </c>
      <c r="Y17" t="s" s="8">
        <f>IF(X17&lt;&gt;"",1-(C17/X17),"")</f>
      </c>
    </row>
    <row r="18" ht="16" customHeight="1">
      <c r="A18" s="13"/>
      <c r="B18" s="30">
        <v>10</v>
      </c>
      <c r="C18" t="s" s="18">
        <f>IF(R17="","",C17+R17)</f>
      </c>
      <c r="D18" s="21"/>
      <c r="E18" s="19"/>
      <c r="F18" s="63"/>
      <c r="G18" s="19"/>
      <c r="H18" s="19"/>
      <c r="I18" s="19"/>
      <c r="J18" s="19"/>
      <c r="K18" t="s" s="74">
        <f>IF(J18="","",C18*0.03)</f>
      </c>
      <c r="L18" s="71"/>
      <c r="M18" t="s" s="18">
        <f>IF(J18="","",(K18/J18)/LOOKUP(RIGHT($D$2,3),'定数'!$A$6:$A$13,'定数'!$B$6:$B$13))</f>
      </c>
      <c r="N18" s="19"/>
      <c r="O18" s="63"/>
      <c r="P18" s="19"/>
      <c r="Q18" s="19"/>
      <c r="R18" t="s" s="18">
        <f>IF(P18="","",T18*M18*LOOKUP(RIGHT($D$2,3),'定数'!$A$6:$A$13,'定数'!$B$6:$B$13))</f>
      </c>
      <c r="S18" s="65"/>
      <c r="T18" t="s" s="75">
        <f>IF(P18="","",IF(G18="買",(P18-H18),(H18-P18))*IF(RIGHT($D$2,3)="JPY",100,10000))</f>
      </c>
      <c r="U18" s="66"/>
      <c r="V18" t="s" s="76">
        <f>IF(T18&lt;&gt;"",IF(T18&gt;0,1+V17,0),"")</f>
      </c>
      <c r="W18" t="s" s="77">
        <f>IF(T18&lt;&gt;"",IF(T18&lt;0,1+W17,0),"")</f>
      </c>
      <c r="X18" t="s" s="78">
        <f>IF(C18&lt;&gt;"",MAX(X17,C18),"")</f>
      </c>
      <c r="Y18" t="s" s="8">
        <f>IF(X18&lt;&gt;"",1-(C18/X18),"")</f>
      </c>
    </row>
    <row r="19" ht="16" customHeight="1">
      <c r="A19" s="13"/>
      <c r="B19" s="30">
        <v>11</v>
      </c>
      <c r="C19" t="s" s="18">
        <f>IF(R18="","",C18+R18)</f>
      </c>
      <c r="D19" s="21"/>
      <c r="E19" s="19"/>
      <c r="F19" s="63"/>
      <c r="G19" s="19"/>
      <c r="H19" s="19"/>
      <c r="I19" s="19"/>
      <c r="J19" s="19"/>
      <c r="K19" t="s" s="74">
        <f>IF(J19="","",C19*0.03)</f>
      </c>
      <c r="L19" s="71"/>
      <c r="M19" t="s" s="18">
        <f>IF(J19="","",(K19/J19)/LOOKUP(RIGHT($D$2,3),'定数'!$A$6:$A$13,'定数'!$B$6:$B$13))</f>
      </c>
      <c r="N19" s="19"/>
      <c r="O19" s="63"/>
      <c r="P19" s="19"/>
      <c r="Q19" s="19"/>
      <c r="R19" t="s" s="18">
        <f>IF(P19="","",T19*M19*LOOKUP(RIGHT($D$2,3),'定数'!$A$6:$A$13,'定数'!$B$6:$B$13))</f>
      </c>
      <c r="S19" s="65"/>
      <c r="T19" t="s" s="75">
        <f>IF(P19="","",IF(G19="買",(P19-H19),(H19-P19))*IF(RIGHT($D$2,3)="JPY",100,10000))</f>
      </c>
      <c r="U19" s="66"/>
      <c r="V19" t="s" s="76">
        <f>IF(T19&lt;&gt;"",IF(T19&gt;0,1+V18,0),"")</f>
      </c>
      <c r="W19" t="s" s="77">
        <f>IF(T19&lt;&gt;"",IF(T19&lt;0,1+W18,0),"")</f>
      </c>
      <c r="X19" t="s" s="78">
        <f>IF(C19&lt;&gt;"",MAX(X18,C19),"")</f>
      </c>
      <c r="Y19" t="s" s="8">
        <f>IF(X19&lt;&gt;"",1-(C19/X19),"")</f>
      </c>
    </row>
    <row r="20" ht="16" customHeight="1">
      <c r="A20" s="13"/>
      <c r="B20" s="30">
        <v>12</v>
      </c>
      <c r="C20" t="s" s="18">
        <f>IF(R19="","",C19+R19)</f>
      </c>
      <c r="D20" s="21"/>
      <c r="E20" s="19"/>
      <c r="F20" s="63"/>
      <c r="G20" s="19"/>
      <c r="H20" s="19"/>
      <c r="I20" s="19"/>
      <c r="J20" s="19"/>
      <c r="K20" t="s" s="74">
        <f>IF(J20="","",C20*0.03)</f>
      </c>
      <c r="L20" s="71"/>
      <c r="M20" t="s" s="18">
        <f>IF(J20="","",(K20/J20)/LOOKUP(RIGHT($D$2,3),'定数'!$A$6:$A$13,'定数'!$B$6:$B$13))</f>
      </c>
      <c r="N20" s="19"/>
      <c r="O20" s="63"/>
      <c r="P20" s="19"/>
      <c r="Q20" s="19"/>
      <c r="R20" t="s" s="18">
        <f>IF(P20="","",T20*M20*LOOKUP(RIGHT($D$2,3),'定数'!$A$6:$A$13,'定数'!$B$6:$B$13))</f>
      </c>
      <c r="S20" s="65"/>
      <c r="T20" t="s" s="75">
        <f>IF(P20="","",IF(G20="買",(P20-H20),(H20-P20))*IF(RIGHT($D$2,3)="JPY",100,10000))</f>
      </c>
      <c r="U20" s="66"/>
      <c r="V20" t="s" s="76">
        <f>IF(T20&lt;&gt;"",IF(T20&gt;0,1+V19,0),"")</f>
      </c>
      <c r="W20" t="s" s="77">
        <f>IF(T20&lt;&gt;"",IF(T20&lt;0,1+W19,0),"")</f>
      </c>
      <c r="X20" t="s" s="78">
        <f>IF(C20&lt;&gt;"",MAX(X19,C20),"")</f>
      </c>
      <c r="Y20" t="s" s="8">
        <f>IF(X20&lt;&gt;"",1-(C20/X20),"")</f>
      </c>
    </row>
    <row r="21" ht="16" customHeight="1">
      <c r="A21" s="13"/>
      <c r="B21" s="30">
        <v>13</v>
      </c>
      <c r="C21" t="s" s="18">
        <f>IF(R20="","",C20+R20)</f>
      </c>
      <c r="D21" s="21"/>
      <c r="E21" s="19"/>
      <c r="F21" s="63"/>
      <c r="G21" s="19"/>
      <c r="H21" s="19"/>
      <c r="I21" s="19"/>
      <c r="J21" s="19"/>
      <c r="K21" t="s" s="74">
        <f>IF(J21="","",C21*0.03)</f>
      </c>
      <c r="L21" s="71"/>
      <c r="M21" t="s" s="18">
        <f>IF(J21="","",(K21/J21)/LOOKUP(RIGHT($D$2,3),'定数'!$A$6:$A$13,'定数'!$B$6:$B$13))</f>
      </c>
      <c r="N21" s="19"/>
      <c r="O21" s="63"/>
      <c r="P21" s="19"/>
      <c r="Q21" s="19"/>
      <c r="R21" t="s" s="18">
        <f>IF(P21="","",T21*M21*LOOKUP(RIGHT($D$2,3),'定数'!$A$6:$A$13,'定数'!$B$6:$B$13))</f>
      </c>
      <c r="S21" s="65"/>
      <c r="T21" t="s" s="75">
        <f>IF(P21="","",IF(G21="買",(P21-H21),(H21-P21))*IF(RIGHT($D$2,3)="JPY",100,10000))</f>
      </c>
      <c r="U21" s="66"/>
      <c r="V21" t="s" s="76">
        <f>IF(T21&lt;&gt;"",IF(T21&gt;0,1+V20,0),"")</f>
      </c>
      <c r="W21" t="s" s="77">
        <f>IF(T21&lt;&gt;"",IF(T21&lt;0,1+W20,0),"")</f>
      </c>
      <c r="X21" t="s" s="78">
        <f>IF(C21&lt;&gt;"",MAX(X20,C21),"")</f>
      </c>
      <c r="Y21" t="s" s="8">
        <f>IF(X21&lt;&gt;"",1-(C21/X21),"")</f>
      </c>
    </row>
    <row r="22" ht="16" customHeight="1">
      <c r="A22" s="13"/>
      <c r="B22" s="30">
        <v>14</v>
      </c>
      <c r="C22" t="s" s="18">
        <f>IF(R21="","",C21+R21)</f>
      </c>
      <c r="D22" s="21"/>
      <c r="E22" s="19"/>
      <c r="F22" s="63"/>
      <c r="G22" s="19"/>
      <c r="H22" s="19"/>
      <c r="I22" s="19"/>
      <c r="J22" s="19"/>
      <c r="K22" t="s" s="74">
        <f>IF(J22="","",C22*0.03)</f>
      </c>
      <c r="L22" s="71"/>
      <c r="M22" t="s" s="18">
        <f>IF(J22="","",(K22/J22)/LOOKUP(RIGHT($D$2,3),'定数'!$A$6:$A$13,'定数'!$B$6:$B$13))</f>
      </c>
      <c r="N22" s="19"/>
      <c r="O22" s="63"/>
      <c r="P22" s="19"/>
      <c r="Q22" s="19"/>
      <c r="R22" t="s" s="18">
        <f>IF(P22="","",T22*M22*LOOKUP(RIGHT($D$2,3),'定数'!$A$6:$A$13,'定数'!$B$6:$B$13))</f>
      </c>
      <c r="S22" s="65"/>
      <c r="T22" t="s" s="75">
        <f>IF(P22="","",IF(G22="買",(P22-H22),(H22-P22))*IF(RIGHT($D$2,3)="JPY",100,10000))</f>
      </c>
      <c r="U22" s="66"/>
      <c r="V22" t="s" s="76">
        <f>IF(T22&lt;&gt;"",IF(T22&gt;0,1+V21,0),"")</f>
      </c>
      <c r="W22" t="s" s="77">
        <f>IF(T22&lt;&gt;"",IF(T22&lt;0,1+W21,0),"")</f>
      </c>
      <c r="X22" t="s" s="78">
        <f>IF(C22&lt;&gt;"",MAX(X21,C22),"")</f>
      </c>
      <c r="Y22" t="s" s="8">
        <f>IF(X22&lt;&gt;"",1-(C22/X22),"")</f>
      </c>
    </row>
    <row r="23" ht="16" customHeight="1">
      <c r="A23" s="13"/>
      <c r="B23" s="30">
        <v>15</v>
      </c>
      <c r="C23" t="s" s="18">
        <f>IF(R22="","",C22+R22)</f>
      </c>
      <c r="D23" s="21"/>
      <c r="E23" s="19"/>
      <c r="F23" s="63"/>
      <c r="G23" s="19"/>
      <c r="H23" s="19"/>
      <c r="I23" s="19"/>
      <c r="J23" s="19"/>
      <c r="K23" t="s" s="74">
        <f>IF(J23="","",C23*0.03)</f>
      </c>
      <c r="L23" s="71"/>
      <c r="M23" t="s" s="18">
        <f>IF(J23="","",(K23/J23)/LOOKUP(RIGHT($D$2,3),'定数'!$A$6:$A$13,'定数'!$B$6:$B$13))</f>
      </c>
      <c r="N23" s="19"/>
      <c r="O23" s="63"/>
      <c r="P23" s="19"/>
      <c r="Q23" s="19"/>
      <c r="R23" t="s" s="18">
        <f>IF(P23="","",T23*M23*LOOKUP(RIGHT($D$2,3),'定数'!$A$6:$A$13,'定数'!$B$6:$B$13))</f>
      </c>
      <c r="S23" s="65"/>
      <c r="T23" t="s" s="75">
        <f>IF(P23="","",IF(G23="買",(P23-H23),(H23-P23))*IF(RIGHT($D$2,3)="JPY",100,10000))</f>
      </c>
      <c r="U23" s="66"/>
      <c r="V23" s="56">
        <f>IF(S23&lt;&gt;"",IF(S23&lt;0,1+V22,0),"")</f>
      </c>
      <c r="W23" t="s" s="77">
        <f>IF(T23&lt;&gt;"",IF(T23&lt;0,1+W22,0),"")</f>
      </c>
      <c r="X23" t="s" s="78">
        <f>IF(C23&lt;&gt;"",MAX(X22,C23),"")</f>
      </c>
      <c r="Y23" t="s" s="8">
        <f>IF(X23&lt;&gt;"",1-(C23/X23),"")</f>
      </c>
    </row>
    <row r="24" ht="16" customHeight="1">
      <c r="A24" s="13"/>
      <c r="B24" s="30">
        <v>16</v>
      </c>
      <c r="C24" t="s" s="18">
        <f>IF(R23="","",C23+R23)</f>
      </c>
      <c r="D24" s="21"/>
      <c r="E24" s="19"/>
      <c r="F24" s="63"/>
      <c r="G24" s="19"/>
      <c r="H24" s="19"/>
      <c r="I24" s="19"/>
      <c r="J24" s="19"/>
      <c r="K24" t="s" s="74">
        <f>IF(J24="","",C24*0.03)</f>
      </c>
      <c r="L24" s="71"/>
      <c r="M24" t="s" s="18">
        <f>IF(J24="","",(K24/J24)/LOOKUP(RIGHT($D$2,3),'定数'!$A$6:$A$13,'定数'!$B$6:$B$13))</f>
      </c>
      <c r="N24" s="19"/>
      <c r="O24" s="63"/>
      <c r="P24" s="19"/>
      <c r="Q24" s="19"/>
      <c r="R24" t="s" s="18">
        <f>IF(P24="","",T24*M24*LOOKUP(RIGHT($D$2,3),'定数'!$A$6:$A$13,'定数'!$B$6:$B$13))</f>
      </c>
      <c r="S24" s="65"/>
      <c r="T24" t="s" s="75">
        <f>IF(P24="","",IF(G24="買",(P24-H24),(H24-P24))*IF(RIGHT($D$2,3)="JPY",100,10000))</f>
      </c>
      <c r="U24" s="66"/>
      <c r="V24" s="56">
        <f>IF(S24&lt;&gt;"",IF(S24&lt;0,1+V23,0),"")</f>
      </c>
      <c r="W24" t="s" s="77">
        <f>IF(T24&lt;&gt;"",IF(T24&lt;0,1+W23,0),"")</f>
      </c>
      <c r="X24" t="s" s="78">
        <f>IF(C24&lt;&gt;"",MAX(X23,C24),"")</f>
      </c>
      <c r="Y24" t="s" s="8">
        <f>IF(X24&lt;&gt;"",1-(C24/X24),"")</f>
      </c>
    </row>
    <row r="25" ht="16" customHeight="1">
      <c r="A25" s="13"/>
      <c r="B25" s="30">
        <v>17</v>
      </c>
      <c r="C25" t="s" s="18">
        <f>IF(R24="","",C24+R24)</f>
      </c>
      <c r="D25" s="21"/>
      <c r="E25" s="19"/>
      <c r="F25" s="63"/>
      <c r="G25" s="19"/>
      <c r="H25" s="19"/>
      <c r="I25" s="19"/>
      <c r="J25" s="19"/>
      <c r="K25" t="s" s="74">
        <f>IF(J25="","",C25*0.03)</f>
      </c>
      <c r="L25" s="71"/>
      <c r="M25" t="s" s="18">
        <f>IF(J25="","",(K25/J25)/LOOKUP(RIGHT($D$2,3),'定数'!$A$6:$A$13,'定数'!$B$6:$B$13))</f>
      </c>
      <c r="N25" s="19"/>
      <c r="O25" s="63"/>
      <c r="P25" s="19"/>
      <c r="Q25" s="19"/>
      <c r="R25" t="s" s="18">
        <f>IF(P25="","",T25*M25*LOOKUP(RIGHT($D$2,3),'定数'!$A$6:$A$13,'定数'!$B$6:$B$13))</f>
      </c>
      <c r="S25" s="65"/>
      <c r="T25" t="s" s="75">
        <f>IF(P25="","",IF(G25="買",(P25-H25),(H25-P25))*IF(RIGHT($D$2,3)="JPY",100,10000))</f>
      </c>
      <c r="U25" s="66"/>
      <c r="V25" s="56">
        <f>IF(S25&lt;&gt;"",IF(S25&lt;0,1+V24,0),"")</f>
      </c>
      <c r="W25" t="s" s="77">
        <f>IF(T25&lt;&gt;"",IF(T25&lt;0,1+W24,0),"")</f>
      </c>
      <c r="X25" t="s" s="78">
        <f>IF(C25&lt;&gt;"",MAX(X24,C25),"")</f>
      </c>
      <c r="Y25" t="s" s="8">
        <f>IF(X25&lt;&gt;"",1-(C25/X25),"")</f>
      </c>
    </row>
    <row r="26" ht="16" customHeight="1">
      <c r="A26" s="13"/>
      <c r="B26" s="30">
        <v>18</v>
      </c>
      <c r="C26" t="s" s="18">
        <f>IF(R25="","",C25+R25)</f>
      </c>
      <c r="D26" s="21"/>
      <c r="E26" s="19"/>
      <c r="F26" s="63"/>
      <c r="G26" s="19"/>
      <c r="H26" s="19"/>
      <c r="I26" s="19"/>
      <c r="J26" s="19"/>
      <c r="K26" t="s" s="74">
        <f>IF(J26="","",C26*0.03)</f>
      </c>
      <c r="L26" s="71"/>
      <c r="M26" t="s" s="18">
        <f>IF(J26="","",(K26/J26)/LOOKUP(RIGHT($D$2,3),'定数'!$A$6:$A$13,'定数'!$B$6:$B$13))</f>
      </c>
      <c r="N26" s="19"/>
      <c r="O26" s="63"/>
      <c r="P26" s="19"/>
      <c r="Q26" s="19"/>
      <c r="R26" t="s" s="18">
        <f>IF(P26="","",T26*M26*LOOKUP(RIGHT($D$2,3),'定数'!$A$6:$A$13,'定数'!$B$6:$B$13))</f>
      </c>
      <c r="S26" s="65"/>
      <c r="T26" t="s" s="75">
        <f>IF(P26="","",IF(G26="買",(P26-H26),(H26-P26))*IF(RIGHT($D$2,3)="JPY",100,10000))</f>
      </c>
      <c r="U26" s="66"/>
      <c r="V26" s="56">
        <f>IF(S26&lt;&gt;"",IF(S26&lt;0,1+V25,0),"")</f>
      </c>
      <c r="W26" t="s" s="77">
        <f>IF(T26&lt;&gt;"",IF(T26&lt;0,1+W25,0),"")</f>
      </c>
      <c r="X26" t="s" s="78">
        <f>IF(C26&lt;&gt;"",MAX(X25,C26),"")</f>
      </c>
      <c r="Y26" t="s" s="8">
        <f>IF(X26&lt;&gt;"",1-(C26/X26),"")</f>
      </c>
    </row>
    <row r="27" ht="16" customHeight="1">
      <c r="A27" s="13"/>
      <c r="B27" s="30">
        <v>19</v>
      </c>
      <c r="C27" t="s" s="18">
        <f>IF(R26="","",C26+R26)</f>
      </c>
      <c r="D27" s="21"/>
      <c r="E27" s="19"/>
      <c r="F27" s="63"/>
      <c r="G27" s="19"/>
      <c r="H27" s="19"/>
      <c r="I27" s="19"/>
      <c r="J27" s="19"/>
      <c r="K27" t="s" s="74">
        <f>IF(J27="","",C27*0.03)</f>
      </c>
      <c r="L27" s="71"/>
      <c r="M27" t="s" s="18">
        <f>IF(J27="","",(K27/J27)/LOOKUP(RIGHT($D$2,3),'定数'!$A$6:$A$13,'定数'!$B$6:$B$13))</f>
      </c>
      <c r="N27" s="19"/>
      <c r="O27" s="63"/>
      <c r="P27" s="19"/>
      <c r="Q27" s="19"/>
      <c r="R27" t="s" s="18">
        <f>IF(P27="","",T27*M27*LOOKUP(RIGHT($D$2,3),'定数'!$A$6:$A$13,'定数'!$B$6:$B$13))</f>
      </c>
      <c r="S27" s="65"/>
      <c r="T27" t="s" s="75">
        <f>IF(P27="","",IF(G27="買",(P27-H27),(H27-P27))*IF(RIGHT($D$2,3)="JPY",100,10000))</f>
      </c>
      <c r="U27" s="66"/>
      <c r="V27" s="56">
        <f>IF(S27&lt;&gt;"",IF(S27&lt;0,1+V26,0),"")</f>
      </c>
      <c r="W27" t="s" s="77">
        <f>IF(T27&lt;&gt;"",IF(T27&lt;0,1+W26,0),"")</f>
      </c>
      <c r="X27" t="s" s="78">
        <f>IF(C27&lt;&gt;"",MAX(X26,C27),"")</f>
      </c>
      <c r="Y27" t="s" s="8">
        <f>IF(X27&lt;&gt;"",1-(C27/X27),"")</f>
      </c>
    </row>
    <row r="28" ht="16" customHeight="1">
      <c r="A28" s="13"/>
      <c r="B28" s="30">
        <v>20</v>
      </c>
      <c r="C28" t="s" s="18">
        <f>IF(R27="","",C27+R27)</f>
      </c>
      <c r="D28" s="21"/>
      <c r="E28" s="19"/>
      <c r="F28" s="63"/>
      <c r="G28" s="19"/>
      <c r="H28" s="19"/>
      <c r="I28" s="19"/>
      <c r="J28" s="19"/>
      <c r="K28" t="s" s="74">
        <f>IF(J28="","",C28*0.03)</f>
      </c>
      <c r="L28" s="71"/>
      <c r="M28" t="s" s="18">
        <f>IF(J28="","",(K28/J28)/LOOKUP(RIGHT($D$2,3),'定数'!$A$6:$A$13,'定数'!$B$6:$B$13))</f>
      </c>
      <c r="N28" s="19"/>
      <c r="O28" s="63"/>
      <c r="P28" s="19"/>
      <c r="Q28" s="19"/>
      <c r="R28" t="s" s="18">
        <f>IF(P28="","",T28*M28*LOOKUP(RIGHT($D$2,3),'定数'!$A$6:$A$13,'定数'!$B$6:$B$13))</f>
      </c>
      <c r="S28" s="65"/>
      <c r="T28" t="s" s="75">
        <f>IF(P28="","",IF(G28="買",(P28-H28),(H28-P28))*IF(RIGHT($D$2,3)="JPY",100,10000))</f>
      </c>
      <c r="U28" s="66"/>
      <c r="V28" s="56">
        <f>IF(S28&lt;&gt;"",IF(S28&lt;0,1+V27,0),"")</f>
      </c>
      <c r="W28" t="s" s="77">
        <f>IF(T28&lt;&gt;"",IF(T28&lt;0,1+W27,0),"")</f>
      </c>
      <c r="X28" t="s" s="78">
        <f>IF(C28&lt;&gt;"",MAX(X27,C28),"")</f>
      </c>
      <c r="Y28" t="s" s="8">
        <f>IF(X28&lt;&gt;"",1-(C28/X28),"")</f>
      </c>
    </row>
    <row r="29" ht="16" customHeight="1">
      <c r="A29" s="13"/>
      <c r="B29" s="30">
        <v>21</v>
      </c>
      <c r="C29" t="s" s="18">
        <f>IF(R28="","",C28+R28)</f>
      </c>
      <c r="D29" s="21"/>
      <c r="E29" s="19"/>
      <c r="F29" s="63"/>
      <c r="G29" s="19"/>
      <c r="H29" s="19"/>
      <c r="I29" s="19"/>
      <c r="J29" s="19"/>
      <c r="K29" t="s" s="74">
        <f>IF(J29="","",C29*0.03)</f>
      </c>
      <c r="L29" s="71"/>
      <c r="M29" t="s" s="18">
        <f>IF(J29="","",(K29/J29)/LOOKUP(RIGHT($D$2,3),'定数'!$A$6:$A$13,'定数'!$B$6:$B$13))</f>
      </c>
      <c r="N29" s="19"/>
      <c r="O29" s="63"/>
      <c r="P29" s="19"/>
      <c r="Q29" s="19"/>
      <c r="R29" t="s" s="18">
        <f>IF(P29="","",T29*M29*LOOKUP(RIGHT($D$2,3),'定数'!$A$6:$A$13,'定数'!$B$6:$B$13))</f>
      </c>
      <c r="S29" s="65"/>
      <c r="T29" t="s" s="75">
        <f>IF(P29="","",IF(G29="買",(P29-H29),(H29-P29))*IF(RIGHT($D$2,3)="JPY",100,10000))</f>
      </c>
      <c r="U29" s="66"/>
      <c r="V29" s="56">
        <f>IF(S29&lt;&gt;"",IF(S29&lt;0,1+V28,0),"")</f>
      </c>
      <c r="W29" t="s" s="77">
        <f>IF(T29&lt;&gt;"",IF(T29&lt;0,1+W28,0),"")</f>
      </c>
      <c r="X29" t="s" s="78">
        <f>IF(C29&lt;&gt;"",MAX(X28,C29),"")</f>
      </c>
      <c r="Y29" t="s" s="8">
        <f>IF(X29&lt;&gt;"",1-(C29/X29),"")</f>
      </c>
    </row>
    <row r="30" ht="16" customHeight="1">
      <c r="A30" s="13"/>
      <c r="B30" s="30">
        <v>22</v>
      </c>
      <c r="C30" t="s" s="18">
        <f>IF(R29="","",C29+R29)</f>
      </c>
      <c r="D30" s="21"/>
      <c r="E30" s="19"/>
      <c r="F30" s="63"/>
      <c r="G30" s="19"/>
      <c r="H30" s="19"/>
      <c r="I30" s="19"/>
      <c r="J30" s="19"/>
      <c r="K30" t="s" s="74">
        <f>IF(J30="","",C30*0.03)</f>
      </c>
      <c r="L30" s="71"/>
      <c r="M30" t="s" s="18">
        <f>IF(J30="","",(K30/J30)/LOOKUP(RIGHT($D$2,3),'定数'!$A$6:$A$13,'定数'!$B$6:$B$13))</f>
      </c>
      <c r="N30" s="19"/>
      <c r="O30" s="63"/>
      <c r="P30" s="19"/>
      <c r="Q30" s="19"/>
      <c r="R30" t="s" s="18">
        <f>IF(P30="","",T30*M30*LOOKUP(RIGHT($D$2,3),'定数'!$A$6:$A$13,'定数'!$B$6:$B$13))</f>
      </c>
      <c r="S30" s="65"/>
      <c r="T30" t="s" s="75">
        <f>IF(P30="","",IF(G30="買",(P30-H30),(H30-P30))*IF(RIGHT($D$2,3)="JPY",100,10000))</f>
      </c>
      <c r="U30" s="66"/>
      <c r="V30" s="56">
        <f>IF(S30&lt;&gt;"",IF(S30&lt;0,1+V29,0),"")</f>
      </c>
      <c r="W30" t="s" s="77">
        <f>IF(T30&lt;&gt;"",IF(T30&lt;0,1+W29,0),"")</f>
      </c>
      <c r="X30" t="s" s="78">
        <f>IF(C30&lt;&gt;"",MAX(X29,C30),"")</f>
      </c>
      <c r="Y30" t="s" s="8">
        <f>IF(X30&lt;&gt;"",1-(C30/X30),"")</f>
      </c>
    </row>
    <row r="31" ht="16" customHeight="1">
      <c r="A31" s="13"/>
      <c r="B31" s="30">
        <v>23</v>
      </c>
      <c r="C31" t="s" s="18">
        <f>IF(R30="","",C30+R30)</f>
      </c>
      <c r="D31" s="21"/>
      <c r="E31" s="19"/>
      <c r="F31" s="63"/>
      <c r="G31" s="19"/>
      <c r="H31" s="19"/>
      <c r="I31" s="19"/>
      <c r="J31" s="19"/>
      <c r="K31" t="s" s="74">
        <f>IF(J31="","",C31*0.03)</f>
      </c>
      <c r="L31" s="71"/>
      <c r="M31" t="s" s="18">
        <f>IF(J31="","",(K31/J31)/LOOKUP(RIGHT($D$2,3),'定数'!$A$6:$A$13,'定数'!$B$6:$B$13))</f>
      </c>
      <c r="N31" s="19"/>
      <c r="O31" s="63"/>
      <c r="P31" s="19"/>
      <c r="Q31" s="19"/>
      <c r="R31" t="s" s="18">
        <f>IF(P31="","",T31*M31*LOOKUP(RIGHT($D$2,3),'定数'!$A$6:$A$13,'定数'!$B$6:$B$13))</f>
      </c>
      <c r="S31" s="65"/>
      <c r="T31" t="s" s="75">
        <f>IF(P31="","",IF(G31="買",(P31-H31),(H31-P31))*IF(RIGHT($D$2,3)="JPY",100,10000))</f>
      </c>
      <c r="U31" s="66"/>
      <c r="V31" s="56">
        <f>IF(S31&lt;&gt;"",IF(S31&lt;0,1+V30,0),"")</f>
      </c>
      <c r="W31" t="s" s="77">
        <f>IF(T31&lt;&gt;"",IF(T31&lt;0,1+W30,0),"")</f>
      </c>
      <c r="X31" t="s" s="78">
        <f>IF(C31&lt;&gt;"",MAX(X30,C31),"")</f>
      </c>
      <c r="Y31" t="s" s="8">
        <f>IF(X31&lt;&gt;"",1-(C31/X31),"")</f>
      </c>
    </row>
    <row r="32" ht="16" customHeight="1">
      <c r="A32" s="13"/>
      <c r="B32" s="30">
        <v>24</v>
      </c>
      <c r="C32" t="s" s="18">
        <f>IF(R31="","",C31+R31)</f>
      </c>
      <c r="D32" s="21"/>
      <c r="E32" s="19"/>
      <c r="F32" s="63"/>
      <c r="G32" s="19"/>
      <c r="H32" s="19"/>
      <c r="I32" s="19"/>
      <c r="J32" s="19"/>
      <c r="K32" t="s" s="74">
        <f>IF(J32="","",C32*0.03)</f>
      </c>
      <c r="L32" s="71"/>
      <c r="M32" t="s" s="18">
        <f>IF(J32="","",(K32/J32)/LOOKUP(RIGHT($D$2,3),'定数'!$A$6:$A$13,'定数'!$B$6:$B$13))</f>
      </c>
      <c r="N32" s="19"/>
      <c r="O32" s="63"/>
      <c r="P32" s="19"/>
      <c r="Q32" s="19"/>
      <c r="R32" t="s" s="18">
        <f>IF(P32="","",T32*M32*LOOKUP(RIGHT($D$2,3),'定数'!$A$6:$A$13,'定数'!$B$6:$B$13))</f>
      </c>
      <c r="S32" s="65"/>
      <c r="T32" t="s" s="75">
        <f>IF(P32="","",IF(G32="買",(P32-H32),(H32-P32))*IF(RIGHT($D$2,3)="JPY",100,10000))</f>
      </c>
      <c r="U32" s="66"/>
      <c r="V32" s="56">
        <f>IF(S32&lt;&gt;"",IF(S32&lt;0,1+V31,0),"")</f>
      </c>
      <c r="W32" t="s" s="77">
        <f>IF(T32&lt;&gt;"",IF(T32&lt;0,1+W31,0),"")</f>
      </c>
      <c r="X32" t="s" s="78">
        <f>IF(C32&lt;&gt;"",MAX(X31,C32),"")</f>
      </c>
      <c r="Y32" t="s" s="8">
        <f>IF(X32&lt;&gt;"",1-(C32/X32),"")</f>
      </c>
    </row>
    <row r="33" ht="16" customHeight="1">
      <c r="A33" s="13"/>
      <c r="B33" s="30">
        <v>25</v>
      </c>
      <c r="C33" t="s" s="18">
        <f>IF(R32="","",C32+R32)</f>
      </c>
      <c r="D33" s="21"/>
      <c r="E33" s="19"/>
      <c r="F33" s="63"/>
      <c r="G33" s="19"/>
      <c r="H33" s="19"/>
      <c r="I33" s="19"/>
      <c r="J33" s="19"/>
      <c r="K33" t="s" s="74">
        <f>IF(J33="","",C33*0.03)</f>
      </c>
      <c r="L33" s="71"/>
      <c r="M33" t="s" s="18">
        <f>IF(J33="","",(K33/J33)/LOOKUP(RIGHT($D$2,3),'定数'!$A$6:$A$13,'定数'!$B$6:$B$13))</f>
      </c>
      <c r="N33" s="19"/>
      <c r="O33" s="63"/>
      <c r="P33" s="19"/>
      <c r="Q33" s="19"/>
      <c r="R33" t="s" s="18">
        <f>IF(P33="","",T33*M33*LOOKUP(RIGHT($D$2,3),'定数'!$A$6:$A$13,'定数'!$B$6:$B$13))</f>
      </c>
      <c r="S33" s="65"/>
      <c r="T33" t="s" s="75">
        <f>IF(P33="","",IF(G33="買",(P33-H33),(H33-P33))*IF(RIGHT($D$2,3)="JPY",100,10000))</f>
      </c>
      <c r="U33" s="66"/>
      <c r="V33" s="56">
        <f>IF(S33&lt;&gt;"",IF(S33&lt;0,1+V32,0),"")</f>
      </c>
      <c r="W33" t="s" s="77">
        <f>IF(T33&lt;&gt;"",IF(T33&lt;0,1+W32,0),"")</f>
      </c>
      <c r="X33" t="s" s="78">
        <f>IF(C33&lt;&gt;"",MAX(X32,C33),"")</f>
      </c>
      <c r="Y33" t="s" s="8">
        <f>IF(X33&lt;&gt;"",1-(C33/X33),"")</f>
      </c>
    </row>
    <row r="34" ht="16" customHeight="1">
      <c r="A34" s="13"/>
      <c r="B34" s="30">
        <v>26</v>
      </c>
      <c r="C34" t="s" s="18">
        <f>IF(R33="","",C33+R33)</f>
      </c>
      <c r="D34" s="21"/>
      <c r="E34" s="19"/>
      <c r="F34" s="63"/>
      <c r="G34" s="19"/>
      <c r="H34" s="19"/>
      <c r="I34" s="19"/>
      <c r="J34" s="19"/>
      <c r="K34" t="s" s="74">
        <f>IF(J34="","",C34*0.03)</f>
      </c>
      <c r="L34" s="71"/>
      <c r="M34" t="s" s="18">
        <f>IF(J34="","",(K34/J34)/LOOKUP(RIGHT($D$2,3),'定数'!$A$6:$A$13,'定数'!$B$6:$B$13))</f>
      </c>
      <c r="N34" s="19"/>
      <c r="O34" s="63"/>
      <c r="P34" s="19"/>
      <c r="Q34" s="19"/>
      <c r="R34" t="s" s="18">
        <f>IF(P34="","",T34*M34*LOOKUP(RIGHT($D$2,3),'定数'!$A$6:$A$13,'定数'!$B$6:$B$13))</f>
      </c>
      <c r="S34" s="65"/>
      <c r="T34" t="s" s="75">
        <f>IF(P34="","",IF(G34="買",(P34-H34),(H34-P34))*IF(RIGHT($D$2,3)="JPY",100,10000))</f>
      </c>
      <c r="U34" s="66"/>
      <c r="V34" s="56">
        <f>IF(S34&lt;&gt;"",IF(S34&lt;0,1+V33,0),"")</f>
      </c>
      <c r="W34" t="s" s="77">
        <f>IF(T34&lt;&gt;"",IF(T34&lt;0,1+W33,0),"")</f>
      </c>
      <c r="X34" t="s" s="78">
        <f>IF(C34&lt;&gt;"",MAX(X33,C34),"")</f>
      </c>
      <c r="Y34" t="s" s="8">
        <f>IF(X34&lt;&gt;"",1-(C34/X34),"")</f>
      </c>
    </row>
    <row r="35" ht="16" customHeight="1">
      <c r="A35" s="13"/>
      <c r="B35" s="30">
        <v>27</v>
      </c>
      <c r="C35" t="s" s="18">
        <f>IF(R34="","",C34+R34)</f>
      </c>
      <c r="D35" s="21"/>
      <c r="E35" s="19"/>
      <c r="F35" s="63"/>
      <c r="G35" s="19"/>
      <c r="H35" s="19"/>
      <c r="I35" s="19"/>
      <c r="J35" s="19"/>
      <c r="K35" t="s" s="74">
        <f>IF(J35="","",C35*0.03)</f>
      </c>
      <c r="L35" s="71"/>
      <c r="M35" t="s" s="18">
        <f>IF(J35="","",(K35/J35)/LOOKUP(RIGHT($D$2,3),'定数'!$A$6:$A$13,'定数'!$B$6:$B$13))</f>
      </c>
      <c r="N35" s="19"/>
      <c r="O35" s="63"/>
      <c r="P35" s="19"/>
      <c r="Q35" s="19"/>
      <c r="R35" t="s" s="18">
        <f>IF(P35="","",T35*M35*LOOKUP(RIGHT($D$2,3),'定数'!$A$6:$A$13,'定数'!$B$6:$B$13))</f>
      </c>
      <c r="S35" s="65"/>
      <c r="T35" t="s" s="75">
        <f>IF(P35="","",IF(G35="買",(P35-H35),(H35-P35))*IF(RIGHT($D$2,3)="JPY",100,10000))</f>
      </c>
      <c r="U35" s="66"/>
      <c r="V35" s="56">
        <f>IF(S35&lt;&gt;"",IF(S35&lt;0,1+V34,0),"")</f>
      </c>
      <c r="W35" t="s" s="77">
        <f>IF(T35&lt;&gt;"",IF(T35&lt;0,1+W34,0),"")</f>
      </c>
      <c r="X35" t="s" s="78">
        <f>IF(C35&lt;&gt;"",MAX(X34,C35),"")</f>
      </c>
      <c r="Y35" t="s" s="8">
        <f>IF(X35&lt;&gt;"",1-(C35/X35),"")</f>
      </c>
    </row>
    <row r="36" ht="16" customHeight="1">
      <c r="A36" s="13"/>
      <c r="B36" s="30">
        <v>28</v>
      </c>
      <c r="C36" t="s" s="18">
        <f>IF(R35="","",C35+R35)</f>
      </c>
      <c r="D36" s="21"/>
      <c r="E36" s="19"/>
      <c r="F36" s="63"/>
      <c r="G36" s="19"/>
      <c r="H36" s="19"/>
      <c r="I36" s="19"/>
      <c r="J36" s="19"/>
      <c r="K36" t="s" s="74">
        <f>IF(J36="","",C36*0.03)</f>
      </c>
      <c r="L36" s="71"/>
      <c r="M36" t="s" s="18">
        <f>IF(J36="","",(K36/J36)/LOOKUP(RIGHT($D$2,3),'定数'!$A$6:$A$13,'定数'!$B$6:$B$13))</f>
      </c>
      <c r="N36" s="19"/>
      <c r="O36" s="63"/>
      <c r="P36" s="19"/>
      <c r="Q36" s="19"/>
      <c r="R36" t="s" s="18">
        <f>IF(P36="","",T36*M36*LOOKUP(RIGHT($D$2,3),'定数'!$A$6:$A$13,'定数'!$B$6:$B$13))</f>
      </c>
      <c r="S36" s="65"/>
      <c r="T36" t="s" s="75">
        <f>IF(P36="","",IF(G36="買",(P36-H36),(H36-P36))*IF(RIGHT($D$2,3)="JPY",100,10000))</f>
      </c>
      <c r="U36" s="66"/>
      <c r="V36" s="56">
        <f>IF(S36&lt;&gt;"",IF(S36&lt;0,1+V35,0),"")</f>
      </c>
      <c r="W36" t="s" s="77">
        <f>IF(T36&lt;&gt;"",IF(T36&lt;0,1+W35,0),"")</f>
      </c>
      <c r="X36" t="s" s="78">
        <f>IF(C36&lt;&gt;"",MAX(X35,C36),"")</f>
      </c>
      <c r="Y36" t="s" s="8">
        <f>IF(X36&lt;&gt;"",1-(C36/X36),"")</f>
      </c>
    </row>
    <row r="37" ht="16" customHeight="1">
      <c r="A37" s="13"/>
      <c r="B37" s="30">
        <v>29</v>
      </c>
      <c r="C37" t="s" s="18">
        <f>IF(R36="","",C36+R36)</f>
      </c>
      <c r="D37" s="21"/>
      <c r="E37" s="19"/>
      <c r="F37" s="63"/>
      <c r="G37" s="19"/>
      <c r="H37" s="19"/>
      <c r="I37" s="19"/>
      <c r="J37" s="19"/>
      <c r="K37" t="s" s="74">
        <f>IF(J37="","",C37*0.03)</f>
      </c>
      <c r="L37" s="71"/>
      <c r="M37" t="s" s="18">
        <f>IF(J37="","",(K37/J37)/LOOKUP(RIGHT($D$2,3),'定数'!$A$6:$A$13,'定数'!$B$6:$B$13))</f>
      </c>
      <c r="N37" s="19"/>
      <c r="O37" s="63"/>
      <c r="P37" s="19"/>
      <c r="Q37" s="19"/>
      <c r="R37" t="s" s="18">
        <f>IF(P37="","",T37*M37*LOOKUP(RIGHT($D$2,3),'定数'!$A$6:$A$13,'定数'!$B$6:$B$13))</f>
      </c>
      <c r="S37" s="65"/>
      <c r="T37" t="s" s="75">
        <f>IF(P37="","",IF(G37="買",(P37-H37),(H37-P37))*IF(RIGHT($D$2,3)="JPY",100,10000))</f>
      </c>
      <c r="U37" s="66"/>
      <c r="V37" s="56">
        <f>IF(S37&lt;&gt;"",IF(S37&lt;0,1+V36,0),"")</f>
      </c>
      <c r="W37" t="s" s="77">
        <f>IF(T37&lt;&gt;"",IF(T37&lt;0,1+W36,0),"")</f>
      </c>
      <c r="X37" t="s" s="78">
        <f>IF(C37&lt;&gt;"",MAX(X36,C37),"")</f>
      </c>
      <c r="Y37" t="s" s="8">
        <f>IF(X37&lt;&gt;"",1-(C37/X37),"")</f>
      </c>
    </row>
    <row r="38" ht="16" customHeight="1">
      <c r="A38" s="13"/>
      <c r="B38" s="30">
        <v>30</v>
      </c>
      <c r="C38" t="s" s="18">
        <f>IF(R37="","",C37+R37)</f>
      </c>
      <c r="D38" s="21"/>
      <c r="E38" s="19"/>
      <c r="F38" s="63"/>
      <c r="G38" s="19"/>
      <c r="H38" s="19"/>
      <c r="I38" s="19"/>
      <c r="J38" s="19"/>
      <c r="K38" t="s" s="74">
        <f>IF(J38="","",C38*0.03)</f>
      </c>
      <c r="L38" s="71"/>
      <c r="M38" t="s" s="18">
        <f>IF(J38="","",(K38/J38)/LOOKUP(RIGHT($D$2,3),'定数'!$A$6:$A$13,'定数'!$B$6:$B$13))</f>
      </c>
      <c r="N38" s="19"/>
      <c r="O38" s="63"/>
      <c r="P38" s="19"/>
      <c r="Q38" s="19"/>
      <c r="R38" t="s" s="18">
        <f>IF(P38="","",T38*M38*LOOKUP(RIGHT($D$2,3),'定数'!$A$6:$A$13,'定数'!$B$6:$B$13))</f>
      </c>
      <c r="S38" s="65"/>
      <c r="T38" t="s" s="75">
        <f>IF(P38="","",IF(G38="買",(P38-H38),(H38-P38))*IF(RIGHT($D$2,3)="JPY",100,10000))</f>
      </c>
      <c r="U38" s="66"/>
      <c r="V38" s="56">
        <f>IF(S38&lt;&gt;"",IF(S38&lt;0,1+V37,0),"")</f>
      </c>
      <c r="W38" t="s" s="77">
        <f>IF(T38&lt;&gt;"",IF(T38&lt;0,1+W37,0),"")</f>
      </c>
      <c r="X38" t="s" s="78">
        <f>IF(C38&lt;&gt;"",MAX(X37,C38),"")</f>
      </c>
      <c r="Y38" t="s" s="8">
        <f>IF(X38&lt;&gt;"",1-(C38/X38),"")</f>
      </c>
    </row>
    <row r="39" ht="16" customHeight="1">
      <c r="A39" s="13"/>
      <c r="B39" s="30">
        <v>31</v>
      </c>
      <c r="C39" t="s" s="18">
        <f>IF(R38="","",C38+R38)</f>
      </c>
      <c r="D39" s="21"/>
      <c r="E39" s="19"/>
      <c r="F39" s="63"/>
      <c r="G39" s="19"/>
      <c r="H39" s="19"/>
      <c r="I39" s="19"/>
      <c r="J39" s="19"/>
      <c r="K39" t="s" s="74">
        <f>IF(J39="","",C39*0.03)</f>
      </c>
      <c r="L39" s="71"/>
      <c r="M39" t="s" s="18">
        <f>IF(J39="","",(K39/J39)/LOOKUP(RIGHT($D$2,3),'定数'!$A$6:$A$13,'定数'!$B$6:$B$13))</f>
      </c>
      <c r="N39" s="19"/>
      <c r="O39" s="63"/>
      <c r="P39" s="19"/>
      <c r="Q39" s="19"/>
      <c r="R39" t="s" s="18">
        <f>IF(P39="","",T39*M39*LOOKUP(RIGHT($D$2,3),'定数'!$A$6:$A$13,'定数'!$B$6:$B$13))</f>
      </c>
      <c r="S39" s="65"/>
      <c r="T39" t="s" s="75">
        <f>IF(P39="","",IF(G39="買",(P39-H39),(H39-P39))*IF(RIGHT($D$2,3)="JPY",100,10000))</f>
      </c>
      <c r="U39" s="66"/>
      <c r="V39" s="56">
        <f>IF(S39&lt;&gt;"",IF(S39&lt;0,1+V38,0),"")</f>
      </c>
      <c r="W39" t="s" s="77">
        <f>IF(T39&lt;&gt;"",IF(T39&lt;0,1+W38,0),"")</f>
      </c>
      <c r="X39" t="s" s="78">
        <f>IF(C39&lt;&gt;"",MAX(X38,C39),"")</f>
      </c>
      <c r="Y39" t="s" s="8">
        <f>IF(X39&lt;&gt;"",1-(C39/X39),"")</f>
      </c>
    </row>
    <row r="40" ht="16" customHeight="1">
      <c r="A40" s="13"/>
      <c r="B40" s="30">
        <v>32</v>
      </c>
      <c r="C40" t="s" s="18">
        <f>IF(R39="","",C39+R39)</f>
      </c>
      <c r="D40" s="21"/>
      <c r="E40" s="19"/>
      <c r="F40" s="63"/>
      <c r="G40" s="19"/>
      <c r="H40" s="19"/>
      <c r="I40" s="19"/>
      <c r="J40" s="19"/>
      <c r="K40" t="s" s="74">
        <f>IF(J40="","",C40*0.03)</f>
      </c>
      <c r="L40" s="71"/>
      <c r="M40" t="s" s="18">
        <f>IF(J40="","",(K40/J40)/LOOKUP(RIGHT($D$2,3),'定数'!$A$6:$A$13,'定数'!$B$6:$B$13))</f>
      </c>
      <c r="N40" s="19"/>
      <c r="O40" s="63"/>
      <c r="P40" s="19"/>
      <c r="Q40" s="19"/>
      <c r="R40" t="s" s="18">
        <f>IF(P40="","",T40*M40*LOOKUP(RIGHT($D$2,3),'定数'!$A$6:$A$13,'定数'!$B$6:$B$13))</f>
      </c>
      <c r="S40" s="65"/>
      <c r="T40" t="s" s="75">
        <f>IF(P40="","",IF(G40="買",(P40-H40),(H40-P40))*IF(RIGHT($D$2,3)="JPY",100,10000))</f>
      </c>
      <c r="U40" s="66"/>
      <c r="V40" s="56">
        <f>IF(S40&lt;&gt;"",IF(S40&lt;0,1+V39,0),"")</f>
      </c>
      <c r="W40" t="s" s="77">
        <f>IF(T40&lt;&gt;"",IF(T40&lt;0,1+W39,0),"")</f>
      </c>
      <c r="X40" t="s" s="78">
        <f>IF(C40&lt;&gt;"",MAX(X39,C40),"")</f>
      </c>
      <c r="Y40" t="s" s="8">
        <f>IF(X40&lt;&gt;"",1-(C40/X40),"")</f>
      </c>
    </row>
    <row r="41" ht="16" customHeight="1">
      <c r="A41" s="13"/>
      <c r="B41" s="30">
        <v>33</v>
      </c>
      <c r="C41" t="s" s="18">
        <f>IF(R40="","",C40+R40)</f>
      </c>
      <c r="D41" s="21"/>
      <c r="E41" s="19"/>
      <c r="F41" s="63"/>
      <c r="G41" s="19"/>
      <c r="H41" s="19"/>
      <c r="I41" s="19"/>
      <c r="J41" s="19"/>
      <c r="K41" t="s" s="74">
        <f>IF(J41="","",C41*0.03)</f>
      </c>
      <c r="L41" s="71"/>
      <c r="M41" t="s" s="18">
        <f>IF(J41="","",(K41/J41)/LOOKUP(RIGHT($D$2,3),'定数'!$A$6:$A$13,'定数'!$B$6:$B$13))</f>
      </c>
      <c r="N41" s="19"/>
      <c r="O41" s="63"/>
      <c r="P41" s="19"/>
      <c r="Q41" s="19"/>
      <c r="R41" t="s" s="18">
        <f>IF(P41="","",T41*M41*LOOKUP(RIGHT($D$2,3),'定数'!$A$6:$A$13,'定数'!$B$6:$B$13))</f>
      </c>
      <c r="S41" s="65"/>
      <c r="T41" t="s" s="75">
        <f>IF(P41="","",IF(G41="買",(P41-H41),(H41-P41))*IF(RIGHT($D$2,3)="JPY",100,10000))</f>
      </c>
      <c r="U41" s="66"/>
      <c r="V41" s="56">
        <f>IF(S41&lt;&gt;"",IF(S41&lt;0,1+V40,0),"")</f>
      </c>
      <c r="W41" t="s" s="77">
        <f>IF(T41&lt;&gt;"",IF(T41&lt;0,1+W40,0),"")</f>
      </c>
      <c r="X41" t="s" s="78">
        <f>IF(C41&lt;&gt;"",MAX(X40,C41),"")</f>
      </c>
      <c r="Y41" t="s" s="8">
        <f>IF(X41&lt;&gt;"",1-(C41/X41),"")</f>
      </c>
    </row>
    <row r="42" ht="16" customHeight="1">
      <c r="A42" s="13"/>
      <c r="B42" s="30">
        <v>34</v>
      </c>
      <c r="C42" t="s" s="18">
        <f>IF(R41="","",C41+R41)</f>
      </c>
      <c r="D42" s="21"/>
      <c r="E42" s="19"/>
      <c r="F42" s="63"/>
      <c r="G42" s="19"/>
      <c r="H42" s="19"/>
      <c r="I42" s="19"/>
      <c r="J42" s="19"/>
      <c r="K42" t="s" s="74">
        <f>IF(J42="","",C42*0.03)</f>
      </c>
      <c r="L42" s="71"/>
      <c r="M42" t="s" s="18">
        <f>IF(J42="","",(K42/J42)/LOOKUP(RIGHT($D$2,3),'定数'!$A$6:$A$13,'定数'!$B$6:$B$13))</f>
      </c>
      <c r="N42" s="19"/>
      <c r="O42" s="63"/>
      <c r="P42" s="19"/>
      <c r="Q42" s="19"/>
      <c r="R42" t="s" s="18">
        <f>IF(P42="","",T42*M42*LOOKUP(RIGHT($D$2,3),'定数'!$A$6:$A$13,'定数'!$B$6:$B$13))</f>
      </c>
      <c r="S42" s="65"/>
      <c r="T42" t="s" s="75">
        <f>IF(P42="","",IF(G42="買",(P42-H42),(H42-P42))*IF(RIGHT($D$2,3)="JPY",100,10000))</f>
      </c>
      <c r="U42" s="66"/>
      <c r="V42" s="56">
        <f>IF(S42&lt;&gt;"",IF(S42&lt;0,1+V41,0),"")</f>
      </c>
      <c r="W42" t="s" s="77">
        <f>IF(T42&lt;&gt;"",IF(T42&lt;0,1+W41,0),"")</f>
      </c>
      <c r="X42" t="s" s="78">
        <f>IF(C42&lt;&gt;"",MAX(X41,C42),"")</f>
      </c>
      <c r="Y42" t="s" s="8">
        <f>IF(X42&lt;&gt;"",1-(C42/X42),"")</f>
      </c>
    </row>
    <row r="43" ht="16" customHeight="1">
      <c r="A43" s="13"/>
      <c r="B43" s="30">
        <v>35</v>
      </c>
      <c r="C43" t="s" s="18">
        <f>IF(R42="","",C42+R42)</f>
      </c>
      <c r="D43" s="21"/>
      <c r="E43" s="19"/>
      <c r="F43" s="63"/>
      <c r="G43" s="19"/>
      <c r="H43" s="19"/>
      <c r="I43" s="19"/>
      <c r="J43" s="19"/>
      <c r="K43" t="s" s="74">
        <f>IF(J43="","",C43*0.03)</f>
      </c>
      <c r="L43" s="71"/>
      <c r="M43" t="s" s="18">
        <f>IF(J43="","",(K43/J43)/LOOKUP(RIGHT($D$2,3),'定数'!$A$6:$A$13,'定数'!$B$6:$B$13))</f>
      </c>
      <c r="N43" s="19"/>
      <c r="O43" s="63"/>
      <c r="P43" s="19"/>
      <c r="Q43" s="19"/>
      <c r="R43" t="s" s="18">
        <f>IF(P43="","",T43*M43*LOOKUP(RIGHT($D$2,3),'定数'!$A$6:$A$13,'定数'!$B$6:$B$13))</f>
      </c>
      <c r="S43" s="65"/>
      <c r="T43" t="s" s="75">
        <f>IF(P43="","",IF(G43="買",(P43-H43),(H43-P43))*IF(RIGHT($D$2,3)="JPY",100,10000))</f>
      </c>
      <c r="U43" s="66"/>
      <c r="V43" s="56">
        <f>IF(S43&lt;&gt;"",IF(S43&lt;0,1+V42,0),"")</f>
      </c>
      <c r="W43" t="s" s="77">
        <f>IF(T43&lt;&gt;"",IF(T43&lt;0,1+W42,0),"")</f>
      </c>
      <c r="X43" t="s" s="78">
        <f>IF(C43&lt;&gt;"",MAX(X42,C43),"")</f>
      </c>
      <c r="Y43" t="s" s="8">
        <f>IF(X43&lt;&gt;"",1-(C43/X43),"")</f>
      </c>
    </row>
    <row r="44" ht="16" customHeight="1">
      <c r="A44" s="13"/>
      <c r="B44" s="30">
        <v>36</v>
      </c>
      <c r="C44" t="s" s="18">
        <f>IF(R43="","",C43+R43)</f>
      </c>
      <c r="D44" s="21"/>
      <c r="E44" s="19"/>
      <c r="F44" s="63"/>
      <c r="G44" s="19"/>
      <c r="H44" s="19"/>
      <c r="I44" s="19"/>
      <c r="J44" s="19"/>
      <c r="K44" t="s" s="74">
        <f>IF(J44="","",C44*0.03)</f>
      </c>
      <c r="L44" s="71"/>
      <c r="M44" t="s" s="18">
        <f>IF(J44="","",(K44/J44)/LOOKUP(RIGHT($D$2,3),'定数'!$A$6:$A$13,'定数'!$B$6:$B$13))</f>
      </c>
      <c r="N44" s="19"/>
      <c r="O44" s="63"/>
      <c r="P44" s="19"/>
      <c r="Q44" s="19"/>
      <c r="R44" t="s" s="18">
        <f>IF(P44="","",T44*M44*LOOKUP(RIGHT($D$2,3),'定数'!$A$6:$A$13,'定数'!$B$6:$B$13))</f>
      </c>
      <c r="S44" s="65"/>
      <c r="T44" t="s" s="75">
        <f>IF(P44="","",IF(G44="買",(P44-H44),(H44-P44))*IF(RIGHT($D$2,3)="JPY",100,10000))</f>
      </c>
      <c r="U44" s="66"/>
      <c r="V44" s="56">
        <f>IF(S44&lt;&gt;"",IF(S44&lt;0,1+V43,0),"")</f>
      </c>
      <c r="W44" t="s" s="77">
        <f>IF(T44&lt;&gt;"",IF(T44&lt;0,1+W43,0),"")</f>
      </c>
      <c r="X44" t="s" s="78">
        <f>IF(C44&lt;&gt;"",MAX(X43,C44),"")</f>
      </c>
      <c r="Y44" t="s" s="8">
        <f>IF(X44&lt;&gt;"",1-(C44/X44),"")</f>
      </c>
    </row>
    <row r="45" ht="16" customHeight="1">
      <c r="A45" s="13"/>
      <c r="B45" s="30">
        <v>37</v>
      </c>
      <c r="C45" t="s" s="18">
        <f>IF(R44="","",C44+R44)</f>
      </c>
      <c r="D45" s="21"/>
      <c r="E45" s="19"/>
      <c r="F45" s="63"/>
      <c r="G45" s="19"/>
      <c r="H45" s="19"/>
      <c r="I45" s="19"/>
      <c r="J45" s="19"/>
      <c r="K45" t="s" s="74">
        <f>IF(J45="","",C45*0.03)</f>
      </c>
      <c r="L45" s="71"/>
      <c r="M45" t="s" s="18">
        <f>IF(J45="","",(K45/J45)/LOOKUP(RIGHT($D$2,3),'定数'!$A$6:$A$13,'定数'!$B$6:$B$13))</f>
      </c>
      <c r="N45" s="19"/>
      <c r="O45" s="63"/>
      <c r="P45" s="19"/>
      <c r="Q45" s="19"/>
      <c r="R45" t="s" s="18">
        <f>IF(P45="","",T45*M45*LOOKUP(RIGHT($D$2,3),'定数'!$A$6:$A$13,'定数'!$B$6:$B$13))</f>
      </c>
      <c r="S45" s="65"/>
      <c r="T45" t="s" s="75">
        <f>IF(P45="","",IF(G45="買",(P45-H45),(H45-P45))*IF(RIGHT($D$2,3)="JPY",100,10000))</f>
      </c>
      <c r="U45" s="66"/>
      <c r="V45" s="56">
        <f>IF(S45&lt;&gt;"",IF(S45&lt;0,1+V44,0),"")</f>
      </c>
      <c r="W45" t="s" s="77">
        <f>IF(T45&lt;&gt;"",IF(T45&lt;0,1+W44,0),"")</f>
      </c>
      <c r="X45" t="s" s="78">
        <f>IF(C45&lt;&gt;"",MAX(X44,C45),"")</f>
      </c>
      <c r="Y45" t="s" s="8">
        <f>IF(X45&lt;&gt;"",1-(C45/X45),"")</f>
      </c>
    </row>
    <row r="46" ht="16" customHeight="1">
      <c r="A46" s="13"/>
      <c r="B46" s="30">
        <v>38</v>
      </c>
      <c r="C46" t="s" s="18">
        <f>IF(R45="","",C45+R45)</f>
      </c>
      <c r="D46" s="21"/>
      <c r="E46" s="19"/>
      <c r="F46" s="63"/>
      <c r="G46" s="19"/>
      <c r="H46" s="19"/>
      <c r="I46" s="19"/>
      <c r="J46" s="19"/>
      <c r="K46" t="s" s="74">
        <f>IF(J46="","",C46*0.03)</f>
      </c>
      <c r="L46" s="71"/>
      <c r="M46" t="s" s="18">
        <f>IF(J46="","",(K46/J46)/LOOKUP(RIGHT($D$2,3),'定数'!$A$6:$A$13,'定数'!$B$6:$B$13))</f>
      </c>
      <c r="N46" s="19"/>
      <c r="O46" s="63"/>
      <c r="P46" s="19"/>
      <c r="Q46" s="19"/>
      <c r="R46" t="s" s="18">
        <f>IF(P46="","",T46*M46*LOOKUP(RIGHT($D$2,3),'定数'!$A$6:$A$13,'定数'!$B$6:$B$13))</f>
      </c>
      <c r="S46" s="65"/>
      <c r="T46" t="s" s="75">
        <f>IF(P46="","",IF(G46="買",(P46-H46),(H46-P46))*IF(RIGHT($D$2,3)="JPY",100,10000))</f>
      </c>
      <c r="U46" s="66"/>
      <c r="V46" s="56">
        <f>IF(S46&lt;&gt;"",IF(S46&lt;0,1+V45,0),"")</f>
      </c>
      <c r="W46" t="s" s="77">
        <f>IF(T46&lt;&gt;"",IF(T46&lt;0,1+W45,0),"")</f>
      </c>
      <c r="X46" t="s" s="78">
        <f>IF(C46&lt;&gt;"",MAX(X45,C46),"")</f>
      </c>
      <c r="Y46" t="s" s="8">
        <f>IF(X46&lt;&gt;"",1-(C46/X46),"")</f>
      </c>
    </row>
    <row r="47" ht="16" customHeight="1">
      <c r="A47" s="13"/>
      <c r="B47" s="30">
        <v>39</v>
      </c>
      <c r="C47" t="s" s="18">
        <f>IF(R46="","",C46+R46)</f>
      </c>
      <c r="D47" s="21"/>
      <c r="E47" s="19"/>
      <c r="F47" s="63"/>
      <c r="G47" s="19"/>
      <c r="H47" s="19"/>
      <c r="I47" s="19"/>
      <c r="J47" s="19"/>
      <c r="K47" t="s" s="74">
        <f>IF(J47="","",C47*0.03)</f>
      </c>
      <c r="L47" s="71"/>
      <c r="M47" t="s" s="18">
        <f>IF(J47="","",(K47/J47)/LOOKUP(RIGHT($D$2,3),'定数'!$A$6:$A$13,'定数'!$B$6:$B$13))</f>
      </c>
      <c r="N47" s="19"/>
      <c r="O47" s="63"/>
      <c r="P47" s="19"/>
      <c r="Q47" s="19"/>
      <c r="R47" t="s" s="18">
        <f>IF(P47="","",T47*M47*LOOKUP(RIGHT($D$2,3),'定数'!$A$6:$A$13,'定数'!$B$6:$B$13))</f>
      </c>
      <c r="S47" s="65"/>
      <c r="T47" t="s" s="75">
        <f>IF(P47="","",IF(G47="買",(P47-H47),(H47-P47))*IF(RIGHT($D$2,3)="JPY",100,10000))</f>
      </c>
      <c r="U47" s="66"/>
      <c r="V47" s="56">
        <f>IF(S47&lt;&gt;"",IF(S47&lt;0,1+V46,0),"")</f>
      </c>
      <c r="W47" t="s" s="77">
        <f>IF(T47&lt;&gt;"",IF(T47&lt;0,1+W46,0),"")</f>
      </c>
      <c r="X47" t="s" s="78">
        <f>IF(C47&lt;&gt;"",MAX(X46,C47),"")</f>
      </c>
      <c r="Y47" t="s" s="8">
        <f>IF(X47&lt;&gt;"",1-(C47/X47),"")</f>
      </c>
    </row>
    <row r="48" ht="16" customHeight="1">
      <c r="A48" s="13"/>
      <c r="B48" s="30">
        <v>40</v>
      </c>
      <c r="C48" t="s" s="18">
        <f>IF(R47="","",C47+R47)</f>
      </c>
      <c r="D48" s="21"/>
      <c r="E48" s="19"/>
      <c r="F48" s="63"/>
      <c r="G48" s="19"/>
      <c r="H48" s="19"/>
      <c r="I48" s="19"/>
      <c r="J48" s="19"/>
      <c r="K48" t="s" s="74">
        <f>IF(J48="","",C48*0.03)</f>
      </c>
      <c r="L48" s="71"/>
      <c r="M48" t="s" s="18">
        <f>IF(J48="","",(K48/J48)/LOOKUP(RIGHT($D$2,3),'定数'!$A$6:$A$13,'定数'!$B$6:$B$13))</f>
      </c>
      <c r="N48" s="19"/>
      <c r="O48" s="63"/>
      <c r="P48" s="19"/>
      <c r="Q48" s="19"/>
      <c r="R48" t="s" s="18">
        <f>IF(P48="","",T48*M48*LOOKUP(RIGHT($D$2,3),'定数'!$A$6:$A$13,'定数'!$B$6:$B$13))</f>
      </c>
      <c r="S48" s="65"/>
      <c r="T48" t="s" s="75">
        <f>IF(P48="","",IF(G48="買",(P48-H48),(H48-P48))*IF(RIGHT($D$2,3)="JPY",100,10000))</f>
      </c>
      <c r="U48" s="66"/>
      <c r="V48" s="56">
        <f>IF(S48&lt;&gt;"",IF(S48&lt;0,1+V47,0),"")</f>
      </c>
      <c r="W48" t="s" s="77">
        <f>IF(T48&lt;&gt;"",IF(T48&lt;0,1+W47,0),"")</f>
      </c>
      <c r="X48" t="s" s="78">
        <f>IF(C48&lt;&gt;"",MAX(X47,C48),"")</f>
      </c>
      <c r="Y48" t="s" s="8">
        <f>IF(X48&lt;&gt;"",1-(C48/X48),"")</f>
      </c>
    </row>
    <row r="49" ht="16" customHeight="1">
      <c r="A49" s="13"/>
      <c r="B49" s="30">
        <v>41</v>
      </c>
      <c r="C49" t="s" s="18">
        <f>IF(R48="","",C48+R48)</f>
      </c>
      <c r="D49" s="21"/>
      <c r="E49" s="19"/>
      <c r="F49" s="63"/>
      <c r="G49" s="19"/>
      <c r="H49" s="19"/>
      <c r="I49" s="19"/>
      <c r="J49" s="19"/>
      <c r="K49" t="s" s="74">
        <f>IF(J49="","",C49*0.03)</f>
      </c>
      <c r="L49" s="71"/>
      <c r="M49" t="s" s="18">
        <f>IF(J49="","",(K49/J49)/LOOKUP(RIGHT($D$2,3),'定数'!$A$6:$A$13,'定数'!$B$6:$B$13))</f>
      </c>
      <c r="N49" s="19"/>
      <c r="O49" s="63"/>
      <c r="P49" s="19"/>
      <c r="Q49" s="19"/>
      <c r="R49" t="s" s="18">
        <f>IF(P49="","",T49*M49*LOOKUP(RIGHT($D$2,3),'定数'!$A$6:$A$13,'定数'!$B$6:$B$13))</f>
      </c>
      <c r="S49" s="65"/>
      <c r="T49" t="s" s="75">
        <f>IF(P49="","",IF(G49="買",(P49-H49),(H49-P49))*IF(RIGHT($D$2,3)="JPY",100,10000))</f>
      </c>
      <c r="U49" s="66"/>
      <c r="V49" s="56">
        <f>IF(S49&lt;&gt;"",IF(S49&lt;0,1+V48,0),"")</f>
      </c>
      <c r="W49" t="s" s="77">
        <f>IF(T49&lt;&gt;"",IF(T49&lt;0,1+W48,0),"")</f>
      </c>
      <c r="X49" t="s" s="78">
        <f>IF(C49&lt;&gt;"",MAX(X48,C49),"")</f>
      </c>
      <c r="Y49" t="s" s="8">
        <f>IF(X49&lt;&gt;"",1-(C49/X49),"")</f>
      </c>
    </row>
    <row r="50" ht="16" customHeight="1">
      <c r="A50" s="13"/>
      <c r="B50" s="30">
        <v>42</v>
      </c>
      <c r="C50" t="s" s="18">
        <f>IF(R49="","",C49+R49)</f>
      </c>
      <c r="D50" s="21"/>
      <c r="E50" s="19"/>
      <c r="F50" s="63"/>
      <c r="G50" s="19"/>
      <c r="H50" s="19"/>
      <c r="I50" s="19"/>
      <c r="J50" s="19"/>
      <c r="K50" t="s" s="74">
        <f>IF(J50="","",C50*0.03)</f>
      </c>
      <c r="L50" s="71"/>
      <c r="M50" t="s" s="18">
        <f>IF(J50="","",(K50/J50)/LOOKUP(RIGHT($D$2,3),'定数'!$A$6:$A$13,'定数'!$B$6:$B$13))</f>
      </c>
      <c r="N50" s="19"/>
      <c r="O50" s="63"/>
      <c r="P50" s="19"/>
      <c r="Q50" s="19"/>
      <c r="R50" t="s" s="18">
        <f>IF(P50="","",T50*M50*LOOKUP(RIGHT($D$2,3),'定数'!$A$6:$A$13,'定数'!$B$6:$B$13))</f>
      </c>
      <c r="S50" s="65"/>
      <c r="T50" t="s" s="75">
        <f>IF(P50="","",IF(G50="買",(P50-H50),(H50-P50))*IF(RIGHT($D$2,3)="JPY",100,10000))</f>
      </c>
      <c r="U50" s="66"/>
      <c r="V50" s="56">
        <f>IF(S50&lt;&gt;"",IF(S50&lt;0,1+V49,0),"")</f>
      </c>
      <c r="W50" t="s" s="77">
        <f>IF(T50&lt;&gt;"",IF(T50&lt;0,1+W49,0),"")</f>
      </c>
      <c r="X50" t="s" s="78">
        <f>IF(C50&lt;&gt;"",MAX(X49,C50),"")</f>
      </c>
      <c r="Y50" t="s" s="8">
        <f>IF(X50&lt;&gt;"",1-(C50/X50),"")</f>
      </c>
    </row>
    <row r="51" ht="16" customHeight="1">
      <c r="A51" s="13"/>
      <c r="B51" s="30">
        <v>43</v>
      </c>
      <c r="C51" t="s" s="18">
        <f>IF(R50="","",C50+R50)</f>
      </c>
      <c r="D51" s="21"/>
      <c r="E51" s="19"/>
      <c r="F51" s="63"/>
      <c r="G51" s="19"/>
      <c r="H51" s="19"/>
      <c r="I51" s="19"/>
      <c r="J51" s="19"/>
      <c r="K51" t="s" s="74">
        <f>IF(J51="","",C51*0.03)</f>
      </c>
      <c r="L51" s="71"/>
      <c r="M51" t="s" s="18">
        <f>IF(J51="","",(K51/J51)/LOOKUP(RIGHT($D$2,3),'定数'!$A$6:$A$13,'定数'!$B$6:$B$13))</f>
      </c>
      <c r="N51" s="19"/>
      <c r="O51" s="63"/>
      <c r="P51" s="19"/>
      <c r="Q51" s="19"/>
      <c r="R51" t="s" s="18">
        <f>IF(P51="","",T51*M51*LOOKUP(RIGHT($D$2,3),'定数'!$A$6:$A$13,'定数'!$B$6:$B$13))</f>
      </c>
      <c r="S51" s="65"/>
      <c r="T51" t="s" s="75">
        <f>IF(P51="","",IF(G51="買",(P51-H51),(H51-P51))*IF(RIGHT($D$2,3)="JPY",100,10000))</f>
      </c>
      <c r="U51" s="66"/>
      <c r="V51" s="56">
        <f>IF(S51&lt;&gt;"",IF(S51&lt;0,1+V50,0),"")</f>
      </c>
      <c r="W51" t="s" s="77">
        <f>IF(T51&lt;&gt;"",IF(T51&lt;0,1+W50,0),"")</f>
      </c>
      <c r="X51" t="s" s="78">
        <f>IF(C51&lt;&gt;"",MAX(X50,C51),"")</f>
      </c>
      <c r="Y51" t="s" s="8">
        <f>IF(X51&lt;&gt;"",1-(C51/X51),"")</f>
      </c>
    </row>
    <row r="52" ht="16" customHeight="1">
      <c r="A52" s="13"/>
      <c r="B52" s="30">
        <v>44</v>
      </c>
      <c r="C52" t="s" s="18">
        <f>IF(R51="","",C51+R51)</f>
      </c>
      <c r="D52" s="21"/>
      <c r="E52" s="19"/>
      <c r="F52" s="63"/>
      <c r="G52" s="19"/>
      <c r="H52" s="19"/>
      <c r="I52" s="19"/>
      <c r="J52" s="19"/>
      <c r="K52" t="s" s="74">
        <f>IF(J52="","",C52*0.03)</f>
      </c>
      <c r="L52" s="71"/>
      <c r="M52" t="s" s="18">
        <f>IF(J52="","",(K52/J52)/LOOKUP(RIGHT($D$2,3),'定数'!$A$6:$A$13,'定数'!$B$6:$B$13))</f>
      </c>
      <c r="N52" s="19"/>
      <c r="O52" s="63"/>
      <c r="P52" s="19"/>
      <c r="Q52" s="19"/>
      <c r="R52" t="s" s="18">
        <f>IF(P52="","",T52*M52*LOOKUP(RIGHT($D$2,3),'定数'!$A$6:$A$13,'定数'!$B$6:$B$13))</f>
      </c>
      <c r="S52" s="65"/>
      <c r="T52" t="s" s="75">
        <f>IF(P52="","",IF(G52="買",(P52-H52),(H52-P52))*IF(RIGHT($D$2,3)="JPY",100,10000))</f>
      </c>
      <c r="U52" s="66"/>
      <c r="V52" s="56">
        <f>IF(S52&lt;&gt;"",IF(S52&lt;0,1+V51,0),"")</f>
      </c>
      <c r="W52" t="s" s="77">
        <f>IF(T52&lt;&gt;"",IF(T52&lt;0,1+W51,0),"")</f>
      </c>
      <c r="X52" t="s" s="78">
        <f>IF(C52&lt;&gt;"",MAX(X51,C52),"")</f>
      </c>
      <c r="Y52" t="s" s="8">
        <f>IF(X52&lt;&gt;"",1-(C52/X52),"")</f>
      </c>
    </row>
    <row r="53" ht="16" customHeight="1">
      <c r="A53" s="13"/>
      <c r="B53" s="30">
        <v>45</v>
      </c>
      <c r="C53" t="s" s="18">
        <f>IF(R52="","",C52+R52)</f>
      </c>
      <c r="D53" s="21"/>
      <c r="E53" s="19"/>
      <c r="F53" s="63"/>
      <c r="G53" s="19"/>
      <c r="H53" s="19"/>
      <c r="I53" s="19"/>
      <c r="J53" s="19"/>
      <c r="K53" t="s" s="74">
        <f>IF(J53="","",C53*0.03)</f>
      </c>
      <c r="L53" s="71"/>
      <c r="M53" t="s" s="18">
        <f>IF(J53="","",(K53/J53)/LOOKUP(RIGHT($D$2,3),'定数'!$A$6:$A$13,'定数'!$B$6:$B$13))</f>
      </c>
      <c r="N53" s="19"/>
      <c r="O53" s="63"/>
      <c r="P53" s="19"/>
      <c r="Q53" s="19"/>
      <c r="R53" t="s" s="18">
        <f>IF(P53="","",T53*M53*LOOKUP(RIGHT($D$2,3),'定数'!$A$6:$A$13,'定数'!$B$6:$B$13))</f>
      </c>
      <c r="S53" s="65"/>
      <c r="T53" t="s" s="75">
        <f>IF(P53="","",IF(G53="買",(P53-H53),(H53-P53))*IF(RIGHT($D$2,3)="JPY",100,10000))</f>
      </c>
      <c r="U53" s="66"/>
      <c r="V53" s="56">
        <f>IF(S53&lt;&gt;"",IF(S53&lt;0,1+V52,0),"")</f>
      </c>
      <c r="W53" t="s" s="77">
        <f>IF(T53&lt;&gt;"",IF(T53&lt;0,1+W52,0),"")</f>
      </c>
      <c r="X53" t="s" s="78">
        <f>IF(C53&lt;&gt;"",MAX(X52,C53),"")</f>
      </c>
      <c r="Y53" t="s" s="8">
        <f>IF(X53&lt;&gt;"",1-(C53/X53),"")</f>
      </c>
    </row>
    <row r="54" ht="16" customHeight="1">
      <c r="A54" s="13"/>
      <c r="B54" s="30">
        <v>46</v>
      </c>
      <c r="C54" t="s" s="18">
        <f>IF(R53="","",C53+R53)</f>
      </c>
      <c r="D54" s="21"/>
      <c r="E54" s="19"/>
      <c r="F54" s="63"/>
      <c r="G54" s="19"/>
      <c r="H54" s="19"/>
      <c r="I54" s="19"/>
      <c r="J54" s="19"/>
      <c r="K54" t="s" s="74">
        <f>IF(J54="","",C54*0.03)</f>
      </c>
      <c r="L54" s="71"/>
      <c r="M54" t="s" s="18">
        <f>IF(J54="","",(K54/J54)/LOOKUP(RIGHT($D$2,3),'定数'!$A$6:$A$13,'定数'!$B$6:$B$13))</f>
      </c>
      <c r="N54" s="19"/>
      <c r="O54" s="63"/>
      <c r="P54" s="19"/>
      <c r="Q54" s="19"/>
      <c r="R54" t="s" s="18">
        <f>IF(P54="","",T54*M54*LOOKUP(RIGHT($D$2,3),'定数'!$A$6:$A$13,'定数'!$B$6:$B$13))</f>
      </c>
      <c r="S54" s="65"/>
      <c r="T54" t="s" s="75">
        <f>IF(P54="","",IF(G54="買",(P54-H54),(H54-P54))*IF(RIGHT($D$2,3)="JPY",100,10000))</f>
      </c>
      <c r="U54" s="66"/>
      <c r="V54" s="56">
        <f>IF(S54&lt;&gt;"",IF(S54&lt;0,1+V53,0),"")</f>
      </c>
      <c r="W54" t="s" s="77">
        <f>IF(T54&lt;&gt;"",IF(T54&lt;0,1+W53,0),"")</f>
      </c>
      <c r="X54" t="s" s="78">
        <f>IF(C54&lt;&gt;"",MAX(X53,C54),"")</f>
      </c>
      <c r="Y54" t="s" s="8">
        <f>IF(X54&lt;&gt;"",1-(C54/X54),"")</f>
      </c>
    </row>
    <row r="55" ht="16" customHeight="1">
      <c r="A55" s="13"/>
      <c r="B55" s="30">
        <v>47</v>
      </c>
      <c r="C55" t="s" s="18">
        <f>IF(R54="","",C54+R54)</f>
      </c>
      <c r="D55" s="21"/>
      <c r="E55" s="19"/>
      <c r="F55" s="63"/>
      <c r="G55" s="19"/>
      <c r="H55" s="19"/>
      <c r="I55" s="19"/>
      <c r="J55" s="19"/>
      <c r="K55" t="s" s="74">
        <f>IF(J55="","",C55*0.03)</f>
      </c>
      <c r="L55" s="71"/>
      <c r="M55" t="s" s="18">
        <f>IF(J55="","",(K55/J55)/LOOKUP(RIGHT($D$2,3),'定数'!$A$6:$A$13,'定数'!$B$6:$B$13))</f>
      </c>
      <c r="N55" s="19"/>
      <c r="O55" s="63"/>
      <c r="P55" s="19"/>
      <c r="Q55" s="19"/>
      <c r="R55" t="s" s="18">
        <f>IF(P55="","",T55*M55*LOOKUP(RIGHT($D$2,3),'定数'!$A$6:$A$13,'定数'!$B$6:$B$13))</f>
      </c>
      <c r="S55" s="65"/>
      <c r="T55" t="s" s="75">
        <f>IF(P55="","",IF(G55="買",(P55-H55),(H55-P55))*IF(RIGHT($D$2,3)="JPY",100,10000))</f>
      </c>
      <c r="U55" s="66"/>
      <c r="V55" s="56">
        <f>IF(S55&lt;&gt;"",IF(S55&lt;0,1+V54,0),"")</f>
      </c>
      <c r="W55" t="s" s="77">
        <f>IF(T55&lt;&gt;"",IF(T55&lt;0,1+W54,0),"")</f>
      </c>
      <c r="X55" t="s" s="78">
        <f>IF(C55&lt;&gt;"",MAX(X54,C55),"")</f>
      </c>
      <c r="Y55" t="s" s="8">
        <f>IF(X55&lt;&gt;"",1-(C55/X55),"")</f>
      </c>
    </row>
    <row r="56" ht="16" customHeight="1">
      <c r="A56" s="13"/>
      <c r="B56" s="30">
        <v>48</v>
      </c>
      <c r="C56" t="s" s="18">
        <f>IF(R55="","",C55+R55)</f>
      </c>
      <c r="D56" s="21"/>
      <c r="E56" s="19"/>
      <c r="F56" s="63"/>
      <c r="G56" s="19"/>
      <c r="H56" s="19"/>
      <c r="I56" s="19"/>
      <c r="J56" s="19"/>
      <c r="K56" t="s" s="74">
        <f>IF(J56="","",C56*0.03)</f>
      </c>
      <c r="L56" s="71"/>
      <c r="M56" t="s" s="18">
        <f>IF(J56="","",(K56/J56)/LOOKUP(RIGHT($D$2,3),'定数'!$A$6:$A$13,'定数'!$B$6:$B$13))</f>
      </c>
      <c r="N56" s="19"/>
      <c r="O56" s="63"/>
      <c r="P56" s="19"/>
      <c r="Q56" s="19"/>
      <c r="R56" t="s" s="18">
        <f>IF(P56="","",T56*M56*LOOKUP(RIGHT($D$2,3),'定数'!$A$6:$A$13,'定数'!$B$6:$B$13))</f>
      </c>
      <c r="S56" s="65"/>
      <c r="T56" t="s" s="75">
        <f>IF(P56="","",IF(G56="買",(P56-H56),(H56-P56))*IF(RIGHT($D$2,3)="JPY",100,10000))</f>
      </c>
      <c r="U56" s="66"/>
      <c r="V56" s="56">
        <f>IF(S56&lt;&gt;"",IF(S56&lt;0,1+V55,0),"")</f>
      </c>
      <c r="W56" t="s" s="77">
        <f>IF(T56&lt;&gt;"",IF(T56&lt;0,1+W55,0),"")</f>
      </c>
      <c r="X56" t="s" s="78">
        <f>IF(C56&lt;&gt;"",MAX(X55,C56),"")</f>
      </c>
      <c r="Y56" t="s" s="8">
        <f>IF(X56&lt;&gt;"",1-(C56/X56),"")</f>
      </c>
    </row>
    <row r="57" ht="16" customHeight="1">
      <c r="A57" s="13"/>
      <c r="B57" s="30">
        <v>49</v>
      </c>
      <c r="C57" t="s" s="18">
        <f>IF(R56="","",C56+R56)</f>
      </c>
      <c r="D57" s="21"/>
      <c r="E57" s="19"/>
      <c r="F57" s="63"/>
      <c r="G57" s="19"/>
      <c r="H57" s="19"/>
      <c r="I57" s="19"/>
      <c r="J57" s="19"/>
      <c r="K57" t="s" s="74">
        <f>IF(J57="","",C57*0.03)</f>
      </c>
      <c r="L57" s="71"/>
      <c r="M57" t="s" s="18">
        <f>IF(J57="","",(K57/J57)/LOOKUP(RIGHT($D$2,3),'定数'!$A$6:$A$13,'定数'!$B$6:$B$13))</f>
      </c>
      <c r="N57" s="19"/>
      <c r="O57" s="63"/>
      <c r="P57" s="19"/>
      <c r="Q57" s="19"/>
      <c r="R57" t="s" s="18">
        <f>IF(P57="","",T57*M57*LOOKUP(RIGHT($D$2,3),'定数'!$A$6:$A$13,'定数'!$B$6:$B$13))</f>
      </c>
      <c r="S57" s="65"/>
      <c r="T57" t="s" s="75">
        <f>IF(P57="","",IF(G57="買",(P57-H57),(H57-P57))*IF(RIGHT($D$2,3)="JPY",100,10000))</f>
      </c>
      <c r="U57" s="66"/>
      <c r="V57" s="56">
        <f>IF(S57&lt;&gt;"",IF(S57&lt;0,1+V56,0),"")</f>
      </c>
      <c r="W57" t="s" s="77">
        <f>IF(T57&lt;&gt;"",IF(T57&lt;0,1+W56,0),"")</f>
      </c>
      <c r="X57" t="s" s="78">
        <f>IF(C57&lt;&gt;"",MAX(X56,C57),"")</f>
      </c>
      <c r="Y57" t="s" s="8">
        <f>IF(X57&lt;&gt;"",1-(C57/X57),"")</f>
      </c>
    </row>
    <row r="58" ht="16" customHeight="1">
      <c r="A58" s="13"/>
      <c r="B58" s="30">
        <v>50</v>
      </c>
      <c r="C58" t="s" s="18">
        <f>IF(R57="","",C57+R57)</f>
      </c>
      <c r="D58" s="21"/>
      <c r="E58" s="19"/>
      <c r="F58" s="63"/>
      <c r="G58" s="19"/>
      <c r="H58" s="19"/>
      <c r="I58" s="19"/>
      <c r="J58" s="19"/>
      <c r="K58" t="s" s="74">
        <f>IF(J58="","",C58*0.03)</f>
      </c>
      <c r="L58" s="71"/>
      <c r="M58" t="s" s="18">
        <f>IF(J58="","",(K58/J58)/LOOKUP(RIGHT($D$2,3),'定数'!$A$6:$A$13,'定数'!$B$6:$B$13))</f>
      </c>
      <c r="N58" s="19"/>
      <c r="O58" s="63"/>
      <c r="P58" s="19"/>
      <c r="Q58" s="19"/>
      <c r="R58" t="s" s="18">
        <f>IF(P58="","",T58*M58*LOOKUP(RIGHT($D$2,3),'定数'!$A$6:$A$13,'定数'!$B$6:$B$13))</f>
      </c>
      <c r="S58" s="65"/>
      <c r="T58" t="s" s="75">
        <f>IF(P58="","",IF(G58="買",(P58-H58),(H58-P58))*IF(RIGHT($D$2,3)="JPY",100,10000))</f>
      </c>
      <c r="U58" s="66"/>
      <c r="V58" s="56">
        <f>IF(S58&lt;&gt;"",IF(S58&lt;0,1+V57,0),"")</f>
      </c>
      <c r="W58" t="s" s="77">
        <f>IF(T58&lt;&gt;"",IF(T58&lt;0,1+W57,0),"")</f>
      </c>
      <c r="X58" t="s" s="78">
        <f>IF(C58&lt;&gt;"",MAX(X57,C58),"")</f>
      </c>
      <c r="Y58" t="s" s="8">
        <f>IF(X58&lt;&gt;"",1-(C58/X58),"")</f>
      </c>
    </row>
    <row r="59" ht="16" customHeight="1">
      <c r="A59" s="13"/>
      <c r="B59" s="30">
        <v>51</v>
      </c>
      <c r="C59" t="s" s="18">
        <f>IF(R58="","",C58+R58)</f>
      </c>
      <c r="D59" s="21"/>
      <c r="E59" s="19"/>
      <c r="F59" s="63"/>
      <c r="G59" s="19"/>
      <c r="H59" s="19"/>
      <c r="I59" s="19"/>
      <c r="J59" s="19"/>
      <c r="K59" t="s" s="74">
        <f>IF(J59="","",C59*0.03)</f>
      </c>
      <c r="L59" s="71"/>
      <c r="M59" t="s" s="18">
        <f>IF(J59="","",(K59/J59)/LOOKUP(RIGHT($D$2,3),'定数'!$A$6:$A$13,'定数'!$B$6:$B$13))</f>
      </c>
      <c r="N59" s="19"/>
      <c r="O59" s="63"/>
      <c r="P59" s="19"/>
      <c r="Q59" s="19"/>
      <c r="R59" t="s" s="18">
        <f>IF(P59="","",T59*M59*LOOKUP(RIGHT($D$2,3),'定数'!$A$6:$A$13,'定数'!$B$6:$B$13))</f>
      </c>
      <c r="S59" s="65"/>
      <c r="T59" t="s" s="75">
        <f>IF(P59="","",IF(G59="買",(P59-H59),(H59-P59))*IF(RIGHT($D$2,3)="JPY",100,10000))</f>
      </c>
      <c r="U59" s="66"/>
      <c r="V59" s="56">
        <f>IF(S59&lt;&gt;"",IF(S59&lt;0,1+V58,0),"")</f>
      </c>
      <c r="W59" t="s" s="77">
        <f>IF(T59&lt;&gt;"",IF(T59&lt;0,1+W58,0),"")</f>
      </c>
      <c r="X59" t="s" s="78">
        <f>IF(C59&lt;&gt;"",MAX(X58,C59),"")</f>
      </c>
      <c r="Y59" t="s" s="8">
        <f>IF(X59&lt;&gt;"",1-(C59/X59),"")</f>
      </c>
    </row>
    <row r="60" ht="16" customHeight="1">
      <c r="A60" s="13"/>
      <c r="B60" s="30">
        <v>52</v>
      </c>
      <c r="C60" t="s" s="18">
        <f>IF(R59="","",C59+R59)</f>
      </c>
      <c r="D60" s="21"/>
      <c r="E60" s="19"/>
      <c r="F60" s="63"/>
      <c r="G60" s="19"/>
      <c r="H60" s="19"/>
      <c r="I60" s="19"/>
      <c r="J60" s="19"/>
      <c r="K60" t="s" s="74">
        <f>IF(J60="","",C60*0.03)</f>
      </c>
      <c r="L60" s="71"/>
      <c r="M60" t="s" s="18">
        <f>IF(J60="","",(K60/J60)/LOOKUP(RIGHT($D$2,3),'定数'!$A$6:$A$13,'定数'!$B$6:$B$13))</f>
      </c>
      <c r="N60" s="19"/>
      <c r="O60" s="63"/>
      <c r="P60" s="19"/>
      <c r="Q60" s="19"/>
      <c r="R60" t="s" s="18">
        <f>IF(P60="","",T60*M60*LOOKUP(RIGHT($D$2,3),'定数'!$A$6:$A$13,'定数'!$B$6:$B$13))</f>
      </c>
      <c r="S60" s="65"/>
      <c r="T60" t="s" s="75">
        <f>IF(P60="","",IF(G60="買",(P60-H60),(H60-P60))*IF(RIGHT($D$2,3)="JPY",100,10000))</f>
      </c>
      <c r="U60" s="66"/>
      <c r="V60" s="56">
        <f>IF(S60&lt;&gt;"",IF(S60&lt;0,1+V59,0),"")</f>
      </c>
      <c r="W60" t="s" s="77">
        <f>IF(T60&lt;&gt;"",IF(T60&lt;0,1+W59,0),"")</f>
      </c>
      <c r="X60" t="s" s="78">
        <f>IF(C60&lt;&gt;"",MAX(X59,C60),"")</f>
      </c>
      <c r="Y60" t="s" s="8">
        <f>IF(X60&lt;&gt;"",1-(C60/X60),"")</f>
      </c>
    </row>
    <row r="61" ht="16" customHeight="1">
      <c r="A61" s="13"/>
      <c r="B61" s="30">
        <v>53</v>
      </c>
      <c r="C61" t="s" s="18">
        <f>IF(R60="","",C60+R60)</f>
      </c>
      <c r="D61" s="21"/>
      <c r="E61" s="19"/>
      <c r="F61" s="63"/>
      <c r="G61" s="19"/>
      <c r="H61" s="19"/>
      <c r="I61" s="19"/>
      <c r="J61" s="19"/>
      <c r="K61" t="s" s="74">
        <f>IF(J61="","",C61*0.03)</f>
      </c>
      <c r="L61" s="71"/>
      <c r="M61" t="s" s="18">
        <f>IF(J61="","",(K61/J61)/LOOKUP(RIGHT($D$2,3),'定数'!$A$6:$A$13,'定数'!$B$6:$B$13))</f>
      </c>
      <c r="N61" s="19"/>
      <c r="O61" s="63"/>
      <c r="P61" s="19"/>
      <c r="Q61" s="19"/>
      <c r="R61" t="s" s="18">
        <f>IF(P61="","",T61*M61*LOOKUP(RIGHT($D$2,3),'定数'!$A$6:$A$13,'定数'!$B$6:$B$13))</f>
      </c>
      <c r="S61" s="65"/>
      <c r="T61" t="s" s="75">
        <f>IF(P61="","",IF(G61="買",(P61-H61),(H61-P61))*IF(RIGHT($D$2,3)="JPY",100,10000))</f>
      </c>
      <c r="U61" s="66"/>
      <c r="V61" s="56">
        <f>IF(S61&lt;&gt;"",IF(S61&lt;0,1+V60,0),"")</f>
      </c>
      <c r="W61" t="s" s="77">
        <f>IF(T61&lt;&gt;"",IF(T61&lt;0,1+W60,0),"")</f>
      </c>
      <c r="X61" t="s" s="78">
        <f>IF(C61&lt;&gt;"",MAX(X60,C61),"")</f>
      </c>
      <c r="Y61" t="s" s="8">
        <f>IF(X61&lt;&gt;"",1-(C61/X61),"")</f>
      </c>
    </row>
    <row r="62" ht="16" customHeight="1">
      <c r="A62" s="13"/>
      <c r="B62" s="30">
        <v>54</v>
      </c>
      <c r="C62" t="s" s="18">
        <f>IF(R61="","",C61+R61)</f>
      </c>
      <c r="D62" s="21"/>
      <c r="E62" s="19"/>
      <c r="F62" s="63"/>
      <c r="G62" s="19"/>
      <c r="H62" s="19"/>
      <c r="I62" s="19"/>
      <c r="J62" s="19"/>
      <c r="K62" t="s" s="74">
        <f>IF(J62="","",C62*0.03)</f>
      </c>
      <c r="L62" s="71"/>
      <c r="M62" t="s" s="18">
        <f>IF(J62="","",(K62/J62)/LOOKUP(RIGHT($D$2,3),'定数'!$A$6:$A$13,'定数'!$B$6:$B$13))</f>
      </c>
      <c r="N62" s="19"/>
      <c r="O62" s="63"/>
      <c r="P62" s="19"/>
      <c r="Q62" s="19"/>
      <c r="R62" t="s" s="18">
        <f>IF(P62="","",T62*M62*LOOKUP(RIGHT($D$2,3),'定数'!$A$6:$A$13,'定数'!$B$6:$B$13))</f>
      </c>
      <c r="S62" s="65"/>
      <c r="T62" t="s" s="75">
        <f>IF(P62="","",IF(G62="買",(P62-H62),(H62-P62))*IF(RIGHT($D$2,3)="JPY",100,10000))</f>
      </c>
      <c r="U62" s="66"/>
      <c r="V62" s="56">
        <f>IF(S62&lt;&gt;"",IF(S62&lt;0,1+V61,0),"")</f>
      </c>
      <c r="W62" t="s" s="77">
        <f>IF(T62&lt;&gt;"",IF(T62&lt;0,1+W61,0),"")</f>
      </c>
      <c r="X62" t="s" s="78">
        <f>IF(C62&lt;&gt;"",MAX(X61,C62),"")</f>
      </c>
      <c r="Y62" t="s" s="8">
        <f>IF(X62&lt;&gt;"",1-(C62/X62),"")</f>
      </c>
    </row>
    <row r="63" ht="16" customHeight="1">
      <c r="A63" s="13"/>
      <c r="B63" s="30">
        <v>55</v>
      </c>
      <c r="C63" t="s" s="18">
        <f>IF(R62="","",C62+R62)</f>
      </c>
      <c r="D63" s="21"/>
      <c r="E63" s="19"/>
      <c r="F63" s="63"/>
      <c r="G63" s="19"/>
      <c r="H63" s="19"/>
      <c r="I63" s="19"/>
      <c r="J63" s="19"/>
      <c r="K63" t="s" s="74">
        <f>IF(J63="","",C63*0.03)</f>
      </c>
      <c r="L63" s="71"/>
      <c r="M63" t="s" s="18">
        <f>IF(J63="","",(K63/J63)/LOOKUP(RIGHT($D$2,3),'定数'!$A$6:$A$13,'定数'!$B$6:$B$13))</f>
      </c>
      <c r="N63" s="19"/>
      <c r="O63" s="63"/>
      <c r="P63" s="19"/>
      <c r="Q63" s="19"/>
      <c r="R63" t="s" s="18">
        <f>IF(P63="","",T63*M63*LOOKUP(RIGHT($D$2,3),'定数'!$A$6:$A$13,'定数'!$B$6:$B$13))</f>
      </c>
      <c r="S63" s="65"/>
      <c r="T63" t="s" s="75">
        <f>IF(P63="","",IF(G63="買",(P63-H63),(H63-P63))*IF(RIGHT($D$2,3)="JPY",100,10000))</f>
      </c>
      <c r="U63" s="66"/>
      <c r="V63" s="56">
        <f>IF(S63&lt;&gt;"",IF(S63&lt;0,1+V62,0),"")</f>
      </c>
      <c r="W63" t="s" s="77">
        <f>IF(T63&lt;&gt;"",IF(T63&lt;0,1+W62,0),"")</f>
      </c>
      <c r="X63" t="s" s="78">
        <f>IF(C63&lt;&gt;"",MAX(X62,C63),"")</f>
      </c>
      <c r="Y63" t="s" s="8">
        <f>IF(X63&lt;&gt;"",1-(C63/X63),"")</f>
      </c>
    </row>
    <row r="64" ht="16" customHeight="1">
      <c r="A64" s="13"/>
      <c r="B64" s="30">
        <v>56</v>
      </c>
      <c r="C64" t="s" s="18">
        <f>IF(R63="","",C63+R63)</f>
      </c>
      <c r="D64" s="21"/>
      <c r="E64" s="19"/>
      <c r="F64" s="63"/>
      <c r="G64" s="19"/>
      <c r="H64" s="19"/>
      <c r="I64" s="19"/>
      <c r="J64" s="19"/>
      <c r="K64" t="s" s="74">
        <f>IF(J64="","",C64*0.03)</f>
      </c>
      <c r="L64" s="71"/>
      <c r="M64" t="s" s="18">
        <f>IF(J64="","",(K64/J64)/LOOKUP(RIGHT($D$2,3),'定数'!$A$6:$A$13,'定数'!$B$6:$B$13))</f>
      </c>
      <c r="N64" s="19"/>
      <c r="O64" s="63"/>
      <c r="P64" s="19"/>
      <c r="Q64" s="19"/>
      <c r="R64" t="s" s="18">
        <f>IF(P64="","",T64*M64*LOOKUP(RIGHT($D$2,3),'定数'!$A$6:$A$13,'定数'!$B$6:$B$13))</f>
      </c>
      <c r="S64" s="65"/>
      <c r="T64" t="s" s="75">
        <f>IF(P64="","",IF(G64="買",(P64-H64),(H64-P64))*IF(RIGHT($D$2,3)="JPY",100,10000))</f>
      </c>
      <c r="U64" s="66"/>
      <c r="V64" s="56">
        <f>IF(S64&lt;&gt;"",IF(S64&lt;0,1+V63,0),"")</f>
      </c>
      <c r="W64" t="s" s="77">
        <f>IF(T64&lt;&gt;"",IF(T64&lt;0,1+W63,0),"")</f>
      </c>
      <c r="X64" t="s" s="78">
        <f>IF(C64&lt;&gt;"",MAX(X63,C64),"")</f>
      </c>
      <c r="Y64" t="s" s="8">
        <f>IF(X64&lt;&gt;"",1-(C64/X64),"")</f>
      </c>
    </row>
    <row r="65" ht="16" customHeight="1">
      <c r="A65" s="13"/>
      <c r="B65" s="30">
        <v>57</v>
      </c>
      <c r="C65" t="s" s="18">
        <f>IF(R64="","",C64+R64)</f>
      </c>
      <c r="D65" s="21"/>
      <c r="E65" s="19"/>
      <c r="F65" s="63"/>
      <c r="G65" s="19"/>
      <c r="H65" s="19"/>
      <c r="I65" s="19"/>
      <c r="J65" s="19"/>
      <c r="K65" t="s" s="74">
        <f>IF(J65="","",C65*0.03)</f>
      </c>
      <c r="L65" s="71"/>
      <c r="M65" t="s" s="18">
        <f>IF(J65="","",(K65/J65)/LOOKUP(RIGHT($D$2,3),'定数'!$A$6:$A$13,'定数'!$B$6:$B$13))</f>
      </c>
      <c r="N65" s="19"/>
      <c r="O65" s="63"/>
      <c r="P65" s="19"/>
      <c r="Q65" s="19"/>
      <c r="R65" t="s" s="18">
        <f>IF(P65="","",T65*M65*LOOKUP(RIGHT($D$2,3),'定数'!$A$6:$A$13,'定数'!$B$6:$B$13))</f>
      </c>
      <c r="S65" s="65"/>
      <c r="T65" t="s" s="75">
        <f>IF(P65="","",IF(G65="買",(P65-H65),(H65-P65))*IF(RIGHT($D$2,3)="JPY",100,10000))</f>
      </c>
      <c r="U65" s="66"/>
      <c r="V65" s="56">
        <f>IF(S65&lt;&gt;"",IF(S65&lt;0,1+V64,0),"")</f>
      </c>
      <c r="W65" t="s" s="77">
        <f>IF(T65&lt;&gt;"",IF(T65&lt;0,1+W64,0),"")</f>
      </c>
      <c r="X65" t="s" s="78">
        <f>IF(C65&lt;&gt;"",MAX(X64,C65),"")</f>
      </c>
      <c r="Y65" t="s" s="8">
        <f>IF(X65&lt;&gt;"",1-(C65/X65),"")</f>
      </c>
    </row>
    <row r="66" ht="16" customHeight="1">
      <c r="A66" s="13"/>
      <c r="B66" s="30">
        <v>58</v>
      </c>
      <c r="C66" t="s" s="18">
        <f>IF(R65="","",C65+R65)</f>
      </c>
      <c r="D66" s="21"/>
      <c r="E66" s="19"/>
      <c r="F66" s="63"/>
      <c r="G66" s="19"/>
      <c r="H66" s="19"/>
      <c r="I66" s="19"/>
      <c r="J66" s="19"/>
      <c r="K66" t="s" s="74">
        <f>IF(J66="","",C66*0.03)</f>
      </c>
      <c r="L66" s="71"/>
      <c r="M66" t="s" s="18">
        <f>IF(J66="","",(K66/J66)/LOOKUP(RIGHT($D$2,3),'定数'!$A$6:$A$13,'定数'!$B$6:$B$13))</f>
      </c>
      <c r="N66" s="19"/>
      <c r="O66" s="63"/>
      <c r="P66" s="19"/>
      <c r="Q66" s="19"/>
      <c r="R66" t="s" s="18">
        <f>IF(P66="","",T66*M66*LOOKUP(RIGHT($D$2,3),'定数'!$A$6:$A$13,'定数'!$B$6:$B$13))</f>
      </c>
      <c r="S66" s="65"/>
      <c r="T66" t="s" s="75">
        <f>IF(P66="","",IF(G66="買",(P66-H66),(H66-P66))*IF(RIGHT($D$2,3)="JPY",100,10000))</f>
      </c>
      <c r="U66" s="66"/>
      <c r="V66" s="56">
        <f>IF(S66&lt;&gt;"",IF(S66&lt;0,1+V65,0),"")</f>
      </c>
      <c r="W66" t="s" s="77">
        <f>IF(T66&lt;&gt;"",IF(T66&lt;0,1+W65,0),"")</f>
      </c>
      <c r="X66" t="s" s="78">
        <f>IF(C66&lt;&gt;"",MAX(X65,C66),"")</f>
      </c>
      <c r="Y66" t="s" s="8">
        <f>IF(X66&lt;&gt;"",1-(C66/X66),"")</f>
      </c>
    </row>
    <row r="67" ht="16" customHeight="1">
      <c r="A67" s="13"/>
      <c r="B67" s="30">
        <v>59</v>
      </c>
      <c r="C67" t="s" s="18">
        <f>IF(R66="","",C66+R66)</f>
      </c>
      <c r="D67" s="21"/>
      <c r="E67" s="19"/>
      <c r="F67" s="63"/>
      <c r="G67" s="19"/>
      <c r="H67" s="19"/>
      <c r="I67" s="19"/>
      <c r="J67" s="19"/>
      <c r="K67" t="s" s="74">
        <f>IF(J67="","",C67*0.03)</f>
      </c>
      <c r="L67" s="71"/>
      <c r="M67" t="s" s="18">
        <f>IF(J67="","",(K67/J67)/LOOKUP(RIGHT($D$2,3),'定数'!$A$6:$A$13,'定数'!$B$6:$B$13))</f>
      </c>
      <c r="N67" s="19"/>
      <c r="O67" s="63"/>
      <c r="P67" s="19"/>
      <c r="Q67" s="19"/>
      <c r="R67" t="s" s="18">
        <f>IF(P67="","",T67*M67*LOOKUP(RIGHT($D$2,3),'定数'!$A$6:$A$13,'定数'!$B$6:$B$13))</f>
      </c>
      <c r="S67" s="65"/>
      <c r="T67" t="s" s="75">
        <f>IF(P67="","",IF(G67="買",(P67-H67),(H67-P67))*IF(RIGHT($D$2,3)="JPY",100,10000))</f>
      </c>
      <c r="U67" s="66"/>
      <c r="V67" s="56">
        <f>IF(S67&lt;&gt;"",IF(S67&lt;0,1+V66,0),"")</f>
      </c>
      <c r="W67" t="s" s="77">
        <f>IF(T67&lt;&gt;"",IF(T67&lt;0,1+W66,0),"")</f>
      </c>
      <c r="X67" t="s" s="78">
        <f>IF(C67&lt;&gt;"",MAX(X66,C67),"")</f>
      </c>
      <c r="Y67" t="s" s="8">
        <f>IF(X67&lt;&gt;"",1-(C67/X67),"")</f>
      </c>
    </row>
    <row r="68" ht="16" customHeight="1">
      <c r="A68" s="13"/>
      <c r="B68" s="30">
        <v>60</v>
      </c>
      <c r="C68" t="s" s="18">
        <f>IF(R67="","",C67+R67)</f>
      </c>
      <c r="D68" s="21"/>
      <c r="E68" s="19"/>
      <c r="F68" s="63"/>
      <c r="G68" s="19"/>
      <c r="H68" s="19"/>
      <c r="I68" s="19"/>
      <c r="J68" s="19"/>
      <c r="K68" t="s" s="74">
        <f>IF(J68="","",C68*0.03)</f>
      </c>
      <c r="L68" s="71"/>
      <c r="M68" t="s" s="18">
        <f>IF(J68="","",(K68/J68)/LOOKUP(RIGHT($D$2,3),'定数'!$A$6:$A$13,'定数'!$B$6:$B$13))</f>
      </c>
      <c r="N68" s="19"/>
      <c r="O68" s="63"/>
      <c r="P68" s="19"/>
      <c r="Q68" s="19"/>
      <c r="R68" t="s" s="18">
        <f>IF(P68="","",T68*M68*LOOKUP(RIGHT($D$2,3),'定数'!$A$6:$A$13,'定数'!$B$6:$B$13))</f>
      </c>
      <c r="S68" s="65"/>
      <c r="T68" t="s" s="75">
        <f>IF(P68="","",IF(G68="買",(P68-H68),(H68-P68))*IF(RIGHT($D$2,3)="JPY",100,10000))</f>
      </c>
      <c r="U68" s="66"/>
      <c r="V68" s="56">
        <f>IF(S68&lt;&gt;"",IF(S68&lt;0,1+V67,0),"")</f>
      </c>
      <c r="W68" t="s" s="77">
        <f>IF(T68&lt;&gt;"",IF(T68&lt;0,1+W67,0),"")</f>
      </c>
      <c r="X68" t="s" s="78">
        <f>IF(C68&lt;&gt;"",MAX(X67,C68),"")</f>
      </c>
      <c r="Y68" t="s" s="8">
        <f>IF(X68&lt;&gt;"",1-(C68/X68),"")</f>
      </c>
    </row>
    <row r="69" ht="16" customHeight="1">
      <c r="A69" s="13"/>
      <c r="B69" s="30">
        <v>61</v>
      </c>
      <c r="C69" t="s" s="18">
        <f>IF(R68="","",C68+R68)</f>
      </c>
      <c r="D69" s="21"/>
      <c r="E69" s="19"/>
      <c r="F69" s="63"/>
      <c r="G69" s="19"/>
      <c r="H69" s="19"/>
      <c r="I69" s="19"/>
      <c r="J69" s="19"/>
      <c r="K69" t="s" s="74">
        <f>IF(J69="","",C69*0.03)</f>
      </c>
      <c r="L69" s="71"/>
      <c r="M69" t="s" s="18">
        <f>IF(J69="","",(K69/J69)/LOOKUP(RIGHT($D$2,3),'定数'!$A$6:$A$13,'定数'!$B$6:$B$13))</f>
      </c>
      <c r="N69" s="19"/>
      <c r="O69" s="63"/>
      <c r="P69" s="19"/>
      <c r="Q69" s="19"/>
      <c r="R69" t="s" s="18">
        <f>IF(P69="","",T69*M69*LOOKUP(RIGHT($D$2,3),'定数'!$A$6:$A$13,'定数'!$B$6:$B$13))</f>
      </c>
      <c r="S69" s="65"/>
      <c r="T69" t="s" s="75">
        <f>IF(P69="","",IF(G69="買",(P69-H69),(H69-P69))*IF(RIGHT($D$2,3)="JPY",100,10000))</f>
      </c>
      <c r="U69" s="66"/>
      <c r="V69" s="56">
        <f>IF(S69&lt;&gt;"",IF(S69&lt;0,1+V68,0),"")</f>
      </c>
      <c r="W69" t="s" s="77">
        <f>IF(T69&lt;&gt;"",IF(T69&lt;0,1+W68,0),"")</f>
      </c>
      <c r="X69" t="s" s="78">
        <f>IF(C69&lt;&gt;"",MAX(X68,C69),"")</f>
      </c>
      <c r="Y69" t="s" s="8">
        <f>IF(X69&lt;&gt;"",1-(C69/X69),"")</f>
      </c>
    </row>
    <row r="70" ht="16" customHeight="1">
      <c r="A70" s="13"/>
      <c r="B70" s="30">
        <v>62</v>
      </c>
      <c r="C70" t="s" s="18">
        <f>IF(R69="","",C69+R69)</f>
      </c>
      <c r="D70" s="21"/>
      <c r="E70" s="19"/>
      <c r="F70" s="63"/>
      <c r="G70" s="19"/>
      <c r="H70" s="19"/>
      <c r="I70" s="19"/>
      <c r="J70" s="19"/>
      <c r="K70" t="s" s="74">
        <f>IF(J70="","",C70*0.03)</f>
      </c>
      <c r="L70" s="71"/>
      <c r="M70" t="s" s="18">
        <f>IF(J70="","",(K70/J70)/LOOKUP(RIGHT($D$2,3),'定数'!$A$6:$A$13,'定数'!$B$6:$B$13))</f>
      </c>
      <c r="N70" s="19"/>
      <c r="O70" s="63"/>
      <c r="P70" s="19"/>
      <c r="Q70" s="19"/>
      <c r="R70" t="s" s="18">
        <f>IF(P70="","",T70*M70*LOOKUP(RIGHT($D$2,3),'定数'!$A$6:$A$13,'定数'!$B$6:$B$13))</f>
      </c>
      <c r="S70" s="65"/>
      <c r="T70" t="s" s="75">
        <f>IF(P70="","",IF(G70="買",(P70-H70),(H70-P70))*IF(RIGHT($D$2,3)="JPY",100,10000))</f>
      </c>
      <c r="U70" s="66"/>
      <c r="V70" s="56">
        <f>IF(S70&lt;&gt;"",IF(S70&lt;0,1+V69,0),"")</f>
      </c>
      <c r="W70" t="s" s="77">
        <f>IF(T70&lt;&gt;"",IF(T70&lt;0,1+W69,0),"")</f>
      </c>
      <c r="X70" t="s" s="78">
        <f>IF(C70&lt;&gt;"",MAX(X69,C70),"")</f>
      </c>
      <c r="Y70" t="s" s="8">
        <f>IF(X70&lt;&gt;"",1-(C70/X70),"")</f>
      </c>
    </row>
    <row r="71" ht="16" customHeight="1">
      <c r="A71" s="13"/>
      <c r="B71" s="30">
        <v>63</v>
      </c>
      <c r="C71" t="s" s="18">
        <f>IF(R70="","",C70+R70)</f>
      </c>
      <c r="D71" s="21"/>
      <c r="E71" s="19"/>
      <c r="F71" s="63"/>
      <c r="G71" s="19"/>
      <c r="H71" s="19"/>
      <c r="I71" s="19"/>
      <c r="J71" s="19"/>
      <c r="K71" t="s" s="74">
        <f>IF(J71="","",C71*0.03)</f>
      </c>
      <c r="L71" s="71"/>
      <c r="M71" t="s" s="18">
        <f>IF(J71="","",(K71/J71)/LOOKUP(RIGHT($D$2,3),'定数'!$A$6:$A$13,'定数'!$B$6:$B$13))</f>
      </c>
      <c r="N71" s="19"/>
      <c r="O71" s="63"/>
      <c r="P71" s="19"/>
      <c r="Q71" s="19"/>
      <c r="R71" t="s" s="18">
        <f>IF(P71="","",T71*M71*LOOKUP(RIGHT($D$2,3),'定数'!$A$6:$A$13,'定数'!$B$6:$B$13))</f>
      </c>
      <c r="S71" s="65"/>
      <c r="T71" t="s" s="75">
        <f>IF(P71="","",IF(G71="買",(P71-H71),(H71-P71))*IF(RIGHT($D$2,3)="JPY",100,10000))</f>
      </c>
      <c r="U71" s="66"/>
      <c r="V71" s="56">
        <f>IF(S71&lt;&gt;"",IF(S71&lt;0,1+V70,0),"")</f>
      </c>
      <c r="W71" t="s" s="77">
        <f>IF(T71&lt;&gt;"",IF(T71&lt;0,1+W70,0),"")</f>
      </c>
      <c r="X71" t="s" s="78">
        <f>IF(C71&lt;&gt;"",MAX(X70,C71),"")</f>
      </c>
      <c r="Y71" t="s" s="8">
        <f>IF(X71&lt;&gt;"",1-(C71/X71),"")</f>
      </c>
    </row>
    <row r="72" ht="16" customHeight="1">
      <c r="A72" s="13"/>
      <c r="B72" s="30">
        <v>64</v>
      </c>
      <c r="C72" t="s" s="18">
        <f>IF(R71="","",C71+R71)</f>
      </c>
      <c r="D72" s="21"/>
      <c r="E72" s="19"/>
      <c r="F72" s="63"/>
      <c r="G72" s="19"/>
      <c r="H72" s="19"/>
      <c r="I72" s="19"/>
      <c r="J72" s="19"/>
      <c r="K72" t="s" s="74">
        <f>IF(J72="","",C72*0.03)</f>
      </c>
      <c r="L72" s="71"/>
      <c r="M72" t="s" s="18">
        <f>IF(J72="","",(K72/J72)/LOOKUP(RIGHT($D$2,3),'定数'!$A$6:$A$13,'定数'!$B$6:$B$13))</f>
      </c>
      <c r="N72" s="19"/>
      <c r="O72" s="63"/>
      <c r="P72" s="19"/>
      <c r="Q72" s="19"/>
      <c r="R72" t="s" s="18">
        <f>IF(P72="","",T72*M72*LOOKUP(RIGHT($D$2,3),'定数'!$A$6:$A$13,'定数'!$B$6:$B$13))</f>
      </c>
      <c r="S72" s="65"/>
      <c r="T72" t="s" s="75">
        <f>IF(P72="","",IF(G72="買",(P72-H72),(H72-P72))*IF(RIGHT($D$2,3)="JPY",100,10000))</f>
      </c>
      <c r="U72" s="66"/>
      <c r="V72" s="56">
        <f>IF(S72&lt;&gt;"",IF(S72&lt;0,1+V71,0),"")</f>
      </c>
      <c r="W72" t="s" s="77">
        <f>IF(T72&lt;&gt;"",IF(T72&lt;0,1+W71,0),"")</f>
      </c>
      <c r="X72" t="s" s="78">
        <f>IF(C72&lt;&gt;"",MAX(X71,C72),"")</f>
      </c>
      <c r="Y72" t="s" s="8">
        <f>IF(X72&lt;&gt;"",1-(C72/X72),"")</f>
      </c>
    </row>
    <row r="73" ht="16" customHeight="1">
      <c r="A73" s="13"/>
      <c r="B73" s="30">
        <v>65</v>
      </c>
      <c r="C73" t="s" s="18">
        <f>IF(R72="","",C72+R72)</f>
      </c>
      <c r="D73" s="21"/>
      <c r="E73" s="19"/>
      <c r="F73" s="63"/>
      <c r="G73" s="19"/>
      <c r="H73" s="19"/>
      <c r="I73" s="19"/>
      <c r="J73" s="19"/>
      <c r="K73" t="s" s="74">
        <f>IF(J73="","",C73*0.03)</f>
      </c>
      <c r="L73" s="71"/>
      <c r="M73" t="s" s="18">
        <f>IF(J73="","",(K73/J73)/LOOKUP(RIGHT($D$2,3),'定数'!$A$6:$A$13,'定数'!$B$6:$B$13))</f>
      </c>
      <c r="N73" s="19"/>
      <c r="O73" s="63"/>
      <c r="P73" s="19"/>
      <c r="Q73" s="19"/>
      <c r="R73" t="s" s="18">
        <f>IF(P73="","",T73*M73*LOOKUP(RIGHT($D$2,3),'定数'!$A$6:$A$13,'定数'!$B$6:$B$13))</f>
      </c>
      <c r="S73" s="65"/>
      <c r="T73" t="s" s="75">
        <f>IF(P73="","",IF(G73="買",(P73-H73),(H73-P73))*IF(RIGHT($D$2,3)="JPY",100,10000))</f>
      </c>
      <c r="U73" s="66"/>
      <c r="V73" s="56">
        <f>IF(S73&lt;&gt;"",IF(S73&lt;0,1+V72,0),"")</f>
      </c>
      <c r="W73" t="s" s="77">
        <f>IF(T73&lt;&gt;"",IF(T73&lt;0,1+W72,0),"")</f>
      </c>
      <c r="X73" t="s" s="78">
        <f>IF(C73&lt;&gt;"",MAX(X72,C73),"")</f>
      </c>
      <c r="Y73" t="s" s="8">
        <f>IF(X73&lt;&gt;"",1-(C73/X73),"")</f>
      </c>
    </row>
    <row r="74" ht="16" customHeight="1">
      <c r="A74" s="13"/>
      <c r="B74" s="30">
        <v>66</v>
      </c>
      <c r="C74" t="s" s="18">
        <f>IF(R73="","",C73+R73)</f>
      </c>
      <c r="D74" s="21"/>
      <c r="E74" s="19"/>
      <c r="F74" s="63"/>
      <c r="G74" s="19"/>
      <c r="H74" s="19"/>
      <c r="I74" s="19"/>
      <c r="J74" s="19"/>
      <c r="K74" t="s" s="74">
        <f>IF(J74="","",C74*0.03)</f>
      </c>
      <c r="L74" s="71"/>
      <c r="M74" t="s" s="18">
        <f>IF(J74="","",(K74/J74)/LOOKUP(RIGHT($D$2,3),'定数'!$A$6:$A$13,'定数'!$B$6:$B$13))</f>
      </c>
      <c r="N74" s="19"/>
      <c r="O74" s="63"/>
      <c r="P74" s="19"/>
      <c r="Q74" s="19"/>
      <c r="R74" t="s" s="18">
        <f>IF(P74="","",T74*M74*LOOKUP(RIGHT($D$2,3),'定数'!$A$6:$A$13,'定数'!$B$6:$B$13))</f>
      </c>
      <c r="S74" s="65"/>
      <c r="T74" t="s" s="75">
        <f>IF(P74="","",IF(G74="買",(P74-H74),(H74-P74))*IF(RIGHT($D$2,3)="JPY",100,10000))</f>
      </c>
      <c r="U74" s="66"/>
      <c r="V74" s="56">
        <f>IF(S74&lt;&gt;"",IF(S74&lt;0,1+V73,0),"")</f>
      </c>
      <c r="W74" t="s" s="77">
        <f>IF(T74&lt;&gt;"",IF(T74&lt;0,1+W73,0),"")</f>
      </c>
      <c r="X74" t="s" s="78">
        <f>IF(C74&lt;&gt;"",MAX(X73,C74),"")</f>
      </c>
      <c r="Y74" t="s" s="8">
        <f>IF(X74&lt;&gt;"",1-(C74/X74),"")</f>
      </c>
    </row>
    <row r="75" ht="16" customHeight="1">
      <c r="A75" s="13"/>
      <c r="B75" s="30">
        <v>67</v>
      </c>
      <c r="C75" t="s" s="18">
        <f>IF(R74="","",C74+R74)</f>
      </c>
      <c r="D75" s="21"/>
      <c r="E75" s="19"/>
      <c r="F75" s="63"/>
      <c r="G75" s="19"/>
      <c r="H75" s="19"/>
      <c r="I75" s="19"/>
      <c r="J75" s="19"/>
      <c r="K75" t="s" s="74">
        <f>IF(J75="","",C75*0.03)</f>
      </c>
      <c r="L75" s="71"/>
      <c r="M75" t="s" s="18">
        <f>IF(J75="","",(K75/J75)/LOOKUP(RIGHT($D$2,3),'定数'!$A$6:$A$13,'定数'!$B$6:$B$13))</f>
      </c>
      <c r="N75" s="19"/>
      <c r="O75" s="63"/>
      <c r="P75" s="19"/>
      <c r="Q75" s="19"/>
      <c r="R75" t="s" s="18">
        <f>IF(P75="","",T75*M75*LOOKUP(RIGHT($D$2,3),'定数'!$A$6:$A$13,'定数'!$B$6:$B$13))</f>
      </c>
      <c r="S75" s="65"/>
      <c r="T75" t="s" s="75">
        <f>IF(P75="","",IF(G75="買",(P75-H75),(H75-P75))*IF(RIGHT($D$2,3)="JPY",100,10000))</f>
      </c>
      <c r="U75" s="66"/>
      <c r="V75" s="56">
        <f>IF(S75&lt;&gt;"",IF(S75&lt;0,1+V74,0),"")</f>
      </c>
      <c r="W75" t="s" s="77">
        <f>IF(T75&lt;&gt;"",IF(T75&lt;0,1+W74,0),"")</f>
      </c>
      <c r="X75" t="s" s="78">
        <f>IF(C75&lt;&gt;"",MAX(X74,C75),"")</f>
      </c>
      <c r="Y75" t="s" s="8">
        <f>IF(X75&lt;&gt;"",1-(C75/X75),"")</f>
      </c>
    </row>
    <row r="76" ht="16" customHeight="1">
      <c r="A76" s="13"/>
      <c r="B76" s="30">
        <v>68</v>
      </c>
      <c r="C76" t="s" s="18">
        <f>IF(R75="","",C75+R75)</f>
      </c>
      <c r="D76" s="21"/>
      <c r="E76" s="19"/>
      <c r="F76" s="63"/>
      <c r="G76" s="19"/>
      <c r="H76" s="19"/>
      <c r="I76" s="19"/>
      <c r="J76" s="19"/>
      <c r="K76" t="s" s="74">
        <f>IF(J76="","",C76*0.03)</f>
      </c>
      <c r="L76" s="71"/>
      <c r="M76" t="s" s="18">
        <f>IF(J76="","",(K76/J76)/LOOKUP(RIGHT($D$2,3),'定数'!$A$6:$A$13,'定数'!$B$6:$B$13))</f>
      </c>
      <c r="N76" s="19"/>
      <c r="O76" s="63"/>
      <c r="P76" s="19"/>
      <c r="Q76" s="19"/>
      <c r="R76" t="s" s="18">
        <f>IF(P76="","",T76*M76*LOOKUP(RIGHT($D$2,3),'定数'!$A$6:$A$13,'定数'!$B$6:$B$13))</f>
      </c>
      <c r="S76" s="65"/>
      <c r="T76" t="s" s="75">
        <f>IF(P76="","",IF(G76="買",(P76-H76),(H76-P76))*IF(RIGHT($D$2,3)="JPY",100,10000))</f>
      </c>
      <c r="U76" s="66"/>
      <c r="V76" s="56">
        <f>IF(S76&lt;&gt;"",IF(S76&lt;0,1+V75,0),"")</f>
      </c>
      <c r="W76" t="s" s="77">
        <f>IF(T76&lt;&gt;"",IF(T76&lt;0,1+W75,0),"")</f>
      </c>
      <c r="X76" t="s" s="78">
        <f>IF(C76&lt;&gt;"",MAX(X75,C76),"")</f>
      </c>
      <c r="Y76" t="s" s="8">
        <f>IF(X76&lt;&gt;"",1-(C76/X76),"")</f>
      </c>
    </row>
    <row r="77" ht="16" customHeight="1">
      <c r="A77" s="13"/>
      <c r="B77" s="30">
        <v>69</v>
      </c>
      <c r="C77" t="s" s="18">
        <f>IF(R76="","",C76+R76)</f>
      </c>
      <c r="D77" s="21"/>
      <c r="E77" s="19"/>
      <c r="F77" s="63"/>
      <c r="G77" s="19"/>
      <c r="H77" s="19"/>
      <c r="I77" s="19"/>
      <c r="J77" s="19"/>
      <c r="K77" t="s" s="74">
        <f>IF(J77="","",C77*0.03)</f>
      </c>
      <c r="L77" s="71"/>
      <c r="M77" t="s" s="18">
        <f>IF(J77="","",(K77/J77)/LOOKUP(RIGHT($D$2,3),'定数'!$A$6:$A$13,'定数'!$B$6:$B$13))</f>
      </c>
      <c r="N77" s="19"/>
      <c r="O77" s="63"/>
      <c r="P77" s="19"/>
      <c r="Q77" s="19"/>
      <c r="R77" t="s" s="18">
        <f>IF(P77="","",T77*M77*LOOKUP(RIGHT($D$2,3),'定数'!$A$6:$A$13,'定数'!$B$6:$B$13))</f>
      </c>
      <c r="S77" s="65"/>
      <c r="T77" t="s" s="75">
        <f>IF(P77="","",IF(G77="買",(P77-H77),(H77-P77))*IF(RIGHT($D$2,3)="JPY",100,10000))</f>
      </c>
      <c r="U77" s="66"/>
      <c r="V77" s="56">
        <f>IF(S77&lt;&gt;"",IF(S77&lt;0,1+V76,0),"")</f>
      </c>
      <c r="W77" t="s" s="77">
        <f>IF(T77&lt;&gt;"",IF(T77&lt;0,1+W76,0),"")</f>
      </c>
      <c r="X77" t="s" s="78">
        <f>IF(C77&lt;&gt;"",MAX(X76,C77),"")</f>
      </c>
      <c r="Y77" t="s" s="8">
        <f>IF(X77&lt;&gt;"",1-(C77/X77),"")</f>
      </c>
    </row>
    <row r="78" ht="16" customHeight="1">
      <c r="A78" s="13"/>
      <c r="B78" s="30">
        <v>70</v>
      </c>
      <c r="C78" t="s" s="18">
        <f>IF(R77="","",C77+R77)</f>
      </c>
      <c r="D78" s="21"/>
      <c r="E78" s="19"/>
      <c r="F78" s="63"/>
      <c r="G78" s="19"/>
      <c r="H78" s="19"/>
      <c r="I78" s="19"/>
      <c r="J78" s="19"/>
      <c r="K78" t="s" s="74">
        <f>IF(J78="","",C78*0.03)</f>
      </c>
      <c r="L78" s="71"/>
      <c r="M78" t="s" s="18">
        <f>IF(J78="","",(K78/J78)/LOOKUP(RIGHT($D$2,3),'定数'!$A$6:$A$13,'定数'!$B$6:$B$13))</f>
      </c>
      <c r="N78" s="19"/>
      <c r="O78" s="63"/>
      <c r="P78" s="19"/>
      <c r="Q78" s="19"/>
      <c r="R78" t="s" s="18">
        <f>IF(P78="","",T78*M78*LOOKUP(RIGHT($D$2,3),'定数'!$A$6:$A$13,'定数'!$B$6:$B$13))</f>
      </c>
      <c r="S78" s="65"/>
      <c r="T78" t="s" s="75">
        <f>IF(P78="","",IF(G78="買",(P78-H78),(H78-P78))*IF(RIGHT($D$2,3)="JPY",100,10000))</f>
      </c>
      <c r="U78" s="66"/>
      <c r="V78" s="56">
        <f>IF(S78&lt;&gt;"",IF(S78&lt;0,1+V77,0),"")</f>
      </c>
      <c r="W78" t="s" s="77">
        <f>IF(T78&lt;&gt;"",IF(T78&lt;0,1+W77,0),"")</f>
      </c>
      <c r="X78" t="s" s="78">
        <f>IF(C78&lt;&gt;"",MAX(X77,C78),"")</f>
      </c>
      <c r="Y78" t="s" s="8">
        <f>IF(X78&lt;&gt;"",1-(C78/X78),"")</f>
      </c>
    </row>
    <row r="79" ht="16" customHeight="1">
      <c r="A79" s="13"/>
      <c r="B79" s="30">
        <v>71</v>
      </c>
      <c r="C79" t="s" s="18">
        <f>IF(R78="","",C78+R78)</f>
      </c>
      <c r="D79" s="21"/>
      <c r="E79" s="19"/>
      <c r="F79" s="63"/>
      <c r="G79" s="19"/>
      <c r="H79" s="19"/>
      <c r="I79" s="19"/>
      <c r="J79" s="19"/>
      <c r="K79" t="s" s="74">
        <f>IF(J79="","",C79*0.03)</f>
      </c>
      <c r="L79" s="71"/>
      <c r="M79" t="s" s="18">
        <f>IF(J79="","",(K79/J79)/LOOKUP(RIGHT($D$2,3),'定数'!$A$6:$A$13,'定数'!$B$6:$B$13))</f>
      </c>
      <c r="N79" s="19"/>
      <c r="O79" s="63"/>
      <c r="P79" s="19"/>
      <c r="Q79" s="19"/>
      <c r="R79" t="s" s="18">
        <f>IF(P79="","",T79*M79*LOOKUP(RIGHT($D$2,3),'定数'!$A$6:$A$13,'定数'!$B$6:$B$13))</f>
      </c>
      <c r="S79" s="65"/>
      <c r="T79" t="s" s="75">
        <f>IF(P79="","",IF(G79="買",(P79-H79),(H79-P79))*IF(RIGHT($D$2,3)="JPY",100,10000))</f>
      </c>
      <c r="U79" s="66"/>
      <c r="V79" s="56">
        <f>IF(S79&lt;&gt;"",IF(S79&lt;0,1+V78,0),"")</f>
      </c>
      <c r="W79" t="s" s="77">
        <f>IF(T79&lt;&gt;"",IF(T79&lt;0,1+W78,0),"")</f>
      </c>
      <c r="X79" t="s" s="78">
        <f>IF(C79&lt;&gt;"",MAX(X78,C79),"")</f>
      </c>
      <c r="Y79" t="s" s="8">
        <f>IF(X79&lt;&gt;"",1-(C79/X79),"")</f>
      </c>
    </row>
    <row r="80" ht="16" customHeight="1">
      <c r="A80" s="13"/>
      <c r="B80" s="30">
        <v>72</v>
      </c>
      <c r="C80" t="s" s="18">
        <f>IF(R79="","",C79+R79)</f>
      </c>
      <c r="D80" s="21"/>
      <c r="E80" s="19"/>
      <c r="F80" s="63"/>
      <c r="G80" s="19"/>
      <c r="H80" s="19"/>
      <c r="I80" s="19"/>
      <c r="J80" s="19"/>
      <c r="K80" t="s" s="74">
        <f>IF(J80="","",C80*0.03)</f>
      </c>
      <c r="L80" s="71"/>
      <c r="M80" t="s" s="18">
        <f>IF(J80="","",(K80/J80)/LOOKUP(RIGHT($D$2,3),'定数'!$A$6:$A$13,'定数'!$B$6:$B$13))</f>
      </c>
      <c r="N80" s="19"/>
      <c r="O80" s="63"/>
      <c r="P80" s="19"/>
      <c r="Q80" s="19"/>
      <c r="R80" t="s" s="18">
        <f>IF(P80="","",T80*M80*LOOKUP(RIGHT($D$2,3),'定数'!$A$6:$A$13,'定数'!$B$6:$B$13))</f>
      </c>
      <c r="S80" s="65"/>
      <c r="T80" t="s" s="75">
        <f>IF(P80="","",IF(G80="買",(P80-H80),(H80-P80))*IF(RIGHT($D$2,3)="JPY",100,10000))</f>
      </c>
      <c r="U80" s="66"/>
      <c r="V80" s="56">
        <f>IF(S80&lt;&gt;"",IF(S80&lt;0,1+V79,0),"")</f>
      </c>
      <c r="W80" t="s" s="77">
        <f>IF(T80&lt;&gt;"",IF(T80&lt;0,1+W79,0),"")</f>
      </c>
      <c r="X80" t="s" s="78">
        <f>IF(C80&lt;&gt;"",MAX(X79,C80),"")</f>
      </c>
      <c r="Y80" t="s" s="8">
        <f>IF(X80&lt;&gt;"",1-(C80/X80),"")</f>
      </c>
    </row>
    <row r="81" ht="16" customHeight="1">
      <c r="A81" s="13"/>
      <c r="B81" s="30">
        <v>73</v>
      </c>
      <c r="C81" t="s" s="18">
        <f>IF(R80="","",C80+R80)</f>
      </c>
      <c r="D81" s="21"/>
      <c r="E81" s="19"/>
      <c r="F81" s="63"/>
      <c r="G81" s="19"/>
      <c r="H81" s="19"/>
      <c r="I81" s="19"/>
      <c r="J81" s="19"/>
      <c r="K81" t="s" s="74">
        <f>IF(J81="","",C81*0.03)</f>
      </c>
      <c r="L81" s="71"/>
      <c r="M81" t="s" s="18">
        <f>IF(J81="","",(K81/J81)/LOOKUP(RIGHT($D$2,3),'定数'!$A$6:$A$13,'定数'!$B$6:$B$13))</f>
      </c>
      <c r="N81" s="19"/>
      <c r="O81" s="63"/>
      <c r="P81" s="19"/>
      <c r="Q81" s="19"/>
      <c r="R81" t="s" s="18">
        <f>IF(P81="","",T81*M81*LOOKUP(RIGHT($D$2,3),'定数'!$A$6:$A$13,'定数'!$B$6:$B$13))</f>
      </c>
      <c r="S81" s="65"/>
      <c r="T81" t="s" s="75">
        <f>IF(P81="","",IF(G81="買",(P81-H81),(H81-P81))*IF(RIGHT($D$2,3)="JPY",100,10000))</f>
      </c>
      <c r="U81" s="66"/>
      <c r="V81" s="56">
        <f>IF(S81&lt;&gt;"",IF(S81&lt;0,1+V80,0),"")</f>
      </c>
      <c r="W81" t="s" s="77">
        <f>IF(T81&lt;&gt;"",IF(T81&lt;0,1+W80,0),"")</f>
      </c>
      <c r="X81" t="s" s="78">
        <f>IF(C81&lt;&gt;"",MAX(X80,C81),"")</f>
      </c>
      <c r="Y81" t="s" s="8">
        <f>IF(X81&lt;&gt;"",1-(C81/X81),"")</f>
      </c>
    </row>
    <row r="82" ht="16" customHeight="1">
      <c r="A82" s="13"/>
      <c r="B82" s="30">
        <v>74</v>
      </c>
      <c r="C82" t="s" s="18">
        <f>IF(R81="","",C81+R81)</f>
      </c>
      <c r="D82" s="21"/>
      <c r="E82" s="19"/>
      <c r="F82" s="63"/>
      <c r="G82" s="19"/>
      <c r="H82" s="19"/>
      <c r="I82" s="19"/>
      <c r="J82" s="19"/>
      <c r="K82" t="s" s="74">
        <f>IF(J82="","",C82*0.03)</f>
      </c>
      <c r="L82" s="71"/>
      <c r="M82" t="s" s="18">
        <f>IF(J82="","",(K82/J82)/LOOKUP(RIGHT($D$2,3),'定数'!$A$6:$A$13,'定数'!$B$6:$B$13))</f>
      </c>
      <c r="N82" s="19"/>
      <c r="O82" s="63"/>
      <c r="P82" s="19"/>
      <c r="Q82" s="19"/>
      <c r="R82" t="s" s="18">
        <f>IF(P82="","",T82*M82*LOOKUP(RIGHT($D$2,3),'定数'!$A$6:$A$13,'定数'!$B$6:$B$13))</f>
      </c>
      <c r="S82" s="65"/>
      <c r="T82" t="s" s="75">
        <f>IF(P82="","",IF(G82="買",(P82-H82),(H82-P82))*IF(RIGHT($D$2,3)="JPY",100,10000))</f>
      </c>
      <c r="U82" s="66"/>
      <c r="V82" s="56">
        <f>IF(S82&lt;&gt;"",IF(S82&lt;0,1+V81,0),"")</f>
      </c>
      <c r="W82" t="s" s="77">
        <f>IF(T82&lt;&gt;"",IF(T82&lt;0,1+W81,0),"")</f>
      </c>
      <c r="X82" t="s" s="78">
        <f>IF(C82&lt;&gt;"",MAX(X81,C82),"")</f>
      </c>
      <c r="Y82" t="s" s="8">
        <f>IF(X82&lt;&gt;"",1-(C82/X82),"")</f>
      </c>
    </row>
    <row r="83" ht="16" customHeight="1">
      <c r="A83" s="13"/>
      <c r="B83" s="30">
        <v>75</v>
      </c>
      <c r="C83" t="s" s="18">
        <f>IF(R82="","",C82+R82)</f>
      </c>
      <c r="D83" s="21"/>
      <c r="E83" s="19"/>
      <c r="F83" s="63"/>
      <c r="G83" s="19"/>
      <c r="H83" s="19"/>
      <c r="I83" s="19"/>
      <c r="J83" s="19"/>
      <c r="K83" t="s" s="74">
        <f>IF(J83="","",C83*0.03)</f>
      </c>
      <c r="L83" s="71"/>
      <c r="M83" t="s" s="18">
        <f>IF(J83="","",(K83/J83)/LOOKUP(RIGHT($D$2,3),'定数'!$A$6:$A$13,'定数'!$B$6:$B$13))</f>
      </c>
      <c r="N83" s="19"/>
      <c r="O83" s="63"/>
      <c r="P83" s="19"/>
      <c r="Q83" s="19"/>
      <c r="R83" t="s" s="18">
        <f>IF(P83="","",T83*M83*LOOKUP(RIGHT($D$2,3),'定数'!$A$6:$A$13,'定数'!$B$6:$B$13))</f>
      </c>
      <c r="S83" s="65"/>
      <c r="T83" t="s" s="75">
        <f>IF(P83="","",IF(G83="買",(P83-H83),(H83-P83))*IF(RIGHT($D$2,3)="JPY",100,10000))</f>
      </c>
      <c r="U83" s="66"/>
      <c r="V83" s="56">
        <f>IF(S83&lt;&gt;"",IF(S83&lt;0,1+V82,0),"")</f>
      </c>
      <c r="W83" t="s" s="77">
        <f>IF(T83&lt;&gt;"",IF(T83&lt;0,1+W82,0),"")</f>
      </c>
      <c r="X83" t="s" s="78">
        <f>IF(C83&lt;&gt;"",MAX(X82,C83),"")</f>
      </c>
      <c r="Y83" t="s" s="8">
        <f>IF(X83&lt;&gt;"",1-(C83/X83),"")</f>
      </c>
    </row>
    <row r="84" ht="16" customHeight="1">
      <c r="A84" s="13"/>
      <c r="B84" s="30">
        <v>76</v>
      </c>
      <c r="C84" t="s" s="18">
        <f>IF(R83="","",C83+R83)</f>
      </c>
      <c r="D84" s="21"/>
      <c r="E84" s="19"/>
      <c r="F84" s="63"/>
      <c r="G84" s="19"/>
      <c r="H84" s="19"/>
      <c r="I84" s="19"/>
      <c r="J84" s="19"/>
      <c r="K84" t="s" s="74">
        <f>IF(J84="","",C84*0.03)</f>
      </c>
      <c r="L84" s="71"/>
      <c r="M84" t="s" s="18">
        <f>IF(J84="","",(K84/J84)/LOOKUP(RIGHT($D$2,3),'定数'!$A$6:$A$13,'定数'!$B$6:$B$13))</f>
      </c>
      <c r="N84" s="19"/>
      <c r="O84" s="63"/>
      <c r="P84" s="19"/>
      <c r="Q84" s="19"/>
      <c r="R84" t="s" s="18">
        <f>IF(P84="","",T84*M84*LOOKUP(RIGHT($D$2,3),'定数'!$A$6:$A$13,'定数'!$B$6:$B$13))</f>
      </c>
      <c r="S84" s="65"/>
      <c r="T84" t="s" s="75">
        <f>IF(P84="","",IF(G84="買",(P84-H84),(H84-P84))*IF(RIGHT($D$2,3)="JPY",100,10000))</f>
      </c>
      <c r="U84" s="66"/>
      <c r="V84" s="56">
        <f>IF(S84&lt;&gt;"",IF(S84&lt;0,1+V83,0),"")</f>
      </c>
      <c r="W84" t="s" s="77">
        <f>IF(T84&lt;&gt;"",IF(T84&lt;0,1+W83,0),"")</f>
      </c>
      <c r="X84" t="s" s="78">
        <f>IF(C84&lt;&gt;"",MAX(X83,C84),"")</f>
      </c>
      <c r="Y84" t="s" s="8">
        <f>IF(X84&lt;&gt;"",1-(C84/X84),"")</f>
      </c>
    </row>
    <row r="85" ht="16" customHeight="1">
      <c r="A85" s="13"/>
      <c r="B85" s="30">
        <v>77</v>
      </c>
      <c r="C85" t="s" s="18">
        <f>IF(R84="","",C84+R84)</f>
      </c>
      <c r="D85" s="21"/>
      <c r="E85" s="19"/>
      <c r="F85" s="63"/>
      <c r="G85" s="19"/>
      <c r="H85" s="19"/>
      <c r="I85" s="19"/>
      <c r="J85" s="19"/>
      <c r="K85" t="s" s="74">
        <f>IF(J85="","",C85*0.03)</f>
      </c>
      <c r="L85" s="71"/>
      <c r="M85" t="s" s="18">
        <f>IF(J85="","",(K85/J85)/LOOKUP(RIGHT($D$2,3),'定数'!$A$6:$A$13,'定数'!$B$6:$B$13))</f>
      </c>
      <c r="N85" s="19"/>
      <c r="O85" s="63"/>
      <c r="P85" s="19"/>
      <c r="Q85" s="19"/>
      <c r="R85" t="s" s="18">
        <f>IF(P85="","",T85*M85*LOOKUP(RIGHT($D$2,3),'定数'!$A$6:$A$13,'定数'!$B$6:$B$13))</f>
      </c>
      <c r="S85" s="65"/>
      <c r="T85" t="s" s="75">
        <f>IF(P85="","",IF(G85="買",(P85-H85),(H85-P85))*IF(RIGHT($D$2,3)="JPY",100,10000))</f>
      </c>
      <c r="U85" s="66"/>
      <c r="V85" s="56">
        <f>IF(S85&lt;&gt;"",IF(S85&lt;0,1+V84,0),"")</f>
      </c>
      <c r="W85" t="s" s="77">
        <f>IF(T85&lt;&gt;"",IF(T85&lt;0,1+W84,0),"")</f>
      </c>
      <c r="X85" t="s" s="78">
        <f>IF(C85&lt;&gt;"",MAX(X84,C85),"")</f>
      </c>
      <c r="Y85" t="s" s="8">
        <f>IF(X85&lt;&gt;"",1-(C85/X85),"")</f>
      </c>
    </row>
    <row r="86" ht="16" customHeight="1">
      <c r="A86" s="13"/>
      <c r="B86" s="30">
        <v>78</v>
      </c>
      <c r="C86" t="s" s="18">
        <f>IF(R85="","",C85+R85)</f>
      </c>
      <c r="D86" s="21"/>
      <c r="E86" s="19"/>
      <c r="F86" s="63"/>
      <c r="G86" s="19"/>
      <c r="H86" s="19"/>
      <c r="I86" s="19"/>
      <c r="J86" s="19"/>
      <c r="K86" t="s" s="74">
        <f>IF(J86="","",C86*0.03)</f>
      </c>
      <c r="L86" s="71"/>
      <c r="M86" t="s" s="18">
        <f>IF(J86="","",(K86/J86)/LOOKUP(RIGHT($D$2,3),'定数'!$A$6:$A$13,'定数'!$B$6:$B$13))</f>
      </c>
      <c r="N86" s="19"/>
      <c r="O86" s="63"/>
      <c r="P86" s="19"/>
      <c r="Q86" s="19"/>
      <c r="R86" t="s" s="18">
        <f>IF(P86="","",T86*M86*LOOKUP(RIGHT($D$2,3),'定数'!$A$6:$A$13,'定数'!$B$6:$B$13))</f>
      </c>
      <c r="S86" s="65"/>
      <c r="T86" t="s" s="75">
        <f>IF(P86="","",IF(G86="買",(P86-H86),(H86-P86))*IF(RIGHT($D$2,3)="JPY",100,10000))</f>
      </c>
      <c r="U86" s="66"/>
      <c r="V86" s="56">
        <f>IF(S86&lt;&gt;"",IF(S86&lt;0,1+V85,0),"")</f>
      </c>
      <c r="W86" t="s" s="77">
        <f>IF(T86&lt;&gt;"",IF(T86&lt;0,1+W85,0),"")</f>
      </c>
      <c r="X86" t="s" s="78">
        <f>IF(C86&lt;&gt;"",MAX(X85,C86),"")</f>
      </c>
      <c r="Y86" t="s" s="8">
        <f>IF(X86&lt;&gt;"",1-(C86/X86),"")</f>
      </c>
    </row>
    <row r="87" ht="16" customHeight="1">
      <c r="A87" s="13"/>
      <c r="B87" s="30">
        <v>79</v>
      </c>
      <c r="C87" t="s" s="18">
        <f>IF(R86="","",C86+R86)</f>
      </c>
      <c r="D87" s="21"/>
      <c r="E87" s="19"/>
      <c r="F87" s="63"/>
      <c r="G87" s="19"/>
      <c r="H87" s="19"/>
      <c r="I87" s="19"/>
      <c r="J87" s="19"/>
      <c r="K87" t="s" s="74">
        <f>IF(J87="","",C87*0.03)</f>
      </c>
      <c r="L87" s="71"/>
      <c r="M87" t="s" s="18">
        <f>IF(J87="","",(K87/J87)/LOOKUP(RIGHT($D$2,3),'定数'!$A$6:$A$13,'定数'!$B$6:$B$13))</f>
      </c>
      <c r="N87" s="19"/>
      <c r="O87" s="63"/>
      <c r="P87" s="19"/>
      <c r="Q87" s="19"/>
      <c r="R87" t="s" s="18">
        <f>IF(P87="","",T87*M87*LOOKUP(RIGHT($D$2,3),'定数'!$A$6:$A$13,'定数'!$B$6:$B$13))</f>
      </c>
      <c r="S87" s="65"/>
      <c r="T87" t="s" s="75">
        <f>IF(P87="","",IF(G87="買",(P87-H87),(H87-P87))*IF(RIGHT($D$2,3)="JPY",100,10000))</f>
      </c>
      <c r="U87" s="66"/>
      <c r="V87" s="56">
        <f>IF(S87&lt;&gt;"",IF(S87&lt;0,1+V86,0),"")</f>
      </c>
      <c r="W87" t="s" s="77">
        <f>IF(T87&lt;&gt;"",IF(T87&lt;0,1+W86,0),"")</f>
      </c>
      <c r="X87" t="s" s="78">
        <f>IF(C87&lt;&gt;"",MAX(X86,C87),"")</f>
      </c>
      <c r="Y87" t="s" s="8">
        <f>IF(X87&lt;&gt;"",1-(C87/X87),"")</f>
      </c>
    </row>
    <row r="88" ht="16" customHeight="1">
      <c r="A88" s="13"/>
      <c r="B88" s="30">
        <v>80</v>
      </c>
      <c r="C88" t="s" s="18">
        <f>IF(R87="","",C87+R87)</f>
      </c>
      <c r="D88" s="21"/>
      <c r="E88" s="19"/>
      <c r="F88" s="63"/>
      <c r="G88" s="19"/>
      <c r="H88" s="19"/>
      <c r="I88" s="19"/>
      <c r="J88" s="19"/>
      <c r="K88" t="s" s="74">
        <f>IF(J88="","",C88*0.03)</f>
      </c>
      <c r="L88" s="71"/>
      <c r="M88" t="s" s="18">
        <f>IF(J88="","",(K88/J88)/LOOKUP(RIGHT($D$2,3),'定数'!$A$6:$A$13,'定数'!$B$6:$B$13))</f>
      </c>
      <c r="N88" s="19"/>
      <c r="O88" s="63"/>
      <c r="P88" s="19"/>
      <c r="Q88" s="19"/>
      <c r="R88" t="s" s="18">
        <f>IF(P88="","",T88*M88*LOOKUP(RIGHT($D$2,3),'定数'!$A$6:$A$13,'定数'!$B$6:$B$13))</f>
      </c>
      <c r="S88" s="65"/>
      <c r="T88" t="s" s="75">
        <f>IF(P88="","",IF(G88="買",(P88-H88),(H88-P88))*IF(RIGHT($D$2,3)="JPY",100,10000))</f>
      </c>
      <c r="U88" s="66"/>
      <c r="V88" s="56">
        <f>IF(S88&lt;&gt;"",IF(S88&lt;0,1+V87,0),"")</f>
      </c>
      <c r="W88" t="s" s="77">
        <f>IF(T88&lt;&gt;"",IF(T88&lt;0,1+W87,0),"")</f>
      </c>
      <c r="X88" t="s" s="78">
        <f>IF(C88&lt;&gt;"",MAX(X87,C88),"")</f>
      </c>
      <c r="Y88" t="s" s="8">
        <f>IF(X88&lt;&gt;"",1-(C88/X88),"")</f>
      </c>
    </row>
    <row r="89" ht="16" customHeight="1">
      <c r="A89" s="13"/>
      <c r="B89" s="30">
        <v>81</v>
      </c>
      <c r="C89" t="s" s="18">
        <f>IF(R88="","",C88+R88)</f>
      </c>
      <c r="D89" s="21"/>
      <c r="E89" s="19"/>
      <c r="F89" s="63"/>
      <c r="G89" s="19"/>
      <c r="H89" s="19"/>
      <c r="I89" s="19"/>
      <c r="J89" s="19"/>
      <c r="K89" t="s" s="74">
        <f>IF(J89="","",C89*0.03)</f>
      </c>
      <c r="L89" s="71"/>
      <c r="M89" t="s" s="18">
        <f>IF(J89="","",(K89/J89)/LOOKUP(RIGHT($D$2,3),'定数'!$A$6:$A$13,'定数'!$B$6:$B$13))</f>
      </c>
      <c r="N89" s="19"/>
      <c r="O89" s="63"/>
      <c r="P89" s="19"/>
      <c r="Q89" s="19"/>
      <c r="R89" t="s" s="18">
        <f>IF(P89="","",T89*M89*LOOKUP(RIGHT($D$2,3),'定数'!$A$6:$A$13,'定数'!$B$6:$B$13))</f>
      </c>
      <c r="S89" s="65"/>
      <c r="T89" t="s" s="75">
        <f>IF(P89="","",IF(G89="買",(P89-H89),(H89-P89))*IF(RIGHT($D$2,3)="JPY",100,10000))</f>
      </c>
      <c r="U89" s="66"/>
      <c r="V89" s="56">
        <f>IF(S89&lt;&gt;"",IF(S89&lt;0,1+V88,0),"")</f>
      </c>
      <c r="W89" t="s" s="77">
        <f>IF(T89&lt;&gt;"",IF(T89&lt;0,1+W88,0),"")</f>
      </c>
      <c r="X89" t="s" s="78">
        <f>IF(C89&lt;&gt;"",MAX(X88,C89),"")</f>
      </c>
      <c r="Y89" t="s" s="8">
        <f>IF(X89&lt;&gt;"",1-(C89/X89),"")</f>
      </c>
    </row>
    <row r="90" ht="16" customHeight="1">
      <c r="A90" s="13"/>
      <c r="B90" s="30">
        <v>82</v>
      </c>
      <c r="C90" t="s" s="18">
        <f>IF(R89="","",C89+R89)</f>
      </c>
      <c r="D90" s="21"/>
      <c r="E90" s="19"/>
      <c r="F90" s="63"/>
      <c r="G90" s="19"/>
      <c r="H90" s="19"/>
      <c r="I90" s="19"/>
      <c r="J90" s="19"/>
      <c r="K90" t="s" s="74">
        <f>IF(J90="","",C90*0.03)</f>
      </c>
      <c r="L90" s="71"/>
      <c r="M90" t="s" s="18">
        <f>IF(J90="","",(K90/J90)/LOOKUP(RIGHT($D$2,3),'定数'!$A$6:$A$13,'定数'!$B$6:$B$13))</f>
      </c>
      <c r="N90" s="19"/>
      <c r="O90" s="63"/>
      <c r="P90" s="19"/>
      <c r="Q90" s="19"/>
      <c r="R90" t="s" s="18">
        <f>IF(P90="","",T90*M90*LOOKUP(RIGHT($D$2,3),'定数'!$A$6:$A$13,'定数'!$B$6:$B$13))</f>
      </c>
      <c r="S90" s="65"/>
      <c r="T90" t="s" s="75">
        <f>IF(P90="","",IF(G90="買",(P90-H90),(H90-P90))*IF(RIGHT($D$2,3)="JPY",100,10000))</f>
      </c>
      <c r="U90" s="66"/>
      <c r="V90" s="56">
        <f>IF(S90&lt;&gt;"",IF(S90&lt;0,1+V89,0),"")</f>
      </c>
      <c r="W90" t="s" s="77">
        <f>IF(T90&lt;&gt;"",IF(T90&lt;0,1+W89,0),"")</f>
      </c>
      <c r="X90" t="s" s="78">
        <f>IF(C90&lt;&gt;"",MAX(X89,C90),"")</f>
      </c>
      <c r="Y90" t="s" s="8">
        <f>IF(X90&lt;&gt;"",1-(C90/X90),"")</f>
      </c>
    </row>
    <row r="91" ht="16" customHeight="1">
      <c r="A91" s="13"/>
      <c r="B91" s="30">
        <v>83</v>
      </c>
      <c r="C91" t="s" s="18">
        <f>IF(R90="","",C90+R90)</f>
      </c>
      <c r="D91" s="21"/>
      <c r="E91" s="19"/>
      <c r="F91" s="63"/>
      <c r="G91" s="19"/>
      <c r="H91" s="19"/>
      <c r="I91" s="19"/>
      <c r="J91" s="19"/>
      <c r="K91" t="s" s="74">
        <f>IF(J91="","",C91*0.03)</f>
      </c>
      <c r="L91" s="71"/>
      <c r="M91" t="s" s="18">
        <f>IF(J91="","",(K91/J91)/LOOKUP(RIGHT($D$2,3),'定数'!$A$6:$A$13,'定数'!$B$6:$B$13))</f>
      </c>
      <c r="N91" s="19"/>
      <c r="O91" s="63"/>
      <c r="P91" s="19"/>
      <c r="Q91" s="19"/>
      <c r="R91" t="s" s="18">
        <f>IF(P91="","",T91*M91*LOOKUP(RIGHT($D$2,3),'定数'!$A$6:$A$13,'定数'!$B$6:$B$13))</f>
      </c>
      <c r="S91" s="65"/>
      <c r="T91" t="s" s="75">
        <f>IF(P91="","",IF(G91="買",(P91-H91),(H91-P91))*IF(RIGHT($D$2,3)="JPY",100,10000))</f>
      </c>
      <c r="U91" s="66"/>
      <c r="V91" s="56">
        <f>IF(S91&lt;&gt;"",IF(S91&lt;0,1+V90,0),"")</f>
      </c>
      <c r="W91" t="s" s="77">
        <f>IF(T91&lt;&gt;"",IF(T91&lt;0,1+W90,0),"")</f>
      </c>
      <c r="X91" t="s" s="78">
        <f>IF(C91&lt;&gt;"",MAX(X90,C91),"")</f>
      </c>
      <c r="Y91" t="s" s="8">
        <f>IF(X91&lt;&gt;"",1-(C91/X91),"")</f>
      </c>
    </row>
    <row r="92" ht="16" customHeight="1">
      <c r="A92" s="13"/>
      <c r="B92" s="30">
        <v>84</v>
      </c>
      <c r="C92" t="s" s="18">
        <f>IF(R91="","",C91+R91)</f>
      </c>
      <c r="D92" s="21"/>
      <c r="E92" s="19"/>
      <c r="F92" s="63"/>
      <c r="G92" s="19"/>
      <c r="H92" s="19"/>
      <c r="I92" s="19"/>
      <c r="J92" s="19"/>
      <c r="K92" t="s" s="74">
        <f>IF(J92="","",C92*0.03)</f>
      </c>
      <c r="L92" s="71"/>
      <c r="M92" t="s" s="18">
        <f>IF(J92="","",(K92/J92)/LOOKUP(RIGHT($D$2,3),'定数'!$A$6:$A$13,'定数'!$B$6:$B$13))</f>
      </c>
      <c r="N92" s="19"/>
      <c r="O92" s="63"/>
      <c r="P92" s="19"/>
      <c r="Q92" s="19"/>
      <c r="R92" t="s" s="18">
        <f>IF(P92="","",T92*M92*LOOKUP(RIGHT($D$2,3),'定数'!$A$6:$A$13,'定数'!$B$6:$B$13))</f>
      </c>
      <c r="S92" s="65"/>
      <c r="T92" t="s" s="75">
        <f>IF(P92="","",IF(G92="買",(P92-H92),(H92-P92))*IF(RIGHT($D$2,3)="JPY",100,10000))</f>
      </c>
      <c r="U92" s="66"/>
      <c r="V92" s="56">
        <f>IF(S92&lt;&gt;"",IF(S92&lt;0,1+V91,0),"")</f>
      </c>
      <c r="W92" t="s" s="77">
        <f>IF(T92&lt;&gt;"",IF(T92&lt;0,1+W91,0),"")</f>
      </c>
      <c r="X92" t="s" s="78">
        <f>IF(C92&lt;&gt;"",MAX(X91,C92),"")</f>
      </c>
      <c r="Y92" t="s" s="8">
        <f>IF(X92&lt;&gt;"",1-(C92/X92),"")</f>
      </c>
    </row>
    <row r="93" ht="16" customHeight="1">
      <c r="A93" s="13"/>
      <c r="B93" s="30">
        <v>85</v>
      </c>
      <c r="C93" t="s" s="18">
        <f>IF(R92="","",C92+R92)</f>
      </c>
      <c r="D93" s="21"/>
      <c r="E93" s="19"/>
      <c r="F93" s="63"/>
      <c r="G93" s="19"/>
      <c r="H93" s="19"/>
      <c r="I93" s="19"/>
      <c r="J93" s="19"/>
      <c r="K93" t="s" s="74">
        <f>IF(J93="","",C93*0.03)</f>
      </c>
      <c r="L93" s="71"/>
      <c r="M93" t="s" s="18">
        <f>IF(J93="","",(K93/J93)/LOOKUP(RIGHT($D$2,3),'定数'!$A$6:$A$13,'定数'!$B$6:$B$13))</f>
      </c>
      <c r="N93" s="19"/>
      <c r="O93" s="63"/>
      <c r="P93" s="19"/>
      <c r="Q93" s="19"/>
      <c r="R93" t="s" s="18">
        <f>IF(P93="","",T93*M93*LOOKUP(RIGHT($D$2,3),'定数'!$A$6:$A$13,'定数'!$B$6:$B$13))</f>
      </c>
      <c r="S93" s="65"/>
      <c r="T93" t="s" s="75">
        <f>IF(P93="","",IF(G93="買",(P93-H93),(H93-P93))*IF(RIGHT($D$2,3)="JPY",100,10000))</f>
      </c>
      <c r="U93" s="66"/>
      <c r="V93" s="56">
        <f>IF(S93&lt;&gt;"",IF(S93&lt;0,1+V92,0),"")</f>
      </c>
      <c r="W93" t="s" s="77">
        <f>IF(T93&lt;&gt;"",IF(T93&lt;0,1+W92,0),"")</f>
      </c>
      <c r="X93" t="s" s="78">
        <f>IF(C93&lt;&gt;"",MAX(X92,C93),"")</f>
      </c>
      <c r="Y93" t="s" s="8">
        <f>IF(X93&lt;&gt;"",1-(C93/X93),"")</f>
      </c>
    </row>
    <row r="94" ht="16" customHeight="1">
      <c r="A94" s="13"/>
      <c r="B94" s="30">
        <v>86</v>
      </c>
      <c r="C94" t="s" s="18">
        <f>IF(R93="","",C93+R93)</f>
      </c>
      <c r="D94" s="21"/>
      <c r="E94" s="19"/>
      <c r="F94" s="63"/>
      <c r="G94" s="19"/>
      <c r="H94" s="19"/>
      <c r="I94" s="19"/>
      <c r="J94" s="19"/>
      <c r="K94" t="s" s="74">
        <f>IF(J94="","",C94*0.03)</f>
      </c>
      <c r="L94" s="71"/>
      <c r="M94" t="s" s="18">
        <f>IF(J94="","",(K94/J94)/LOOKUP(RIGHT($D$2,3),'定数'!$A$6:$A$13,'定数'!$B$6:$B$13))</f>
      </c>
      <c r="N94" s="19"/>
      <c r="O94" s="63"/>
      <c r="P94" s="19"/>
      <c r="Q94" s="19"/>
      <c r="R94" t="s" s="18">
        <f>IF(P94="","",T94*M94*LOOKUP(RIGHT($D$2,3),'定数'!$A$6:$A$13,'定数'!$B$6:$B$13))</f>
      </c>
      <c r="S94" s="65"/>
      <c r="T94" t="s" s="75">
        <f>IF(P94="","",IF(G94="買",(P94-H94),(H94-P94))*IF(RIGHT($D$2,3)="JPY",100,10000))</f>
      </c>
      <c r="U94" s="66"/>
      <c r="V94" s="56">
        <f>IF(S94&lt;&gt;"",IF(S94&lt;0,1+V93,0),"")</f>
      </c>
      <c r="W94" t="s" s="77">
        <f>IF(T94&lt;&gt;"",IF(T94&lt;0,1+W93,0),"")</f>
      </c>
      <c r="X94" t="s" s="78">
        <f>IF(C94&lt;&gt;"",MAX(X93,C94),"")</f>
      </c>
      <c r="Y94" t="s" s="8">
        <f>IF(X94&lt;&gt;"",1-(C94/X94),"")</f>
      </c>
    </row>
    <row r="95" ht="16" customHeight="1">
      <c r="A95" s="13"/>
      <c r="B95" s="30">
        <v>87</v>
      </c>
      <c r="C95" t="s" s="18">
        <f>IF(R94="","",C94+R94)</f>
      </c>
      <c r="D95" s="21"/>
      <c r="E95" s="19"/>
      <c r="F95" s="63"/>
      <c r="G95" s="19"/>
      <c r="H95" s="19"/>
      <c r="I95" s="19"/>
      <c r="J95" s="19"/>
      <c r="K95" t="s" s="74">
        <f>IF(J95="","",C95*0.03)</f>
      </c>
      <c r="L95" s="71"/>
      <c r="M95" t="s" s="18">
        <f>IF(J95="","",(K95/J95)/LOOKUP(RIGHT($D$2,3),'定数'!$A$6:$A$13,'定数'!$B$6:$B$13))</f>
      </c>
      <c r="N95" s="19"/>
      <c r="O95" s="63"/>
      <c r="P95" s="19"/>
      <c r="Q95" s="19"/>
      <c r="R95" t="s" s="18">
        <f>IF(P95="","",T95*M95*LOOKUP(RIGHT($D$2,3),'定数'!$A$6:$A$13,'定数'!$B$6:$B$13))</f>
      </c>
      <c r="S95" s="65"/>
      <c r="T95" t="s" s="75">
        <f>IF(P95="","",IF(G95="買",(P95-H95),(H95-P95))*IF(RIGHT($D$2,3)="JPY",100,10000))</f>
      </c>
      <c r="U95" s="66"/>
      <c r="V95" s="56">
        <f>IF(S95&lt;&gt;"",IF(S95&lt;0,1+V94,0),"")</f>
      </c>
      <c r="W95" t="s" s="77">
        <f>IF(T95&lt;&gt;"",IF(T95&lt;0,1+W94,0),"")</f>
      </c>
      <c r="X95" t="s" s="78">
        <f>IF(C95&lt;&gt;"",MAX(X94,C95),"")</f>
      </c>
      <c r="Y95" t="s" s="8">
        <f>IF(X95&lt;&gt;"",1-(C95/X95),"")</f>
      </c>
    </row>
    <row r="96" ht="16" customHeight="1">
      <c r="A96" s="13"/>
      <c r="B96" s="30">
        <v>88</v>
      </c>
      <c r="C96" t="s" s="18">
        <f>IF(R95="","",C95+R95)</f>
      </c>
      <c r="D96" s="21"/>
      <c r="E96" s="19"/>
      <c r="F96" s="63"/>
      <c r="G96" s="19"/>
      <c r="H96" s="19"/>
      <c r="I96" s="19"/>
      <c r="J96" s="19"/>
      <c r="K96" t="s" s="74">
        <f>IF(J96="","",C96*0.03)</f>
      </c>
      <c r="L96" s="71"/>
      <c r="M96" t="s" s="18">
        <f>IF(J96="","",(K96/J96)/LOOKUP(RIGHT($D$2,3),'定数'!$A$6:$A$13,'定数'!$B$6:$B$13))</f>
      </c>
      <c r="N96" s="19"/>
      <c r="O96" s="63"/>
      <c r="P96" s="19"/>
      <c r="Q96" s="19"/>
      <c r="R96" t="s" s="18">
        <f>IF(P96="","",T96*M96*LOOKUP(RIGHT($D$2,3),'定数'!$A$6:$A$13,'定数'!$B$6:$B$13))</f>
      </c>
      <c r="S96" s="65"/>
      <c r="T96" t="s" s="75">
        <f>IF(P96="","",IF(G96="買",(P96-H96),(H96-P96))*IF(RIGHT($D$2,3)="JPY",100,10000))</f>
      </c>
      <c r="U96" s="66"/>
      <c r="V96" s="56">
        <f>IF(S96&lt;&gt;"",IF(S96&lt;0,1+V95,0),"")</f>
      </c>
      <c r="W96" t="s" s="77">
        <f>IF(T96&lt;&gt;"",IF(T96&lt;0,1+W95,0),"")</f>
      </c>
      <c r="X96" t="s" s="78">
        <f>IF(C96&lt;&gt;"",MAX(X95,C96),"")</f>
      </c>
      <c r="Y96" t="s" s="8">
        <f>IF(X96&lt;&gt;"",1-(C96/X96),"")</f>
      </c>
    </row>
    <row r="97" ht="16" customHeight="1">
      <c r="A97" s="13"/>
      <c r="B97" s="30">
        <v>89</v>
      </c>
      <c r="C97" t="s" s="18">
        <f>IF(R96="","",C96+R96)</f>
      </c>
      <c r="D97" s="21"/>
      <c r="E97" s="19"/>
      <c r="F97" s="63"/>
      <c r="G97" s="19"/>
      <c r="H97" s="19"/>
      <c r="I97" s="19"/>
      <c r="J97" s="19"/>
      <c r="K97" t="s" s="74">
        <f>IF(J97="","",C97*0.03)</f>
      </c>
      <c r="L97" s="71"/>
      <c r="M97" t="s" s="18">
        <f>IF(J97="","",(K97/J97)/LOOKUP(RIGHT($D$2,3),'定数'!$A$6:$A$13,'定数'!$B$6:$B$13))</f>
      </c>
      <c r="N97" s="19"/>
      <c r="O97" s="63"/>
      <c r="P97" s="19"/>
      <c r="Q97" s="19"/>
      <c r="R97" t="s" s="18">
        <f>IF(P97="","",T97*M97*LOOKUP(RIGHT($D$2,3),'定数'!$A$6:$A$13,'定数'!$B$6:$B$13))</f>
      </c>
      <c r="S97" s="65"/>
      <c r="T97" t="s" s="75">
        <f>IF(P97="","",IF(G97="買",(P97-H97),(H97-P97))*IF(RIGHT($D$2,3)="JPY",100,10000))</f>
      </c>
      <c r="U97" s="66"/>
      <c r="V97" s="56">
        <f>IF(S97&lt;&gt;"",IF(S97&lt;0,1+V96,0),"")</f>
      </c>
      <c r="W97" t="s" s="77">
        <f>IF(T97&lt;&gt;"",IF(T97&lt;0,1+W96,0),"")</f>
      </c>
      <c r="X97" t="s" s="78">
        <f>IF(C97&lt;&gt;"",MAX(X96,C97),"")</f>
      </c>
      <c r="Y97" t="s" s="8">
        <f>IF(X97&lt;&gt;"",1-(C97/X97),"")</f>
      </c>
    </row>
    <row r="98" ht="16" customHeight="1">
      <c r="A98" s="13"/>
      <c r="B98" s="30">
        <v>90</v>
      </c>
      <c r="C98" t="s" s="18">
        <f>IF(R97="","",C97+R97)</f>
      </c>
      <c r="D98" s="21"/>
      <c r="E98" s="19"/>
      <c r="F98" s="63"/>
      <c r="G98" s="19"/>
      <c r="H98" s="19"/>
      <c r="I98" s="19"/>
      <c r="J98" s="19"/>
      <c r="K98" t="s" s="74">
        <f>IF(J98="","",C98*0.03)</f>
      </c>
      <c r="L98" s="71"/>
      <c r="M98" t="s" s="18">
        <f>IF(J98="","",(K98/J98)/LOOKUP(RIGHT($D$2,3),'定数'!$A$6:$A$13,'定数'!$B$6:$B$13))</f>
      </c>
      <c r="N98" s="19"/>
      <c r="O98" s="63"/>
      <c r="P98" s="19"/>
      <c r="Q98" s="19"/>
      <c r="R98" t="s" s="18">
        <f>IF(P98="","",T98*M98*LOOKUP(RIGHT($D$2,3),'定数'!$A$6:$A$13,'定数'!$B$6:$B$13))</f>
      </c>
      <c r="S98" s="65"/>
      <c r="T98" t="s" s="75">
        <f>IF(P98="","",IF(G98="買",(P98-H98),(H98-P98))*IF(RIGHT($D$2,3)="JPY",100,10000))</f>
      </c>
      <c r="U98" s="66"/>
      <c r="V98" s="56">
        <f>IF(S98&lt;&gt;"",IF(S98&lt;0,1+V97,0),"")</f>
      </c>
      <c r="W98" t="s" s="77">
        <f>IF(T98&lt;&gt;"",IF(T98&lt;0,1+W97,0),"")</f>
      </c>
      <c r="X98" t="s" s="78">
        <f>IF(C98&lt;&gt;"",MAX(X97,C98),"")</f>
      </c>
      <c r="Y98" t="s" s="8">
        <f>IF(X98&lt;&gt;"",1-(C98/X98),"")</f>
      </c>
    </row>
    <row r="99" ht="16" customHeight="1">
      <c r="A99" s="13"/>
      <c r="B99" s="30">
        <v>91</v>
      </c>
      <c r="C99" t="s" s="18">
        <f>IF(R98="","",C98+R98)</f>
      </c>
      <c r="D99" s="21"/>
      <c r="E99" s="19"/>
      <c r="F99" s="63"/>
      <c r="G99" s="19"/>
      <c r="H99" s="19"/>
      <c r="I99" s="19"/>
      <c r="J99" s="19"/>
      <c r="K99" t="s" s="74">
        <f>IF(J99="","",C99*0.03)</f>
      </c>
      <c r="L99" s="71"/>
      <c r="M99" t="s" s="18">
        <f>IF(J99="","",(K99/J99)/LOOKUP(RIGHT($D$2,3),'定数'!$A$6:$A$13,'定数'!$B$6:$B$13))</f>
      </c>
      <c r="N99" s="19"/>
      <c r="O99" s="63"/>
      <c r="P99" s="19"/>
      <c r="Q99" s="19"/>
      <c r="R99" t="s" s="18">
        <f>IF(P99="","",T99*M99*LOOKUP(RIGHT($D$2,3),'定数'!$A$6:$A$13,'定数'!$B$6:$B$13))</f>
      </c>
      <c r="S99" s="65"/>
      <c r="T99" t="s" s="75">
        <f>IF(P99="","",IF(G99="買",(P99-H99),(H99-P99))*IF(RIGHT($D$2,3)="JPY",100,10000))</f>
      </c>
      <c r="U99" s="66"/>
      <c r="V99" s="56">
        <f>IF(S99&lt;&gt;"",IF(S99&lt;0,1+V98,0),"")</f>
      </c>
      <c r="W99" t="s" s="77">
        <f>IF(T99&lt;&gt;"",IF(T99&lt;0,1+W98,0),"")</f>
      </c>
      <c r="X99" t="s" s="78">
        <f>IF(C99&lt;&gt;"",MAX(X98,C99),"")</f>
      </c>
      <c r="Y99" t="s" s="8">
        <f>IF(X99&lt;&gt;"",1-(C99/X99),"")</f>
      </c>
    </row>
    <row r="100" ht="16" customHeight="1">
      <c r="A100" s="13"/>
      <c r="B100" s="30">
        <v>92</v>
      </c>
      <c r="C100" t="s" s="18">
        <f>IF(R99="","",C99+R99)</f>
      </c>
      <c r="D100" s="21"/>
      <c r="E100" s="19"/>
      <c r="F100" s="63"/>
      <c r="G100" s="19"/>
      <c r="H100" s="19"/>
      <c r="I100" s="19"/>
      <c r="J100" s="19"/>
      <c r="K100" t="s" s="74">
        <f>IF(J100="","",C100*0.03)</f>
      </c>
      <c r="L100" s="71"/>
      <c r="M100" t="s" s="18">
        <f>IF(J100="","",(K100/J100)/LOOKUP(RIGHT($D$2,3),'定数'!$A$6:$A$13,'定数'!$B$6:$B$13))</f>
      </c>
      <c r="N100" s="19"/>
      <c r="O100" s="63"/>
      <c r="P100" s="19"/>
      <c r="Q100" s="19"/>
      <c r="R100" t="s" s="18">
        <f>IF(P100="","",T100*M100*LOOKUP(RIGHT($D$2,3),'定数'!$A$6:$A$13,'定数'!$B$6:$B$13))</f>
      </c>
      <c r="S100" s="65"/>
      <c r="T100" t="s" s="75">
        <f>IF(P100="","",IF(G100="買",(P100-H100),(H100-P100))*IF(RIGHT($D$2,3)="JPY",100,10000))</f>
      </c>
      <c r="U100" s="66"/>
      <c r="V100" s="56">
        <f>IF(S100&lt;&gt;"",IF(S100&lt;0,1+V99,0),"")</f>
      </c>
      <c r="W100" t="s" s="77">
        <f>IF(T100&lt;&gt;"",IF(T100&lt;0,1+W99,0),"")</f>
      </c>
      <c r="X100" t="s" s="78">
        <f>IF(C100&lt;&gt;"",MAX(X99,C100),"")</f>
      </c>
      <c r="Y100" t="s" s="8">
        <f>IF(X100&lt;&gt;"",1-(C100/X100),"")</f>
      </c>
    </row>
    <row r="101" ht="16" customHeight="1">
      <c r="A101" s="13"/>
      <c r="B101" s="30">
        <v>93</v>
      </c>
      <c r="C101" t="s" s="18">
        <f>IF(R100="","",C100+R100)</f>
      </c>
      <c r="D101" s="21"/>
      <c r="E101" s="19"/>
      <c r="F101" s="63"/>
      <c r="G101" s="19"/>
      <c r="H101" s="19"/>
      <c r="I101" s="19"/>
      <c r="J101" s="19"/>
      <c r="K101" t="s" s="74">
        <f>IF(J101="","",C101*0.03)</f>
      </c>
      <c r="L101" s="71"/>
      <c r="M101" t="s" s="18">
        <f>IF(J101="","",(K101/J101)/LOOKUP(RIGHT($D$2,3),'定数'!$A$6:$A$13,'定数'!$B$6:$B$13))</f>
      </c>
      <c r="N101" s="19"/>
      <c r="O101" s="63"/>
      <c r="P101" s="19"/>
      <c r="Q101" s="19"/>
      <c r="R101" t="s" s="18">
        <f>IF(P101="","",T101*M101*LOOKUP(RIGHT($D$2,3),'定数'!$A$6:$A$13,'定数'!$B$6:$B$13))</f>
      </c>
      <c r="S101" s="65"/>
      <c r="T101" t="s" s="75">
        <f>IF(P101="","",IF(G101="買",(P101-H101),(H101-P101))*IF(RIGHT($D$2,3)="JPY",100,10000))</f>
      </c>
      <c r="U101" s="66"/>
      <c r="V101" s="56">
        <f>IF(S101&lt;&gt;"",IF(S101&lt;0,1+V100,0),"")</f>
      </c>
      <c r="W101" t="s" s="77">
        <f>IF(T101&lt;&gt;"",IF(T101&lt;0,1+W100,0),"")</f>
      </c>
      <c r="X101" t="s" s="78">
        <f>IF(C101&lt;&gt;"",MAX(X100,C101),"")</f>
      </c>
      <c r="Y101" t="s" s="8">
        <f>IF(X101&lt;&gt;"",1-(C101/X101),"")</f>
      </c>
    </row>
    <row r="102" ht="16" customHeight="1">
      <c r="A102" s="13"/>
      <c r="B102" s="30">
        <v>94</v>
      </c>
      <c r="C102" t="s" s="18">
        <f>IF(R101="","",C101+R101)</f>
      </c>
      <c r="D102" s="21"/>
      <c r="E102" s="19"/>
      <c r="F102" s="63"/>
      <c r="G102" s="19"/>
      <c r="H102" s="19"/>
      <c r="I102" s="19"/>
      <c r="J102" s="19"/>
      <c r="K102" t="s" s="74">
        <f>IF(J102="","",C102*0.03)</f>
      </c>
      <c r="L102" s="71"/>
      <c r="M102" t="s" s="18">
        <f>IF(J102="","",(K102/J102)/LOOKUP(RIGHT($D$2,3),'定数'!$A$6:$A$13,'定数'!$B$6:$B$13))</f>
      </c>
      <c r="N102" s="19"/>
      <c r="O102" s="63"/>
      <c r="P102" s="19"/>
      <c r="Q102" s="19"/>
      <c r="R102" t="s" s="18">
        <f>IF(P102="","",T102*M102*LOOKUP(RIGHT($D$2,3),'定数'!$A$6:$A$13,'定数'!$B$6:$B$13))</f>
      </c>
      <c r="S102" s="65"/>
      <c r="T102" t="s" s="75">
        <f>IF(P102="","",IF(G102="買",(P102-H102),(H102-P102))*IF(RIGHT($D$2,3)="JPY",100,10000))</f>
      </c>
      <c r="U102" s="66"/>
      <c r="V102" s="56">
        <f>IF(S102&lt;&gt;"",IF(S102&lt;0,1+V101,0),"")</f>
      </c>
      <c r="W102" t="s" s="77">
        <f>IF(T102&lt;&gt;"",IF(T102&lt;0,1+W101,0),"")</f>
      </c>
      <c r="X102" t="s" s="78">
        <f>IF(C102&lt;&gt;"",MAX(X101,C102),"")</f>
      </c>
      <c r="Y102" t="s" s="8">
        <f>IF(X102&lt;&gt;"",1-(C102/X102),"")</f>
      </c>
    </row>
    <row r="103" ht="16" customHeight="1">
      <c r="A103" s="13"/>
      <c r="B103" s="30">
        <v>95</v>
      </c>
      <c r="C103" t="s" s="18">
        <f>IF(R102="","",C102+R102)</f>
      </c>
      <c r="D103" s="21"/>
      <c r="E103" s="19"/>
      <c r="F103" s="63"/>
      <c r="G103" s="19"/>
      <c r="H103" s="19"/>
      <c r="I103" s="19"/>
      <c r="J103" s="19"/>
      <c r="K103" t="s" s="74">
        <f>IF(J103="","",C103*0.03)</f>
      </c>
      <c r="L103" s="71"/>
      <c r="M103" t="s" s="18">
        <f>IF(J103="","",(K103/J103)/LOOKUP(RIGHT($D$2,3),'定数'!$A$6:$A$13,'定数'!$B$6:$B$13))</f>
      </c>
      <c r="N103" s="19"/>
      <c r="O103" s="63"/>
      <c r="P103" s="19"/>
      <c r="Q103" s="19"/>
      <c r="R103" t="s" s="18">
        <f>IF(P103="","",T103*M103*LOOKUP(RIGHT($D$2,3),'定数'!$A$6:$A$13,'定数'!$B$6:$B$13))</f>
      </c>
      <c r="S103" s="65"/>
      <c r="T103" t="s" s="75">
        <f>IF(P103="","",IF(G103="買",(P103-H103),(H103-P103))*IF(RIGHT($D$2,3)="JPY",100,10000))</f>
      </c>
      <c r="U103" s="66"/>
      <c r="V103" s="56">
        <f>IF(S103&lt;&gt;"",IF(S103&lt;0,1+V102,0),"")</f>
      </c>
      <c r="W103" t="s" s="77">
        <f>IF(T103&lt;&gt;"",IF(T103&lt;0,1+W102,0),"")</f>
      </c>
      <c r="X103" t="s" s="78">
        <f>IF(C103&lt;&gt;"",MAX(X102,C103),"")</f>
      </c>
      <c r="Y103" t="s" s="8">
        <f>IF(X103&lt;&gt;"",1-(C103/X103),"")</f>
      </c>
    </row>
    <row r="104" ht="16" customHeight="1">
      <c r="A104" s="13"/>
      <c r="B104" s="30">
        <v>96</v>
      </c>
      <c r="C104" t="s" s="18">
        <f>IF(R103="","",C103+R103)</f>
      </c>
      <c r="D104" s="21"/>
      <c r="E104" s="19"/>
      <c r="F104" s="63"/>
      <c r="G104" s="19"/>
      <c r="H104" s="19"/>
      <c r="I104" s="19"/>
      <c r="J104" s="19"/>
      <c r="K104" t="s" s="74">
        <f>IF(J104="","",C104*0.03)</f>
      </c>
      <c r="L104" s="71"/>
      <c r="M104" t="s" s="18">
        <f>IF(J104="","",(K104/J104)/LOOKUP(RIGHT($D$2,3),'定数'!$A$6:$A$13,'定数'!$B$6:$B$13))</f>
      </c>
      <c r="N104" s="19"/>
      <c r="O104" s="63"/>
      <c r="P104" s="19"/>
      <c r="Q104" s="19"/>
      <c r="R104" t="s" s="18">
        <f>IF(P104="","",T104*M104*LOOKUP(RIGHT($D$2,3),'定数'!$A$6:$A$13,'定数'!$B$6:$B$13))</f>
      </c>
      <c r="S104" s="65"/>
      <c r="T104" t="s" s="75">
        <f>IF(P104="","",IF(G104="買",(P104-H104),(H104-P104))*IF(RIGHT($D$2,3)="JPY",100,10000))</f>
      </c>
      <c r="U104" s="66"/>
      <c r="V104" s="56">
        <f>IF(S104&lt;&gt;"",IF(S104&lt;0,1+V103,0),"")</f>
      </c>
      <c r="W104" t="s" s="77">
        <f>IF(T104&lt;&gt;"",IF(T104&lt;0,1+W103,0),"")</f>
      </c>
      <c r="X104" t="s" s="78">
        <f>IF(C104&lt;&gt;"",MAX(X103,C104),"")</f>
      </c>
      <c r="Y104" t="s" s="8">
        <f>IF(X104&lt;&gt;"",1-(C104/X104),"")</f>
      </c>
    </row>
    <row r="105" ht="16" customHeight="1">
      <c r="A105" s="13"/>
      <c r="B105" s="30">
        <v>97</v>
      </c>
      <c r="C105" t="s" s="18">
        <f>IF(R104="","",C104+R104)</f>
      </c>
      <c r="D105" s="21"/>
      <c r="E105" s="19"/>
      <c r="F105" s="63"/>
      <c r="G105" s="19"/>
      <c r="H105" s="19"/>
      <c r="I105" s="19"/>
      <c r="J105" s="19"/>
      <c r="K105" t="s" s="74">
        <f>IF(J105="","",C105*0.03)</f>
      </c>
      <c r="L105" s="71"/>
      <c r="M105" t="s" s="18">
        <f>IF(J105="","",(K105/J105)/LOOKUP(RIGHT($D$2,3),'定数'!$A$6:$A$13,'定数'!$B$6:$B$13))</f>
      </c>
      <c r="N105" s="19"/>
      <c r="O105" s="63"/>
      <c r="P105" s="19"/>
      <c r="Q105" s="19"/>
      <c r="R105" t="s" s="18">
        <f>IF(P105="","",T105*M105*LOOKUP(RIGHT($D$2,3),'定数'!$A$6:$A$13,'定数'!$B$6:$B$13))</f>
      </c>
      <c r="S105" s="65"/>
      <c r="T105" t="s" s="75">
        <f>IF(P105="","",IF(G105="買",(P105-H105),(H105-P105))*IF(RIGHT($D$2,3)="JPY",100,10000))</f>
      </c>
      <c r="U105" s="66"/>
      <c r="V105" s="56">
        <f>IF(S105&lt;&gt;"",IF(S105&lt;0,1+V104,0),"")</f>
      </c>
      <c r="W105" t="s" s="77">
        <f>IF(T105&lt;&gt;"",IF(T105&lt;0,1+W104,0),"")</f>
      </c>
      <c r="X105" t="s" s="78">
        <f>IF(C105&lt;&gt;"",MAX(X104,C105),"")</f>
      </c>
      <c r="Y105" t="s" s="8">
        <f>IF(X105&lt;&gt;"",1-(C105/X105),"")</f>
      </c>
    </row>
    <row r="106" ht="16" customHeight="1">
      <c r="A106" s="13"/>
      <c r="B106" s="30">
        <v>98</v>
      </c>
      <c r="C106" t="s" s="18">
        <f>IF(R105="","",C105+R105)</f>
      </c>
      <c r="D106" s="21"/>
      <c r="E106" s="19"/>
      <c r="F106" s="63"/>
      <c r="G106" s="19"/>
      <c r="H106" s="19"/>
      <c r="I106" s="19"/>
      <c r="J106" s="19"/>
      <c r="K106" t="s" s="74">
        <f>IF(J106="","",C106*0.03)</f>
      </c>
      <c r="L106" s="71"/>
      <c r="M106" t="s" s="18">
        <f>IF(J106="","",(K106/J106)/LOOKUP(RIGHT($D$2,3),'定数'!$A$6:$A$13,'定数'!$B$6:$B$13))</f>
      </c>
      <c r="N106" s="19"/>
      <c r="O106" s="63"/>
      <c r="P106" s="19"/>
      <c r="Q106" s="19"/>
      <c r="R106" t="s" s="18">
        <f>IF(P106="","",T106*M106*LOOKUP(RIGHT($D$2,3),'定数'!$A$6:$A$13,'定数'!$B$6:$B$13))</f>
      </c>
      <c r="S106" s="65"/>
      <c r="T106" t="s" s="75">
        <f>IF(P106="","",IF(G106="買",(P106-H106),(H106-P106))*IF(RIGHT($D$2,3)="JPY",100,10000))</f>
      </c>
      <c r="U106" s="66"/>
      <c r="V106" s="56">
        <f>IF(S106&lt;&gt;"",IF(S106&lt;0,1+V105,0),"")</f>
      </c>
      <c r="W106" t="s" s="77">
        <f>IF(T106&lt;&gt;"",IF(T106&lt;0,1+W105,0),"")</f>
      </c>
      <c r="X106" t="s" s="78">
        <f>IF(C106&lt;&gt;"",MAX(X105,C106),"")</f>
      </c>
      <c r="Y106" t="s" s="8">
        <f>IF(X106&lt;&gt;"",1-(C106/X106),"")</f>
      </c>
    </row>
    <row r="107" ht="16" customHeight="1">
      <c r="A107" s="13"/>
      <c r="B107" s="30">
        <v>99</v>
      </c>
      <c r="C107" t="s" s="18">
        <f>IF(R106="","",C106+R106)</f>
      </c>
      <c r="D107" s="21"/>
      <c r="E107" s="19"/>
      <c r="F107" s="63"/>
      <c r="G107" s="19"/>
      <c r="H107" s="19"/>
      <c r="I107" s="19"/>
      <c r="J107" s="19"/>
      <c r="K107" t="s" s="74">
        <f>IF(J107="","",C107*0.03)</f>
      </c>
      <c r="L107" s="71"/>
      <c r="M107" t="s" s="18">
        <f>IF(J107="","",(K107/J107)/LOOKUP(RIGHT($D$2,3),'定数'!$A$6:$A$13,'定数'!$B$6:$B$13))</f>
      </c>
      <c r="N107" s="19"/>
      <c r="O107" s="63"/>
      <c r="P107" s="19"/>
      <c r="Q107" s="19"/>
      <c r="R107" t="s" s="18">
        <f>IF(P107="","",T107*M107*LOOKUP(RIGHT($D$2,3),'定数'!$A$6:$A$13,'定数'!$B$6:$B$13))</f>
      </c>
      <c r="S107" s="65"/>
      <c r="T107" t="s" s="75">
        <f>IF(P107="","",IF(G107="買",(P107-H107),(H107-P107))*IF(RIGHT($D$2,3)="JPY",100,10000))</f>
      </c>
      <c r="U107" s="66"/>
      <c r="V107" s="56">
        <f>IF(S107&lt;&gt;"",IF(S107&lt;0,1+V106,0),"")</f>
      </c>
      <c r="W107" t="s" s="77">
        <f>IF(T107&lt;&gt;"",IF(T107&lt;0,1+W106,0),"")</f>
      </c>
      <c r="X107" t="s" s="78">
        <f>IF(C107&lt;&gt;"",MAX(X106,C107),"")</f>
      </c>
      <c r="Y107" t="s" s="8">
        <f>IF(X107&lt;&gt;"",1-(C107/X107),"")</f>
      </c>
    </row>
    <row r="108" ht="16" customHeight="1">
      <c r="A108" s="13"/>
      <c r="B108" s="30">
        <v>100</v>
      </c>
      <c r="C108" t="s" s="18">
        <f>IF(R107="","",C107+R107)</f>
      </c>
      <c r="D108" s="21"/>
      <c r="E108" s="19"/>
      <c r="F108" s="63"/>
      <c r="G108" s="19"/>
      <c r="H108" s="19"/>
      <c r="I108" s="19"/>
      <c r="J108" s="19"/>
      <c r="K108" t="s" s="74">
        <f>IF(J108="","",C108*0.03)</f>
      </c>
      <c r="L108" s="71"/>
      <c r="M108" t="s" s="18">
        <f>IF(J108="","",(K108/J108)/LOOKUP(RIGHT($D$2,3),'定数'!$A$6:$A$13,'定数'!$B$6:$B$13))</f>
      </c>
      <c r="N108" s="19"/>
      <c r="O108" s="63"/>
      <c r="P108" s="19"/>
      <c r="Q108" s="19"/>
      <c r="R108" t="s" s="18">
        <f>IF(P108="","",T108*M108*LOOKUP(RIGHT($D$2,3),'定数'!$A$6:$A$13,'定数'!$B$6:$B$13))</f>
      </c>
      <c r="S108" s="65"/>
      <c r="T108" t="s" s="75">
        <f>IF(P108="","",IF(G108="買",(P108-H108),(H108-P108))*IF(RIGHT($D$2,3)="JPY",100,10000))</f>
      </c>
      <c r="U108" s="66"/>
      <c r="V108" s="56">
        <f>IF(S108&lt;&gt;"",IF(S108&lt;0,1+V107,0),"")</f>
      </c>
      <c r="W108" t="s" s="77">
        <f>IF(T108&lt;&gt;"",IF(T108&lt;0,1+W107,0),"")</f>
      </c>
      <c r="X108" t="s" s="78">
        <f>IF(C108&lt;&gt;"",MAX(X107,C108),"")</f>
      </c>
      <c r="Y108" t="s" s="8">
        <f>IF(X108&lt;&gt;"",1-(C108/X108),"")</f>
      </c>
    </row>
    <row r="109" ht="16" customHeight="1">
      <c r="A109" s="11"/>
      <c r="B109" s="79"/>
      <c r="C109" s="79"/>
      <c r="D109" s="79"/>
      <c r="E109" s="79"/>
      <c r="F109" s="79"/>
      <c r="G109" s="79"/>
      <c r="H109" s="79"/>
      <c r="I109" s="79"/>
      <c r="J109" s="79"/>
      <c r="K109" s="79"/>
      <c r="L109" s="79"/>
      <c r="M109" s="79"/>
      <c r="N109" s="79"/>
      <c r="O109" s="79"/>
      <c r="P109" s="79"/>
      <c r="Q109" s="79"/>
      <c r="R109" s="79"/>
      <c r="S109" s="80"/>
      <c r="T109" s="80"/>
      <c r="U109" s="80"/>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0.1667" defaultRowHeight="13.5" customHeight="1" outlineLevelRow="0" outlineLevelCol="0"/>
  <cols>
    <col min="1" max="1" width="3.35156" style="83" customWidth="1"/>
    <col min="2" max="18" width="7.67188" style="83" customWidth="1"/>
    <col min="19" max="21" width="10.1719" style="83" customWidth="1"/>
    <col min="22" max="23" hidden="1" width="10.1667" style="83" customWidth="1"/>
    <col min="24" max="25" width="10.1719" style="83" customWidth="1"/>
    <col min="26" max="256" width="10.1719" style="83"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54</v>
      </c>
      <c r="E2" s="17"/>
      <c r="F2" t="s" s="14">
        <v>19</v>
      </c>
      <c r="G2" s="15"/>
      <c r="H2" t="s" s="18">
        <v>20</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24</v>
      </c>
      <c r="E3" s="25"/>
      <c r="F3" s="25"/>
      <c r="G3" s="25"/>
      <c r="H3" s="25"/>
      <c r="I3" s="25"/>
      <c r="J3" t="s" s="14">
        <v>25</v>
      </c>
      <c r="K3" s="15"/>
      <c r="L3" t="s" s="24">
        <v>59</v>
      </c>
      <c r="M3" s="26"/>
      <c r="N3" s="26"/>
      <c r="O3" s="26"/>
      <c r="P3" s="26"/>
      <c r="Q3" s="26"/>
      <c r="R3" s="22"/>
      <c r="S3" s="23"/>
      <c r="T3" s="7"/>
      <c r="U3" s="7"/>
      <c r="V3" s="11"/>
      <c r="W3" s="11"/>
      <c r="X3" s="7"/>
      <c r="Y3" s="7"/>
    </row>
    <row r="4" ht="16" customHeight="1">
      <c r="A4" s="13"/>
      <c r="B4" t="s" s="14">
        <v>27</v>
      </c>
      <c r="C4" s="15"/>
      <c r="D4" s="27">
        <f>SUM($R$9:$S$993)</f>
        <v>10526.3157894737</v>
      </c>
      <c r="E4" s="27"/>
      <c r="F4" t="s" s="14">
        <v>28</v>
      </c>
      <c r="G4" s="15"/>
      <c r="H4" s="28">
        <f>SUM($T$9:$U$108)</f>
        <v>200</v>
      </c>
      <c r="I4" s="19"/>
      <c r="J4" t="s" s="14">
        <v>56</v>
      </c>
      <c r="K4" s="15"/>
      <c r="L4" s="21">
        <f>MAX($C$9:$D$990)-C9</f>
        <v>10526.315789474</v>
      </c>
      <c r="M4" s="21"/>
      <c r="N4" t="s" s="14">
        <v>29</v>
      </c>
      <c r="O4" s="15"/>
      <c r="P4" s="29">
        <f>MAX(Y1:Y993)</f>
        <v>0</v>
      </c>
      <c r="Q4" s="29"/>
      <c r="R4" s="22"/>
      <c r="S4" s="23"/>
      <c r="T4" s="23"/>
      <c r="U4" s="7"/>
      <c r="V4" s="11"/>
      <c r="W4" s="11"/>
      <c r="X4" s="7"/>
      <c r="Y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2001</v>
      </c>
      <c r="F9" s="63">
        <v>42111</v>
      </c>
      <c r="G9" t="s" s="18">
        <v>57</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6" customHeight="1">
      <c r="A10" s="13"/>
      <c r="B10" s="30">
        <v>2</v>
      </c>
      <c r="C10" s="21">
        <f>IF(R9="","",C9+R9)</f>
        <v>110526.315789474</v>
      </c>
      <c r="D10" s="21"/>
      <c r="E10" s="19"/>
      <c r="F10" s="63"/>
      <c r="G10" s="19"/>
      <c r="H10" s="19"/>
      <c r="I10" s="19"/>
      <c r="J10" s="19"/>
      <c r="K10" t="s" s="74">
        <f>IF(J10="","",C10*0.03)</f>
      </c>
      <c r="L10" s="71"/>
      <c r="M10" t="s" s="18">
        <f>IF(J10="","",(K10/J10)/LOOKUP(RIGHT($D$2,3),'定数'!$A$6:$A$13,'定数'!$B$6:$B$13))</f>
      </c>
      <c r="N10" s="19"/>
      <c r="O10" s="63"/>
      <c r="P10" s="19"/>
      <c r="Q10" s="19"/>
      <c r="R10" t="s" s="18">
        <f>IF(P10="","",T10*M10*LOOKUP(RIGHT($D$2,3),'定数'!$A$6:$A$13,'定数'!$B$6:$B$13))</f>
      </c>
      <c r="S10" s="65"/>
      <c r="T10" t="s" s="75">
        <f>IF(P10="","",IF(G10="買",(P10-H10),(H10-P10))*IF(RIGHT($D$2,3)="JPY",100,10000))</f>
      </c>
      <c r="U10" s="66"/>
      <c r="V10" t="s" s="76">
        <f>IF(T10&lt;&gt;"",IF(T10&gt;0,1+V9,0),"")</f>
      </c>
      <c r="W10" t="s" s="77">
        <f>IF(T10&lt;&gt;"",IF(T10&lt;0,1+W9,0),"")</f>
      </c>
      <c r="X10" s="72">
        <f>IF(C10&lt;&gt;"",MAX(C10,C9),"")</f>
        <v>110526.315789474</v>
      </c>
      <c r="Y10" s="7"/>
    </row>
    <row r="11" ht="16" customHeight="1">
      <c r="A11" s="13"/>
      <c r="B11" s="30">
        <v>3</v>
      </c>
      <c r="C11" t="s" s="18">
        <f>IF(R10="","",C10+R10)</f>
      </c>
      <c r="D11" s="21"/>
      <c r="E11" s="19"/>
      <c r="F11" s="63"/>
      <c r="G11" s="19"/>
      <c r="H11" s="19"/>
      <c r="I11" s="19"/>
      <c r="J11" s="19"/>
      <c r="K11" t="s" s="74">
        <f>IF(J11="","",C11*0.03)</f>
      </c>
      <c r="L11" s="71"/>
      <c r="M11" t="s" s="18">
        <f>IF(J11="","",(K11/J11)/LOOKUP(RIGHT($D$2,3),'定数'!$A$6:$A$13,'定数'!$B$6:$B$13))</f>
      </c>
      <c r="N11" s="19"/>
      <c r="O11" s="63"/>
      <c r="P11" s="19"/>
      <c r="Q11" s="19"/>
      <c r="R11" t="s" s="18">
        <f>IF(P11="","",T11*M11*LOOKUP(RIGHT($D$2,3),'定数'!$A$6:$A$13,'定数'!$B$6:$B$13))</f>
      </c>
      <c r="S11" s="65"/>
      <c r="T11" t="s" s="75">
        <f>IF(P11="","",IF(G11="買",(P11-H11),(H11-P11))*IF(RIGHT($D$2,3)="JPY",100,10000))</f>
      </c>
      <c r="U11" s="66"/>
      <c r="V11" t="s" s="76">
        <f>IF(T11&lt;&gt;"",IF(T11&gt;0,1+V10,0),"")</f>
      </c>
      <c r="W11" t="s" s="77">
        <f>IF(T11&lt;&gt;"",IF(T11&lt;0,1+W10,0),"")</f>
      </c>
      <c r="X11" t="s" s="78">
        <f>IF(C11&lt;&gt;"",MAX(X10,C11),"")</f>
      </c>
      <c r="Y11" t="s" s="8">
        <f>IF(X11&lt;&gt;"",1-(C11/X11),"")</f>
      </c>
    </row>
    <row r="12" ht="16" customHeight="1">
      <c r="A12" s="13"/>
      <c r="B12" s="30">
        <v>4</v>
      </c>
      <c r="C12" t="s" s="18">
        <f>IF(R11="","",C11+R11)</f>
      </c>
      <c r="D12" s="21"/>
      <c r="E12" s="19"/>
      <c r="F12" s="63"/>
      <c r="G12" s="19"/>
      <c r="H12" s="19"/>
      <c r="I12" s="19"/>
      <c r="J12" s="19"/>
      <c r="K12" t="s" s="74">
        <f>IF(J12="","",C12*0.03)</f>
      </c>
      <c r="L12" s="71"/>
      <c r="M12" t="s" s="18">
        <f>IF(J12="","",(K12/J12)/LOOKUP(RIGHT($D$2,3),'定数'!$A$6:$A$13,'定数'!$B$6:$B$13))</f>
      </c>
      <c r="N12" s="19"/>
      <c r="O12" s="63"/>
      <c r="P12" s="19"/>
      <c r="Q12" s="19"/>
      <c r="R12" t="s" s="18">
        <f>IF(P12="","",T12*M12*LOOKUP(RIGHT($D$2,3),'定数'!$A$6:$A$13,'定数'!$B$6:$B$13))</f>
      </c>
      <c r="S12" s="65"/>
      <c r="T12" t="s" s="75">
        <f>IF(P12="","",IF(G12="買",(P12-H12),(H12-P12))*IF(RIGHT($D$2,3)="JPY",100,10000))</f>
      </c>
      <c r="U12" s="66"/>
      <c r="V12" t="s" s="76">
        <f>IF(T12&lt;&gt;"",IF(T12&gt;0,1+V11,0),"")</f>
      </c>
      <c r="W12" t="s" s="77">
        <f>IF(T12&lt;&gt;"",IF(T12&lt;0,1+W11,0),"")</f>
      </c>
      <c r="X12" t="s" s="78">
        <f>IF(C12&lt;&gt;"",MAX(X11,C12),"")</f>
      </c>
      <c r="Y12" t="s" s="8">
        <f>IF(X12&lt;&gt;"",1-(C12/X12),"")</f>
      </c>
    </row>
    <row r="13" ht="16" customHeight="1">
      <c r="A13" s="13"/>
      <c r="B13" s="30">
        <v>5</v>
      </c>
      <c r="C13" t="s" s="18">
        <f>IF(R12="","",C12+R12)</f>
      </c>
      <c r="D13" s="21"/>
      <c r="E13" s="19"/>
      <c r="F13" s="63"/>
      <c r="G13" s="19"/>
      <c r="H13" s="19"/>
      <c r="I13" s="19"/>
      <c r="J13" s="19"/>
      <c r="K13" t="s" s="74">
        <f>IF(J13="","",C13*0.03)</f>
      </c>
      <c r="L13" s="71"/>
      <c r="M13" t="s" s="18">
        <f>IF(J13="","",(K13/J13)/LOOKUP(RIGHT($D$2,3),'定数'!$A$6:$A$13,'定数'!$B$6:$B$13))</f>
      </c>
      <c r="N13" s="19"/>
      <c r="O13" s="63"/>
      <c r="P13" s="19"/>
      <c r="Q13" s="19"/>
      <c r="R13" t="s" s="18">
        <f>IF(P13="","",T13*M13*LOOKUP(RIGHT($D$2,3),'定数'!$A$6:$A$13,'定数'!$B$6:$B$13))</f>
      </c>
      <c r="S13" s="65"/>
      <c r="T13" t="s" s="75">
        <f>IF(P13="","",IF(G13="買",(P13-H13),(H13-P13))*IF(RIGHT($D$2,3)="JPY",100,10000))</f>
      </c>
      <c r="U13" s="66"/>
      <c r="V13" t="s" s="76">
        <f>IF(T13&lt;&gt;"",IF(T13&gt;0,1+V12,0),"")</f>
      </c>
      <c r="W13" t="s" s="77">
        <f>IF(T13&lt;&gt;"",IF(T13&lt;0,1+W12,0),"")</f>
      </c>
      <c r="X13" t="s" s="78">
        <f>IF(C13&lt;&gt;"",MAX(X12,C13),"")</f>
      </c>
      <c r="Y13" t="s" s="8">
        <f>IF(X13&lt;&gt;"",1-(C13/X13),"")</f>
      </c>
    </row>
    <row r="14" ht="16" customHeight="1">
      <c r="A14" s="13"/>
      <c r="B14" s="30">
        <v>6</v>
      </c>
      <c r="C14" t="s" s="18">
        <f>IF(R13="","",C13+R13)</f>
      </c>
      <c r="D14" s="21"/>
      <c r="E14" s="19"/>
      <c r="F14" s="63"/>
      <c r="G14" s="19"/>
      <c r="H14" s="19"/>
      <c r="I14" s="19"/>
      <c r="J14" s="19"/>
      <c r="K14" t="s" s="74">
        <f>IF(J14="","",C14*0.03)</f>
      </c>
      <c r="L14" s="71"/>
      <c r="M14" t="s" s="18">
        <f>IF(J14="","",(K14/J14)/LOOKUP(RIGHT($D$2,3),'定数'!$A$6:$A$13,'定数'!$B$6:$B$13))</f>
      </c>
      <c r="N14" s="19"/>
      <c r="O14" s="63"/>
      <c r="P14" s="19"/>
      <c r="Q14" s="19"/>
      <c r="R14" t="s" s="18">
        <f>IF(P14="","",T14*M14*LOOKUP(RIGHT($D$2,3),'定数'!$A$6:$A$13,'定数'!$B$6:$B$13))</f>
      </c>
      <c r="S14" s="65"/>
      <c r="T14" t="s" s="75">
        <f>IF(P14="","",IF(G14="買",(P14-H14),(H14-P14))*IF(RIGHT($D$2,3)="JPY",100,10000))</f>
      </c>
      <c r="U14" s="66"/>
      <c r="V14" t="s" s="76">
        <f>IF(T14&lt;&gt;"",IF(T14&gt;0,1+V13,0),"")</f>
      </c>
      <c r="W14" t="s" s="77">
        <f>IF(T14&lt;&gt;"",IF(T14&lt;0,1+W13,0),"")</f>
      </c>
      <c r="X14" t="s" s="78">
        <f>IF(C14&lt;&gt;"",MAX(X13,C14),"")</f>
      </c>
      <c r="Y14" t="s" s="8">
        <f>IF(X14&lt;&gt;"",1-(C14/X14),"")</f>
      </c>
    </row>
    <row r="15" ht="16" customHeight="1">
      <c r="A15" s="13"/>
      <c r="B15" s="30">
        <v>7</v>
      </c>
      <c r="C15" t="s" s="18">
        <f>IF(R14="","",C14+R14)</f>
      </c>
      <c r="D15" s="21"/>
      <c r="E15" s="19"/>
      <c r="F15" s="63"/>
      <c r="G15" s="19"/>
      <c r="H15" s="19"/>
      <c r="I15" s="19"/>
      <c r="J15" s="19"/>
      <c r="K15" t="s" s="74">
        <f>IF(J15="","",C15*0.03)</f>
      </c>
      <c r="L15" s="71"/>
      <c r="M15" t="s" s="18">
        <f>IF(J15="","",(K15/J15)/LOOKUP(RIGHT($D$2,3),'定数'!$A$6:$A$13,'定数'!$B$6:$B$13))</f>
      </c>
      <c r="N15" s="19"/>
      <c r="O15" s="63"/>
      <c r="P15" s="19"/>
      <c r="Q15" s="19"/>
      <c r="R15" t="s" s="18">
        <f>IF(P15="","",T15*M15*LOOKUP(RIGHT($D$2,3),'定数'!$A$6:$A$13,'定数'!$B$6:$B$13))</f>
      </c>
      <c r="S15" s="65"/>
      <c r="T15" t="s" s="75">
        <f>IF(P15="","",IF(G15="買",(P15-H15),(H15-P15))*IF(RIGHT($D$2,3)="JPY",100,10000))</f>
      </c>
      <c r="U15" s="66"/>
      <c r="V15" t="s" s="76">
        <f>IF(T15&lt;&gt;"",IF(T15&gt;0,1+V14,0),"")</f>
      </c>
      <c r="W15" t="s" s="77">
        <f>IF(T15&lt;&gt;"",IF(T15&lt;0,1+W14,0),"")</f>
      </c>
      <c r="X15" t="s" s="78">
        <f>IF(C15&lt;&gt;"",MAX(X14,C15),"")</f>
      </c>
      <c r="Y15" t="s" s="8">
        <f>IF(X15&lt;&gt;"",1-(C15/X15),"")</f>
      </c>
    </row>
    <row r="16" ht="16" customHeight="1">
      <c r="A16" s="13"/>
      <c r="B16" s="30">
        <v>8</v>
      </c>
      <c r="C16" t="s" s="18">
        <f>IF(R15="","",C15+R15)</f>
      </c>
      <c r="D16" s="21"/>
      <c r="E16" s="19"/>
      <c r="F16" s="63"/>
      <c r="G16" s="19"/>
      <c r="H16" s="19"/>
      <c r="I16" s="19"/>
      <c r="J16" s="19"/>
      <c r="K16" t="s" s="74">
        <f>IF(J16="","",C16*0.03)</f>
      </c>
      <c r="L16" s="71"/>
      <c r="M16" t="s" s="18">
        <f>IF(J16="","",(K16/J16)/LOOKUP(RIGHT($D$2,3),'定数'!$A$6:$A$13,'定数'!$B$6:$B$13))</f>
      </c>
      <c r="N16" s="19"/>
      <c r="O16" s="63"/>
      <c r="P16" s="19"/>
      <c r="Q16" s="19"/>
      <c r="R16" t="s" s="18">
        <f>IF(P16="","",T16*M16*LOOKUP(RIGHT($D$2,3),'定数'!$A$6:$A$13,'定数'!$B$6:$B$13))</f>
      </c>
      <c r="S16" s="65"/>
      <c r="T16" t="s" s="75">
        <f>IF(P16="","",IF(G16="買",(P16-H16),(H16-P16))*IF(RIGHT($D$2,3)="JPY",100,10000))</f>
      </c>
      <c r="U16" s="66"/>
      <c r="V16" t="s" s="76">
        <f>IF(T16&lt;&gt;"",IF(T16&gt;0,1+V15,0),"")</f>
      </c>
      <c r="W16" t="s" s="77">
        <f>IF(T16&lt;&gt;"",IF(T16&lt;0,1+W15,0),"")</f>
      </c>
      <c r="X16" t="s" s="78">
        <f>IF(C16&lt;&gt;"",MAX(X15,C16),"")</f>
      </c>
      <c r="Y16" t="s" s="8">
        <f>IF(X16&lt;&gt;"",1-(C16/X16),"")</f>
      </c>
    </row>
    <row r="17" ht="16" customHeight="1">
      <c r="A17" s="13"/>
      <c r="B17" s="30">
        <v>9</v>
      </c>
      <c r="C17" t="s" s="18">
        <f>IF(R16="","",C16+R16)</f>
      </c>
      <c r="D17" s="21"/>
      <c r="E17" s="19"/>
      <c r="F17" s="63"/>
      <c r="G17" s="19"/>
      <c r="H17" s="19"/>
      <c r="I17" s="19"/>
      <c r="J17" s="19"/>
      <c r="K17" t="s" s="74">
        <f>IF(J17="","",C17*0.03)</f>
      </c>
      <c r="L17" s="71"/>
      <c r="M17" t="s" s="18">
        <f>IF(J17="","",(K17/J17)/LOOKUP(RIGHT($D$2,3),'定数'!$A$6:$A$13,'定数'!$B$6:$B$13))</f>
      </c>
      <c r="N17" s="19"/>
      <c r="O17" s="63"/>
      <c r="P17" s="19"/>
      <c r="Q17" s="19"/>
      <c r="R17" t="s" s="18">
        <f>IF(P17="","",T17*M17*LOOKUP(RIGHT($D$2,3),'定数'!$A$6:$A$13,'定数'!$B$6:$B$13))</f>
      </c>
      <c r="S17" s="65"/>
      <c r="T17" t="s" s="75">
        <f>IF(P17="","",IF(G17="買",(P17-H17),(H17-P17))*IF(RIGHT($D$2,3)="JPY",100,10000))</f>
      </c>
      <c r="U17" s="66"/>
      <c r="V17" t="s" s="76">
        <f>IF(T17&lt;&gt;"",IF(T17&gt;0,1+V16,0),"")</f>
      </c>
      <c r="W17" t="s" s="77">
        <f>IF(T17&lt;&gt;"",IF(T17&lt;0,1+W16,0),"")</f>
      </c>
      <c r="X17" t="s" s="78">
        <f>IF(C17&lt;&gt;"",MAX(X16,C17),"")</f>
      </c>
      <c r="Y17" t="s" s="8">
        <f>IF(X17&lt;&gt;"",1-(C17/X17),"")</f>
      </c>
    </row>
    <row r="18" ht="16" customHeight="1">
      <c r="A18" s="13"/>
      <c r="B18" s="30">
        <v>10</v>
      </c>
      <c r="C18" t="s" s="18">
        <f>IF(R17="","",C17+R17)</f>
      </c>
      <c r="D18" s="21"/>
      <c r="E18" s="19"/>
      <c r="F18" s="63"/>
      <c r="G18" s="19"/>
      <c r="H18" s="19"/>
      <c r="I18" s="19"/>
      <c r="J18" s="19"/>
      <c r="K18" t="s" s="74">
        <f>IF(J18="","",C18*0.03)</f>
      </c>
      <c r="L18" s="71"/>
      <c r="M18" t="s" s="18">
        <f>IF(J18="","",(K18/J18)/LOOKUP(RIGHT($D$2,3),'定数'!$A$6:$A$13,'定数'!$B$6:$B$13))</f>
      </c>
      <c r="N18" s="19"/>
      <c r="O18" s="63"/>
      <c r="P18" s="19"/>
      <c r="Q18" s="19"/>
      <c r="R18" t="s" s="18">
        <f>IF(P18="","",T18*M18*LOOKUP(RIGHT($D$2,3),'定数'!$A$6:$A$13,'定数'!$B$6:$B$13))</f>
      </c>
      <c r="S18" s="65"/>
      <c r="T18" t="s" s="75">
        <f>IF(P18="","",IF(G18="買",(P18-H18),(H18-P18))*IF(RIGHT($D$2,3)="JPY",100,10000))</f>
      </c>
      <c r="U18" s="66"/>
      <c r="V18" t="s" s="76">
        <f>IF(T18&lt;&gt;"",IF(T18&gt;0,1+V17,0),"")</f>
      </c>
      <c r="W18" t="s" s="77">
        <f>IF(T18&lt;&gt;"",IF(T18&lt;0,1+W17,0),"")</f>
      </c>
      <c r="X18" t="s" s="78">
        <f>IF(C18&lt;&gt;"",MAX(X17,C18),"")</f>
      </c>
      <c r="Y18" t="s" s="8">
        <f>IF(X18&lt;&gt;"",1-(C18/X18),"")</f>
      </c>
    </row>
    <row r="19" ht="16" customHeight="1">
      <c r="A19" s="13"/>
      <c r="B19" s="30">
        <v>11</v>
      </c>
      <c r="C19" t="s" s="18">
        <f>IF(R18="","",C18+R18)</f>
      </c>
      <c r="D19" s="21"/>
      <c r="E19" s="19"/>
      <c r="F19" s="63"/>
      <c r="G19" s="19"/>
      <c r="H19" s="19"/>
      <c r="I19" s="19"/>
      <c r="J19" s="19"/>
      <c r="K19" t="s" s="74">
        <f>IF(J19="","",C19*0.03)</f>
      </c>
      <c r="L19" s="71"/>
      <c r="M19" t="s" s="18">
        <f>IF(J19="","",(K19/J19)/LOOKUP(RIGHT($D$2,3),'定数'!$A$6:$A$13,'定数'!$B$6:$B$13))</f>
      </c>
      <c r="N19" s="19"/>
      <c r="O19" s="63"/>
      <c r="P19" s="19"/>
      <c r="Q19" s="19"/>
      <c r="R19" t="s" s="18">
        <f>IF(P19="","",T19*M19*LOOKUP(RIGHT($D$2,3),'定数'!$A$6:$A$13,'定数'!$B$6:$B$13))</f>
      </c>
      <c r="S19" s="65"/>
      <c r="T19" t="s" s="75">
        <f>IF(P19="","",IF(G19="買",(P19-H19),(H19-P19))*IF(RIGHT($D$2,3)="JPY",100,10000))</f>
      </c>
      <c r="U19" s="66"/>
      <c r="V19" t="s" s="76">
        <f>IF(T19&lt;&gt;"",IF(T19&gt;0,1+V18,0),"")</f>
      </c>
      <c r="W19" t="s" s="77">
        <f>IF(T19&lt;&gt;"",IF(T19&lt;0,1+W18,0),"")</f>
      </c>
      <c r="X19" t="s" s="78">
        <f>IF(C19&lt;&gt;"",MAX(X18,C19),"")</f>
      </c>
      <c r="Y19" t="s" s="8">
        <f>IF(X19&lt;&gt;"",1-(C19/X19),"")</f>
      </c>
    </row>
    <row r="20" ht="16" customHeight="1">
      <c r="A20" s="13"/>
      <c r="B20" s="30">
        <v>12</v>
      </c>
      <c r="C20" t="s" s="18">
        <f>IF(R19="","",C19+R19)</f>
      </c>
      <c r="D20" s="21"/>
      <c r="E20" s="19"/>
      <c r="F20" s="63"/>
      <c r="G20" s="19"/>
      <c r="H20" s="19"/>
      <c r="I20" s="19"/>
      <c r="J20" s="19"/>
      <c r="K20" t="s" s="74">
        <f>IF(J20="","",C20*0.03)</f>
      </c>
      <c r="L20" s="71"/>
      <c r="M20" t="s" s="18">
        <f>IF(J20="","",(K20/J20)/LOOKUP(RIGHT($D$2,3),'定数'!$A$6:$A$13,'定数'!$B$6:$B$13))</f>
      </c>
      <c r="N20" s="19"/>
      <c r="O20" s="63"/>
      <c r="P20" s="19"/>
      <c r="Q20" s="19"/>
      <c r="R20" t="s" s="18">
        <f>IF(P20="","",T20*M20*LOOKUP(RIGHT($D$2,3),'定数'!$A$6:$A$13,'定数'!$B$6:$B$13))</f>
      </c>
      <c r="S20" s="65"/>
      <c r="T20" t="s" s="75">
        <f>IF(P20="","",IF(G20="買",(P20-H20),(H20-P20))*IF(RIGHT($D$2,3)="JPY",100,10000))</f>
      </c>
      <c r="U20" s="66"/>
      <c r="V20" t="s" s="76">
        <f>IF(T20&lt;&gt;"",IF(T20&gt;0,1+V19,0),"")</f>
      </c>
      <c r="W20" t="s" s="77">
        <f>IF(T20&lt;&gt;"",IF(T20&lt;0,1+W19,0),"")</f>
      </c>
      <c r="X20" t="s" s="78">
        <f>IF(C20&lt;&gt;"",MAX(X19,C20),"")</f>
      </c>
      <c r="Y20" t="s" s="8">
        <f>IF(X20&lt;&gt;"",1-(C20/X20),"")</f>
      </c>
    </row>
    <row r="21" ht="16" customHeight="1">
      <c r="A21" s="13"/>
      <c r="B21" s="30">
        <v>13</v>
      </c>
      <c r="C21" t="s" s="18">
        <f>IF(R20="","",C20+R20)</f>
      </c>
      <c r="D21" s="21"/>
      <c r="E21" s="19"/>
      <c r="F21" s="63"/>
      <c r="G21" s="19"/>
      <c r="H21" s="19"/>
      <c r="I21" s="19"/>
      <c r="J21" s="19"/>
      <c r="K21" t="s" s="74">
        <f>IF(J21="","",C21*0.03)</f>
      </c>
      <c r="L21" s="71"/>
      <c r="M21" t="s" s="18">
        <f>IF(J21="","",(K21/J21)/LOOKUP(RIGHT($D$2,3),'定数'!$A$6:$A$13,'定数'!$B$6:$B$13))</f>
      </c>
      <c r="N21" s="19"/>
      <c r="O21" s="63"/>
      <c r="P21" s="19"/>
      <c r="Q21" s="19"/>
      <c r="R21" t="s" s="18">
        <f>IF(P21="","",T21*M21*LOOKUP(RIGHT($D$2,3),'定数'!$A$6:$A$13,'定数'!$B$6:$B$13))</f>
      </c>
      <c r="S21" s="65"/>
      <c r="T21" t="s" s="75">
        <f>IF(P21="","",IF(G21="買",(P21-H21),(H21-P21))*IF(RIGHT($D$2,3)="JPY",100,10000))</f>
      </c>
      <c r="U21" s="66"/>
      <c r="V21" t="s" s="76">
        <f>IF(T21&lt;&gt;"",IF(T21&gt;0,1+V20,0),"")</f>
      </c>
      <c r="W21" t="s" s="77">
        <f>IF(T21&lt;&gt;"",IF(T21&lt;0,1+W20,0),"")</f>
      </c>
      <c r="X21" t="s" s="78">
        <f>IF(C21&lt;&gt;"",MAX(X20,C21),"")</f>
      </c>
      <c r="Y21" t="s" s="8">
        <f>IF(X21&lt;&gt;"",1-(C21/X21),"")</f>
      </c>
    </row>
    <row r="22" ht="16" customHeight="1">
      <c r="A22" s="13"/>
      <c r="B22" s="30">
        <v>14</v>
      </c>
      <c r="C22" t="s" s="18">
        <f>IF(R21="","",C21+R21)</f>
      </c>
      <c r="D22" s="21"/>
      <c r="E22" s="19"/>
      <c r="F22" s="63"/>
      <c r="G22" s="19"/>
      <c r="H22" s="19"/>
      <c r="I22" s="19"/>
      <c r="J22" s="19"/>
      <c r="K22" t="s" s="74">
        <f>IF(J22="","",C22*0.03)</f>
      </c>
      <c r="L22" s="71"/>
      <c r="M22" t="s" s="18">
        <f>IF(J22="","",(K22/J22)/LOOKUP(RIGHT($D$2,3),'定数'!$A$6:$A$13,'定数'!$B$6:$B$13))</f>
      </c>
      <c r="N22" s="19"/>
      <c r="O22" s="63"/>
      <c r="P22" s="19"/>
      <c r="Q22" s="19"/>
      <c r="R22" t="s" s="18">
        <f>IF(P22="","",T22*M22*LOOKUP(RIGHT($D$2,3),'定数'!$A$6:$A$13,'定数'!$B$6:$B$13))</f>
      </c>
      <c r="S22" s="65"/>
      <c r="T22" t="s" s="75">
        <f>IF(P22="","",IF(G22="買",(P22-H22),(H22-P22))*IF(RIGHT($D$2,3)="JPY",100,10000))</f>
      </c>
      <c r="U22" s="66"/>
      <c r="V22" t="s" s="76">
        <f>IF(T22&lt;&gt;"",IF(T22&gt;0,1+V21,0),"")</f>
      </c>
      <c r="W22" t="s" s="77">
        <f>IF(T22&lt;&gt;"",IF(T22&lt;0,1+W21,0),"")</f>
      </c>
      <c r="X22" t="s" s="78">
        <f>IF(C22&lt;&gt;"",MAX(X21,C22),"")</f>
      </c>
      <c r="Y22" t="s" s="8">
        <f>IF(X22&lt;&gt;"",1-(C22/X22),"")</f>
      </c>
    </row>
    <row r="23" ht="16" customHeight="1">
      <c r="A23" s="13"/>
      <c r="B23" s="30">
        <v>15</v>
      </c>
      <c r="C23" t="s" s="18">
        <f>IF(R22="","",C22+R22)</f>
      </c>
      <c r="D23" s="21"/>
      <c r="E23" s="19"/>
      <c r="F23" s="63"/>
      <c r="G23" s="19"/>
      <c r="H23" s="19"/>
      <c r="I23" s="19"/>
      <c r="J23" s="19"/>
      <c r="K23" t="s" s="74">
        <f>IF(J23="","",C23*0.03)</f>
      </c>
      <c r="L23" s="71"/>
      <c r="M23" t="s" s="18">
        <f>IF(J23="","",(K23/J23)/LOOKUP(RIGHT($D$2,3),'定数'!$A$6:$A$13,'定数'!$B$6:$B$13))</f>
      </c>
      <c r="N23" s="19"/>
      <c r="O23" s="63"/>
      <c r="P23" s="19"/>
      <c r="Q23" s="19"/>
      <c r="R23" t="s" s="18">
        <f>IF(P23="","",T23*M23*LOOKUP(RIGHT($D$2,3),'定数'!$A$6:$A$13,'定数'!$B$6:$B$13))</f>
      </c>
      <c r="S23" s="65"/>
      <c r="T23" t="s" s="75">
        <f>IF(P23="","",IF(G23="買",(P23-H23),(H23-P23))*IF(RIGHT($D$2,3)="JPY",100,10000))</f>
      </c>
      <c r="U23" s="66"/>
      <c r="V23" s="56">
        <f>IF(S23&lt;&gt;"",IF(S23&lt;0,1+V22,0),"")</f>
      </c>
      <c r="W23" t="s" s="77">
        <f>IF(T23&lt;&gt;"",IF(T23&lt;0,1+W22,0),"")</f>
      </c>
      <c r="X23" t="s" s="78">
        <f>IF(C23&lt;&gt;"",MAX(X22,C23),"")</f>
      </c>
      <c r="Y23" t="s" s="8">
        <f>IF(X23&lt;&gt;"",1-(C23/X23),"")</f>
      </c>
    </row>
    <row r="24" ht="16" customHeight="1">
      <c r="A24" s="13"/>
      <c r="B24" s="30">
        <v>16</v>
      </c>
      <c r="C24" t="s" s="18">
        <f>IF(R23="","",C23+R23)</f>
      </c>
      <c r="D24" s="21"/>
      <c r="E24" s="19"/>
      <c r="F24" s="63"/>
      <c r="G24" s="19"/>
      <c r="H24" s="19"/>
      <c r="I24" s="19"/>
      <c r="J24" s="19"/>
      <c r="K24" t="s" s="74">
        <f>IF(J24="","",C24*0.03)</f>
      </c>
      <c r="L24" s="71"/>
      <c r="M24" t="s" s="18">
        <f>IF(J24="","",(K24/J24)/LOOKUP(RIGHT($D$2,3),'定数'!$A$6:$A$13,'定数'!$B$6:$B$13))</f>
      </c>
      <c r="N24" s="19"/>
      <c r="O24" s="63"/>
      <c r="P24" s="19"/>
      <c r="Q24" s="19"/>
      <c r="R24" t="s" s="18">
        <f>IF(P24="","",T24*M24*LOOKUP(RIGHT($D$2,3),'定数'!$A$6:$A$13,'定数'!$B$6:$B$13))</f>
      </c>
      <c r="S24" s="65"/>
      <c r="T24" t="s" s="75">
        <f>IF(P24="","",IF(G24="買",(P24-H24),(H24-P24))*IF(RIGHT($D$2,3)="JPY",100,10000))</f>
      </c>
      <c r="U24" s="66"/>
      <c r="V24" s="56">
        <f>IF(S24&lt;&gt;"",IF(S24&lt;0,1+V23,0),"")</f>
      </c>
      <c r="W24" t="s" s="77">
        <f>IF(T24&lt;&gt;"",IF(T24&lt;0,1+W23,0),"")</f>
      </c>
      <c r="X24" t="s" s="78">
        <f>IF(C24&lt;&gt;"",MAX(X23,C24),"")</f>
      </c>
      <c r="Y24" t="s" s="8">
        <f>IF(X24&lt;&gt;"",1-(C24/X24),"")</f>
      </c>
    </row>
    <row r="25" ht="16" customHeight="1">
      <c r="A25" s="13"/>
      <c r="B25" s="30">
        <v>17</v>
      </c>
      <c r="C25" t="s" s="18">
        <f>IF(R24="","",C24+R24)</f>
      </c>
      <c r="D25" s="21"/>
      <c r="E25" s="19"/>
      <c r="F25" s="63"/>
      <c r="G25" s="19"/>
      <c r="H25" s="19"/>
      <c r="I25" s="19"/>
      <c r="J25" s="19"/>
      <c r="K25" t="s" s="74">
        <f>IF(J25="","",C25*0.03)</f>
      </c>
      <c r="L25" s="71"/>
      <c r="M25" t="s" s="18">
        <f>IF(J25="","",(K25/J25)/LOOKUP(RIGHT($D$2,3),'定数'!$A$6:$A$13,'定数'!$B$6:$B$13))</f>
      </c>
      <c r="N25" s="19"/>
      <c r="O25" s="63"/>
      <c r="P25" s="19"/>
      <c r="Q25" s="19"/>
      <c r="R25" t="s" s="18">
        <f>IF(P25="","",T25*M25*LOOKUP(RIGHT($D$2,3),'定数'!$A$6:$A$13,'定数'!$B$6:$B$13))</f>
      </c>
      <c r="S25" s="65"/>
      <c r="T25" t="s" s="75">
        <f>IF(P25="","",IF(G25="買",(P25-H25),(H25-P25))*IF(RIGHT($D$2,3)="JPY",100,10000))</f>
      </c>
      <c r="U25" s="66"/>
      <c r="V25" s="56">
        <f>IF(S25&lt;&gt;"",IF(S25&lt;0,1+V24,0),"")</f>
      </c>
      <c r="W25" t="s" s="77">
        <f>IF(T25&lt;&gt;"",IF(T25&lt;0,1+W24,0),"")</f>
      </c>
      <c r="X25" t="s" s="78">
        <f>IF(C25&lt;&gt;"",MAX(X24,C25),"")</f>
      </c>
      <c r="Y25" t="s" s="8">
        <f>IF(X25&lt;&gt;"",1-(C25/X25),"")</f>
      </c>
    </row>
    <row r="26" ht="16" customHeight="1">
      <c r="A26" s="13"/>
      <c r="B26" s="30">
        <v>18</v>
      </c>
      <c r="C26" t="s" s="18">
        <f>IF(R25="","",C25+R25)</f>
      </c>
      <c r="D26" s="21"/>
      <c r="E26" s="19"/>
      <c r="F26" s="63"/>
      <c r="G26" s="19"/>
      <c r="H26" s="19"/>
      <c r="I26" s="19"/>
      <c r="J26" s="19"/>
      <c r="K26" t="s" s="74">
        <f>IF(J26="","",C26*0.03)</f>
      </c>
      <c r="L26" s="71"/>
      <c r="M26" t="s" s="18">
        <f>IF(J26="","",(K26/J26)/LOOKUP(RIGHT($D$2,3),'定数'!$A$6:$A$13,'定数'!$B$6:$B$13))</f>
      </c>
      <c r="N26" s="19"/>
      <c r="O26" s="63"/>
      <c r="P26" s="19"/>
      <c r="Q26" s="19"/>
      <c r="R26" t="s" s="18">
        <f>IF(P26="","",T26*M26*LOOKUP(RIGHT($D$2,3),'定数'!$A$6:$A$13,'定数'!$B$6:$B$13))</f>
      </c>
      <c r="S26" s="65"/>
      <c r="T26" t="s" s="75">
        <f>IF(P26="","",IF(G26="買",(P26-H26),(H26-P26))*IF(RIGHT($D$2,3)="JPY",100,10000))</f>
      </c>
      <c r="U26" s="66"/>
      <c r="V26" s="56">
        <f>IF(S26&lt;&gt;"",IF(S26&lt;0,1+V25,0),"")</f>
      </c>
      <c r="W26" t="s" s="77">
        <f>IF(T26&lt;&gt;"",IF(T26&lt;0,1+W25,0),"")</f>
      </c>
      <c r="X26" t="s" s="78">
        <f>IF(C26&lt;&gt;"",MAX(X25,C26),"")</f>
      </c>
      <c r="Y26" t="s" s="8">
        <f>IF(X26&lt;&gt;"",1-(C26/X26),"")</f>
      </c>
    </row>
    <row r="27" ht="16" customHeight="1">
      <c r="A27" s="13"/>
      <c r="B27" s="30">
        <v>19</v>
      </c>
      <c r="C27" t="s" s="18">
        <f>IF(R26="","",C26+R26)</f>
      </c>
      <c r="D27" s="21"/>
      <c r="E27" s="19"/>
      <c r="F27" s="63"/>
      <c r="G27" s="19"/>
      <c r="H27" s="19"/>
      <c r="I27" s="19"/>
      <c r="J27" s="19"/>
      <c r="K27" t="s" s="74">
        <f>IF(J27="","",C27*0.03)</f>
      </c>
      <c r="L27" s="71"/>
      <c r="M27" t="s" s="18">
        <f>IF(J27="","",(K27/J27)/LOOKUP(RIGHT($D$2,3),'定数'!$A$6:$A$13,'定数'!$B$6:$B$13))</f>
      </c>
      <c r="N27" s="19"/>
      <c r="O27" s="63"/>
      <c r="P27" s="19"/>
      <c r="Q27" s="19"/>
      <c r="R27" t="s" s="18">
        <f>IF(P27="","",T27*M27*LOOKUP(RIGHT($D$2,3),'定数'!$A$6:$A$13,'定数'!$B$6:$B$13))</f>
      </c>
      <c r="S27" s="65"/>
      <c r="T27" t="s" s="75">
        <f>IF(P27="","",IF(G27="買",(P27-H27),(H27-P27))*IF(RIGHT($D$2,3)="JPY",100,10000))</f>
      </c>
      <c r="U27" s="66"/>
      <c r="V27" s="56">
        <f>IF(S27&lt;&gt;"",IF(S27&lt;0,1+V26,0),"")</f>
      </c>
      <c r="W27" t="s" s="77">
        <f>IF(T27&lt;&gt;"",IF(T27&lt;0,1+W26,0),"")</f>
      </c>
      <c r="X27" t="s" s="78">
        <f>IF(C27&lt;&gt;"",MAX(X26,C27),"")</f>
      </c>
      <c r="Y27" t="s" s="8">
        <f>IF(X27&lt;&gt;"",1-(C27/X27),"")</f>
      </c>
    </row>
    <row r="28" ht="16" customHeight="1">
      <c r="A28" s="13"/>
      <c r="B28" s="30">
        <v>20</v>
      </c>
      <c r="C28" t="s" s="18">
        <f>IF(R27="","",C27+R27)</f>
      </c>
      <c r="D28" s="21"/>
      <c r="E28" s="19"/>
      <c r="F28" s="63"/>
      <c r="G28" s="19"/>
      <c r="H28" s="19"/>
      <c r="I28" s="19"/>
      <c r="J28" s="19"/>
      <c r="K28" t="s" s="74">
        <f>IF(J28="","",C28*0.03)</f>
      </c>
      <c r="L28" s="71"/>
      <c r="M28" t="s" s="18">
        <f>IF(J28="","",(K28/J28)/LOOKUP(RIGHT($D$2,3),'定数'!$A$6:$A$13,'定数'!$B$6:$B$13))</f>
      </c>
      <c r="N28" s="19"/>
      <c r="O28" s="63"/>
      <c r="P28" s="19"/>
      <c r="Q28" s="19"/>
      <c r="R28" t="s" s="18">
        <f>IF(P28="","",T28*M28*LOOKUP(RIGHT($D$2,3),'定数'!$A$6:$A$13,'定数'!$B$6:$B$13))</f>
      </c>
      <c r="S28" s="65"/>
      <c r="T28" t="s" s="75">
        <f>IF(P28="","",IF(G28="買",(P28-H28),(H28-P28))*IF(RIGHT($D$2,3)="JPY",100,10000))</f>
      </c>
      <c r="U28" s="66"/>
      <c r="V28" s="56">
        <f>IF(S28&lt;&gt;"",IF(S28&lt;0,1+V27,0),"")</f>
      </c>
      <c r="W28" t="s" s="77">
        <f>IF(T28&lt;&gt;"",IF(T28&lt;0,1+W27,0),"")</f>
      </c>
      <c r="X28" t="s" s="78">
        <f>IF(C28&lt;&gt;"",MAX(X27,C28),"")</f>
      </c>
      <c r="Y28" t="s" s="8">
        <f>IF(X28&lt;&gt;"",1-(C28/X28),"")</f>
      </c>
    </row>
    <row r="29" ht="16" customHeight="1">
      <c r="A29" s="13"/>
      <c r="B29" s="30">
        <v>21</v>
      </c>
      <c r="C29" t="s" s="18">
        <f>IF(R28="","",C28+R28)</f>
      </c>
      <c r="D29" s="21"/>
      <c r="E29" s="19"/>
      <c r="F29" s="63"/>
      <c r="G29" s="19"/>
      <c r="H29" s="19"/>
      <c r="I29" s="19"/>
      <c r="J29" s="19"/>
      <c r="K29" t="s" s="74">
        <f>IF(J29="","",C29*0.03)</f>
      </c>
      <c r="L29" s="71"/>
      <c r="M29" t="s" s="18">
        <f>IF(J29="","",(K29/J29)/LOOKUP(RIGHT($D$2,3),'定数'!$A$6:$A$13,'定数'!$B$6:$B$13))</f>
      </c>
      <c r="N29" s="19"/>
      <c r="O29" s="63"/>
      <c r="P29" s="19"/>
      <c r="Q29" s="19"/>
      <c r="R29" t="s" s="18">
        <f>IF(P29="","",T29*M29*LOOKUP(RIGHT($D$2,3),'定数'!$A$6:$A$13,'定数'!$B$6:$B$13))</f>
      </c>
      <c r="S29" s="65"/>
      <c r="T29" t="s" s="75">
        <f>IF(P29="","",IF(G29="買",(P29-H29),(H29-P29))*IF(RIGHT($D$2,3)="JPY",100,10000))</f>
      </c>
      <c r="U29" s="66"/>
      <c r="V29" s="56">
        <f>IF(S29&lt;&gt;"",IF(S29&lt;0,1+V28,0),"")</f>
      </c>
      <c r="W29" t="s" s="77">
        <f>IF(T29&lt;&gt;"",IF(T29&lt;0,1+W28,0),"")</f>
      </c>
      <c r="X29" t="s" s="78">
        <f>IF(C29&lt;&gt;"",MAX(X28,C29),"")</f>
      </c>
      <c r="Y29" t="s" s="8">
        <f>IF(X29&lt;&gt;"",1-(C29/X29),"")</f>
      </c>
    </row>
    <row r="30" ht="16" customHeight="1">
      <c r="A30" s="13"/>
      <c r="B30" s="30">
        <v>22</v>
      </c>
      <c r="C30" t="s" s="18">
        <f>IF(R29="","",C29+R29)</f>
      </c>
      <c r="D30" s="21"/>
      <c r="E30" s="19"/>
      <c r="F30" s="63"/>
      <c r="G30" s="19"/>
      <c r="H30" s="19"/>
      <c r="I30" s="19"/>
      <c r="J30" s="19"/>
      <c r="K30" t="s" s="74">
        <f>IF(J30="","",C30*0.03)</f>
      </c>
      <c r="L30" s="71"/>
      <c r="M30" t="s" s="18">
        <f>IF(J30="","",(K30/J30)/LOOKUP(RIGHT($D$2,3),'定数'!$A$6:$A$13,'定数'!$B$6:$B$13))</f>
      </c>
      <c r="N30" s="19"/>
      <c r="O30" s="63"/>
      <c r="P30" s="19"/>
      <c r="Q30" s="19"/>
      <c r="R30" t="s" s="18">
        <f>IF(P30="","",T30*M30*LOOKUP(RIGHT($D$2,3),'定数'!$A$6:$A$13,'定数'!$B$6:$B$13))</f>
      </c>
      <c r="S30" s="65"/>
      <c r="T30" t="s" s="75">
        <f>IF(P30="","",IF(G30="買",(P30-H30),(H30-P30))*IF(RIGHT($D$2,3)="JPY",100,10000))</f>
      </c>
      <c r="U30" s="66"/>
      <c r="V30" s="56">
        <f>IF(S30&lt;&gt;"",IF(S30&lt;0,1+V29,0),"")</f>
      </c>
      <c r="W30" t="s" s="77">
        <f>IF(T30&lt;&gt;"",IF(T30&lt;0,1+W29,0),"")</f>
      </c>
      <c r="X30" t="s" s="78">
        <f>IF(C30&lt;&gt;"",MAX(X29,C30),"")</f>
      </c>
      <c r="Y30" t="s" s="8">
        <f>IF(X30&lt;&gt;"",1-(C30/X30),"")</f>
      </c>
    </row>
    <row r="31" ht="16" customHeight="1">
      <c r="A31" s="13"/>
      <c r="B31" s="30">
        <v>23</v>
      </c>
      <c r="C31" t="s" s="18">
        <f>IF(R30="","",C30+R30)</f>
      </c>
      <c r="D31" s="21"/>
      <c r="E31" s="19"/>
      <c r="F31" s="63"/>
      <c r="G31" s="19"/>
      <c r="H31" s="19"/>
      <c r="I31" s="19"/>
      <c r="J31" s="19"/>
      <c r="K31" t="s" s="74">
        <f>IF(J31="","",C31*0.03)</f>
      </c>
      <c r="L31" s="71"/>
      <c r="M31" t="s" s="18">
        <f>IF(J31="","",(K31/J31)/LOOKUP(RIGHT($D$2,3),'定数'!$A$6:$A$13,'定数'!$B$6:$B$13))</f>
      </c>
      <c r="N31" s="19"/>
      <c r="O31" s="63"/>
      <c r="P31" s="19"/>
      <c r="Q31" s="19"/>
      <c r="R31" t="s" s="18">
        <f>IF(P31="","",T31*M31*LOOKUP(RIGHT($D$2,3),'定数'!$A$6:$A$13,'定数'!$B$6:$B$13))</f>
      </c>
      <c r="S31" s="65"/>
      <c r="T31" t="s" s="75">
        <f>IF(P31="","",IF(G31="買",(P31-H31),(H31-P31))*IF(RIGHT($D$2,3)="JPY",100,10000))</f>
      </c>
      <c r="U31" s="66"/>
      <c r="V31" s="56">
        <f>IF(S31&lt;&gt;"",IF(S31&lt;0,1+V30,0),"")</f>
      </c>
      <c r="W31" t="s" s="77">
        <f>IF(T31&lt;&gt;"",IF(T31&lt;0,1+W30,0),"")</f>
      </c>
      <c r="X31" t="s" s="78">
        <f>IF(C31&lt;&gt;"",MAX(X30,C31),"")</f>
      </c>
      <c r="Y31" t="s" s="8">
        <f>IF(X31&lt;&gt;"",1-(C31/X31),"")</f>
      </c>
    </row>
    <row r="32" ht="16" customHeight="1">
      <c r="A32" s="13"/>
      <c r="B32" s="30">
        <v>24</v>
      </c>
      <c r="C32" t="s" s="18">
        <f>IF(R31="","",C31+R31)</f>
      </c>
      <c r="D32" s="21"/>
      <c r="E32" s="19"/>
      <c r="F32" s="63"/>
      <c r="G32" s="19"/>
      <c r="H32" s="19"/>
      <c r="I32" s="19"/>
      <c r="J32" s="19"/>
      <c r="K32" t="s" s="74">
        <f>IF(J32="","",C32*0.03)</f>
      </c>
      <c r="L32" s="71"/>
      <c r="M32" t="s" s="18">
        <f>IF(J32="","",(K32/J32)/LOOKUP(RIGHT($D$2,3),'定数'!$A$6:$A$13,'定数'!$B$6:$B$13))</f>
      </c>
      <c r="N32" s="19"/>
      <c r="O32" s="63"/>
      <c r="P32" s="19"/>
      <c r="Q32" s="19"/>
      <c r="R32" t="s" s="18">
        <f>IF(P32="","",T32*M32*LOOKUP(RIGHT($D$2,3),'定数'!$A$6:$A$13,'定数'!$B$6:$B$13))</f>
      </c>
      <c r="S32" s="65"/>
      <c r="T32" t="s" s="75">
        <f>IF(P32="","",IF(G32="買",(P32-H32),(H32-P32))*IF(RIGHT($D$2,3)="JPY",100,10000))</f>
      </c>
      <c r="U32" s="66"/>
      <c r="V32" s="56">
        <f>IF(S32&lt;&gt;"",IF(S32&lt;0,1+V31,0),"")</f>
      </c>
      <c r="W32" t="s" s="77">
        <f>IF(T32&lt;&gt;"",IF(T32&lt;0,1+W31,0),"")</f>
      </c>
      <c r="X32" t="s" s="78">
        <f>IF(C32&lt;&gt;"",MAX(X31,C32),"")</f>
      </c>
      <c r="Y32" t="s" s="8">
        <f>IF(X32&lt;&gt;"",1-(C32/X32),"")</f>
      </c>
    </row>
    <row r="33" ht="16" customHeight="1">
      <c r="A33" s="13"/>
      <c r="B33" s="30">
        <v>25</v>
      </c>
      <c r="C33" t="s" s="18">
        <f>IF(R32="","",C32+R32)</f>
      </c>
      <c r="D33" s="21"/>
      <c r="E33" s="19"/>
      <c r="F33" s="63"/>
      <c r="G33" s="19"/>
      <c r="H33" s="19"/>
      <c r="I33" s="19"/>
      <c r="J33" s="19"/>
      <c r="K33" t="s" s="74">
        <f>IF(J33="","",C33*0.03)</f>
      </c>
      <c r="L33" s="71"/>
      <c r="M33" t="s" s="18">
        <f>IF(J33="","",(K33/J33)/LOOKUP(RIGHT($D$2,3),'定数'!$A$6:$A$13,'定数'!$B$6:$B$13))</f>
      </c>
      <c r="N33" s="19"/>
      <c r="O33" s="63"/>
      <c r="P33" s="19"/>
      <c r="Q33" s="19"/>
      <c r="R33" t="s" s="18">
        <f>IF(P33="","",T33*M33*LOOKUP(RIGHT($D$2,3),'定数'!$A$6:$A$13,'定数'!$B$6:$B$13))</f>
      </c>
      <c r="S33" s="65"/>
      <c r="T33" t="s" s="75">
        <f>IF(P33="","",IF(G33="買",(P33-H33),(H33-P33))*IF(RIGHT($D$2,3)="JPY",100,10000))</f>
      </c>
      <c r="U33" s="66"/>
      <c r="V33" s="56">
        <f>IF(S33&lt;&gt;"",IF(S33&lt;0,1+V32,0),"")</f>
      </c>
      <c r="W33" t="s" s="77">
        <f>IF(T33&lt;&gt;"",IF(T33&lt;0,1+W32,0),"")</f>
      </c>
      <c r="X33" t="s" s="78">
        <f>IF(C33&lt;&gt;"",MAX(X32,C33),"")</f>
      </c>
      <c r="Y33" t="s" s="8">
        <f>IF(X33&lt;&gt;"",1-(C33/X33),"")</f>
      </c>
    </row>
    <row r="34" ht="16" customHeight="1">
      <c r="A34" s="13"/>
      <c r="B34" s="30">
        <v>26</v>
      </c>
      <c r="C34" t="s" s="18">
        <f>IF(R33="","",C33+R33)</f>
      </c>
      <c r="D34" s="21"/>
      <c r="E34" s="19"/>
      <c r="F34" s="63"/>
      <c r="G34" s="19"/>
      <c r="H34" s="19"/>
      <c r="I34" s="19"/>
      <c r="J34" s="19"/>
      <c r="K34" t="s" s="74">
        <f>IF(J34="","",C34*0.03)</f>
      </c>
      <c r="L34" s="71"/>
      <c r="M34" t="s" s="18">
        <f>IF(J34="","",(K34/J34)/LOOKUP(RIGHT($D$2,3),'定数'!$A$6:$A$13,'定数'!$B$6:$B$13))</f>
      </c>
      <c r="N34" s="19"/>
      <c r="O34" s="63"/>
      <c r="P34" s="19"/>
      <c r="Q34" s="19"/>
      <c r="R34" t="s" s="18">
        <f>IF(P34="","",T34*M34*LOOKUP(RIGHT($D$2,3),'定数'!$A$6:$A$13,'定数'!$B$6:$B$13))</f>
      </c>
      <c r="S34" s="65"/>
      <c r="T34" t="s" s="75">
        <f>IF(P34="","",IF(G34="買",(P34-H34),(H34-P34))*IF(RIGHT($D$2,3)="JPY",100,10000))</f>
      </c>
      <c r="U34" s="66"/>
      <c r="V34" s="56">
        <f>IF(S34&lt;&gt;"",IF(S34&lt;0,1+V33,0),"")</f>
      </c>
      <c r="W34" t="s" s="77">
        <f>IF(T34&lt;&gt;"",IF(T34&lt;0,1+W33,0),"")</f>
      </c>
      <c r="X34" t="s" s="78">
        <f>IF(C34&lt;&gt;"",MAX(X33,C34),"")</f>
      </c>
      <c r="Y34" t="s" s="8">
        <f>IF(X34&lt;&gt;"",1-(C34/X34),"")</f>
      </c>
    </row>
    <row r="35" ht="16" customHeight="1">
      <c r="A35" s="13"/>
      <c r="B35" s="30">
        <v>27</v>
      </c>
      <c r="C35" t="s" s="18">
        <f>IF(R34="","",C34+R34)</f>
      </c>
      <c r="D35" s="21"/>
      <c r="E35" s="19"/>
      <c r="F35" s="63"/>
      <c r="G35" s="19"/>
      <c r="H35" s="19"/>
      <c r="I35" s="19"/>
      <c r="J35" s="19"/>
      <c r="K35" t="s" s="74">
        <f>IF(J35="","",C35*0.03)</f>
      </c>
      <c r="L35" s="71"/>
      <c r="M35" t="s" s="18">
        <f>IF(J35="","",(K35/J35)/LOOKUP(RIGHT($D$2,3),'定数'!$A$6:$A$13,'定数'!$B$6:$B$13))</f>
      </c>
      <c r="N35" s="19"/>
      <c r="O35" s="63"/>
      <c r="P35" s="19"/>
      <c r="Q35" s="19"/>
      <c r="R35" t="s" s="18">
        <f>IF(P35="","",T35*M35*LOOKUP(RIGHT($D$2,3),'定数'!$A$6:$A$13,'定数'!$B$6:$B$13))</f>
      </c>
      <c r="S35" s="65"/>
      <c r="T35" t="s" s="75">
        <f>IF(P35="","",IF(G35="買",(P35-H35),(H35-P35))*IF(RIGHT($D$2,3)="JPY",100,10000))</f>
      </c>
      <c r="U35" s="66"/>
      <c r="V35" s="56">
        <f>IF(S35&lt;&gt;"",IF(S35&lt;0,1+V34,0),"")</f>
      </c>
      <c r="W35" t="s" s="77">
        <f>IF(T35&lt;&gt;"",IF(T35&lt;0,1+W34,0),"")</f>
      </c>
      <c r="X35" t="s" s="78">
        <f>IF(C35&lt;&gt;"",MAX(X34,C35),"")</f>
      </c>
      <c r="Y35" t="s" s="8">
        <f>IF(X35&lt;&gt;"",1-(C35/X35),"")</f>
      </c>
    </row>
    <row r="36" ht="16" customHeight="1">
      <c r="A36" s="13"/>
      <c r="B36" s="30">
        <v>28</v>
      </c>
      <c r="C36" t="s" s="18">
        <f>IF(R35="","",C35+R35)</f>
      </c>
      <c r="D36" s="21"/>
      <c r="E36" s="19"/>
      <c r="F36" s="63"/>
      <c r="G36" s="19"/>
      <c r="H36" s="19"/>
      <c r="I36" s="19"/>
      <c r="J36" s="19"/>
      <c r="K36" t="s" s="74">
        <f>IF(J36="","",C36*0.03)</f>
      </c>
      <c r="L36" s="71"/>
      <c r="M36" t="s" s="18">
        <f>IF(J36="","",(K36/J36)/LOOKUP(RIGHT($D$2,3),'定数'!$A$6:$A$13,'定数'!$B$6:$B$13))</f>
      </c>
      <c r="N36" s="19"/>
      <c r="O36" s="63"/>
      <c r="P36" s="19"/>
      <c r="Q36" s="19"/>
      <c r="R36" t="s" s="18">
        <f>IF(P36="","",T36*M36*LOOKUP(RIGHT($D$2,3),'定数'!$A$6:$A$13,'定数'!$B$6:$B$13))</f>
      </c>
      <c r="S36" s="65"/>
      <c r="T36" t="s" s="75">
        <f>IF(P36="","",IF(G36="買",(P36-H36),(H36-P36))*IF(RIGHT($D$2,3)="JPY",100,10000))</f>
      </c>
      <c r="U36" s="66"/>
      <c r="V36" s="56">
        <f>IF(S36&lt;&gt;"",IF(S36&lt;0,1+V35,0),"")</f>
      </c>
      <c r="W36" t="s" s="77">
        <f>IF(T36&lt;&gt;"",IF(T36&lt;0,1+W35,0),"")</f>
      </c>
      <c r="X36" t="s" s="78">
        <f>IF(C36&lt;&gt;"",MAX(X35,C36),"")</f>
      </c>
      <c r="Y36" t="s" s="8">
        <f>IF(X36&lt;&gt;"",1-(C36/X36),"")</f>
      </c>
    </row>
    <row r="37" ht="16" customHeight="1">
      <c r="A37" s="13"/>
      <c r="B37" s="30">
        <v>29</v>
      </c>
      <c r="C37" t="s" s="18">
        <f>IF(R36="","",C36+R36)</f>
      </c>
      <c r="D37" s="21"/>
      <c r="E37" s="19"/>
      <c r="F37" s="63"/>
      <c r="G37" s="19"/>
      <c r="H37" s="19"/>
      <c r="I37" s="19"/>
      <c r="J37" s="19"/>
      <c r="K37" t="s" s="74">
        <f>IF(J37="","",C37*0.03)</f>
      </c>
      <c r="L37" s="71"/>
      <c r="M37" t="s" s="18">
        <f>IF(J37="","",(K37/J37)/LOOKUP(RIGHT($D$2,3),'定数'!$A$6:$A$13,'定数'!$B$6:$B$13))</f>
      </c>
      <c r="N37" s="19"/>
      <c r="O37" s="63"/>
      <c r="P37" s="19"/>
      <c r="Q37" s="19"/>
      <c r="R37" t="s" s="18">
        <f>IF(P37="","",T37*M37*LOOKUP(RIGHT($D$2,3),'定数'!$A$6:$A$13,'定数'!$B$6:$B$13))</f>
      </c>
      <c r="S37" s="65"/>
      <c r="T37" t="s" s="75">
        <f>IF(P37="","",IF(G37="買",(P37-H37),(H37-P37))*IF(RIGHT($D$2,3)="JPY",100,10000))</f>
      </c>
      <c r="U37" s="66"/>
      <c r="V37" s="56">
        <f>IF(S37&lt;&gt;"",IF(S37&lt;0,1+V36,0),"")</f>
      </c>
      <c r="W37" t="s" s="77">
        <f>IF(T37&lt;&gt;"",IF(T37&lt;0,1+W36,0),"")</f>
      </c>
      <c r="X37" t="s" s="78">
        <f>IF(C37&lt;&gt;"",MAX(X36,C37),"")</f>
      </c>
      <c r="Y37" t="s" s="8">
        <f>IF(X37&lt;&gt;"",1-(C37/X37),"")</f>
      </c>
    </row>
    <row r="38" ht="16" customHeight="1">
      <c r="A38" s="13"/>
      <c r="B38" s="30">
        <v>30</v>
      </c>
      <c r="C38" t="s" s="18">
        <f>IF(R37="","",C37+R37)</f>
      </c>
      <c r="D38" s="21"/>
      <c r="E38" s="19"/>
      <c r="F38" s="63"/>
      <c r="G38" s="19"/>
      <c r="H38" s="19"/>
      <c r="I38" s="19"/>
      <c r="J38" s="19"/>
      <c r="K38" t="s" s="74">
        <f>IF(J38="","",C38*0.03)</f>
      </c>
      <c r="L38" s="71"/>
      <c r="M38" t="s" s="18">
        <f>IF(J38="","",(K38/J38)/LOOKUP(RIGHT($D$2,3),'定数'!$A$6:$A$13,'定数'!$B$6:$B$13))</f>
      </c>
      <c r="N38" s="19"/>
      <c r="O38" s="63"/>
      <c r="P38" s="19"/>
      <c r="Q38" s="19"/>
      <c r="R38" t="s" s="18">
        <f>IF(P38="","",T38*M38*LOOKUP(RIGHT($D$2,3),'定数'!$A$6:$A$13,'定数'!$B$6:$B$13))</f>
      </c>
      <c r="S38" s="65"/>
      <c r="T38" t="s" s="75">
        <f>IF(P38="","",IF(G38="買",(P38-H38),(H38-P38))*IF(RIGHT($D$2,3)="JPY",100,10000))</f>
      </c>
      <c r="U38" s="66"/>
      <c r="V38" s="56">
        <f>IF(S38&lt;&gt;"",IF(S38&lt;0,1+V37,0),"")</f>
      </c>
      <c r="W38" t="s" s="77">
        <f>IF(T38&lt;&gt;"",IF(T38&lt;0,1+W37,0),"")</f>
      </c>
      <c r="X38" t="s" s="78">
        <f>IF(C38&lt;&gt;"",MAX(X37,C38),"")</f>
      </c>
      <c r="Y38" t="s" s="8">
        <f>IF(X38&lt;&gt;"",1-(C38/X38),"")</f>
      </c>
    </row>
    <row r="39" ht="16" customHeight="1">
      <c r="A39" s="13"/>
      <c r="B39" s="30">
        <v>31</v>
      </c>
      <c r="C39" t="s" s="18">
        <f>IF(R38="","",C38+R38)</f>
      </c>
      <c r="D39" s="21"/>
      <c r="E39" s="19"/>
      <c r="F39" s="63"/>
      <c r="G39" s="19"/>
      <c r="H39" s="19"/>
      <c r="I39" s="19"/>
      <c r="J39" s="19"/>
      <c r="K39" t="s" s="74">
        <f>IF(J39="","",C39*0.03)</f>
      </c>
      <c r="L39" s="71"/>
      <c r="M39" t="s" s="18">
        <f>IF(J39="","",(K39/J39)/LOOKUP(RIGHT($D$2,3),'定数'!$A$6:$A$13,'定数'!$B$6:$B$13))</f>
      </c>
      <c r="N39" s="19"/>
      <c r="O39" s="63"/>
      <c r="P39" s="19"/>
      <c r="Q39" s="19"/>
      <c r="R39" t="s" s="18">
        <f>IF(P39="","",T39*M39*LOOKUP(RIGHT($D$2,3),'定数'!$A$6:$A$13,'定数'!$B$6:$B$13))</f>
      </c>
      <c r="S39" s="65"/>
      <c r="T39" t="s" s="75">
        <f>IF(P39="","",IF(G39="買",(P39-H39),(H39-P39))*IF(RIGHT($D$2,3)="JPY",100,10000))</f>
      </c>
      <c r="U39" s="66"/>
      <c r="V39" s="56">
        <f>IF(S39&lt;&gt;"",IF(S39&lt;0,1+V38,0),"")</f>
      </c>
      <c r="W39" t="s" s="77">
        <f>IF(T39&lt;&gt;"",IF(T39&lt;0,1+W38,0),"")</f>
      </c>
      <c r="X39" t="s" s="78">
        <f>IF(C39&lt;&gt;"",MAX(X38,C39),"")</f>
      </c>
      <c r="Y39" t="s" s="8">
        <f>IF(X39&lt;&gt;"",1-(C39/X39),"")</f>
      </c>
    </row>
    <row r="40" ht="16" customHeight="1">
      <c r="A40" s="13"/>
      <c r="B40" s="30">
        <v>32</v>
      </c>
      <c r="C40" t="s" s="18">
        <f>IF(R39="","",C39+R39)</f>
      </c>
      <c r="D40" s="21"/>
      <c r="E40" s="19"/>
      <c r="F40" s="63"/>
      <c r="G40" s="19"/>
      <c r="H40" s="19"/>
      <c r="I40" s="19"/>
      <c r="J40" s="19"/>
      <c r="K40" t="s" s="74">
        <f>IF(J40="","",C40*0.03)</f>
      </c>
      <c r="L40" s="71"/>
      <c r="M40" t="s" s="18">
        <f>IF(J40="","",(K40/J40)/LOOKUP(RIGHT($D$2,3),'定数'!$A$6:$A$13,'定数'!$B$6:$B$13))</f>
      </c>
      <c r="N40" s="19"/>
      <c r="O40" s="63"/>
      <c r="P40" s="19"/>
      <c r="Q40" s="19"/>
      <c r="R40" t="s" s="18">
        <f>IF(P40="","",T40*M40*LOOKUP(RIGHT($D$2,3),'定数'!$A$6:$A$13,'定数'!$B$6:$B$13))</f>
      </c>
      <c r="S40" s="65"/>
      <c r="T40" t="s" s="75">
        <f>IF(P40="","",IF(G40="買",(P40-H40),(H40-P40))*IF(RIGHT($D$2,3)="JPY",100,10000))</f>
      </c>
      <c r="U40" s="66"/>
      <c r="V40" s="56">
        <f>IF(S40&lt;&gt;"",IF(S40&lt;0,1+V39,0),"")</f>
      </c>
      <c r="W40" t="s" s="77">
        <f>IF(T40&lt;&gt;"",IF(T40&lt;0,1+W39,0),"")</f>
      </c>
      <c r="X40" t="s" s="78">
        <f>IF(C40&lt;&gt;"",MAX(X39,C40),"")</f>
      </c>
      <c r="Y40" t="s" s="8">
        <f>IF(X40&lt;&gt;"",1-(C40/X40),"")</f>
      </c>
    </row>
    <row r="41" ht="16" customHeight="1">
      <c r="A41" s="13"/>
      <c r="B41" s="30">
        <v>33</v>
      </c>
      <c r="C41" t="s" s="18">
        <f>IF(R40="","",C40+R40)</f>
      </c>
      <c r="D41" s="21"/>
      <c r="E41" s="19"/>
      <c r="F41" s="63"/>
      <c r="G41" s="19"/>
      <c r="H41" s="19"/>
      <c r="I41" s="19"/>
      <c r="J41" s="19"/>
      <c r="K41" t="s" s="74">
        <f>IF(J41="","",C41*0.03)</f>
      </c>
      <c r="L41" s="71"/>
      <c r="M41" t="s" s="18">
        <f>IF(J41="","",(K41/J41)/LOOKUP(RIGHT($D$2,3),'定数'!$A$6:$A$13,'定数'!$B$6:$B$13))</f>
      </c>
      <c r="N41" s="19"/>
      <c r="O41" s="63"/>
      <c r="P41" s="19"/>
      <c r="Q41" s="19"/>
      <c r="R41" t="s" s="18">
        <f>IF(P41="","",T41*M41*LOOKUP(RIGHT($D$2,3),'定数'!$A$6:$A$13,'定数'!$B$6:$B$13))</f>
      </c>
      <c r="S41" s="65"/>
      <c r="T41" t="s" s="75">
        <f>IF(P41="","",IF(G41="買",(P41-H41),(H41-P41))*IF(RIGHT($D$2,3)="JPY",100,10000))</f>
      </c>
      <c r="U41" s="66"/>
      <c r="V41" s="56">
        <f>IF(S41&lt;&gt;"",IF(S41&lt;0,1+V40,0),"")</f>
      </c>
      <c r="W41" t="s" s="77">
        <f>IF(T41&lt;&gt;"",IF(T41&lt;0,1+W40,0),"")</f>
      </c>
      <c r="X41" t="s" s="78">
        <f>IF(C41&lt;&gt;"",MAX(X40,C41),"")</f>
      </c>
      <c r="Y41" t="s" s="8">
        <f>IF(X41&lt;&gt;"",1-(C41/X41),"")</f>
      </c>
    </row>
    <row r="42" ht="16" customHeight="1">
      <c r="A42" s="13"/>
      <c r="B42" s="30">
        <v>34</v>
      </c>
      <c r="C42" t="s" s="18">
        <f>IF(R41="","",C41+R41)</f>
      </c>
      <c r="D42" s="21"/>
      <c r="E42" s="19"/>
      <c r="F42" s="63"/>
      <c r="G42" s="19"/>
      <c r="H42" s="19"/>
      <c r="I42" s="19"/>
      <c r="J42" s="19"/>
      <c r="K42" t="s" s="74">
        <f>IF(J42="","",C42*0.03)</f>
      </c>
      <c r="L42" s="71"/>
      <c r="M42" t="s" s="18">
        <f>IF(J42="","",(K42/J42)/LOOKUP(RIGHT($D$2,3),'定数'!$A$6:$A$13,'定数'!$B$6:$B$13))</f>
      </c>
      <c r="N42" s="19"/>
      <c r="O42" s="63"/>
      <c r="P42" s="19"/>
      <c r="Q42" s="19"/>
      <c r="R42" t="s" s="18">
        <f>IF(P42="","",T42*M42*LOOKUP(RIGHT($D$2,3),'定数'!$A$6:$A$13,'定数'!$B$6:$B$13))</f>
      </c>
      <c r="S42" s="65"/>
      <c r="T42" t="s" s="75">
        <f>IF(P42="","",IF(G42="買",(P42-H42),(H42-P42))*IF(RIGHT($D$2,3)="JPY",100,10000))</f>
      </c>
      <c r="U42" s="66"/>
      <c r="V42" s="56">
        <f>IF(S42&lt;&gt;"",IF(S42&lt;0,1+V41,0),"")</f>
      </c>
      <c r="W42" t="s" s="77">
        <f>IF(T42&lt;&gt;"",IF(T42&lt;0,1+W41,0),"")</f>
      </c>
      <c r="X42" t="s" s="78">
        <f>IF(C42&lt;&gt;"",MAX(X41,C42),"")</f>
      </c>
      <c r="Y42" t="s" s="8">
        <f>IF(X42&lt;&gt;"",1-(C42/X42),"")</f>
      </c>
    </row>
    <row r="43" ht="16" customHeight="1">
      <c r="A43" s="13"/>
      <c r="B43" s="30">
        <v>35</v>
      </c>
      <c r="C43" t="s" s="18">
        <f>IF(R42="","",C42+R42)</f>
      </c>
      <c r="D43" s="21"/>
      <c r="E43" s="19"/>
      <c r="F43" s="63"/>
      <c r="G43" s="19"/>
      <c r="H43" s="19"/>
      <c r="I43" s="19"/>
      <c r="J43" s="19"/>
      <c r="K43" t="s" s="74">
        <f>IF(J43="","",C43*0.03)</f>
      </c>
      <c r="L43" s="71"/>
      <c r="M43" t="s" s="18">
        <f>IF(J43="","",(K43/J43)/LOOKUP(RIGHT($D$2,3),'定数'!$A$6:$A$13,'定数'!$B$6:$B$13))</f>
      </c>
      <c r="N43" s="19"/>
      <c r="O43" s="63"/>
      <c r="P43" s="19"/>
      <c r="Q43" s="19"/>
      <c r="R43" t="s" s="18">
        <f>IF(P43="","",T43*M43*LOOKUP(RIGHT($D$2,3),'定数'!$A$6:$A$13,'定数'!$B$6:$B$13))</f>
      </c>
      <c r="S43" s="65"/>
      <c r="T43" t="s" s="75">
        <f>IF(P43="","",IF(G43="買",(P43-H43),(H43-P43))*IF(RIGHT($D$2,3)="JPY",100,10000))</f>
      </c>
      <c r="U43" s="66"/>
      <c r="V43" s="56">
        <f>IF(S43&lt;&gt;"",IF(S43&lt;0,1+V42,0),"")</f>
      </c>
      <c r="W43" t="s" s="77">
        <f>IF(T43&lt;&gt;"",IF(T43&lt;0,1+W42,0),"")</f>
      </c>
      <c r="X43" t="s" s="78">
        <f>IF(C43&lt;&gt;"",MAX(X42,C43),"")</f>
      </c>
      <c r="Y43" t="s" s="8">
        <f>IF(X43&lt;&gt;"",1-(C43/X43),"")</f>
      </c>
    </row>
    <row r="44" ht="16" customHeight="1">
      <c r="A44" s="13"/>
      <c r="B44" s="30">
        <v>36</v>
      </c>
      <c r="C44" t="s" s="18">
        <f>IF(R43="","",C43+R43)</f>
      </c>
      <c r="D44" s="21"/>
      <c r="E44" s="19"/>
      <c r="F44" s="63"/>
      <c r="G44" s="19"/>
      <c r="H44" s="19"/>
      <c r="I44" s="19"/>
      <c r="J44" s="19"/>
      <c r="K44" t="s" s="74">
        <f>IF(J44="","",C44*0.03)</f>
      </c>
      <c r="L44" s="71"/>
      <c r="M44" t="s" s="18">
        <f>IF(J44="","",(K44/J44)/LOOKUP(RIGHT($D$2,3),'定数'!$A$6:$A$13,'定数'!$B$6:$B$13))</f>
      </c>
      <c r="N44" s="19"/>
      <c r="O44" s="63"/>
      <c r="P44" s="19"/>
      <c r="Q44" s="19"/>
      <c r="R44" t="s" s="18">
        <f>IF(P44="","",T44*M44*LOOKUP(RIGHT($D$2,3),'定数'!$A$6:$A$13,'定数'!$B$6:$B$13))</f>
      </c>
      <c r="S44" s="65"/>
      <c r="T44" t="s" s="75">
        <f>IF(P44="","",IF(G44="買",(P44-H44),(H44-P44))*IF(RIGHT($D$2,3)="JPY",100,10000))</f>
      </c>
      <c r="U44" s="66"/>
      <c r="V44" s="56">
        <f>IF(S44&lt;&gt;"",IF(S44&lt;0,1+V43,0),"")</f>
      </c>
      <c r="W44" t="s" s="77">
        <f>IF(T44&lt;&gt;"",IF(T44&lt;0,1+W43,0),"")</f>
      </c>
      <c r="X44" t="s" s="78">
        <f>IF(C44&lt;&gt;"",MAX(X43,C44),"")</f>
      </c>
      <c r="Y44" t="s" s="8">
        <f>IF(X44&lt;&gt;"",1-(C44/X44),"")</f>
      </c>
    </row>
    <row r="45" ht="16" customHeight="1">
      <c r="A45" s="13"/>
      <c r="B45" s="30">
        <v>37</v>
      </c>
      <c r="C45" t="s" s="18">
        <f>IF(R44="","",C44+R44)</f>
      </c>
      <c r="D45" s="21"/>
      <c r="E45" s="19"/>
      <c r="F45" s="63"/>
      <c r="G45" s="19"/>
      <c r="H45" s="19"/>
      <c r="I45" s="19"/>
      <c r="J45" s="19"/>
      <c r="K45" t="s" s="74">
        <f>IF(J45="","",C45*0.03)</f>
      </c>
      <c r="L45" s="71"/>
      <c r="M45" t="s" s="18">
        <f>IF(J45="","",(K45/J45)/LOOKUP(RIGHT($D$2,3),'定数'!$A$6:$A$13,'定数'!$B$6:$B$13))</f>
      </c>
      <c r="N45" s="19"/>
      <c r="O45" s="63"/>
      <c r="P45" s="19"/>
      <c r="Q45" s="19"/>
      <c r="R45" t="s" s="18">
        <f>IF(P45="","",T45*M45*LOOKUP(RIGHT($D$2,3),'定数'!$A$6:$A$13,'定数'!$B$6:$B$13))</f>
      </c>
      <c r="S45" s="65"/>
      <c r="T45" t="s" s="75">
        <f>IF(P45="","",IF(G45="買",(P45-H45),(H45-P45))*IF(RIGHT($D$2,3)="JPY",100,10000))</f>
      </c>
      <c r="U45" s="66"/>
      <c r="V45" s="56">
        <f>IF(S45&lt;&gt;"",IF(S45&lt;0,1+V44,0),"")</f>
      </c>
      <c r="W45" t="s" s="77">
        <f>IF(T45&lt;&gt;"",IF(T45&lt;0,1+W44,0),"")</f>
      </c>
      <c r="X45" t="s" s="78">
        <f>IF(C45&lt;&gt;"",MAX(X44,C45),"")</f>
      </c>
      <c r="Y45" t="s" s="8">
        <f>IF(X45&lt;&gt;"",1-(C45/X45),"")</f>
      </c>
    </row>
    <row r="46" ht="16" customHeight="1">
      <c r="A46" s="13"/>
      <c r="B46" s="30">
        <v>38</v>
      </c>
      <c r="C46" t="s" s="18">
        <f>IF(R45="","",C45+R45)</f>
      </c>
      <c r="D46" s="21"/>
      <c r="E46" s="19"/>
      <c r="F46" s="63"/>
      <c r="G46" s="19"/>
      <c r="H46" s="19"/>
      <c r="I46" s="19"/>
      <c r="J46" s="19"/>
      <c r="K46" t="s" s="74">
        <f>IF(J46="","",C46*0.03)</f>
      </c>
      <c r="L46" s="71"/>
      <c r="M46" t="s" s="18">
        <f>IF(J46="","",(K46/J46)/LOOKUP(RIGHT($D$2,3),'定数'!$A$6:$A$13,'定数'!$B$6:$B$13))</f>
      </c>
      <c r="N46" s="19"/>
      <c r="O46" s="63"/>
      <c r="P46" s="19"/>
      <c r="Q46" s="19"/>
      <c r="R46" t="s" s="18">
        <f>IF(P46="","",T46*M46*LOOKUP(RIGHT($D$2,3),'定数'!$A$6:$A$13,'定数'!$B$6:$B$13))</f>
      </c>
      <c r="S46" s="65"/>
      <c r="T46" t="s" s="75">
        <f>IF(P46="","",IF(G46="買",(P46-H46),(H46-P46))*IF(RIGHT($D$2,3)="JPY",100,10000))</f>
      </c>
      <c r="U46" s="66"/>
      <c r="V46" s="56">
        <f>IF(S46&lt;&gt;"",IF(S46&lt;0,1+V45,0),"")</f>
      </c>
      <c r="W46" t="s" s="77">
        <f>IF(T46&lt;&gt;"",IF(T46&lt;0,1+W45,0),"")</f>
      </c>
      <c r="X46" t="s" s="78">
        <f>IF(C46&lt;&gt;"",MAX(X45,C46),"")</f>
      </c>
      <c r="Y46" t="s" s="8">
        <f>IF(X46&lt;&gt;"",1-(C46/X46),"")</f>
      </c>
    </row>
    <row r="47" ht="16" customHeight="1">
      <c r="A47" s="13"/>
      <c r="B47" s="30">
        <v>39</v>
      </c>
      <c r="C47" t="s" s="18">
        <f>IF(R46="","",C46+R46)</f>
      </c>
      <c r="D47" s="21"/>
      <c r="E47" s="19"/>
      <c r="F47" s="63"/>
      <c r="G47" s="19"/>
      <c r="H47" s="19"/>
      <c r="I47" s="19"/>
      <c r="J47" s="19"/>
      <c r="K47" t="s" s="74">
        <f>IF(J47="","",C47*0.03)</f>
      </c>
      <c r="L47" s="71"/>
      <c r="M47" t="s" s="18">
        <f>IF(J47="","",(K47/J47)/LOOKUP(RIGHT($D$2,3),'定数'!$A$6:$A$13,'定数'!$B$6:$B$13))</f>
      </c>
      <c r="N47" s="19"/>
      <c r="O47" s="63"/>
      <c r="P47" s="19"/>
      <c r="Q47" s="19"/>
      <c r="R47" t="s" s="18">
        <f>IF(P47="","",T47*M47*LOOKUP(RIGHT($D$2,3),'定数'!$A$6:$A$13,'定数'!$B$6:$B$13))</f>
      </c>
      <c r="S47" s="65"/>
      <c r="T47" t="s" s="75">
        <f>IF(P47="","",IF(G47="買",(P47-H47),(H47-P47))*IF(RIGHT($D$2,3)="JPY",100,10000))</f>
      </c>
      <c r="U47" s="66"/>
      <c r="V47" s="56">
        <f>IF(S47&lt;&gt;"",IF(S47&lt;0,1+V46,0),"")</f>
      </c>
      <c r="W47" t="s" s="77">
        <f>IF(T47&lt;&gt;"",IF(T47&lt;0,1+W46,0),"")</f>
      </c>
      <c r="X47" t="s" s="78">
        <f>IF(C47&lt;&gt;"",MAX(X46,C47),"")</f>
      </c>
      <c r="Y47" t="s" s="8">
        <f>IF(X47&lt;&gt;"",1-(C47/X47),"")</f>
      </c>
    </row>
    <row r="48" ht="16" customHeight="1">
      <c r="A48" s="13"/>
      <c r="B48" s="30">
        <v>40</v>
      </c>
      <c r="C48" t="s" s="18">
        <f>IF(R47="","",C47+R47)</f>
      </c>
      <c r="D48" s="21"/>
      <c r="E48" s="19"/>
      <c r="F48" s="63"/>
      <c r="G48" s="19"/>
      <c r="H48" s="19"/>
      <c r="I48" s="19"/>
      <c r="J48" s="19"/>
      <c r="K48" t="s" s="74">
        <f>IF(J48="","",C48*0.03)</f>
      </c>
      <c r="L48" s="71"/>
      <c r="M48" t="s" s="18">
        <f>IF(J48="","",(K48/J48)/LOOKUP(RIGHT($D$2,3),'定数'!$A$6:$A$13,'定数'!$B$6:$B$13))</f>
      </c>
      <c r="N48" s="19"/>
      <c r="O48" s="63"/>
      <c r="P48" s="19"/>
      <c r="Q48" s="19"/>
      <c r="R48" t="s" s="18">
        <f>IF(P48="","",T48*M48*LOOKUP(RIGHT($D$2,3),'定数'!$A$6:$A$13,'定数'!$B$6:$B$13))</f>
      </c>
      <c r="S48" s="65"/>
      <c r="T48" t="s" s="75">
        <f>IF(P48="","",IF(G48="買",(P48-H48),(H48-P48))*IF(RIGHT($D$2,3)="JPY",100,10000))</f>
      </c>
      <c r="U48" s="66"/>
      <c r="V48" s="56">
        <f>IF(S48&lt;&gt;"",IF(S48&lt;0,1+V47,0),"")</f>
      </c>
      <c r="W48" t="s" s="77">
        <f>IF(T48&lt;&gt;"",IF(T48&lt;0,1+W47,0),"")</f>
      </c>
      <c r="X48" t="s" s="78">
        <f>IF(C48&lt;&gt;"",MAX(X47,C48),"")</f>
      </c>
      <c r="Y48" t="s" s="8">
        <f>IF(X48&lt;&gt;"",1-(C48/X48),"")</f>
      </c>
    </row>
    <row r="49" ht="16" customHeight="1">
      <c r="A49" s="13"/>
      <c r="B49" s="30">
        <v>41</v>
      </c>
      <c r="C49" t="s" s="18">
        <f>IF(R48="","",C48+R48)</f>
      </c>
      <c r="D49" s="21"/>
      <c r="E49" s="19"/>
      <c r="F49" s="63"/>
      <c r="G49" s="19"/>
      <c r="H49" s="19"/>
      <c r="I49" s="19"/>
      <c r="J49" s="19"/>
      <c r="K49" t="s" s="74">
        <f>IF(J49="","",C49*0.03)</f>
      </c>
      <c r="L49" s="71"/>
      <c r="M49" t="s" s="18">
        <f>IF(J49="","",(K49/J49)/LOOKUP(RIGHT($D$2,3),'定数'!$A$6:$A$13,'定数'!$B$6:$B$13))</f>
      </c>
      <c r="N49" s="19"/>
      <c r="O49" s="63"/>
      <c r="P49" s="19"/>
      <c r="Q49" s="19"/>
      <c r="R49" t="s" s="18">
        <f>IF(P49="","",T49*M49*LOOKUP(RIGHT($D$2,3),'定数'!$A$6:$A$13,'定数'!$B$6:$B$13))</f>
      </c>
      <c r="S49" s="65"/>
      <c r="T49" t="s" s="75">
        <f>IF(P49="","",IF(G49="買",(P49-H49),(H49-P49))*IF(RIGHT($D$2,3)="JPY",100,10000))</f>
      </c>
      <c r="U49" s="66"/>
      <c r="V49" s="56">
        <f>IF(S49&lt;&gt;"",IF(S49&lt;0,1+V48,0),"")</f>
      </c>
      <c r="W49" t="s" s="77">
        <f>IF(T49&lt;&gt;"",IF(T49&lt;0,1+W48,0),"")</f>
      </c>
      <c r="X49" t="s" s="78">
        <f>IF(C49&lt;&gt;"",MAX(X48,C49),"")</f>
      </c>
      <c r="Y49" t="s" s="8">
        <f>IF(X49&lt;&gt;"",1-(C49/X49),"")</f>
      </c>
    </row>
    <row r="50" ht="16" customHeight="1">
      <c r="A50" s="13"/>
      <c r="B50" s="30">
        <v>42</v>
      </c>
      <c r="C50" t="s" s="18">
        <f>IF(R49="","",C49+R49)</f>
      </c>
      <c r="D50" s="21"/>
      <c r="E50" s="19"/>
      <c r="F50" s="63"/>
      <c r="G50" s="19"/>
      <c r="H50" s="19"/>
      <c r="I50" s="19"/>
      <c r="J50" s="19"/>
      <c r="K50" t="s" s="74">
        <f>IF(J50="","",C50*0.03)</f>
      </c>
      <c r="L50" s="71"/>
      <c r="M50" t="s" s="18">
        <f>IF(J50="","",(K50/J50)/LOOKUP(RIGHT($D$2,3),'定数'!$A$6:$A$13,'定数'!$B$6:$B$13))</f>
      </c>
      <c r="N50" s="19"/>
      <c r="O50" s="63"/>
      <c r="P50" s="19"/>
      <c r="Q50" s="19"/>
      <c r="R50" t="s" s="18">
        <f>IF(P50="","",T50*M50*LOOKUP(RIGHT($D$2,3),'定数'!$A$6:$A$13,'定数'!$B$6:$B$13))</f>
      </c>
      <c r="S50" s="65"/>
      <c r="T50" t="s" s="75">
        <f>IF(P50="","",IF(G50="買",(P50-H50),(H50-P50))*IF(RIGHT($D$2,3)="JPY",100,10000))</f>
      </c>
      <c r="U50" s="66"/>
      <c r="V50" s="56">
        <f>IF(S50&lt;&gt;"",IF(S50&lt;0,1+V49,0),"")</f>
      </c>
      <c r="W50" t="s" s="77">
        <f>IF(T50&lt;&gt;"",IF(T50&lt;0,1+W49,0),"")</f>
      </c>
      <c r="X50" t="s" s="78">
        <f>IF(C50&lt;&gt;"",MAX(X49,C50),"")</f>
      </c>
      <c r="Y50" t="s" s="8">
        <f>IF(X50&lt;&gt;"",1-(C50/X50),"")</f>
      </c>
    </row>
    <row r="51" ht="16" customHeight="1">
      <c r="A51" s="13"/>
      <c r="B51" s="30">
        <v>43</v>
      </c>
      <c r="C51" t="s" s="18">
        <f>IF(R50="","",C50+R50)</f>
      </c>
      <c r="D51" s="21"/>
      <c r="E51" s="19"/>
      <c r="F51" s="63"/>
      <c r="G51" s="19"/>
      <c r="H51" s="19"/>
      <c r="I51" s="19"/>
      <c r="J51" s="19"/>
      <c r="K51" t="s" s="74">
        <f>IF(J51="","",C51*0.03)</f>
      </c>
      <c r="L51" s="71"/>
      <c r="M51" t="s" s="18">
        <f>IF(J51="","",(K51/J51)/LOOKUP(RIGHT($D$2,3),'定数'!$A$6:$A$13,'定数'!$B$6:$B$13))</f>
      </c>
      <c r="N51" s="19"/>
      <c r="O51" s="63"/>
      <c r="P51" s="19"/>
      <c r="Q51" s="19"/>
      <c r="R51" t="s" s="18">
        <f>IF(P51="","",T51*M51*LOOKUP(RIGHT($D$2,3),'定数'!$A$6:$A$13,'定数'!$B$6:$B$13))</f>
      </c>
      <c r="S51" s="65"/>
      <c r="T51" t="s" s="75">
        <f>IF(P51="","",IF(G51="買",(P51-H51),(H51-P51))*IF(RIGHT($D$2,3)="JPY",100,10000))</f>
      </c>
      <c r="U51" s="66"/>
      <c r="V51" s="56">
        <f>IF(S51&lt;&gt;"",IF(S51&lt;0,1+V50,0),"")</f>
      </c>
      <c r="W51" t="s" s="77">
        <f>IF(T51&lt;&gt;"",IF(T51&lt;0,1+W50,0),"")</f>
      </c>
      <c r="X51" t="s" s="78">
        <f>IF(C51&lt;&gt;"",MAX(X50,C51),"")</f>
      </c>
      <c r="Y51" t="s" s="8">
        <f>IF(X51&lt;&gt;"",1-(C51/X51),"")</f>
      </c>
    </row>
    <row r="52" ht="16" customHeight="1">
      <c r="A52" s="13"/>
      <c r="B52" s="30">
        <v>44</v>
      </c>
      <c r="C52" t="s" s="18">
        <f>IF(R51="","",C51+R51)</f>
      </c>
      <c r="D52" s="21"/>
      <c r="E52" s="19"/>
      <c r="F52" s="63"/>
      <c r="G52" s="19"/>
      <c r="H52" s="19"/>
      <c r="I52" s="19"/>
      <c r="J52" s="19"/>
      <c r="K52" t="s" s="74">
        <f>IF(J52="","",C52*0.03)</f>
      </c>
      <c r="L52" s="71"/>
      <c r="M52" t="s" s="18">
        <f>IF(J52="","",(K52/J52)/LOOKUP(RIGHT($D$2,3),'定数'!$A$6:$A$13,'定数'!$B$6:$B$13))</f>
      </c>
      <c r="N52" s="19"/>
      <c r="O52" s="63"/>
      <c r="P52" s="19"/>
      <c r="Q52" s="19"/>
      <c r="R52" t="s" s="18">
        <f>IF(P52="","",T52*M52*LOOKUP(RIGHT($D$2,3),'定数'!$A$6:$A$13,'定数'!$B$6:$B$13))</f>
      </c>
      <c r="S52" s="65"/>
      <c r="T52" t="s" s="75">
        <f>IF(P52="","",IF(G52="買",(P52-H52),(H52-P52))*IF(RIGHT($D$2,3)="JPY",100,10000))</f>
      </c>
      <c r="U52" s="66"/>
      <c r="V52" s="56">
        <f>IF(S52&lt;&gt;"",IF(S52&lt;0,1+V51,0),"")</f>
      </c>
      <c r="W52" t="s" s="77">
        <f>IF(T52&lt;&gt;"",IF(T52&lt;0,1+W51,0),"")</f>
      </c>
      <c r="X52" t="s" s="78">
        <f>IF(C52&lt;&gt;"",MAX(X51,C52),"")</f>
      </c>
      <c r="Y52" t="s" s="8">
        <f>IF(X52&lt;&gt;"",1-(C52/X52),"")</f>
      </c>
    </row>
    <row r="53" ht="16" customHeight="1">
      <c r="A53" s="13"/>
      <c r="B53" s="30">
        <v>45</v>
      </c>
      <c r="C53" t="s" s="18">
        <f>IF(R52="","",C52+R52)</f>
      </c>
      <c r="D53" s="21"/>
      <c r="E53" s="19"/>
      <c r="F53" s="63"/>
      <c r="G53" s="19"/>
      <c r="H53" s="19"/>
      <c r="I53" s="19"/>
      <c r="J53" s="19"/>
      <c r="K53" t="s" s="74">
        <f>IF(J53="","",C53*0.03)</f>
      </c>
      <c r="L53" s="71"/>
      <c r="M53" t="s" s="18">
        <f>IF(J53="","",(K53/J53)/LOOKUP(RIGHT($D$2,3),'定数'!$A$6:$A$13,'定数'!$B$6:$B$13))</f>
      </c>
      <c r="N53" s="19"/>
      <c r="O53" s="63"/>
      <c r="P53" s="19"/>
      <c r="Q53" s="19"/>
      <c r="R53" t="s" s="18">
        <f>IF(P53="","",T53*M53*LOOKUP(RIGHT($D$2,3),'定数'!$A$6:$A$13,'定数'!$B$6:$B$13))</f>
      </c>
      <c r="S53" s="65"/>
      <c r="T53" t="s" s="75">
        <f>IF(P53="","",IF(G53="買",(P53-H53),(H53-P53))*IF(RIGHT($D$2,3)="JPY",100,10000))</f>
      </c>
      <c r="U53" s="66"/>
      <c r="V53" s="56">
        <f>IF(S53&lt;&gt;"",IF(S53&lt;0,1+V52,0),"")</f>
      </c>
      <c r="W53" t="s" s="77">
        <f>IF(T53&lt;&gt;"",IF(T53&lt;0,1+W52,0),"")</f>
      </c>
      <c r="X53" t="s" s="78">
        <f>IF(C53&lt;&gt;"",MAX(X52,C53),"")</f>
      </c>
      <c r="Y53" t="s" s="8">
        <f>IF(X53&lt;&gt;"",1-(C53/X53),"")</f>
      </c>
    </row>
    <row r="54" ht="16" customHeight="1">
      <c r="A54" s="13"/>
      <c r="B54" s="30">
        <v>46</v>
      </c>
      <c r="C54" t="s" s="18">
        <f>IF(R53="","",C53+R53)</f>
      </c>
      <c r="D54" s="21"/>
      <c r="E54" s="19"/>
      <c r="F54" s="63"/>
      <c r="G54" s="19"/>
      <c r="H54" s="19"/>
      <c r="I54" s="19"/>
      <c r="J54" s="19"/>
      <c r="K54" t="s" s="74">
        <f>IF(J54="","",C54*0.03)</f>
      </c>
      <c r="L54" s="71"/>
      <c r="M54" t="s" s="18">
        <f>IF(J54="","",(K54/J54)/LOOKUP(RIGHT($D$2,3),'定数'!$A$6:$A$13,'定数'!$B$6:$B$13))</f>
      </c>
      <c r="N54" s="19"/>
      <c r="O54" s="63"/>
      <c r="P54" s="19"/>
      <c r="Q54" s="19"/>
      <c r="R54" t="s" s="18">
        <f>IF(P54="","",T54*M54*LOOKUP(RIGHT($D$2,3),'定数'!$A$6:$A$13,'定数'!$B$6:$B$13))</f>
      </c>
      <c r="S54" s="65"/>
      <c r="T54" t="s" s="75">
        <f>IF(P54="","",IF(G54="買",(P54-H54),(H54-P54))*IF(RIGHT($D$2,3)="JPY",100,10000))</f>
      </c>
      <c r="U54" s="66"/>
      <c r="V54" s="56">
        <f>IF(S54&lt;&gt;"",IF(S54&lt;0,1+V53,0),"")</f>
      </c>
      <c r="W54" t="s" s="77">
        <f>IF(T54&lt;&gt;"",IF(T54&lt;0,1+W53,0),"")</f>
      </c>
      <c r="X54" t="s" s="78">
        <f>IF(C54&lt;&gt;"",MAX(X53,C54),"")</f>
      </c>
      <c r="Y54" t="s" s="8">
        <f>IF(X54&lt;&gt;"",1-(C54/X54),"")</f>
      </c>
    </row>
    <row r="55" ht="16" customHeight="1">
      <c r="A55" s="13"/>
      <c r="B55" s="30">
        <v>47</v>
      </c>
      <c r="C55" t="s" s="18">
        <f>IF(R54="","",C54+R54)</f>
      </c>
      <c r="D55" s="21"/>
      <c r="E55" s="19"/>
      <c r="F55" s="63"/>
      <c r="G55" s="19"/>
      <c r="H55" s="19"/>
      <c r="I55" s="19"/>
      <c r="J55" s="19"/>
      <c r="K55" t="s" s="74">
        <f>IF(J55="","",C55*0.03)</f>
      </c>
      <c r="L55" s="71"/>
      <c r="M55" t="s" s="18">
        <f>IF(J55="","",(K55/J55)/LOOKUP(RIGHT($D$2,3),'定数'!$A$6:$A$13,'定数'!$B$6:$B$13))</f>
      </c>
      <c r="N55" s="19"/>
      <c r="O55" s="63"/>
      <c r="P55" s="19"/>
      <c r="Q55" s="19"/>
      <c r="R55" t="s" s="18">
        <f>IF(P55="","",T55*M55*LOOKUP(RIGHT($D$2,3),'定数'!$A$6:$A$13,'定数'!$B$6:$B$13))</f>
      </c>
      <c r="S55" s="65"/>
      <c r="T55" t="s" s="75">
        <f>IF(P55="","",IF(G55="買",(P55-H55),(H55-P55))*IF(RIGHT($D$2,3)="JPY",100,10000))</f>
      </c>
      <c r="U55" s="66"/>
      <c r="V55" s="56">
        <f>IF(S55&lt;&gt;"",IF(S55&lt;0,1+V54,0),"")</f>
      </c>
      <c r="W55" t="s" s="77">
        <f>IF(T55&lt;&gt;"",IF(T55&lt;0,1+W54,0),"")</f>
      </c>
      <c r="X55" t="s" s="78">
        <f>IF(C55&lt;&gt;"",MAX(X54,C55),"")</f>
      </c>
      <c r="Y55" t="s" s="8">
        <f>IF(X55&lt;&gt;"",1-(C55/X55),"")</f>
      </c>
    </row>
    <row r="56" ht="16" customHeight="1">
      <c r="A56" s="13"/>
      <c r="B56" s="30">
        <v>48</v>
      </c>
      <c r="C56" t="s" s="18">
        <f>IF(R55="","",C55+R55)</f>
      </c>
      <c r="D56" s="21"/>
      <c r="E56" s="19"/>
      <c r="F56" s="63"/>
      <c r="G56" s="19"/>
      <c r="H56" s="19"/>
      <c r="I56" s="19"/>
      <c r="J56" s="19"/>
      <c r="K56" t="s" s="74">
        <f>IF(J56="","",C56*0.03)</f>
      </c>
      <c r="L56" s="71"/>
      <c r="M56" t="s" s="18">
        <f>IF(J56="","",(K56/J56)/LOOKUP(RIGHT($D$2,3),'定数'!$A$6:$A$13,'定数'!$B$6:$B$13))</f>
      </c>
      <c r="N56" s="19"/>
      <c r="O56" s="63"/>
      <c r="P56" s="19"/>
      <c r="Q56" s="19"/>
      <c r="R56" t="s" s="18">
        <f>IF(P56="","",T56*M56*LOOKUP(RIGHT($D$2,3),'定数'!$A$6:$A$13,'定数'!$B$6:$B$13))</f>
      </c>
      <c r="S56" s="65"/>
      <c r="T56" t="s" s="75">
        <f>IF(P56="","",IF(G56="買",(P56-H56),(H56-P56))*IF(RIGHT($D$2,3)="JPY",100,10000))</f>
      </c>
      <c r="U56" s="66"/>
      <c r="V56" s="56">
        <f>IF(S56&lt;&gt;"",IF(S56&lt;0,1+V55,0),"")</f>
      </c>
      <c r="W56" t="s" s="77">
        <f>IF(T56&lt;&gt;"",IF(T56&lt;0,1+W55,0),"")</f>
      </c>
      <c r="X56" t="s" s="78">
        <f>IF(C56&lt;&gt;"",MAX(X55,C56),"")</f>
      </c>
      <c r="Y56" t="s" s="8">
        <f>IF(X56&lt;&gt;"",1-(C56/X56),"")</f>
      </c>
    </row>
    <row r="57" ht="16" customHeight="1">
      <c r="A57" s="13"/>
      <c r="B57" s="30">
        <v>49</v>
      </c>
      <c r="C57" t="s" s="18">
        <f>IF(R56="","",C56+R56)</f>
      </c>
      <c r="D57" s="21"/>
      <c r="E57" s="19"/>
      <c r="F57" s="63"/>
      <c r="G57" s="19"/>
      <c r="H57" s="19"/>
      <c r="I57" s="19"/>
      <c r="J57" s="19"/>
      <c r="K57" t="s" s="74">
        <f>IF(J57="","",C57*0.03)</f>
      </c>
      <c r="L57" s="71"/>
      <c r="M57" t="s" s="18">
        <f>IF(J57="","",(K57/J57)/LOOKUP(RIGHT($D$2,3),'定数'!$A$6:$A$13,'定数'!$B$6:$B$13))</f>
      </c>
      <c r="N57" s="19"/>
      <c r="O57" s="63"/>
      <c r="P57" s="19"/>
      <c r="Q57" s="19"/>
      <c r="R57" t="s" s="18">
        <f>IF(P57="","",T57*M57*LOOKUP(RIGHT($D$2,3),'定数'!$A$6:$A$13,'定数'!$B$6:$B$13))</f>
      </c>
      <c r="S57" s="65"/>
      <c r="T57" t="s" s="75">
        <f>IF(P57="","",IF(G57="買",(P57-H57),(H57-P57))*IF(RIGHT($D$2,3)="JPY",100,10000))</f>
      </c>
      <c r="U57" s="66"/>
      <c r="V57" s="56">
        <f>IF(S57&lt;&gt;"",IF(S57&lt;0,1+V56,0),"")</f>
      </c>
      <c r="W57" t="s" s="77">
        <f>IF(T57&lt;&gt;"",IF(T57&lt;0,1+W56,0),"")</f>
      </c>
      <c r="X57" t="s" s="78">
        <f>IF(C57&lt;&gt;"",MAX(X56,C57),"")</f>
      </c>
      <c r="Y57" t="s" s="8">
        <f>IF(X57&lt;&gt;"",1-(C57/X57),"")</f>
      </c>
    </row>
    <row r="58" ht="16" customHeight="1">
      <c r="A58" s="13"/>
      <c r="B58" s="30">
        <v>50</v>
      </c>
      <c r="C58" t="s" s="18">
        <f>IF(R57="","",C57+R57)</f>
      </c>
      <c r="D58" s="21"/>
      <c r="E58" s="19"/>
      <c r="F58" s="63"/>
      <c r="G58" s="19"/>
      <c r="H58" s="19"/>
      <c r="I58" s="19"/>
      <c r="J58" s="19"/>
      <c r="K58" t="s" s="74">
        <f>IF(J58="","",C58*0.03)</f>
      </c>
      <c r="L58" s="71"/>
      <c r="M58" t="s" s="18">
        <f>IF(J58="","",(K58/J58)/LOOKUP(RIGHT($D$2,3),'定数'!$A$6:$A$13,'定数'!$B$6:$B$13))</f>
      </c>
      <c r="N58" s="19"/>
      <c r="O58" s="63"/>
      <c r="P58" s="19"/>
      <c r="Q58" s="19"/>
      <c r="R58" t="s" s="18">
        <f>IF(P58="","",T58*M58*LOOKUP(RIGHT($D$2,3),'定数'!$A$6:$A$13,'定数'!$B$6:$B$13))</f>
      </c>
      <c r="S58" s="65"/>
      <c r="T58" t="s" s="75">
        <f>IF(P58="","",IF(G58="買",(P58-H58),(H58-P58))*IF(RIGHT($D$2,3)="JPY",100,10000))</f>
      </c>
      <c r="U58" s="66"/>
      <c r="V58" s="56">
        <f>IF(S58&lt;&gt;"",IF(S58&lt;0,1+V57,0),"")</f>
      </c>
      <c r="W58" t="s" s="77">
        <f>IF(T58&lt;&gt;"",IF(T58&lt;0,1+W57,0),"")</f>
      </c>
      <c r="X58" t="s" s="78">
        <f>IF(C58&lt;&gt;"",MAX(X57,C58),"")</f>
      </c>
      <c r="Y58" t="s" s="8">
        <f>IF(X58&lt;&gt;"",1-(C58/X58),"")</f>
      </c>
    </row>
    <row r="59" ht="16" customHeight="1">
      <c r="A59" s="13"/>
      <c r="B59" s="30">
        <v>51</v>
      </c>
      <c r="C59" t="s" s="18">
        <f>IF(R58="","",C58+R58)</f>
      </c>
      <c r="D59" s="21"/>
      <c r="E59" s="19"/>
      <c r="F59" s="63"/>
      <c r="G59" s="19"/>
      <c r="H59" s="19"/>
      <c r="I59" s="19"/>
      <c r="J59" s="19"/>
      <c r="K59" t="s" s="74">
        <f>IF(J59="","",C59*0.03)</f>
      </c>
      <c r="L59" s="71"/>
      <c r="M59" t="s" s="18">
        <f>IF(J59="","",(K59/J59)/LOOKUP(RIGHT($D$2,3),'定数'!$A$6:$A$13,'定数'!$B$6:$B$13))</f>
      </c>
      <c r="N59" s="19"/>
      <c r="O59" s="63"/>
      <c r="P59" s="19"/>
      <c r="Q59" s="19"/>
      <c r="R59" t="s" s="18">
        <f>IF(P59="","",T59*M59*LOOKUP(RIGHT($D$2,3),'定数'!$A$6:$A$13,'定数'!$B$6:$B$13))</f>
      </c>
      <c r="S59" s="65"/>
      <c r="T59" t="s" s="75">
        <f>IF(P59="","",IF(G59="買",(P59-H59),(H59-P59))*IF(RIGHT($D$2,3)="JPY",100,10000))</f>
      </c>
      <c r="U59" s="66"/>
      <c r="V59" s="56">
        <f>IF(S59&lt;&gt;"",IF(S59&lt;0,1+V58,0),"")</f>
      </c>
      <c r="W59" t="s" s="77">
        <f>IF(T59&lt;&gt;"",IF(T59&lt;0,1+W58,0),"")</f>
      </c>
      <c r="X59" t="s" s="78">
        <f>IF(C59&lt;&gt;"",MAX(X58,C59),"")</f>
      </c>
      <c r="Y59" t="s" s="8">
        <f>IF(X59&lt;&gt;"",1-(C59/X59),"")</f>
      </c>
    </row>
    <row r="60" ht="16" customHeight="1">
      <c r="A60" s="13"/>
      <c r="B60" s="30">
        <v>52</v>
      </c>
      <c r="C60" t="s" s="18">
        <f>IF(R59="","",C59+R59)</f>
      </c>
      <c r="D60" s="21"/>
      <c r="E60" s="19"/>
      <c r="F60" s="63"/>
      <c r="G60" s="19"/>
      <c r="H60" s="19"/>
      <c r="I60" s="19"/>
      <c r="J60" s="19"/>
      <c r="K60" t="s" s="74">
        <f>IF(J60="","",C60*0.03)</f>
      </c>
      <c r="L60" s="71"/>
      <c r="M60" t="s" s="18">
        <f>IF(J60="","",(K60/J60)/LOOKUP(RIGHT($D$2,3),'定数'!$A$6:$A$13,'定数'!$B$6:$B$13))</f>
      </c>
      <c r="N60" s="19"/>
      <c r="O60" s="63"/>
      <c r="P60" s="19"/>
      <c r="Q60" s="19"/>
      <c r="R60" t="s" s="18">
        <f>IF(P60="","",T60*M60*LOOKUP(RIGHT($D$2,3),'定数'!$A$6:$A$13,'定数'!$B$6:$B$13))</f>
      </c>
      <c r="S60" s="65"/>
      <c r="T60" t="s" s="75">
        <f>IF(P60="","",IF(G60="買",(P60-H60),(H60-P60))*IF(RIGHT($D$2,3)="JPY",100,10000))</f>
      </c>
      <c r="U60" s="66"/>
      <c r="V60" s="56">
        <f>IF(S60&lt;&gt;"",IF(S60&lt;0,1+V59,0),"")</f>
      </c>
      <c r="W60" t="s" s="77">
        <f>IF(T60&lt;&gt;"",IF(T60&lt;0,1+W59,0),"")</f>
      </c>
      <c r="X60" t="s" s="78">
        <f>IF(C60&lt;&gt;"",MAX(X59,C60),"")</f>
      </c>
      <c r="Y60" t="s" s="8">
        <f>IF(X60&lt;&gt;"",1-(C60/X60),"")</f>
      </c>
    </row>
    <row r="61" ht="16" customHeight="1">
      <c r="A61" s="13"/>
      <c r="B61" s="30">
        <v>53</v>
      </c>
      <c r="C61" t="s" s="18">
        <f>IF(R60="","",C60+R60)</f>
      </c>
      <c r="D61" s="21"/>
      <c r="E61" s="19"/>
      <c r="F61" s="63"/>
      <c r="G61" s="19"/>
      <c r="H61" s="19"/>
      <c r="I61" s="19"/>
      <c r="J61" s="19"/>
      <c r="K61" t="s" s="74">
        <f>IF(J61="","",C61*0.03)</f>
      </c>
      <c r="L61" s="71"/>
      <c r="M61" t="s" s="18">
        <f>IF(J61="","",(K61/J61)/LOOKUP(RIGHT($D$2,3),'定数'!$A$6:$A$13,'定数'!$B$6:$B$13))</f>
      </c>
      <c r="N61" s="19"/>
      <c r="O61" s="63"/>
      <c r="P61" s="19"/>
      <c r="Q61" s="19"/>
      <c r="R61" t="s" s="18">
        <f>IF(P61="","",T61*M61*LOOKUP(RIGHT($D$2,3),'定数'!$A$6:$A$13,'定数'!$B$6:$B$13))</f>
      </c>
      <c r="S61" s="65"/>
      <c r="T61" t="s" s="75">
        <f>IF(P61="","",IF(G61="買",(P61-H61),(H61-P61))*IF(RIGHT($D$2,3)="JPY",100,10000))</f>
      </c>
      <c r="U61" s="66"/>
      <c r="V61" s="56">
        <f>IF(S61&lt;&gt;"",IF(S61&lt;0,1+V60,0),"")</f>
      </c>
      <c r="W61" t="s" s="77">
        <f>IF(T61&lt;&gt;"",IF(T61&lt;0,1+W60,0),"")</f>
      </c>
      <c r="X61" t="s" s="78">
        <f>IF(C61&lt;&gt;"",MAX(X60,C61),"")</f>
      </c>
      <c r="Y61" t="s" s="8">
        <f>IF(X61&lt;&gt;"",1-(C61/X61),"")</f>
      </c>
    </row>
    <row r="62" ht="16" customHeight="1">
      <c r="A62" s="13"/>
      <c r="B62" s="30">
        <v>54</v>
      </c>
      <c r="C62" t="s" s="18">
        <f>IF(R61="","",C61+R61)</f>
      </c>
      <c r="D62" s="21"/>
      <c r="E62" s="19"/>
      <c r="F62" s="63"/>
      <c r="G62" s="19"/>
      <c r="H62" s="19"/>
      <c r="I62" s="19"/>
      <c r="J62" s="19"/>
      <c r="K62" t="s" s="74">
        <f>IF(J62="","",C62*0.03)</f>
      </c>
      <c r="L62" s="71"/>
      <c r="M62" t="s" s="18">
        <f>IF(J62="","",(K62/J62)/LOOKUP(RIGHT($D$2,3),'定数'!$A$6:$A$13,'定数'!$B$6:$B$13))</f>
      </c>
      <c r="N62" s="19"/>
      <c r="O62" s="63"/>
      <c r="P62" s="19"/>
      <c r="Q62" s="19"/>
      <c r="R62" t="s" s="18">
        <f>IF(P62="","",T62*M62*LOOKUP(RIGHT($D$2,3),'定数'!$A$6:$A$13,'定数'!$B$6:$B$13))</f>
      </c>
      <c r="S62" s="65"/>
      <c r="T62" t="s" s="75">
        <f>IF(P62="","",IF(G62="買",(P62-H62),(H62-P62))*IF(RIGHT($D$2,3)="JPY",100,10000))</f>
      </c>
      <c r="U62" s="66"/>
      <c r="V62" s="56">
        <f>IF(S62&lt;&gt;"",IF(S62&lt;0,1+V61,0),"")</f>
      </c>
      <c r="W62" t="s" s="77">
        <f>IF(T62&lt;&gt;"",IF(T62&lt;0,1+W61,0),"")</f>
      </c>
      <c r="X62" t="s" s="78">
        <f>IF(C62&lt;&gt;"",MAX(X61,C62),"")</f>
      </c>
      <c r="Y62" t="s" s="8">
        <f>IF(X62&lt;&gt;"",1-(C62/X62),"")</f>
      </c>
    </row>
    <row r="63" ht="16" customHeight="1">
      <c r="A63" s="13"/>
      <c r="B63" s="30">
        <v>55</v>
      </c>
      <c r="C63" t="s" s="18">
        <f>IF(R62="","",C62+R62)</f>
      </c>
      <c r="D63" s="21"/>
      <c r="E63" s="19"/>
      <c r="F63" s="63"/>
      <c r="G63" s="19"/>
      <c r="H63" s="19"/>
      <c r="I63" s="19"/>
      <c r="J63" s="19"/>
      <c r="K63" t="s" s="74">
        <f>IF(J63="","",C63*0.03)</f>
      </c>
      <c r="L63" s="71"/>
      <c r="M63" t="s" s="18">
        <f>IF(J63="","",(K63/J63)/LOOKUP(RIGHT($D$2,3),'定数'!$A$6:$A$13,'定数'!$B$6:$B$13))</f>
      </c>
      <c r="N63" s="19"/>
      <c r="O63" s="63"/>
      <c r="P63" s="19"/>
      <c r="Q63" s="19"/>
      <c r="R63" t="s" s="18">
        <f>IF(P63="","",T63*M63*LOOKUP(RIGHT($D$2,3),'定数'!$A$6:$A$13,'定数'!$B$6:$B$13))</f>
      </c>
      <c r="S63" s="65"/>
      <c r="T63" t="s" s="75">
        <f>IF(P63="","",IF(G63="買",(P63-H63),(H63-P63))*IF(RIGHT($D$2,3)="JPY",100,10000))</f>
      </c>
      <c r="U63" s="66"/>
      <c r="V63" s="56">
        <f>IF(S63&lt;&gt;"",IF(S63&lt;0,1+V62,0),"")</f>
      </c>
      <c r="W63" t="s" s="77">
        <f>IF(T63&lt;&gt;"",IF(T63&lt;0,1+W62,0),"")</f>
      </c>
      <c r="X63" t="s" s="78">
        <f>IF(C63&lt;&gt;"",MAX(X62,C63),"")</f>
      </c>
      <c r="Y63" t="s" s="8">
        <f>IF(X63&lt;&gt;"",1-(C63/X63),"")</f>
      </c>
    </row>
    <row r="64" ht="16" customHeight="1">
      <c r="A64" s="13"/>
      <c r="B64" s="30">
        <v>56</v>
      </c>
      <c r="C64" t="s" s="18">
        <f>IF(R63="","",C63+R63)</f>
      </c>
      <c r="D64" s="21"/>
      <c r="E64" s="19"/>
      <c r="F64" s="63"/>
      <c r="G64" s="19"/>
      <c r="H64" s="19"/>
      <c r="I64" s="19"/>
      <c r="J64" s="19"/>
      <c r="K64" t="s" s="74">
        <f>IF(J64="","",C64*0.03)</f>
      </c>
      <c r="L64" s="71"/>
      <c r="M64" t="s" s="18">
        <f>IF(J64="","",(K64/J64)/LOOKUP(RIGHT($D$2,3),'定数'!$A$6:$A$13,'定数'!$B$6:$B$13))</f>
      </c>
      <c r="N64" s="19"/>
      <c r="O64" s="63"/>
      <c r="P64" s="19"/>
      <c r="Q64" s="19"/>
      <c r="R64" t="s" s="18">
        <f>IF(P64="","",T64*M64*LOOKUP(RIGHT($D$2,3),'定数'!$A$6:$A$13,'定数'!$B$6:$B$13))</f>
      </c>
      <c r="S64" s="65"/>
      <c r="T64" t="s" s="75">
        <f>IF(P64="","",IF(G64="買",(P64-H64),(H64-P64))*IF(RIGHT($D$2,3)="JPY",100,10000))</f>
      </c>
      <c r="U64" s="66"/>
      <c r="V64" s="56">
        <f>IF(S64&lt;&gt;"",IF(S64&lt;0,1+V63,0),"")</f>
      </c>
      <c r="W64" t="s" s="77">
        <f>IF(T64&lt;&gt;"",IF(T64&lt;0,1+W63,0),"")</f>
      </c>
      <c r="X64" t="s" s="78">
        <f>IF(C64&lt;&gt;"",MAX(X63,C64),"")</f>
      </c>
      <c r="Y64" t="s" s="8">
        <f>IF(X64&lt;&gt;"",1-(C64/X64),"")</f>
      </c>
    </row>
    <row r="65" ht="16" customHeight="1">
      <c r="A65" s="13"/>
      <c r="B65" s="30">
        <v>57</v>
      </c>
      <c r="C65" t="s" s="18">
        <f>IF(R64="","",C64+R64)</f>
      </c>
      <c r="D65" s="21"/>
      <c r="E65" s="19"/>
      <c r="F65" s="63"/>
      <c r="G65" s="19"/>
      <c r="H65" s="19"/>
      <c r="I65" s="19"/>
      <c r="J65" s="19"/>
      <c r="K65" t="s" s="74">
        <f>IF(J65="","",C65*0.03)</f>
      </c>
      <c r="L65" s="71"/>
      <c r="M65" t="s" s="18">
        <f>IF(J65="","",(K65/J65)/LOOKUP(RIGHT($D$2,3),'定数'!$A$6:$A$13,'定数'!$B$6:$B$13))</f>
      </c>
      <c r="N65" s="19"/>
      <c r="O65" s="63"/>
      <c r="P65" s="19"/>
      <c r="Q65" s="19"/>
      <c r="R65" t="s" s="18">
        <f>IF(P65="","",T65*M65*LOOKUP(RIGHT($D$2,3),'定数'!$A$6:$A$13,'定数'!$B$6:$B$13))</f>
      </c>
      <c r="S65" s="65"/>
      <c r="T65" t="s" s="75">
        <f>IF(P65="","",IF(G65="買",(P65-H65),(H65-P65))*IF(RIGHT($D$2,3)="JPY",100,10000))</f>
      </c>
      <c r="U65" s="66"/>
      <c r="V65" s="56">
        <f>IF(S65&lt;&gt;"",IF(S65&lt;0,1+V64,0),"")</f>
      </c>
      <c r="W65" t="s" s="77">
        <f>IF(T65&lt;&gt;"",IF(T65&lt;0,1+W64,0),"")</f>
      </c>
      <c r="X65" t="s" s="78">
        <f>IF(C65&lt;&gt;"",MAX(X64,C65),"")</f>
      </c>
      <c r="Y65" t="s" s="8">
        <f>IF(X65&lt;&gt;"",1-(C65/X65),"")</f>
      </c>
    </row>
    <row r="66" ht="16" customHeight="1">
      <c r="A66" s="13"/>
      <c r="B66" s="30">
        <v>58</v>
      </c>
      <c r="C66" t="s" s="18">
        <f>IF(R65="","",C65+R65)</f>
      </c>
      <c r="D66" s="21"/>
      <c r="E66" s="19"/>
      <c r="F66" s="63"/>
      <c r="G66" s="19"/>
      <c r="H66" s="19"/>
      <c r="I66" s="19"/>
      <c r="J66" s="19"/>
      <c r="K66" t="s" s="74">
        <f>IF(J66="","",C66*0.03)</f>
      </c>
      <c r="L66" s="71"/>
      <c r="M66" t="s" s="18">
        <f>IF(J66="","",(K66/J66)/LOOKUP(RIGHT($D$2,3),'定数'!$A$6:$A$13,'定数'!$B$6:$B$13))</f>
      </c>
      <c r="N66" s="19"/>
      <c r="O66" s="63"/>
      <c r="P66" s="19"/>
      <c r="Q66" s="19"/>
      <c r="R66" t="s" s="18">
        <f>IF(P66="","",T66*M66*LOOKUP(RIGHT($D$2,3),'定数'!$A$6:$A$13,'定数'!$B$6:$B$13))</f>
      </c>
      <c r="S66" s="65"/>
      <c r="T66" t="s" s="75">
        <f>IF(P66="","",IF(G66="買",(P66-H66),(H66-P66))*IF(RIGHT($D$2,3)="JPY",100,10000))</f>
      </c>
      <c r="U66" s="66"/>
      <c r="V66" s="56">
        <f>IF(S66&lt;&gt;"",IF(S66&lt;0,1+V65,0),"")</f>
      </c>
      <c r="W66" t="s" s="77">
        <f>IF(T66&lt;&gt;"",IF(T66&lt;0,1+W65,0),"")</f>
      </c>
      <c r="X66" t="s" s="78">
        <f>IF(C66&lt;&gt;"",MAX(X65,C66),"")</f>
      </c>
      <c r="Y66" t="s" s="8">
        <f>IF(X66&lt;&gt;"",1-(C66/X66),"")</f>
      </c>
    </row>
    <row r="67" ht="16" customHeight="1">
      <c r="A67" s="13"/>
      <c r="B67" s="30">
        <v>59</v>
      </c>
      <c r="C67" t="s" s="18">
        <f>IF(R66="","",C66+R66)</f>
      </c>
      <c r="D67" s="21"/>
      <c r="E67" s="19"/>
      <c r="F67" s="63"/>
      <c r="G67" s="19"/>
      <c r="H67" s="19"/>
      <c r="I67" s="19"/>
      <c r="J67" s="19"/>
      <c r="K67" t="s" s="74">
        <f>IF(J67="","",C67*0.03)</f>
      </c>
      <c r="L67" s="71"/>
      <c r="M67" t="s" s="18">
        <f>IF(J67="","",(K67/J67)/LOOKUP(RIGHT($D$2,3),'定数'!$A$6:$A$13,'定数'!$B$6:$B$13))</f>
      </c>
      <c r="N67" s="19"/>
      <c r="O67" s="63"/>
      <c r="P67" s="19"/>
      <c r="Q67" s="19"/>
      <c r="R67" t="s" s="18">
        <f>IF(P67="","",T67*M67*LOOKUP(RIGHT($D$2,3),'定数'!$A$6:$A$13,'定数'!$B$6:$B$13))</f>
      </c>
      <c r="S67" s="65"/>
      <c r="T67" t="s" s="75">
        <f>IF(P67="","",IF(G67="買",(P67-H67),(H67-P67))*IF(RIGHT($D$2,3)="JPY",100,10000))</f>
      </c>
      <c r="U67" s="66"/>
      <c r="V67" s="56">
        <f>IF(S67&lt;&gt;"",IF(S67&lt;0,1+V66,0),"")</f>
      </c>
      <c r="W67" t="s" s="77">
        <f>IF(T67&lt;&gt;"",IF(T67&lt;0,1+W66,0),"")</f>
      </c>
      <c r="X67" t="s" s="78">
        <f>IF(C67&lt;&gt;"",MAX(X66,C67),"")</f>
      </c>
      <c r="Y67" t="s" s="8">
        <f>IF(X67&lt;&gt;"",1-(C67/X67),"")</f>
      </c>
    </row>
    <row r="68" ht="16" customHeight="1">
      <c r="A68" s="13"/>
      <c r="B68" s="30">
        <v>60</v>
      </c>
      <c r="C68" t="s" s="18">
        <f>IF(R67="","",C67+R67)</f>
      </c>
      <c r="D68" s="21"/>
      <c r="E68" s="19"/>
      <c r="F68" s="63"/>
      <c r="G68" s="19"/>
      <c r="H68" s="19"/>
      <c r="I68" s="19"/>
      <c r="J68" s="19"/>
      <c r="K68" t="s" s="74">
        <f>IF(J68="","",C68*0.03)</f>
      </c>
      <c r="L68" s="71"/>
      <c r="M68" t="s" s="18">
        <f>IF(J68="","",(K68/J68)/LOOKUP(RIGHT($D$2,3),'定数'!$A$6:$A$13,'定数'!$B$6:$B$13))</f>
      </c>
      <c r="N68" s="19"/>
      <c r="O68" s="63"/>
      <c r="P68" s="19"/>
      <c r="Q68" s="19"/>
      <c r="R68" t="s" s="18">
        <f>IF(P68="","",T68*M68*LOOKUP(RIGHT($D$2,3),'定数'!$A$6:$A$13,'定数'!$B$6:$B$13))</f>
      </c>
      <c r="S68" s="65"/>
      <c r="T68" t="s" s="75">
        <f>IF(P68="","",IF(G68="買",(P68-H68),(H68-P68))*IF(RIGHT($D$2,3)="JPY",100,10000))</f>
      </c>
      <c r="U68" s="66"/>
      <c r="V68" s="56">
        <f>IF(S68&lt;&gt;"",IF(S68&lt;0,1+V67,0),"")</f>
      </c>
      <c r="W68" t="s" s="77">
        <f>IF(T68&lt;&gt;"",IF(T68&lt;0,1+W67,0),"")</f>
      </c>
      <c r="X68" t="s" s="78">
        <f>IF(C68&lt;&gt;"",MAX(X67,C68),"")</f>
      </c>
      <c r="Y68" t="s" s="8">
        <f>IF(X68&lt;&gt;"",1-(C68/X68),"")</f>
      </c>
    </row>
    <row r="69" ht="16" customHeight="1">
      <c r="A69" s="13"/>
      <c r="B69" s="30">
        <v>61</v>
      </c>
      <c r="C69" t="s" s="18">
        <f>IF(R68="","",C68+R68)</f>
      </c>
      <c r="D69" s="21"/>
      <c r="E69" s="19"/>
      <c r="F69" s="63"/>
      <c r="G69" s="19"/>
      <c r="H69" s="19"/>
      <c r="I69" s="19"/>
      <c r="J69" s="19"/>
      <c r="K69" t="s" s="74">
        <f>IF(J69="","",C69*0.03)</f>
      </c>
      <c r="L69" s="71"/>
      <c r="M69" t="s" s="18">
        <f>IF(J69="","",(K69/J69)/LOOKUP(RIGHT($D$2,3),'定数'!$A$6:$A$13,'定数'!$B$6:$B$13))</f>
      </c>
      <c r="N69" s="19"/>
      <c r="O69" s="63"/>
      <c r="P69" s="19"/>
      <c r="Q69" s="19"/>
      <c r="R69" t="s" s="18">
        <f>IF(P69="","",T69*M69*LOOKUP(RIGHT($D$2,3),'定数'!$A$6:$A$13,'定数'!$B$6:$B$13))</f>
      </c>
      <c r="S69" s="65"/>
      <c r="T69" t="s" s="75">
        <f>IF(P69="","",IF(G69="買",(P69-H69),(H69-P69))*IF(RIGHT($D$2,3)="JPY",100,10000))</f>
      </c>
      <c r="U69" s="66"/>
      <c r="V69" s="56">
        <f>IF(S69&lt;&gt;"",IF(S69&lt;0,1+V68,0),"")</f>
      </c>
      <c r="W69" t="s" s="77">
        <f>IF(T69&lt;&gt;"",IF(T69&lt;0,1+W68,0),"")</f>
      </c>
      <c r="X69" t="s" s="78">
        <f>IF(C69&lt;&gt;"",MAX(X68,C69),"")</f>
      </c>
      <c r="Y69" t="s" s="8">
        <f>IF(X69&lt;&gt;"",1-(C69/X69),"")</f>
      </c>
    </row>
    <row r="70" ht="16" customHeight="1">
      <c r="A70" s="13"/>
      <c r="B70" s="30">
        <v>62</v>
      </c>
      <c r="C70" t="s" s="18">
        <f>IF(R69="","",C69+R69)</f>
      </c>
      <c r="D70" s="21"/>
      <c r="E70" s="19"/>
      <c r="F70" s="63"/>
      <c r="G70" s="19"/>
      <c r="H70" s="19"/>
      <c r="I70" s="19"/>
      <c r="J70" s="19"/>
      <c r="K70" t="s" s="74">
        <f>IF(J70="","",C70*0.03)</f>
      </c>
      <c r="L70" s="71"/>
      <c r="M70" t="s" s="18">
        <f>IF(J70="","",(K70/J70)/LOOKUP(RIGHT($D$2,3),'定数'!$A$6:$A$13,'定数'!$B$6:$B$13))</f>
      </c>
      <c r="N70" s="19"/>
      <c r="O70" s="63"/>
      <c r="P70" s="19"/>
      <c r="Q70" s="19"/>
      <c r="R70" t="s" s="18">
        <f>IF(P70="","",T70*M70*LOOKUP(RIGHT($D$2,3),'定数'!$A$6:$A$13,'定数'!$B$6:$B$13))</f>
      </c>
      <c r="S70" s="65"/>
      <c r="T70" t="s" s="75">
        <f>IF(P70="","",IF(G70="買",(P70-H70),(H70-P70))*IF(RIGHT($D$2,3)="JPY",100,10000))</f>
      </c>
      <c r="U70" s="66"/>
      <c r="V70" s="56">
        <f>IF(S70&lt;&gt;"",IF(S70&lt;0,1+V69,0),"")</f>
      </c>
      <c r="W70" t="s" s="77">
        <f>IF(T70&lt;&gt;"",IF(T70&lt;0,1+W69,0),"")</f>
      </c>
      <c r="X70" t="s" s="78">
        <f>IF(C70&lt;&gt;"",MAX(X69,C70),"")</f>
      </c>
      <c r="Y70" t="s" s="8">
        <f>IF(X70&lt;&gt;"",1-(C70/X70),"")</f>
      </c>
    </row>
    <row r="71" ht="16" customHeight="1">
      <c r="A71" s="13"/>
      <c r="B71" s="30">
        <v>63</v>
      </c>
      <c r="C71" t="s" s="18">
        <f>IF(R70="","",C70+R70)</f>
      </c>
      <c r="D71" s="21"/>
      <c r="E71" s="19"/>
      <c r="F71" s="63"/>
      <c r="G71" s="19"/>
      <c r="H71" s="19"/>
      <c r="I71" s="19"/>
      <c r="J71" s="19"/>
      <c r="K71" t="s" s="74">
        <f>IF(J71="","",C71*0.03)</f>
      </c>
      <c r="L71" s="71"/>
      <c r="M71" t="s" s="18">
        <f>IF(J71="","",(K71/J71)/LOOKUP(RIGHT($D$2,3),'定数'!$A$6:$A$13,'定数'!$B$6:$B$13))</f>
      </c>
      <c r="N71" s="19"/>
      <c r="O71" s="63"/>
      <c r="P71" s="19"/>
      <c r="Q71" s="19"/>
      <c r="R71" t="s" s="18">
        <f>IF(P71="","",T71*M71*LOOKUP(RIGHT($D$2,3),'定数'!$A$6:$A$13,'定数'!$B$6:$B$13))</f>
      </c>
      <c r="S71" s="65"/>
      <c r="T71" t="s" s="75">
        <f>IF(P71="","",IF(G71="買",(P71-H71),(H71-P71))*IF(RIGHT($D$2,3)="JPY",100,10000))</f>
      </c>
      <c r="U71" s="66"/>
      <c r="V71" s="56">
        <f>IF(S71&lt;&gt;"",IF(S71&lt;0,1+V70,0),"")</f>
      </c>
      <c r="W71" t="s" s="77">
        <f>IF(T71&lt;&gt;"",IF(T71&lt;0,1+W70,0),"")</f>
      </c>
      <c r="X71" t="s" s="78">
        <f>IF(C71&lt;&gt;"",MAX(X70,C71),"")</f>
      </c>
      <c r="Y71" t="s" s="8">
        <f>IF(X71&lt;&gt;"",1-(C71/X71),"")</f>
      </c>
    </row>
    <row r="72" ht="16" customHeight="1">
      <c r="A72" s="13"/>
      <c r="B72" s="30">
        <v>64</v>
      </c>
      <c r="C72" t="s" s="18">
        <f>IF(R71="","",C71+R71)</f>
      </c>
      <c r="D72" s="21"/>
      <c r="E72" s="19"/>
      <c r="F72" s="63"/>
      <c r="G72" s="19"/>
      <c r="H72" s="19"/>
      <c r="I72" s="19"/>
      <c r="J72" s="19"/>
      <c r="K72" t="s" s="74">
        <f>IF(J72="","",C72*0.03)</f>
      </c>
      <c r="L72" s="71"/>
      <c r="M72" t="s" s="18">
        <f>IF(J72="","",(K72/J72)/LOOKUP(RIGHT($D$2,3),'定数'!$A$6:$A$13,'定数'!$B$6:$B$13))</f>
      </c>
      <c r="N72" s="19"/>
      <c r="O72" s="63"/>
      <c r="P72" s="19"/>
      <c r="Q72" s="19"/>
      <c r="R72" t="s" s="18">
        <f>IF(P72="","",T72*M72*LOOKUP(RIGHT($D$2,3),'定数'!$A$6:$A$13,'定数'!$B$6:$B$13))</f>
      </c>
      <c r="S72" s="65"/>
      <c r="T72" t="s" s="75">
        <f>IF(P72="","",IF(G72="買",(P72-H72),(H72-P72))*IF(RIGHT($D$2,3)="JPY",100,10000))</f>
      </c>
      <c r="U72" s="66"/>
      <c r="V72" s="56">
        <f>IF(S72&lt;&gt;"",IF(S72&lt;0,1+V71,0),"")</f>
      </c>
      <c r="W72" t="s" s="77">
        <f>IF(T72&lt;&gt;"",IF(T72&lt;0,1+W71,0),"")</f>
      </c>
      <c r="X72" t="s" s="78">
        <f>IF(C72&lt;&gt;"",MAX(X71,C72),"")</f>
      </c>
      <c r="Y72" t="s" s="8">
        <f>IF(X72&lt;&gt;"",1-(C72/X72),"")</f>
      </c>
    </row>
    <row r="73" ht="16" customHeight="1">
      <c r="A73" s="13"/>
      <c r="B73" s="30">
        <v>65</v>
      </c>
      <c r="C73" t="s" s="18">
        <f>IF(R72="","",C72+R72)</f>
      </c>
      <c r="D73" s="21"/>
      <c r="E73" s="19"/>
      <c r="F73" s="63"/>
      <c r="G73" s="19"/>
      <c r="H73" s="19"/>
      <c r="I73" s="19"/>
      <c r="J73" s="19"/>
      <c r="K73" t="s" s="74">
        <f>IF(J73="","",C73*0.03)</f>
      </c>
      <c r="L73" s="71"/>
      <c r="M73" t="s" s="18">
        <f>IF(J73="","",(K73/J73)/LOOKUP(RIGHT($D$2,3),'定数'!$A$6:$A$13,'定数'!$B$6:$B$13))</f>
      </c>
      <c r="N73" s="19"/>
      <c r="O73" s="63"/>
      <c r="P73" s="19"/>
      <c r="Q73" s="19"/>
      <c r="R73" t="s" s="18">
        <f>IF(P73="","",T73*M73*LOOKUP(RIGHT($D$2,3),'定数'!$A$6:$A$13,'定数'!$B$6:$B$13))</f>
      </c>
      <c r="S73" s="65"/>
      <c r="T73" t="s" s="75">
        <f>IF(P73="","",IF(G73="買",(P73-H73),(H73-P73))*IF(RIGHT($D$2,3)="JPY",100,10000))</f>
      </c>
      <c r="U73" s="66"/>
      <c r="V73" s="56">
        <f>IF(S73&lt;&gt;"",IF(S73&lt;0,1+V72,0),"")</f>
      </c>
      <c r="W73" t="s" s="77">
        <f>IF(T73&lt;&gt;"",IF(T73&lt;0,1+W72,0),"")</f>
      </c>
      <c r="X73" t="s" s="78">
        <f>IF(C73&lt;&gt;"",MAX(X72,C73),"")</f>
      </c>
      <c r="Y73" t="s" s="8">
        <f>IF(X73&lt;&gt;"",1-(C73/X73),"")</f>
      </c>
    </row>
    <row r="74" ht="16" customHeight="1">
      <c r="A74" s="13"/>
      <c r="B74" s="30">
        <v>66</v>
      </c>
      <c r="C74" t="s" s="18">
        <f>IF(R73="","",C73+R73)</f>
      </c>
      <c r="D74" s="21"/>
      <c r="E74" s="19"/>
      <c r="F74" s="63"/>
      <c r="G74" s="19"/>
      <c r="H74" s="19"/>
      <c r="I74" s="19"/>
      <c r="J74" s="19"/>
      <c r="K74" t="s" s="74">
        <f>IF(J74="","",C74*0.03)</f>
      </c>
      <c r="L74" s="71"/>
      <c r="M74" t="s" s="18">
        <f>IF(J74="","",(K74/J74)/LOOKUP(RIGHT($D$2,3),'定数'!$A$6:$A$13,'定数'!$B$6:$B$13))</f>
      </c>
      <c r="N74" s="19"/>
      <c r="O74" s="63"/>
      <c r="P74" s="19"/>
      <c r="Q74" s="19"/>
      <c r="R74" t="s" s="18">
        <f>IF(P74="","",T74*M74*LOOKUP(RIGHT($D$2,3),'定数'!$A$6:$A$13,'定数'!$B$6:$B$13))</f>
      </c>
      <c r="S74" s="65"/>
      <c r="T74" t="s" s="75">
        <f>IF(P74="","",IF(G74="買",(P74-H74),(H74-P74))*IF(RIGHT($D$2,3)="JPY",100,10000))</f>
      </c>
      <c r="U74" s="66"/>
      <c r="V74" s="56">
        <f>IF(S74&lt;&gt;"",IF(S74&lt;0,1+V73,0),"")</f>
      </c>
      <c r="W74" t="s" s="77">
        <f>IF(T74&lt;&gt;"",IF(T74&lt;0,1+W73,0),"")</f>
      </c>
      <c r="X74" t="s" s="78">
        <f>IF(C74&lt;&gt;"",MAX(X73,C74),"")</f>
      </c>
      <c r="Y74" t="s" s="8">
        <f>IF(X74&lt;&gt;"",1-(C74/X74),"")</f>
      </c>
    </row>
    <row r="75" ht="16" customHeight="1">
      <c r="A75" s="13"/>
      <c r="B75" s="30">
        <v>67</v>
      </c>
      <c r="C75" t="s" s="18">
        <f>IF(R74="","",C74+R74)</f>
      </c>
      <c r="D75" s="21"/>
      <c r="E75" s="19"/>
      <c r="F75" s="63"/>
      <c r="G75" s="19"/>
      <c r="H75" s="19"/>
      <c r="I75" s="19"/>
      <c r="J75" s="19"/>
      <c r="K75" t="s" s="74">
        <f>IF(J75="","",C75*0.03)</f>
      </c>
      <c r="L75" s="71"/>
      <c r="M75" t="s" s="18">
        <f>IF(J75="","",(K75/J75)/LOOKUP(RIGHT($D$2,3),'定数'!$A$6:$A$13,'定数'!$B$6:$B$13))</f>
      </c>
      <c r="N75" s="19"/>
      <c r="O75" s="63"/>
      <c r="P75" s="19"/>
      <c r="Q75" s="19"/>
      <c r="R75" t="s" s="18">
        <f>IF(P75="","",T75*M75*LOOKUP(RIGHT($D$2,3),'定数'!$A$6:$A$13,'定数'!$B$6:$B$13))</f>
      </c>
      <c r="S75" s="65"/>
      <c r="T75" t="s" s="75">
        <f>IF(P75="","",IF(G75="買",(P75-H75),(H75-P75))*IF(RIGHT($D$2,3)="JPY",100,10000))</f>
      </c>
      <c r="U75" s="66"/>
      <c r="V75" s="56">
        <f>IF(S75&lt;&gt;"",IF(S75&lt;0,1+V74,0),"")</f>
      </c>
      <c r="W75" t="s" s="77">
        <f>IF(T75&lt;&gt;"",IF(T75&lt;0,1+W74,0),"")</f>
      </c>
      <c r="X75" t="s" s="78">
        <f>IF(C75&lt;&gt;"",MAX(X74,C75),"")</f>
      </c>
      <c r="Y75" t="s" s="8">
        <f>IF(X75&lt;&gt;"",1-(C75/X75),"")</f>
      </c>
    </row>
    <row r="76" ht="16" customHeight="1">
      <c r="A76" s="13"/>
      <c r="B76" s="30">
        <v>68</v>
      </c>
      <c r="C76" t="s" s="18">
        <f>IF(R75="","",C75+R75)</f>
      </c>
      <c r="D76" s="21"/>
      <c r="E76" s="19"/>
      <c r="F76" s="63"/>
      <c r="G76" s="19"/>
      <c r="H76" s="19"/>
      <c r="I76" s="19"/>
      <c r="J76" s="19"/>
      <c r="K76" t="s" s="74">
        <f>IF(J76="","",C76*0.03)</f>
      </c>
      <c r="L76" s="71"/>
      <c r="M76" t="s" s="18">
        <f>IF(J76="","",(K76/J76)/LOOKUP(RIGHT($D$2,3),'定数'!$A$6:$A$13,'定数'!$B$6:$B$13))</f>
      </c>
      <c r="N76" s="19"/>
      <c r="O76" s="63"/>
      <c r="P76" s="19"/>
      <c r="Q76" s="19"/>
      <c r="R76" t="s" s="18">
        <f>IF(P76="","",T76*M76*LOOKUP(RIGHT($D$2,3),'定数'!$A$6:$A$13,'定数'!$B$6:$B$13))</f>
      </c>
      <c r="S76" s="65"/>
      <c r="T76" t="s" s="75">
        <f>IF(P76="","",IF(G76="買",(P76-H76),(H76-P76))*IF(RIGHT($D$2,3)="JPY",100,10000))</f>
      </c>
      <c r="U76" s="66"/>
      <c r="V76" s="56">
        <f>IF(S76&lt;&gt;"",IF(S76&lt;0,1+V75,0),"")</f>
      </c>
      <c r="W76" t="s" s="77">
        <f>IF(T76&lt;&gt;"",IF(T76&lt;0,1+W75,0),"")</f>
      </c>
      <c r="X76" t="s" s="78">
        <f>IF(C76&lt;&gt;"",MAX(X75,C76),"")</f>
      </c>
      <c r="Y76" t="s" s="8">
        <f>IF(X76&lt;&gt;"",1-(C76/X76),"")</f>
      </c>
    </row>
    <row r="77" ht="16" customHeight="1">
      <c r="A77" s="13"/>
      <c r="B77" s="30">
        <v>69</v>
      </c>
      <c r="C77" t="s" s="18">
        <f>IF(R76="","",C76+R76)</f>
      </c>
      <c r="D77" s="21"/>
      <c r="E77" s="19"/>
      <c r="F77" s="63"/>
      <c r="G77" s="19"/>
      <c r="H77" s="19"/>
      <c r="I77" s="19"/>
      <c r="J77" s="19"/>
      <c r="K77" t="s" s="74">
        <f>IF(J77="","",C77*0.03)</f>
      </c>
      <c r="L77" s="71"/>
      <c r="M77" t="s" s="18">
        <f>IF(J77="","",(K77/J77)/LOOKUP(RIGHT($D$2,3),'定数'!$A$6:$A$13,'定数'!$B$6:$B$13))</f>
      </c>
      <c r="N77" s="19"/>
      <c r="O77" s="63"/>
      <c r="P77" s="19"/>
      <c r="Q77" s="19"/>
      <c r="R77" t="s" s="18">
        <f>IF(P77="","",T77*M77*LOOKUP(RIGHT($D$2,3),'定数'!$A$6:$A$13,'定数'!$B$6:$B$13))</f>
      </c>
      <c r="S77" s="65"/>
      <c r="T77" t="s" s="75">
        <f>IF(P77="","",IF(G77="買",(P77-H77),(H77-P77))*IF(RIGHT($D$2,3)="JPY",100,10000))</f>
      </c>
      <c r="U77" s="66"/>
      <c r="V77" s="56">
        <f>IF(S77&lt;&gt;"",IF(S77&lt;0,1+V76,0),"")</f>
      </c>
      <c r="W77" t="s" s="77">
        <f>IF(T77&lt;&gt;"",IF(T77&lt;0,1+W76,0),"")</f>
      </c>
      <c r="X77" t="s" s="78">
        <f>IF(C77&lt;&gt;"",MAX(X76,C77),"")</f>
      </c>
      <c r="Y77" t="s" s="8">
        <f>IF(X77&lt;&gt;"",1-(C77/X77),"")</f>
      </c>
    </row>
    <row r="78" ht="16" customHeight="1">
      <c r="A78" s="13"/>
      <c r="B78" s="30">
        <v>70</v>
      </c>
      <c r="C78" t="s" s="18">
        <f>IF(R77="","",C77+R77)</f>
      </c>
      <c r="D78" s="21"/>
      <c r="E78" s="19"/>
      <c r="F78" s="63"/>
      <c r="G78" s="19"/>
      <c r="H78" s="19"/>
      <c r="I78" s="19"/>
      <c r="J78" s="19"/>
      <c r="K78" t="s" s="74">
        <f>IF(J78="","",C78*0.03)</f>
      </c>
      <c r="L78" s="71"/>
      <c r="M78" t="s" s="18">
        <f>IF(J78="","",(K78/J78)/LOOKUP(RIGHT($D$2,3),'定数'!$A$6:$A$13,'定数'!$B$6:$B$13))</f>
      </c>
      <c r="N78" s="19"/>
      <c r="O78" s="63"/>
      <c r="P78" s="19"/>
      <c r="Q78" s="19"/>
      <c r="R78" t="s" s="18">
        <f>IF(P78="","",T78*M78*LOOKUP(RIGHT($D$2,3),'定数'!$A$6:$A$13,'定数'!$B$6:$B$13))</f>
      </c>
      <c r="S78" s="65"/>
      <c r="T78" t="s" s="75">
        <f>IF(P78="","",IF(G78="買",(P78-H78),(H78-P78))*IF(RIGHT($D$2,3)="JPY",100,10000))</f>
      </c>
      <c r="U78" s="66"/>
      <c r="V78" s="56">
        <f>IF(S78&lt;&gt;"",IF(S78&lt;0,1+V77,0),"")</f>
      </c>
      <c r="W78" t="s" s="77">
        <f>IF(T78&lt;&gt;"",IF(T78&lt;0,1+W77,0),"")</f>
      </c>
      <c r="X78" t="s" s="78">
        <f>IF(C78&lt;&gt;"",MAX(X77,C78),"")</f>
      </c>
      <c r="Y78" t="s" s="8">
        <f>IF(X78&lt;&gt;"",1-(C78/X78),"")</f>
      </c>
    </row>
    <row r="79" ht="16" customHeight="1">
      <c r="A79" s="13"/>
      <c r="B79" s="30">
        <v>71</v>
      </c>
      <c r="C79" t="s" s="18">
        <f>IF(R78="","",C78+R78)</f>
      </c>
      <c r="D79" s="21"/>
      <c r="E79" s="19"/>
      <c r="F79" s="63"/>
      <c r="G79" s="19"/>
      <c r="H79" s="19"/>
      <c r="I79" s="19"/>
      <c r="J79" s="19"/>
      <c r="K79" t="s" s="74">
        <f>IF(J79="","",C79*0.03)</f>
      </c>
      <c r="L79" s="71"/>
      <c r="M79" t="s" s="18">
        <f>IF(J79="","",(K79/J79)/LOOKUP(RIGHT($D$2,3),'定数'!$A$6:$A$13,'定数'!$B$6:$B$13))</f>
      </c>
      <c r="N79" s="19"/>
      <c r="O79" s="63"/>
      <c r="P79" s="19"/>
      <c r="Q79" s="19"/>
      <c r="R79" t="s" s="18">
        <f>IF(P79="","",T79*M79*LOOKUP(RIGHT($D$2,3),'定数'!$A$6:$A$13,'定数'!$B$6:$B$13))</f>
      </c>
      <c r="S79" s="65"/>
      <c r="T79" t="s" s="75">
        <f>IF(P79="","",IF(G79="買",(P79-H79),(H79-P79))*IF(RIGHT($D$2,3)="JPY",100,10000))</f>
      </c>
      <c r="U79" s="66"/>
      <c r="V79" s="56">
        <f>IF(S79&lt;&gt;"",IF(S79&lt;0,1+V78,0),"")</f>
      </c>
      <c r="W79" t="s" s="77">
        <f>IF(T79&lt;&gt;"",IF(T79&lt;0,1+W78,0),"")</f>
      </c>
      <c r="X79" t="s" s="78">
        <f>IF(C79&lt;&gt;"",MAX(X78,C79),"")</f>
      </c>
      <c r="Y79" t="s" s="8">
        <f>IF(X79&lt;&gt;"",1-(C79/X79),"")</f>
      </c>
    </row>
    <row r="80" ht="16" customHeight="1">
      <c r="A80" s="13"/>
      <c r="B80" s="30">
        <v>72</v>
      </c>
      <c r="C80" t="s" s="18">
        <f>IF(R79="","",C79+R79)</f>
      </c>
      <c r="D80" s="21"/>
      <c r="E80" s="19"/>
      <c r="F80" s="63"/>
      <c r="G80" s="19"/>
      <c r="H80" s="19"/>
      <c r="I80" s="19"/>
      <c r="J80" s="19"/>
      <c r="K80" t="s" s="74">
        <f>IF(J80="","",C80*0.03)</f>
      </c>
      <c r="L80" s="71"/>
      <c r="M80" t="s" s="18">
        <f>IF(J80="","",(K80/J80)/LOOKUP(RIGHT($D$2,3),'定数'!$A$6:$A$13,'定数'!$B$6:$B$13))</f>
      </c>
      <c r="N80" s="19"/>
      <c r="O80" s="63"/>
      <c r="P80" s="19"/>
      <c r="Q80" s="19"/>
      <c r="R80" t="s" s="18">
        <f>IF(P80="","",T80*M80*LOOKUP(RIGHT($D$2,3),'定数'!$A$6:$A$13,'定数'!$B$6:$B$13))</f>
      </c>
      <c r="S80" s="65"/>
      <c r="T80" t="s" s="75">
        <f>IF(P80="","",IF(G80="買",(P80-H80),(H80-P80))*IF(RIGHT($D$2,3)="JPY",100,10000))</f>
      </c>
      <c r="U80" s="66"/>
      <c r="V80" s="56">
        <f>IF(S80&lt;&gt;"",IF(S80&lt;0,1+V79,0),"")</f>
      </c>
      <c r="W80" t="s" s="77">
        <f>IF(T80&lt;&gt;"",IF(T80&lt;0,1+W79,0),"")</f>
      </c>
      <c r="X80" t="s" s="78">
        <f>IF(C80&lt;&gt;"",MAX(X79,C80),"")</f>
      </c>
      <c r="Y80" t="s" s="8">
        <f>IF(X80&lt;&gt;"",1-(C80/X80),"")</f>
      </c>
    </row>
    <row r="81" ht="16" customHeight="1">
      <c r="A81" s="13"/>
      <c r="B81" s="30">
        <v>73</v>
      </c>
      <c r="C81" t="s" s="18">
        <f>IF(R80="","",C80+R80)</f>
      </c>
      <c r="D81" s="21"/>
      <c r="E81" s="19"/>
      <c r="F81" s="63"/>
      <c r="G81" s="19"/>
      <c r="H81" s="19"/>
      <c r="I81" s="19"/>
      <c r="J81" s="19"/>
      <c r="K81" t="s" s="74">
        <f>IF(J81="","",C81*0.03)</f>
      </c>
      <c r="L81" s="71"/>
      <c r="M81" t="s" s="18">
        <f>IF(J81="","",(K81/J81)/LOOKUP(RIGHT($D$2,3),'定数'!$A$6:$A$13,'定数'!$B$6:$B$13))</f>
      </c>
      <c r="N81" s="19"/>
      <c r="O81" s="63"/>
      <c r="P81" s="19"/>
      <c r="Q81" s="19"/>
      <c r="R81" t="s" s="18">
        <f>IF(P81="","",T81*M81*LOOKUP(RIGHT($D$2,3),'定数'!$A$6:$A$13,'定数'!$B$6:$B$13))</f>
      </c>
      <c r="S81" s="65"/>
      <c r="T81" t="s" s="75">
        <f>IF(P81="","",IF(G81="買",(P81-H81),(H81-P81))*IF(RIGHT($D$2,3)="JPY",100,10000))</f>
      </c>
      <c r="U81" s="66"/>
      <c r="V81" s="56">
        <f>IF(S81&lt;&gt;"",IF(S81&lt;0,1+V80,0),"")</f>
      </c>
      <c r="W81" t="s" s="77">
        <f>IF(T81&lt;&gt;"",IF(T81&lt;0,1+W80,0),"")</f>
      </c>
      <c r="X81" t="s" s="78">
        <f>IF(C81&lt;&gt;"",MAX(X80,C81),"")</f>
      </c>
      <c r="Y81" t="s" s="8">
        <f>IF(X81&lt;&gt;"",1-(C81/X81),"")</f>
      </c>
    </row>
    <row r="82" ht="16" customHeight="1">
      <c r="A82" s="13"/>
      <c r="B82" s="30">
        <v>74</v>
      </c>
      <c r="C82" t="s" s="18">
        <f>IF(R81="","",C81+R81)</f>
      </c>
      <c r="D82" s="21"/>
      <c r="E82" s="19"/>
      <c r="F82" s="63"/>
      <c r="G82" s="19"/>
      <c r="H82" s="19"/>
      <c r="I82" s="19"/>
      <c r="J82" s="19"/>
      <c r="K82" t="s" s="74">
        <f>IF(J82="","",C82*0.03)</f>
      </c>
      <c r="L82" s="71"/>
      <c r="M82" t="s" s="18">
        <f>IF(J82="","",(K82/J82)/LOOKUP(RIGHT($D$2,3),'定数'!$A$6:$A$13,'定数'!$B$6:$B$13))</f>
      </c>
      <c r="N82" s="19"/>
      <c r="O82" s="63"/>
      <c r="P82" s="19"/>
      <c r="Q82" s="19"/>
      <c r="R82" t="s" s="18">
        <f>IF(P82="","",T82*M82*LOOKUP(RIGHT($D$2,3),'定数'!$A$6:$A$13,'定数'!$B$6:$B$13))</f>
      </c>
      <c r="S82" s="65"/>
      <c r="T82" t="s" s="75">
        <f>IF(P82="","",IF(G82="買",(P82-H82),(H82-P82))*IF(RIGHT($D$2,3)="JPY",100,10000))</f>
      </c>
      <c r="U82" s="66"/>
      <c r="V82" s="56">
        <f>IF(S82&lt;&gt;"",IF(S82&lt;0,1+V81,0),"")</f>
      </c>
      <c r="W82" t="s" s="77">
        <f>IF(T82&lt;&gt;"",IF(T82&lt;0,1+W81,0),"")</f>
      </c>
      <c r="X82" t="s" s="78">
        <f>IF(C82&lt;&gt;"",MAX(X81,C82),"")</f>
      </c>
      <c r="Y82" t="s" s="8">
        <f>IF(X82&lt;&gt;"",1-(C82/X82),"")</f>
      </c>
    </row>
    <row r="83" ht="16" customHeight="1">
      <c r="A83" s="13"/>
      <c r="B83" s="30">
        <v>75</v>
      </c>
      <c r="C83" t="s" s="18">
        <f>IF(R82="","",C82+R82)</f>
      </c>
      <c r="D83" s="21"/>
      <c r="E83" s="19"/>
      <c r="F83" s="63"/>
      <c r="G83" s="19"/>
      <c r="H83" s="19"/>
      <c r="I83" s="19"/>
      <c r="J83" s="19"/>
      <c r="K83" t="s" s="74">
        <f>IF(J83="","",C83*0.03)</f>
      </c>
      <c r="L83" s="71"/>
      <c r="M83" t="s" s="18">
        <f>IF(J83="","",(K83/J83)/LOOKUP(RIGHT($D$2,3),'定数'!$A$6:$A$13,'定数'!$B$6:$B$13))</f>
      </c>
      <c r="N83" s="19"/>
      <c r="O83" s="63"/>
      <c r="P83" s="19"/>
      <c r="Q83" s="19"/>
      <c r="R83" t="s" s="18">
        <f>IF(P83="","",T83*M83*LOOKUP(RIGHT($D$2,3),'定数'!$A$6:$A$13,'定数'!$B$6:$B$13))</f>
      </c>
      <c r="S83" s="65"/>
      <c r="T83" t="s" s="75">
        <f>IF(P83="","",IF(G83="買",(P83-H83),(H83-P83))*IF(RIGHT($D$2,3)="JPY",100,10000))</f>
      </c>
      <c r="U83" s="66"/>
      <c r="V83" s="56">
        <f>IF(S83&lt;&gt;"",IF(S83&lt;0,1+V82,0),"")</f>
      </c>
      <c r="W83" t="s" s="77">
        <f>IF(T83&lt;&gt;"",IF(T83&lt;0,1+W82,0),"")</f>
      </c>
      <c r="X83" t="s" s="78">
        <f>IF(C83&lt;&gt;"",MAX(X82,C83),"")</f>
      </c>
      <c r="Y83" t="s" s="8">
        <f>IF(X83&lt;&gt;"",1-(C83/X83),"")</f>
      </c>
    </row>
    <row r="84" ht="16" customHeight="1">
      <c r="A84" s="13"/>
      <c r="B84" s="30">
        <v>76</v>
      </c>
      <c r="C84" t="s" s="18">
        <f>IF(R83="","",C83+R83)</f>
      </c>
      <c r="D84" s="21"/>
      <c r="E84" s="19"/>
      <c r="F84" s="63"/>
      <c r="G84" s="19"/>
      <c r="H84" s="19"/>
      <c r="I84" s="19"/>
      <c r="J84" s="19"/>
      <c r="K84" t="s" s="74">
        <f>IF(J84="","",C84*0.03)</f>
      </c>
      <c r="L84" s="71"/>
      <c r="M84" t="s" s="18">
        <f>IF(J84="","",(K84/J84)/LOOKUP(RIGHT($D$2,3),'定数'!$A$6:$A$13,'定数'!$B$6:$B$13))</f>
      </c>
      <c r="N84" s="19"/>
      <c r="O84" s="63"/>
      <c r="P84" s="19"/>
      <c r="Q84" s="19"/>
      <c r="R84" t="s" s="18">
        <f>IF(P84="","",T84*M84*LOOKUP(RIGHT($D$2,3),'定数'!$A$6:$A$13,'定数'!$B$6:$B$13))</f>
      </c>
      <c r="S84" s="65"/>
      <c r="T84" t="s" s="75">
        <f>IF(P84="","",IF(G84="買",(P84-H84),(H84-P84))*IF(RIGHT($D$2,3)="JPY",100,10000))</f>
      </c>
      <c r="U84" s="66"/>
      <c r="V84" s="56">
        <f>IF(S84&lt;&gt;"",IF(S84&lt;0,1+V83,0),"")</f>
      </c>
      <c r="W84" t="s" s="77">
        <f>IF(T84&lt;&gt;"",IF(T84&lt;0,1+W83,0),"")</f>
      </c>
      <c r="X84" t="s" s="78">
        <f>IF(C84&lt;&gt;"",MAX(X83,C84),"")</f>
      </c>
      <c r="Y84" t="s" s="8">
        <f>IF(X84&lt;&gt;"",1-(C84/X84),"")</f>
      </c>
    </row>
    <row r="85" ht="16" customHeight="1">
      <c r="A85" s="13"/>
      <c r="B85" s="30">
        <v>77</v>
      </c>
      <c r="C85" t="s" s="18">
        <f>IF(R84="","",C84+R84)</f>
      </c>
      <c r="D85" s="21"/>
      <c r="E85" s="19"/>
      <c r="F85" s="63"/>
      <c r="G85" s="19"/>
      <c r="H85" s="19"/>
      <c r="I85" s="19"/>
      <c r="J85" s="19"/>
      <c r="K85" t="s" s="74">
        <f>IF(J85="","",C85*0.03)</f>
      </c>
      <c r="L85" s="71"/>
      <c r="M85" t="s" s="18">
        <f>IF(J85="","",(K85/J85)/LOOKUP(RIGHT($D$2,3),'定数'!$A$6:$A$13,'定数'!$B$6:$B$13))</f>
      </c>
      <c r="N85" s="19"/>
      <c r="O85" s="63"/>
      <c r="P85" s="19"/>
      <c r="Q85" s="19"/>
      <c r="R85" t="s" s="18">
        <f>IF(P85="","",T85*M85*LOOKUP(RIGHT($D$2,3),'定数'!$A$6:$A$13,'定数'!$B$6:$B$13))</f>
      </c>
      <c r="S85" s="65"/>
      <c r="T85" t="s" s="75">
        <f>IF(P85="","",IF(G85="買",(P85-H85),(H85-P85))*IF(RIGHT($D$2,3)="JPY",100,10000))</f>
      </c>
      <c r="U85" s="66"/>
      <c r="V85" s="56">
        <f>IF(S85&lt;&gt;"",IF(S85&lt;0,1+V84,0),"")</f>
      </c>
      <c r="W85" t="s" s="77">
        <f>IF(T85&lt;&gt;"",IF(T85&lt;0,1+W84,0),"")</f>
      </c>
      <c r="X85" t="s" s="78">
        <f>IF(C85&lt;&gt;"",MAX(X84,C85),"")</f>
      </c>
      <c r="Y85" t="s" s="8">
        <f>IF(X85&lt;&gt;"",1-(C85/X85),"")</f>
      </c>
    </row>
    <row r="86" ht="16" customHeight="1">
      <c r="A86" s="13"/>
      <c r="B86" s="30">
        <v>78</v>
      </c>
      <c r="C86" t="s" s="18">
        <f>IF(R85="","",C85+R85)</f>
      </c>
      <c r="D86" s="21"/>
      <c r="E86" s="19"/>
      <c r="F86" s="63"/>
      <c r="G86" s="19"/>
      <c r="H86" s="19"/>
      <c r="I86" s="19"/>
      <c r="J86" s="19"/>
      <c r="K86" t="s" s="74">
        <f>IF(J86="","",C86*0.03)</f>
      </c>
      <c r="L86" s="71"/>
      <c r="M86" t="s" s="18">
        <f>IF(J86="","",(K86/J86)/LOOKUP(RIGHT($D$2,3),'定数'!$A$6:$A$13,'定数'!$B$6:$B$13))</f>
      </c>
      <c r="N86" s="19"/>
      <c r="O86" s="63"/>
      <c r="P86" s="19"/>
      <c r="Q86" s="19"/>
      <c r="R86" t="s" s="18">
        <f>IF(P86="","",T86*M86*LOOKUP(RIGHT($D$2,3),'定数'!$A$6:$A$13,'定数'!$B$6:$B$13))</f>
      </c>
      <c r="S86" s="65"/>
      <c r="T86" t="s" s="75">
        <f>IF(P86="","",IF(G86="買",(P86-H86),(H86-P86))*IF(RIGHT($D$2,3)="JPY",100,10000))</f>
      </c>
      <c r="U86" s="66"/>
      <c r="V86" s="56">
        <f>IF(S86&lt;&gt;"",IF(S86&lt;0,1+V85,0),"")</f>
      </c>
      <c r="W86" t="s" s="77">
        <f>IF(T86&lt;&gt;"",IF(T86&lt;0,1+W85,0),"")</f>
      </c>
      <c r="X86" t="s" s="78">
        <f>IF(C86&lt;&gt;"",MAX(X85,C86),"")</f>
      </c>
      <c r="Y86" t="s" s="8">
        <f>IF(X86&lt;&gt;"",1-(C86/X86),"")</f>
      </c>
    </row>
    <row r="87" ht="16" customHeight="1">
      <c r="A87" s="13"/>
      <c r="B87" s="30">
        <v>79</v>
      </c>
      <c r="C87" t="s" s="18">
        <f>IF(R86="","",C86+R86)</f>
      </c>
      <c r="D87" s="21"/>
      <c r="E87" s="19"/>
      <c r="F87" s="63"/>
      <c r="G87" s="19"/>
      <c r="H87" s="19"/>
      <c r="I87" s="19"/>
      <c r="J87" s="19"/>
      <c r="K87" t="s" s="74">
        <f>IF(J87="","",C87*0.03)</f>
      </c>
      <c r="L87" s="71"/>
      <c r="M87" t="s" s="18">
        <f>IF(J87="","",(K87/J87)/LOOKUP(RIGHT($D$2,3),'定数'!$A$6:$A$13,'定数'!$B$6:$B$13))</f>
      </c>
      <c r="N87" s="19"/>
      <c r="O87" s="63"/>
      <c r="P87" s="19"/>
      <c r="Q87" s="19"/>
      <c r="R87" t="s" s="18">
        <f>IF(P87="","",T87*M87*LOOKUP(RIGHT($D$2,3),'定数'!$A$6:$A$13,'定数'!$B$6:$B$13))</f>
      </c>
      <c r="S87" s="65"/>
      <c r="T87" t="s" s="75">
        <f>IF(P87="","",IF(G87="買",(P87-H87),(H87-P87))*IF(RIGHT($D$2,3)="JPY",100,10000))</f>
      </c>
      <c r="U87" s="66"/>
      <c r="V87" s="56">
        <f>IF(S87&lt;&gt;"",IF(S87&lt;0,1+V86,0),"")</f>
      </c>
      <c r="W87" t="s" s="77">
        <f>IF(T87&lt;&gt;"",IF(T87&lt;0,1+W86,0),"")</f>
      </c>
      <c r="X87" t="s" s="78">
        <f>IF(C87&lt;&gt;"",MAX(X86,C87),"")</f>
      </c>
      <c r="Y87" t="s" s="8">
        <f>IF(X87&lt;&gt;"",1-(C87/X87),"")</f>
      </c>
    </row>
    <row r="88" ht="16" customHeight="1">
      <c r="A88" s="13"/>
      <c r="B88" s="30">
        <v>80</v>
      </c>
      <c r="C88" t="s" s="18">
        <f>IF(R87="","",C87+R87)</f>
      </c>
      <c r="D88" s="21"/>
      <c r="E88" s="19"/>
      <c r="F88" s="63"/>
      <c r="G88" s="19"/>
      <c r="H88" s="19"/>
      <c r="I88" s="19"/>
      <c r="J88" s="19"/>
      <c r="K88" t="s" s="74">
        <f>IF(J88="","",C88*0.03)</f>
      </c>
      <c r="L88" s="71"/>
      <c r="M88" t="s" s="18">
        <f>IF(J88="","",(K88/J88)/LOOKUP(RIGHT($D$2,3),'定数'!$A$6:$A$13,'定数'!$B$6:$B$13))</f>
      </c>
      <c r="N88" s="19"/>
      <c r="O88" s="63"/>
      <c r="P88" s="19"/>
      <c r="Q88" s="19"/>
      <c r="R88" t="s" s="18">
        <f>IF(P88="","",T88*M88*LOOKUP(RIGHT($D$2,3),'定数'!$A$6:$A$13,'定数'!$B$6:$B$13))</f>
      </c>
      <c r="S88" s="65"/>
      <c r="T88" t="s" s="75">
        <f>IF(P88="","",IF(G88="買",(P88-H88),(H88-P88))*IF(RIGHT($D$2,3)="JPY",100,10000))</f>
      </c>
      <c r="U88" s="66"/>
      <c r="V88" s="56">
        <f>IF(S88&lt;&gt;"",IF(S88&lt;0,1+V87,0),"")</f>
      </c>
      <c r="W88" t="s" s="77">
        <f>IF(T88&lt;&gt;"",IF(T88&lt;0,1+W87,0),"")</f>
      </c>
      <c r="X88" t="s" s="78">
        <f>IF(C88&lt;&gt;"",MAX(X87,C88),"")</f>
      </c>
      <c r="Y88" t="s" s="8">
        <f>IF(X88&lt;&gt;"",1-(C88/X88),"")</f>
      </c>
    </row>
    <row r="89" ht="16" customHeight="1">
      <c r="A89" s="13"/>
      <c r="B89" s="30">
        <v>81</v>
      </c>
      <c r="C89" t="s" s="18">
        <f>IF(R88="","",C88+R88)</f>
      </c>
      <c r="D89" s="21"/>
      <c r="E89" s="19"/>
      <c r="F89" s="63"/>
      <c r="G89" s="19"/>
      <c r="H89" s="19"/>
      <c r="I89" s="19"/>
      <c r="J89" s="19"/>
      <c r="K89" t="s" s="74">
        <f>IF(J89="","",C89*0.03)</f>
      </c>
      <c r="L89" s="71"/>
      <c r="M89" t="s" s="18">
        <f>IF(J89="","",(K89/J89)/LOOKUP(RIGHT($D$2,3),'定数'!$A$6:$A$13,'定数'!$B$6:$B$13))</f>
      </c>
      <c r="N89" s="19"/>
      <c r="O89" s="63"/>
      <c r="P89" s="19"/>
      <c r="Q89" s="19"/>
      <c r="R89" t="s" s="18">
        <f>IF(P89="","",T89*M89*LOOKUP(RIGHT($D$2,3),'定数'!$A$6:$A$13,'定数'!$B$6:$B$13))</f>
      </c>
      <c r="S89" s="65"/>
      <c r="T89" t="s" s="75">
        <f>IF(P89="","",IF(G89="買",(P89-H89),(H89-P89))*IF(RIGHT($D$2,3)="JPY",100,10000))</f>
      </c>
      <c r="U89" s="66"/>
      <c r="V89" s="56">
        <f>IF(S89&lt;&gt;"",IF(S89&lt;0,1+V88,0),"")</f>
      </c>
      <c r="W89" t="s" s="77">
        <f>IF(T89&lt;&gt;"",IF(T89&lt;0,1+W88,0),"")</f>
      </c>
      <c r="X89" t="s" s="78">
        <f>IF(C89&lt;&gt;"",MAX(X88,C89),"")</f>
      </c>
      <c r="Y89" t="s" s="8">
        <f>IF(X89&lt;&gt;"",1-(C89/X89),"")</f>
      </c>
    </row>
    <row r="90" ht="16" customHeight="1">
      <c r="A90" s="13"/>
      <c r="B90" s="30">
        <v>82</v>
      </c>
      <c r="C90" t="s" s="18">
        <f>IF(R89="","",C89+R89)</f>
      </c>
      <c r="D90" s="21"/>
      <c r="E90" s="19"/>
      <c r="F90" s="63"/>
      <c r="G90" s="19"/>
      <c r="H90" s="19"/>
      <c r="I90" s="19"/>
      <c r="J90" s="19"/>
      <c r="K90" t="s" s="74">
        <f>IF(J90="","",C90*0.03)</f>
      </c>
      <c r="L90" s="71"/>
      <c r="M90" t="s" s="18">
        <f>IF(J90="","",(K90/J90)/LOOKUP(RIGHT($D$2,3),'定数'!$A$6:$A$13,'定数'!$B$6:$B$13))</f>
      </c>
      <c r="N90" s="19"/>
      <c r="O90" s="63"/>
      <c r="P90" s="19"/>
      <c r="Q90" s="19"/>
      <c r="R90" t="s" s="18">
        <f>IF(P90="","",T90*M90*LOOKUP(RIGHT($D$2,3),'定数'!$A$6:$A$13,'定数'!$B$6:$B$13))</f>
      </c>
      <c r="S90" s="65"/>
      <c r="T90" t="s" s="75">
        <f>IF(P90="","",IF(G90="買",(P90-H90),(H90-P90))*IF(RIGHT($D$2,3)="JPY",100,10000))</f>
      </c>
      <c r="U90" s="66"/>
      <c r="V90" s="56">
        <f>IF(S90&lt;&gt;"",IF(S90&lt;0,1+V89,0),"")</f>
      </c>
      <c r="W90" t="s" s="77">
        <f>IF(T90&lt;&gt;"",IF(T90&lt;0,1+W89,0),"")</f>
      </c>
      <c r="X90" t="s" s="78">
        <f>IF(C90&lt;&gt;"",MAX(X89,C90),"")</f>
      </c>
      <c r="Y90" t="s" s="8">
        <f>IF(X90&lt;&gt;"",1-(C90/X90),"")</f>
      </c>
    </row>
    <row r="91" ht="16" customHeight="1">
      <c r="A91" s="13"/>
      <c r="B91" s="30">
        <v>83</v>
      </c>
      <c r="C91" t="s" s="18">
        <f>IF(R90="","",C90+R90)</f>
      </c>
      <c r="D91" s="21"/>
      <c r="E91" s="19"/>
      <c r="F91" s="63"/>
      <c r="G91" s="19"/>
      <c r="H91" s="19"/>
      <c r="I91" s="19"/>
      <c r="J91" s="19"/>
      <c r="K91" t="s" s="74">
        <f>IF(J91="","",C91*0.03)</f>
      </c>
      <c r="L91" s="71"/>
      <c r="M91" t="s" s="18">
        <f>IF(J91="","",(K91/J91)/LOOKUP(RIGHT($D$2,3),'定数'!$A$6:$A$13,'定数'!$B$6:$B$13))</f>
      </c>
      <c r="N91" s="19"/>
      <c r="O91" s="63"/>
      <c r="P91" s="19"/>
      <c r="Q91" s="19"/>
      <c r="R91" t="s" s="18">
        <f>IF(P91="","",T91*M91*LOOKUP(RIGHT($D$2,3),'定数'!$A$6:$A$13,'定数'!$B$6:$B$13))</f>
      </c>
      <c r="S91" s="65"/>
      <c r="T91" t="s" s="75">
        <f>IF(P91="","",IF(G91="買",(P91-H91),(H91-P91))*IF(RIGHT($D$2,3)="JPY",100,10000))</f>
      </c>
      <c r="U91" s="66"/>
      <c r="V91" s="56">
        <f>IF(S91&lt;&gt;"",IF(S91&lt;0,1+V90,0),"")</f>
      </c>
      <c r="W91" t="s" s="77">
        <f>IF(T91&lt;&gt;"",IF(T91&lt;0,1+W90,0),"")</f>
      </c>
      <c r="X91" t="s" s="78">
        <f>IF(C91&lt;&gt;"",MAX(X90,C91),"")</f>
      </c>
      <c r="Y91" t="s" s="8">
        <f>IF(X91&lt;&gt;"",1-(C91/X91),"")</f>
      </c>
    </row>
    <row r="92" ht="16" customHeight="1">
      <c r="A92" s="13"/>
      <c r="B92" s="30">
        <v>84</v>
      </c>
      <c r="C92" t="s" s="18">
        <f>IF(R91="","",C91+R91)</f>
      </c>
      <c r="D92" s="21"/>
      <c r="E92" s="19"/>
      <c r="F92" s="63"/>
      <c r="G92" s="19"/>
      <c r="H92" s="19"/>
      <c r="I92" s="19"/>
      <c r="J92" s="19"/>
      <c r="K92" t="s" s="74">
        <f>IF(J92="","",C92*0.03)</f>
      </c>
      <c r="L92" s="71"/>
      <c r="M92" t="s" s="18">
        <f>IF(J92="","",(K92/J92)/LOOKUP(RIGHT($D$2,3),'定数'!$A$6:$A$13,'定数'!$B$6:$B$13))</f>
      </c>
      <c r="N92" s="19"/>
      <c r="O92" s="63"/>
      <c r="P92" s="19"/>
      <c r="Q92" s="19"/>
      <c r="R92" t="s" s="18">
        <f>IF(P92="","",T92*M92*LOOKUP(RIGHT($D$2,3),'定数'!$A$6:$A$13,'定数'!$B$6:$B$13))</f>
      </c>
      <c r="S92" s="65"/>
      <c r="T92" t="s" s="75">
        <f>IF(P92="","",IF(G92="買",(P92-H92),(H92-P92))*IF(RIGHT($D$2,3)="JPY",100,10000))</f>
      </c>
      <c r="U92" s="66"/>
      <c r="V92" s="56">
        <f>IF(S92&lt;&gt;"",IF(S92&lt;0,1+V91,0),"")</f>
      </c>
      <c r="W92" t="s" s="77">
        <f>IF(T92&lt;&gt;"",IF(T92&lt;0,1+W91,0),"")</f>
      </c>
      <c r="X92" t="s" s="78">
        <f>IF(C92&lt;&gt;"",MAX(X91,C92),"")</f>
      </c>
      <c r="Y92" t="s" s="8">
        <f>IF(X92&lt;&gt;"",1-(C92/X92),"")</f>
      </c>
    </row>
    <row r="93" ht="16" customHeight="1">
      <c r="A93" s="13"/>
      <c r="B93" s="30">
        <v>85</v>
      </c>
      <c r="C93" t="s" s="18">
        <f>IF(R92="","",C92+R92)</f>
      </c>
      <c r="D93" s="21"/>
      <c r="E93" s="19"/>
      <c r="F93" s="63"/>
      <c r="G93" s="19"/>
      <c r="H93" s="19"/>
      <c r="I93" s="19"/>
      <c r="J93" s="19"/>
      <c r="K93" t="s" s="74">
        <f>IF(J93="","",C93*0.03)</f>
      </c>
      <c r="L93" s="71"/>
      <c r="M93" t="s" s="18">
        <f>IF(J93="","",(K93/J93)/LOOKUP(RIGHT($D$2,3),'定数'!$A$6:$A$13,'定数'!$B$6:$B$13))</f>
      </c>
      <c r="N93" s="19"/>
      <c r="O93" s="63"/>
      <c r="P93" s="19"/>
      <c r="Q93" s="19"/>
      <c r="R93" t="s" s="18">
        <f>IF(P93="","",T93*M93*LOOKUP(RIGHT($D$2,3),'定数'!$A$6:$A$13,'定数'!$B$6:$B$13))</f>
      </c>
      <c r="S93" s="65"/>
      <c r="T93" t="s" s="75">
        <f>IF(P93="","",IF(G93="買",(P93-H93),(H93-P93))*IF(RIGHT($D$2,3)="JPY",100,10000))</f>
      </c>
      <c r="U93" s="66"/>
      <c r="V93" s="56">
        <f>IF(S93&lt;&gt;"",IF(S93&lt;0,1+V92,0),"")</f>
      </c>
      <c r="W93" t="s" s="77">
        <f>IF(T93&lt;&gt;"",IF(T93&lt;0,1+W92,0),"")</f>
      </c>
      <c r="X93" t="s" s="78">
        <f>IF(C93&lt;&gt;"",MAX(X92,C93),"")</f>
      </c>
      <c r="Y93" t="s" s="8">
        <f>IF(X93&lt;&gt;"",1-(C93/X93),"")</f>
      </c>
    </row>
    <row r="94" ht="16" customHeight="1">
      <c r="A94" s="13"/>
      <c r="B94" s="30">
        <v>86</v>
      </c>
      <c r="C94" t="s" s="18">
        <f>IF(R93="","",C93+R93)</f>
      </c>
      <c r="D94" s="21"/>
      <c r="E94" s="19"/>
      <c r="F94" s="63"/>
      <c r="G94" s="19"/>
      <c r="H94" s="19"/>
      <c r="I94" s="19"/>
      <c r="J94" s="19"/>
      <c r="K94" t="s" s="74">
        <f>IF(J94="","",C94*0.03)</f>
      </c>
      <c r="L94" s="71"/>
      <c r="M94" t="s" s="18">
        <f>IF(J94="","",(K94/J94)/LOOKUP(RIGHT($D$2,3),'定数'!$A$6:$A$13,'定数'!$B$6:$B$13))</f>
      </c>
      <c r="N94" s="19"/>
      <c r="O94" s="63"/>
      <c r="P94" s="19"/>
      <c r="Q94" s="19"/>
      <c r="R94" t="s" s="18">
        <f>IF(P94="","",T94*M94*LOOKUP(RIGHT($D$2,3),'定数'!$A$6:$A$13,'定数'!$B$6:$B$13))</f>
      </c>
      <c r="S94" s="65"/>
      <c r="T94" t="s" s="75">
        <f>IF(P94="","",IF(G94="買",(P94-H94),(H94-P94))*IF(RIGHT($D$2,3)="JPY",100,10000))</f>
      </c>
      <c r="U94" s="66"/>
      <c r="V94" s="56">
        <f>IF(S94&lt;&gt;"",IF(S94&lt;0,1+V93,0),"")</f>
      </c>
      <c r="W94" t="s" s="77">
        <f>IF(T94&lt;&gt;"",IF(T94&lt;0,1+W93,0),"")</f>
      </c>
      <c r="X94" t="s" s="78">
        <f>IF(C94&lt;&gt;"",MAX(X93,C94),"")</f>
      </c>
      <c r="Y94" t="s" s="8">
        <f>IF(X94&lt;&gt;"",1-(C94/X94),"")</f>
      </c>
    </row>
    <row r="95" ht="16" customHeight="1">
      <c r="A95" s="13"/>
      <c r="B95" s="30">
        <v>87</v>
      </c>
      <c r="C95" t="s" s="18">
        <f>IF(R94="","",C94+R94)</f>
      </c>
      <c r="D95" s="21"/>
      <c r="E95" s="19"/>
      <c r="F95" s="63"/>
      <c r="G95" s="19"/>
      <c r="H95" s="19"/>
      <c r="I95" s="19"/>
      <c r="J95" s="19"/>
      <c r="K95" t="s" s="74">
        <f>IF(J95="","",C95*0.03)</f>
      </c>
      <c r="L95" s="71"/>
      <c r="M95" t="s" s="18">
        <f>IF(J95="","",(K95/J95)/LOOKUP(RIGHT($D$2,3),'定数'!$A$6:$A$13,'定数'!$B$6:$B$13))</f>
      </c>
      <c r="N95" s="19"/>
      <c r="O95" s="63"/>
      <c r="P95" s="19"/>
      <c r="Q95" s="19"/>
      <c r="R95" t="s" s="18">
        <f>IF(P95="","",T95*M95*LOOKUP(RIGHT($D$2,3),'定数'!$A$6:$A$13,'定数'!$B$6:$B$13))</f>
      </c>
      <c r="S95" s="65"/>
      <c r="T95" t="s" s="75">
        <f>IF(P95="","",IF(G95="買",(P95-H95),(H95-P95))*IF(RIGHT($D$2,3)="JPY",100,10000))</f>
      </c>
      <c r="U95" s="66"/>
      <c r="V95" s="56">
        <f>IF(S95&lt;&gt;"",IF(S95&lt;0,1+V94,0),"")</f>
      </c>
      <c r="W95" t="s" s="77">
        <f>IF(T95&lt;&gt;"",IF(T95&lt;0,1+W94,0),"")</f>
      </c>
      <c r="X95" t="s" s="78">
        <f>IF(C95&lt;&gt;"",MAX(X94,C95),"")</f>
      </c>
      <c r="Y95" t="s" s="8">
        <f>IF(X95&lt;&gt;"",1-(C95/X95),"")</f>
      </c>
    </row>
    <row r="96" ht="16" customHeight="1">
      <c r="A96" s="13"/>
      <c r="B96" s="30">
        <v>88</v>
      </c>
      <c r="C96" t="s" s="18">
        <f>IF(R95="","",C95+R95)</f>
      </c>
      <c r="D96" s="21"/>
      <c r="E96" s="19"/>
      <c r="F96" s="63"/>
      <c r="G96" s="19"/>
      <c r="H96" s="19"/>
      <c r="I96" s="19"/>
      <c r="J96" s="19"/>
      <c r="K96" t="s" s="74">
        <f>IF(J96="","",C96*0.03)</f>
      </c>
      <c r="L96" s="71"/>
      <c r="M96" t="s" s="18">
        <f>IF(J96="","",(K96/J96)/LOOKUP(RIGHT($D$2,3),'定数'!$A$6:$A$13,'定数'!$B$6:$B$13))</f>
      </c>
      <c r="N96" s="19"/>
      <c r="O96" s="63"/>
      <c r="P96" s="19"/>
      <c r="Q96" s="19"/>
      <c r="R96" t="s" s="18">
        <f>IF(P96="","",T96*M96*LOOKUP(RIGHT($D$2,3),'定数'!$A$6:$A$13,'定数'!$B$6:$B$13))</f>
      </c>
      <c r="S96" s="65"/>
      <c r="T96" t="s" s="75">
        <f>IF(P96="","",IF(G96="買",(P96-H96),(H96-P96))*IF(RIGHT($D$2,3)="JPY",100,10000))</f>
      </c>
      <c r="U96" s="66"/>
      <c r="V96" s="56">
        <f>IF(S96&lt;&gt;"",IF(S96&lt;0,1+V95,0),"")</f>
      </c>
      <c r="W96" t="s" s="77">
        <f>IF(T96&lt;&gt;"",IF(T96&lt;0,1+W95,0),"")</f>
      </c>
      <c r="X96" t="s" s="78">
        <f>IF(C96&lt;&gt;"",MAX(X95,C96),"")</f>
      </c>
      <c r="Y96" t="s" s="8">
        <f>IF(X96&lt;&gt;"",1-(C96/X96),"")</f>
      </c>
    </row>
    <row r="97" ht="16" customHeight="1">
      <c r="A97" s="13"/>
      <c r="B97" s="30">
        <v>89</v>
      </c>
      <c r="C97" t="s" s="18">
        <f>IF(R96="","",C96+R96)</f>
      </c>
      <c r="D97" s="21"/>
      <c r="E97" s="19"/>
      <c r="F97" s="63"/>
      <c r="G97" s="19"/>
      <c r="H97" s="19"/>
      <c r="I97" s="19"/>
      <c r="J97" s="19"/>
      <c r="K97" t="s" s="74">
        <f>IF(J97="","",C97*0.03)</f>
      </c>
      <c r="L97" s="71"/>
      <c r="M97" t="s" s="18">
        <f>IF(J97="","",(K97/J97)/LOOKUP(RIGHT($D$2,3),'定数'!$A$6:$A$13,'定数'!$B$6:$B$13))</f>
      </c>
      <c r="N97" s="19"/>
      <c r="O97" s="63"/>
      <c r="P97" s="19"/>
      <c r="Q97" s="19"/>
      <c r="R97" t="s" s="18">
        <f>IF(P97="","",T97*M97*LOOKUP(RIGHT($D$2,3),'定数'!$A$6:$A$13,'定数'!$B$6:$B$13))</f>
      </c>
      <c r="S97" s="65"/>
      <c r="T97" t="s" s="75">
        <f>IF(P97="","",IF(G97="買",(P97-H97),(H97-P97))*IF(RIGHT($D$2,3)="JPY",100,10000))</f>
      </c>
      <c r="U97" s="66"/>
      <c r="V97" s="56">
        <f>IF(S97&lt;&gt;"",IF(S97&lt;0,1+V96,0),"")</f>
      </c>
      <c r="W97" t="s" s="77">
        <f>IF(T97&lt;&gt;"",IF(T97&lt;0,1+W96,0),"")</f>
      </c>
      <c r="X97" t="s" s="78">
        <f>IF(C97&lt;&gt;"",MAX(X96,C97),"")</f>
      </c>
      <c r="Y97" t="s" s="8">
        <f>IF(X97&lt;&gt;"",1-(C97/X97),"")</f>
      </c>
    </row>
    <row r="98" ht="16" customHeight="1">
      <c r="A98" s="13"/>
      <c r="B98" s="30">
        <v>90</v>
      </c>
      <c r="C98" t="s" s="18">
        <f>IF(R97="","",C97+R97)</f>
      </c>
      <c r="D98" s="21"/>
      <c r="E98" s="19"/>
      <c r="F98" s="63"/>
      <c r="G98" s="19"/>
      <c r="H98" s="19"/>
      <c r="I98" s="19"/>
      <c r="J98" s="19"/>
      <c r="K98" t="s" s="74">
        <f>IF(J98="","",C98*0.03)</f>
      </c>
      <c r="L98" s="71"/>
      <c r="M98" t="s" s="18">
        <f>IF(J98="","",(K98/J98)/LOOKUP(RIGHT($D$2,3),'定数'!$A$6:$A$13,'定数'!$B$6:$B$13))</f>
      </c>
      <c r="N98" s="19"/>
      <c r="O98" s="63"/>
      <c r="P98" s="19"/>
      <c r="Q98" s="19"/>
      <c r="R98" t="s" s="18">
        <f>IF(P98="","",T98*M98*LOOKUP(RIGHT($D$2,3),'定数'!$A$6:$A$13,'定数'!$B$6:$B$13))</f>
      </c>
      <c r="S98" s="65"/>
      <c r="T98" t="s" s="75">
        <f>IF(P98="","",IF(G98="買",(P98-H98),(H98-P98))*IF(RIGHT($D$2,3)="JPY",100,10000))</f>
      </c>
      <c r="U98" s="66"/>
      <c r="V98" s="56">
        <f>IF(S98&lt;&gt;"",IF(S98&lt;0,1+V97,0),"")</f>
      </c>
      <c r="W98" t="s" s="77">
        <f>IF(T98&lt;&gt;"",IF(T98&lt;0,1+W97,0),"")</f>
      </c>
      <c r="X98" t="s" s="78">
        <f>IF(C98&lt;&gt;"",MAX(X97,C98),"")</f>
      </c>
      <c r="Y98" t="s" s="8">
        <f>IF(X98&lt;&gt;"",1-(C98/X98),"")</f>
      </c>
    </row>
    <row r="99" ht="16" customHeight="1">
      <c r="A99" s="13"/>
      <c r="B99" s="30">
        <v>91</v>
      </c>
      <c r="C99" t="s" s="18">
        <f>IF(R98="","",C98+R98)</f>
      </c>
      <c r="D99" s="21"/>
      <c r="E99" s="19"/>
      <c r="F99" s="63"/>
      <c r="G99" s="19"/>
      <c r="H99" s="19"/>
      <c r="I99" s="19"/>
      <c r="J99" s="19"/>
      <c r="K99" t="s" s="74">
        <f>IF(J99="","",C99*0.03)</f>
      </c>
      <c r="L99" s="71"/>
      <c r="M99" t="s" s="18">
        <f>IF(J99="","",(K99/J99)/LOOKUP(RIGHT($D$2,3),'定数'!$A$6:$A$13,'定数'!$B$6:$B$13))</f>
      </c>
      <c r="N99" s="19"/>
      <c r="O99" s="63"/>
      <c r="P99" s="19"/>
      <c r="Q99" s="19"/>
      <c r="R99" t="s" s="18">
        <f>IF(P99="","",T99*M99*LOOKUP(RIGHT($D$2,3),'定数'!$A$6:$A$13,'定数'!$B$6:$B$13))</f>
      </c>
      <c r="S99" s="65"/>
      <c r="T99" t="s" s="75">
        <f>IF(P99="","",IF(G99="買",(P99-H99),(H99-P99))*IF(RIGHT($D$2,3)="JPY",100,10000))</f>
      </c>
      <c r="U99" s="66"/>
      <c r="V99" s="56">
        <f>IF(S99&lt;&gt;"",IF(S99&lt;0,1+V98,0),"")</f>
      </c>
      <c r="W99" t="s" s="77">
        <f>IF(T99&lt;&gt;"",IF(T99&lt;0,1+W98,0),"")</f>
      </c>
      <c r="X99" t="s" s="78">
        <f>IF(C99&lt;&gt;"",MAX(X98,C99),"")</f>
      </c>
      <c r="Y99" t="s" s="8">
        <f>IF(X99&lt;&gt;"",1-(C99/X99),"")</f>
      </c>
    </row>
    <row r="100" ht="16" customHeight="1">
      <c r="A100" s="13"/>
      <c r="B100" s="30">
        <v>92</v>
      </c>
      <c r="C100" t="s" s="18">
        <f>IF(R99="","",C99+R99)</f>
      </c>
      <c r="D100" s="21"/>
      <c r="E100" s="19"/>
      <c r="F100" s="63"/>
      <c r="G100" s="19"/>
      <c r="H100" s="19"/>
      <c r="I100" s="19"/>
      <c r="J100" s="19"/>
      <c r="K100" t="s" s="74">
        <f>IF(J100="","",C100*0.03)</f>
      </c>
      <c r="L100" s="71"/>
      <c r="M100" t="s" s="18">
        <f>IF(J100="","",(K100/J100)/LOOKUP(RIGHT($D$2,3),'定数'!$A$6:$A$13,'定数'!$B$6:$B$13))</f>
      </c>
      <c r="N100" s="19"/>
      <c r="O100" s="63"/>
      <c r="P100" s="19"/>
      <c r="Q100" s="19"/>
      <c r="R100" t="s" s="18">
        <f>IF(P100="","",T100*M100*LOOKUP(RIGHT($D$2,3),'定数'!$A$6:$A$13,'定数'!$B$6:$B$13))</f>
      </c>
      <c r="S100" s="65"/>
      <c r="T100" t="s" s="75">
        <f>IF(P100="","",IF(G100="買",(P100-H100),(H100-P100))*IF(RIGHT($D$2,3)="JPY",100,10000))</f>
      </c>
      <c r="U100" s="66"/>
      <c r="V100" s="56">
        <f>IF(S100&lt;&gt;"",IF(S100&lt;0,1+V99,0),"")</f>
      </c>
      <c r="W100" t="s" s="77">
        <f>IF(T100&lt;&gt;"",IF(T100&lt;0,1+W99,0),"")</f>
      </c>
      <c r="X100" t="s" s="78">
        <f>IF(C100&lt;&gt;"",MAX(X99,C100),"")</f>
      </c>
      <c r="Y100" t="s" s="8">
        <f>IF(X100&lt;&gt;"",1-(C100/X100),"")</f>
      </c>
    </row>
    <row r="101" ht="16" customHeight="1">
      <c r="A101" s="13"/>
      <c r="B101" s="30">
        <v>93</v>
      </c>
      <c r="C101" t="s" s="18">
        <f>IF(R100="","",C100+R100)</f>
      </c>
      <c r="D101" s="21"/>
      <c r="E101" s="19"/>
      <c r="F101" s="63"/>
      <c r="G101" s="19"/>
      <c r="H101" s="19"/>
      <c r="I101" s="19"/>
      <c r="J101" s="19"/>
      <c r="K101" t="s" s="74">
        <f>IF(J101="","",C101*0.03)</f>
      </c>
      <c r="L101" s="71"/>
      <c r="M101" t="s" s="18">
        <f>IF(J101="","",(K101/J101)/LOOKUP(RIGHT($D$2,3),'定数'!$A$6:$A$13,'定数'!$B$6:$B$13))</f>
      </c>
      <c r="N101" s="19"/>
      <c r="O101" s="63"/>
      <c r="P101" s="19"/>
      <c r="Q101" s="19"/>
      <c r="R101" t="s" s="18">
        <f>IF(P101="","",T101*M101*LOOKUP(RIGHT($D$2,3),'定数'!$A$6:$A$13,'定数'!$B$6:$B$13))</f>
      </c>
      <c r="S101" s="65"/>
      <c r="T101" t="s" s="75">
        <f>IF(P101="","",IF(G101="買",(P101-H101),(H101-P101))*IF(RIGHT($D$2,3)="JPY",100,10000))</f>
      </c>
      <c r="U101" s="66"/>
      <c r="V101" s="56">
        <f>IF(S101&lt;&gt;"",IF(S101&lt;0,1+V100,0),"")</f>
      </c>
      <c r="W101" t="s" s="77">
        <f>IF(T101&lt;&gt;"",IF(T101&lt;0,1+W100,0),"")</f>
      </c>
      <c r="X101" t="s" s="78">
        <f>IF(C101&lt;&gt;"",MAX(X100,C101),"")</f>
      </c>
      <c r="Y101" t="s" s="8">
        <f>IF(X101&lt;&gt;"",1-(C101/X101),"")</f>
      </c>
    </row>
    <row r="102" ht="16" customHeight="1">
      <c r="A102" s="13"/>
      <c r="B102" s="30">
        <v>94</v>
      </c>
      <c r="C102" t="s" s="18">
        <f>IF(R101="","",C101+R101)</f>
      </c>
      <c r="D102" s="21"/>
      <c r="E102" s="19"/>
      <c r="F102" s="63"/>
      <c r="G102" s="19"/>
      <c r="H102" s="19"/>
      <c r="I102" s="19"/>
      <c r="J102" s="19"/>
      <c r="K102" t="s" s="74">
        <f>IF(J102="","",C102*0.03)</f>
      </c>
      <c r="L102" s="71"/>
      <c r="M102" t="s" s="18">
        <f>IF(J102="","",(K102/J102)/LOOKUP(RIGHT($D$2,3),'定数'!$A$6:$A$13,'定数'!$B$6:$B$13))</f>
      </c>
      <c r="N102" s="19"/>
      <c r="O102" s="63"/>
      <c r="P102" s="19"/>
      <c r="Q102" s="19"/>
      <c r="R102" t="s" s="18">
        <f>IF(P102="","",T102*M102*LOOKUP(RIGHT($D$2,3),'定数'!$A$6:$A$13,'定数'!$B$6:$B$13))</f>
      </c>
      <c r="S102" s="65"/>
      <c r="T102" t="s" s="75">
        <f>IF(P102="","",IF(G102="買",(P102-H102),(H102-P102))*IF(RIGHT($D$2,3)="JPY",100,10000))</f>
      </c>
      <c r="U102" s="66"/>
      <c r="V102" s="56">
        <f>IF(S102&lt;&gt;"",IF(S102&lt;0,1+V101,0),"")</f>
      </c>
      <c r="W102" t="s" s="77">
        <f>IF(T102&lt;&gt;"",IF(T102&lt;0,1+W101,0),"")</f>
      </c>
      <c r="X102" t="s" s="78">
        <f>IF(C102&lt;&gt;"",MAX(X101,C102),"")</f>
      </c>
      <c r="Y102" t="s" s="8">
        <f>IF(X102&lt;&gt;"",1-(C102/X102),"")</f>
      </c>
    </row>
    <row r="103" ht="16" customHeight="1">
      <c r="A103" s="13"/>
      <c r="B103" s="30">
        <v>95</v>
      </c>
      <c r="C103" t="s" s="18">
        <f>IF(R102="","",C102+R102)</f>
      </c>
      <c r="D103" s="21"/>
      <c r="E103" s="19"/>
      <c r="F103" s="63"/>
      <c r="G103" s="19"/>
      <c r="H103" s="19"/>
      <c r="I103" s="19"/>
      <c r="J103" s="19"/>
      <c r="K103" t="s" s="74">
        <f>IF(J103="","",C103*0.03)</f>
      </c>
      <c r="L103" s="71"/>
      <c r="M103" t="s" s="18">
        <f>IF(J103="","",(K103/J103)/LOOKUP(RIGHT($D$2,3),'定数'!$A$6:$A$13,'定数'!$B$6:$B$13))</f>
      </c>
      <c r="N103" s="19"/>
      <c r="O103" s="63"/>
      <c r="P103" s="19"/>
      <c r="Q103" s="19"/>
      <c r="R103" t="s" s="18">
        <f>IF(P103="","",T103*M103*LOOKUP(RIGHT($D$2,3),'定数'!$A$6:$A$13,'定数'!$B$6:$B$13))</f>
      </c>
      <c r="S103" s="65"/>
      <c r="T103" t="s" s="75">
        <f>IF(P103="","",IF(G103="買",(P103-H103),(H103-P103))*IF(RIGHT($D$2,3)="JPY",100,10000))</f>
      </c>
      <c r="U103" s="66"/>
      <c r="V103" s="56">
        <f>IF(S103&lt;&gt;"",IF(S103&lt;0,1+V102,0),"")</f>
      </c>
      <c r="W103" t="s" s="77">
        <f>IF(T103&lt;&gt;"",IF(T103&lt;0,1+W102,0),"")</f>
      </c>
      <c r="X103" t="s" s="78">
        <f>IF(C103&lt;&gt;"",MAX(X102,C103),"")</f>
      </c>
      <c r="Y103" t="s" s="8">
        <f>IF(X103&lt;&gt;"",1-(C103/X103),"")</f>
      </c>
    </row>
    <row r="104" ht="16" customHeight="1">
      <c r="A104" s="13"/>
      <c r="B104" s="30">
        <v>96</v>
      </c>
      <c r="C104" t="s" s="18">
        <f>IF(R103="","",C103+R103)</f>
      </c>
      <c r="D104" s="21"/>
      <c r="E104" s="19"/>
      <c r="F104" s="63"/>
      <c r="G104" s="19"/>
      <c r="H104" s="19"/>
      <c r="I104" s="19"/>
      <c r="J104" s="19"/>
      <c r="K104" t="s" s="74">
        <f>IF(J104="","",C104*0.03)</f>
      </c>
      <c r="L104" s="71"/>
      <c r="M104" t="s" s="18">
        <f>IF(J104="","",(K104/J104)/LOOKUP(RIGHT($D$2,3),'定数'!$A$6:$A$13,'定数'!$B$6:$B$13))</f>
      </c>
      <c r="N104" s="19"/>
      <c r="O104" s="63"/>
      <c r="P104" s="19"/>
      <c r="Q104" s="19"/>
      <c r="R104" t="s" s="18">
        <f>IF(P104="","",T104*M104*LOOKUP(RIGHT($D$2,3),'定数'!$A$6:$A$13,'定数'!$B$6:$B$13))</f>
      </c>
      <c r="S104" s="65"/>
      <c r="T104" t="s" s="75">
        <f>IF(P104="","",IF(G104="買",(P104-H104),(H104-P104))*IF(RIGHT($D$2,3)="JPY",100,10000))</f>
      </c>
      <c r="U104" s="66"/>
      <c r="V104" s="56">
        <f>IF(S104&lt;&gt;"",IF(S104&lt;0,1+V103,0),"")</f>
      </c>
      <c r="W104" t="s" s="77">
        <f>IF(T104&lt;&gt;"",IF(T104&lt;0,1+W103,0),"")</f>
      </c>
      <c r="X104" t="s" s="78">
        <f>IF(C104&lt;&gt;"",MAX(X103,C104),"")</f>
      </c>
      <c r="Y104" t="s" s="8">
        <f>IF(X104&lt;&gt;"",1-(C104/X104),"")</f>
      </c>
    </row>
    <row r="105" ht="16" customHeight="1">
      <c r="A105" s="13"/>
      <c r="B105" s="30">
        <v>97</v>
      </c>
      <c r="C105" t="s" s="18">
        <f>IF(R104="","",C104+R104)</f>
      </c>
      <c r="D105" s="21"/>
      <c r="E105" s="19"/>
      <c r="F105" s="63"/>
      <c r="G105" s="19"/>
      <c r="H105" s="19"/>
      <c r="I105" s="19"/>
      <c r="J105" s="19"/>
      <c r="K105" t="s" s="74">
        <f>IF(J105="","",C105*0.03)</f>
      </c>
      <c r="L105" s="71"/>
      <c r="M105" t="s" s="18">
        <f>IF(J105="","",(K105/J105)/LOOKUP(RIGHT($D$2,3),'定数'!$A$6:$A$13,'定数'!$B$6:$B$13))</f>
      </c>
      <c r="N105" s="19"/>
      <c r="O105" s="63"/>
      <c r="P105" s="19"/>
      <c r="Q105" s="19"/>
      <c r="R105" t="s" s="18">
        <f>IF(P105="","",T105*M105*LOOKUP(RIGHT($D$2,3),'定数'!$A$6:$A$13,'定数'!$B$6:$B$13))</f>
      </c>
      <c r="S105" s="65"/>
      <c r="T105" t="s" s="75">
        <f>IF(P105="","",IF(G105="買",(P105-H105),(H105-P105))*IF(RIGHT($D$2,3)="JPY",100,10000))</f>
      </c>
      <c r="U105" s="66"/>
      <c r="V105" s="56">
        <f>IF(S105&lt;&gt;"",IF(S105&lt;0,1+V104,0),"")</f>
      </c>
      <c r="W105" t="s" s="77">
        <f>IF(T105&lt;&gt;"",IF(T105&lt;0,1+W104,0),"")</f>
      </c>
      <c r="X105" t="s" s="78">
        <f>IF(C105&lt;&gt;"",MAX(X104,C105),"")</f>
      </c>
      <c r="Y105" t="s" s="8">
        <f>IF(X105&lt;&gt;"",1-(C105/X105),"")</f>
      </c>
    </row>
    <row r="106" ht="16" customHeight="1">
      <c r="A106" s="13"/>
      <c r="B106" s="30">
        <v>98</v>
      </c>
      <c r="C106" t="s" s="18">
        <f>IF(R105="","",C105+R105)</f>
      </c>
      <c r="D106" s="21"/>
      <c r="E106" s="19"/>
      <c r="F106" s="63"/>
      <c r="G106" s="19"/>
      <c r="H106" s="19"/>
      <c r="I106" s="19"/>
      <c r="J106" s="19"/>
      <c r="K106" t="s" s="74">
        <f>IF(J106="","",C106*0.03)</f>
      </c>
      <c r="L106" s="71"/>
      <c r="M106" t="s" s="18">
        <f>IF(J106="","",(K106/J106)/LOOKUP(RIGHT($D$2,3),'定数'!$A$6:$A$13,'定数'!$B$6:$B$13))</f>
      </c>
      <c r="N106" s="19"/>
      <c r="O106" s="63"/>
      <c r="P106" s="19"/>
      <c r="Q106" s="19"/>
      <c r="R106" t="s" s="18">
        <f>IF(P106="","",T106*M106*LOOKUP(RIGHT($D$2,3),'定数'!$A$6:$A$13,'定数'!$B$6:$B$13))</f>
      </c>
      <c r="S106" s="65"/>
      <c r="T106" t="s" s="75">
        <f>IF(P106="","",IF(G106="買",(P106-H106),(H106-P106))*IF(RIGHT($D$2,3)="JPY",100,10000))</f>
      </c>
      <c r="U106" s="66"/>
      <c r="V106" s="56">
        <f>IF(S106&lt;&gt;"",IF(S106&lt;0,1+V105,0),"")</f>
      </c>
      <c r="W106" t="s" s="77">
        <f>IF(T106&lt;&gt;"",IF(T106&lt;0,1+W105,0),"")</f>
      </c>
      <c r="X106" t="s" s="78">
        <f>IF(C106&lt;&gt;"",MAX(X105,C106),"")</f>
      </c>
      <c r="Y106" t="s" s="8">
        <f>IF(X106&lt;&gt;"",1-(C106/X106),"")</f>
      </c>
    </row>
    <row r="107" ht="16" customHeight="1">
      <c r="A107" s="13"/>
      <c r="B107" s="30">
        <v>99</v>
      </c>
      <c r="C107" t="s" s="18">
        <f>IF(R106="","",C106+R106)</f>
      </c>
      <c r="D107" s="21"/>
      <c r="E107" s="19"/>
      <c r="F107" s="63"/>
      <c r="G107" s="19"/>
      <c r="H107" s="19"/>
      <c r="I107" s="19"/>
      <c r="J107" s="19"/>
      <c r="K107" t="s" s="74">
        <f>IF(J107="","",C107*0.03)</f>
      </c>
      <c r="L107" s="71"/>
      <c r="M107" t="s" s="18">
        <f>IF(J107="","",(K107/J107)/LOOKUP(RIGHT($D$2,3),'定数'!$A$6:$A$13,'定数'!$B$6:$B$13))</f>
      </c>
      <c r="N107" s="19"/>
      <c r="O107" s="63"/>
      <c r="P107" s="19"/>
      <c r="Q107" s="19"/>
      <c r="R107" t="s" s="18">
        <f>IF(P107="","",T107*M107*LOOKUP(RIGHT($D$2,3),'定数'!$A$6:$A$13,'定数'!$B$6:$B$13))</f>
      </c>
      <c r="S107" s="65"/>
      <c r="T107" t="s" s="75">
        <f>IF(P107="","",IF(G107="買",(P107-H107),(H107-P107))*IF(RIGHT($D$2,3)="JPY",100,10000))</f>
      </c>
      <c r="U107" s="66"/>
      <c r="V107" s="56">
        <f>IF(S107&lt;&gt;"",IF(S107&lt;0,1+V106,0),"")</f>
      </c>
      <c r="W107" t="s" s="77">
        <f>IF(T107&lt;&gt;"",IF(T107&lt;0,1+W106,0),"")</f>
      </c>
      <c r="X107" t="s" s="78">
        <f>IF(C107&lt;&gt;"",MAX(X106,C107),"")</f>
      </c>
      <c r="Y107" t="s" s="8">
        <f>IF(X107&lt;&gt;"",1-(C107/X107),"")</f>
      </c>
    </row>
    <row r="108" ht="16" customHeight="1">
      <c r="A108" s="13"/>
      <c r="B108" s="30">
        <v>100</v>
      </c>
      <c r="C108" t="s" s="18">
        <f>IF(R107="","",C107+R107)</f>
      </c>
      <c r="D108" s="21"/>
      <c r="E108" s="19"/>
      <c r="F108" s="63"/>
      <c r="G108" s="19"/>
      <c r="H108" s="19"/>
      <c r="I108" s="19"/>
      <c r="J108" s="19"/>
      <c r="K108" t="s" s="74">
        <f>IF(J108="","",C108*0.03)</f>
      </c>
      <c r="L108" s="71"/>
      <c r="M108" t="s" s="18">
        <f>IF(J108="","",(K108/J108)/LOOKUP(RIGHT($D$2,3),'定数'!$A$6:$A$13,'定数'!$B$6:$B$13))</f>
      </c>
      <c r="N108" s="19"/>
      <c r="O108" s="63"/>
      <c r="P108" s="19"/>
      <c r="Q108" s="19"/>
      <c r="R108" t="s" s="18">
        <f>IF(P108="","",T108*M108*LOOKUP(RIGHT($D$2,3),'定数'!$A$6:$A$13,'定数'!$B$6:$B$13))</f>
      </c>
      <c r="S108" s="65"/>
      <c r="T108" t="s" s="75">
        <f>IF(P108="","",IF(G108="買",(P108-H108),(H108-P108))*IF(RIGHT($D$2,3)="JPY",100,10000))</f>
      </c>
      <c r="U108" s="66"/>
      <c r="V108" s="56">
        <f>IF(S108&lt;&gt;"",IF(S108&lt;0,1+V107,0),"")</f>
      </c>
      <c r="W108" t="s" s="77">
        <f>IF(T108&lt;&gt;"",IF(T108&lt;0,1+W107,0),"")</f>
      </c>
      <c r="X108" t="s" s="78">
        <f>IF(C108&lt;&gt;"",MAX(X107,C108),"")</f>
      </c>
      <c r="Y108" t="s" s="8">
        <f>IF(X108&lt;&gt;"",1-(C108/X108),"")</f>
      </c>
    </row>
    <row r="109" ht="16" customHeight="1">
      <c r="A109" s="11"/>
      <c r="B109" s="79"/>
      <c r="C109" s="79"/>
      <c r="D109" s="79"/>
      <c r="E109" s="79"/>
      <c r="F109" s="79"/>
      <c r="G109" s="79"/>
      <c r="H109" s="79"/>
      <c r="I109" s="79"/>
      <c r="J109" s="79"/>
      <c r="K109" s="79"/>
      <c r="L109" s="79"/>
      <c r="M109" s="79"/>
      <c r="N109" s="79"/>
      <c r="O109" s="79"/>
      <c r="P109" s="79"/>
      <c r="Q109" s="79"/>
      <c r="R109" s="79"/>
      <c r="S109" s="80"/>
      <c r="T109" s="80"/>
      <c r="U109" s="80"/>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0.1667" defaultRowHeight="14.25" customHeight="1" outlineLevelRow="0" outlineLevelCol="0"/>
  <cols>
    <col min="1" max="1" width="8.67188" style="84" customWidth="1"/>
    <col min="2" max="2" width="9.5" style="84" customWidth="1"/>
    <col min="3" max="5" width="10.1719" style="84" customWidth="1"/>
    <col min="6" max="256" width="10.1719" style="84" customWidth="1"/>
  </cols>
  <sheetData>
    <row r="1" ht="16" customHeight="1">
      <c r="A1" s="11"/>
      <c r="B1" s="11"/>
      <c r="C1" s="7"/>
      <c r="D1" s="7"/>
      <c r="E1" s="7"/>
    </row>
    <row r="2" ht="16" customHeight="1">
      <c r="A2" s="11"/>
      <c r="B2" s="11"/>
      <c r="C2" s="7"/>
      <c r="D2" s="7"/>
      <c r="E2" s="7"/>
    </row>
    <row r="3" ht="16" customHeight="1">
      <c r="A3" s="11"/>
      <c r="B3" s="11"/>
      <c r="C3" s="7"/>
      <c r="D3" s="7"/>
      <c r="E3" s="7"/>
    </row>
    <row r="4" ht="16" customHeight="1">
      <c r="A4" s="11"/>
      <c r="B4" s="11"/>
      <c r="C4" s="7"/>
      <c r="D4" s="7"/>
      <c r="E4" s="7"/>
    </row>
    <row r="5" ht="16" customHeight="1">
      <c r="A5" s="11"/>
      <c r="B5" s="11"/>
      <c r="C5" s="7"/>
      <c r="D5" s="7"/>
      <c r="E5" s="7"/>
    </row>
    <row r="6" ht="16" customHeight="1">
      <c r="A6" s="11"/>
      <c r="B6" s="11"/>
      <c r="C6" s="7"/>
      <c r="D6" s="7"/>
      <c r="E6" s="7"/>
    </row>
    <row r="7" ht="16" customHeight="1">
      <c r="A7" s="11"/>
      <c r="B7" s="11"/>
      <c r="C7" s="7"/>
      <c r="D7" s="7"/>
      <c r="E7" s="7"/>
    </row>
    <row r="8" ht="16" customHeight="1">
      <c r="A8" s="11"/>
      <c r="B8" s="11"/>
      <c r="C8" s="7"/>
      <c r="D8" s="7"/>
      <c r="E8" s="7"/>
    </row>
    <row r="9" ht="16" customHeight="1">
      <c r="A9" s="11"/>
      <c r="B9" s="11"/>
      <c r="C9" s="7"/>
      <c r="D9" s="7"/>
      <c r="E9" s="7"/>
    </row>
    <row r="10" ht="16" customHeight="1">
      <c r="A10" s="11"/>
      <c r="B10" s="11"/>
      <c r="C10" s="7"/>
      <c r="D10" s="7"/>
      <c r="E10"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10.5" defaultRowHeight="13.5" customHeight="1" outlineLevelRow="0" outlineLevelCol="0"/>
  <cols>
    <col min="1" max="10" width="10.5" style="85" customWidth="1"/>
    <col min="11" max="256" width="10.5" style="85" customWidth="1"/>
  </cols>
  <sheetData>
    <row r="1" ht="16" customHeight="1">
      <c r="A1" t="s" s="77">
        <v>62</v>
      </c>
      <c r="B1" s="11"/>
      <c r="C1" s="11"/>
      <c r="D1" s="11"/>
      <c r="E1" s="11"/>
      <c r="F1" s="11"/>
      <c r="G1" s="11"/>
      <c r="H1" s="11"/>
      <c r="I1" s="11"/>
      <c r="J1" s="11"/>
    </row>
    <row r="2" ht="8.5" customHeight="1">
      <c r="A2" t="s" s="86">
        <v>63</v>
      </c>
      <c r="B2" s="87"/>
      <c r="C2" s="87"/>
      <c r="D2" s="87"/>
      <c r="E2" s="87"/>
      <c r="F2" s="87"/>
      <c r="G2" s="87"/>
      <c r="H2" s="87"/>
      <c r="I2" s="87"/>
      <c r="J2" s="87"/>
    </row>
    <row r="3" ht="8" customHeight="1">
      <c r="A3" s="87"/>
      <c r="B3" s="87"/>
      <c r="C3" s="87"/>
      <c r="D3" s="87"/>
      <c r="E3" s="87"/>
      <c r="F3" s="87"/>
      <c r="G3" s="87"/>
      <c r="H3" s="87"/>
      <c r="I3" s="87"/>
      <c r="J3" s="87"/>
    </row>
    <row r="4" ht="8" customHeight="1">
      <c r="A4" s="87"/>
      <c r="B4" s="87"/>
      <c r="C4" s="87"/>
      <c r="D4" s="87"/>
      <c r="E4" s="87"/>
      <c r="F4" s="87"/>
      <c r="G4" s="87"/>
      <c r="H4" s="87"/>
      <c r="I4" s="87"/>
      <c r="J4" s="87"/>
    </row>
    <row r="5" ht="8" customHeight="1">
      <c r="A5" s="87"/>
      <c r="B5" s="87"/>
      <c r="C5" s="87"/>
      <c r="D5" s="87"/>
      <c r="E5" s="87"/>
      <c r="F5" s="87"/>
      <c r="G5" s="87"/>
      <c r="H5" s="87"/>
      <c r="I5" s="87"/>
      <c r="J5" s="87"/>
    </row>
    <row r="6" ht="8" customHeight="1">
      <c r="A6" s="87"/>
      <c r="B6" s="87"/>
      <c r="C6" s="87"/>
      <c r="D6" s="87"/>
      <c r="E6" s="87"/>
      <c r="F6" s="87"/>
      <c r="G6" s="87"/>
      <c r="H6" s="87"/>
      <c r="I6" s="87"/>
      <c r="J6" s="87"/>
    </row>
    <row r="7" ht="8" customHeight="1">
      <c r="A7" s="87"/>
      <c r="B7" s="87"/>
      <c r="C7" s="87"/>
      <c r="D7" s="87"/>
      <c r="E7" s="87"/>
      <c r="F7" s="87"/>
      <c r="G7" s="87"/>
      <c r="H7" s="87"/>
      <c r="I7" s="87"/>
      <c r="J7" s="87"/>
    </row>
    <row r="8" ht="8" customHeight="1">
      <c r="A8" s="87"/>
      <c r="B8" s="87"/>
      <c r="C8" s="87"/>
      <c r="D8" s="87"/>
      <c r="E8" s="87"/>
      <c r="F8" s="87"/>
      <c r="G8" s="87"/>
      <c r="H8" s="87"/>
      <c r="I8" s="87"/>
      <c r="J8" s="87"/>
    </row>
    <row r="9" ht="37" customHeight="1">
      <c r="A9" s="87"/>
      <c r="B9" s="87"/>
      <c r="C9" s="87"/>
      <c r="D9" s="87"/>
      <c r="E9" s="87"/>
      <c r="F9" s="87"/>
      <c r="G9" s="87"/>
      <c r="H9" s="87"/>
      <c r="I9" s="87"/>
      <c r="J9" s="87"/>
    </row>
    <row r="10" ht="16" customHeight="1">
      <c r="A10" s="11"/>
      <c r="B10" s="11"/>
      <c r="C10" s="11"/>
      <c r="D10" s="11"/>
      <c r="E10" s="11"/>
      <c r="F10" s="11"/>
      <c r="G10" s="11"/>
      <c r="H10" s="11"/>
      <c r="I10" s="11"/>
      <c r="J10" s="11"/>
    </row>
    <row r="11" ht="16" customHeight="1">
      <c r="A11" t="s" s="77">
        <v>64</v>
      </c>
      <c r="B11" s="11"/>
      <c r="C11" s="11"/>
      <c r="D11" s="11"/>
      <c r="E11" s="11"/>
      <c r="F11" s="11"/>
      <c r="G11" s="11"/>
      <c r="H11" s="11"/>
      <c r="I11" s="11"/>
      <c r="J11" s="11"/>
    </row>
    <row r="12" ht="8.5" customHeight="1">
      <c r="A12" t="s" s="88">
        <v>65</v>
      </c>
      <c r="B12" s="89"/>
      <c r="C12" s="89"/>
      <c r="D12" s="89"/>
      <c r="E12" s="89"/>
      <c r="F12" s="89"/>
      <c r="G12" s="89"/>
      <c r="H12" s="89"/>
      <c r="I12" s="89"/>
      <c r="J12" s="89"/>
    </row>
    <row r="13" ht="8" customHeight="1">
      <c r="A13" s="89"/>
      <c r="B13" s="89"/>
      <c r="C13" s="89"/>
      <c r="D13" s="89"/>
      <c r="E13" s="89"/>
      <c r="F13" s="89"/>
      <c r="G13" s="89"/>
      <c r="H13" s="89"/>
      <c r="I13" s="89"/>
      <c r="J13" s="89"/>
    </row>
    <row r="14" ht="8" customHeight="1">
      <c r="A14" s="89"/>
      <c r="B14" s="89"/>
      <c r="C14" s="89"/>
      <c r="D14" s="89"/>
      <c r="E14" s="89"/>
      <c r="F14" s="89"/>
      <c r="G14" s="89"/>
      <c r="H14" s="89"/>
      <c r="I14" s="89"/>
      <c r="J14" s="89"/>
    </row>
    <row r="15" ht="8" customHeight="1">
      <c r="A15" s="89"/>
      <c r="B15" s="89"/>
      <c r="C15" s="89"/>
      <c r="D15" s="89"/>
      <c r="E15" s="89"/>
      <c r="F15" s="89"/>
      <c r="G15" s="89"/>
      <c r="H15" s="89"/>
      <c r="I15" s="89"/>
      <c r="J15" s="89"/>
    </row>
    <row r="16" ht="8" customHeight="1">
      <c r="A16" s="89"/>
      <c r="B16" s="89"/>
      <c r="C16" s="89"/>
      <c r="D16" s="89"/>
      <c r="E16" s="89"/>
      <c r="F16" s="89"/>
      <c r="G16" s="89"/>
      <c r="H16" s="89"/>
      <c r="I16" s="89"/>
      <c r="J16" s="89"/>
    </row>
    <row r="17" ht="8" customHeight="1">
      <c r="A17" s="89"/>
      <c r="B17" s="89"/>
      <c r="C17" s="89"/>
      <c r="D17" s="89"/>
      <c r="E17" s="89"/>
      <c r="F17" s="89"/>
      <c r="G17" s="89"/>
      <c r="H17" s="89"/>
      <c r="I17" s="89"/>
      <c r="J17" s="89"/>
    </row>
    <row r="18" ht="8" customHeight="1">
      <c r="A18" s="89"/>
      <c r="B18" s="89"/>
      <c r="C18" s="89"/>
      <c r="D18" s="89"/>
      <c r="E18" s="89"/>
      <c r="F18" s="89"/>
      <c r="G18" s="89"/>
      <c r="H18" s="89"/>
      <c r="I18" s="89"/>
      <c r="J18" s="89"/>
    </row>
    <row r="19" ht="50" customHeight="1">
      <c r="A19" s="89"/>
      <c r="B19" s="89"/>
      <c r="C19" s="89"/>
      <c r="D19" s="89"/>
      <c r="E19" s="89"/>
      <c r="F19" s="89"/>
      <c r="G19" s="89"/>
      <c r="H19" s="89"/>
      <c r="I19" s="89"/>
      <c r="J19" s="89"/>
    </row>
    <row r="20" ht="16" customHeight="1">
      <c r="A20" s="11"/>
      <c r="B20" s="11"/>
      <c r="C20" s="11"/>
      <c r="D20" s="11"/>
      <c r="E20" s="11"/>
      <c r="F20" s="11"/>
      <c r="G20" s="11"/>
      <c r="H20" s="11"/>
      <c r="I20" s="11"/>
      <c r="J20" s="11"/>
    </row>
    <row r="21" ht="16" customHeight="1">
      <c r="A21" t="s" s="77">
        <v>66</v>
      </c>
      <c r="B21" s="11"/>
      <c r="C21" s="11"/>
      <c r="D21" s="11"/>
      <c r="E21" s="11"/>
      <c r="F21" s="11"/>
      <c r="G21" s="11"/>
      <c r="H21" s="11"/>
      <c r="I21" s="11"/>
      <c r="J21" s="11"/>
    </row>
    <row r="22" ht="8.5" customHeight="1">
      <c r="A22" t="s" s="88">
        <v>67</v>
      </c>
      <c r="B22" s="90"/>
      <c r="C22" s="90"/>
      <c r="D22" s="90"/>
      <c r="E22" s="90"/>
      <c r="F22" s="90"/>
      <c r="G22" s="90"/>
      <c r="H22" s="90"/>
      <c r="I22" s="90"/>
      <c r="J22" s="90"/>
    </row>
    <row r="23" ht="8" customHeight="1">
      <c r="A23" s="90"/>
      <c r="B23" s="90"/>
      <c r="C23" s="90"/>
      <c r="D23" s="90"/>
      <c r="E23" s="90"/>
      <c r="F23" s="90"/>
      <c r="G23" s="90"/>
      <c r="H23" s="90"/>
      <c r="I23" s="90"/>
      <c r="J23" s="90"/>
    </row>
    <row r="24" ht="8" customHeight="1">
      <c r="A24" s="90"/>
      <c r="B24" s="90"/>
      <c r="C24" s="90"/>
      <c r="D24" s="90"/>
      <c r="E24" s="90"/>
      <c r="F24" s="90"/>
      <c r="G24" s="90"/>
      <c r="H24" s="90"/>
      <c r="I24" s="90"/>
      <c r="J24" s="90"/>
    </row>
    <row r="25" ht="8" customHeight="1">
      <c r="A25" s="90"/>
      <c r="B25" s="90"/>
      <c r="C25" s="90"/>
      <c r="D25" s="90"/>
      <c r="E25" s="90"/>
      <c r="F25" s="90"/>
      <c r="G25" s="90"/>
      <c r="H25" s="90"/>
      <c r="I25" s="90"/>
      <c r="J25" s="90"/>
    </row>
    <row r="26" ht="8" customHeight="1">
      <c r="A26" s="90"/>
      <c r="B26" s="90"/>
      <c r="C26" s="90"/>
      <c r="D26" s="90"/>
      <c r="E26" s="90"/>
      <c r="F26" s="90"/>
      <c r="G26" s="90"/>
      <c r="H26" s="90"/>
      <c r="I26" s="90"/>
      <c r="J26" s="90"/>
    </row>
    <row r="27" ht="8" customHeight="1">
      <c r="A27" s="90"/>
      <c r="B27" s="90"/>
      <c r="C27" s="90"/>
      <c r="D27" s="90"/>
      <c r="E27" s="90"/>
      <c r="F27" s="90"/>
      <c r="G27" s="90"/>
      <c r="H27" s="90"/>
      <c r="I27" s="90"/>
      <c r="J27" s="90"/>
    </row>
    <row r="28" ht="8" customHeight="1">
      <c r="A28" s="90"/>
      <c r="B28" s="90"/>
      <c r="C28" s="90"/>
      <c r="D28" s="90"/>
      <c r="E28" s="90"/>
      <c r="F28" s="90"/>
      <c r="G28" s="90"/>
      <c r="H28" s="90"/>
      <c r="I28" s="90"/>
      <c r="J28" s="90"/>
    </row>
    <row r="29" ht="8.5" customHeight="1">
      <c r="A29" s="90"/>
      <c r="B29" s="90"/>
      <c r="C29" s="90"/>
      <c r="D29" s="90"/>
      <c r="E29" s="90"/>
      <c r="F29" s="90"/>
      <c r="G29" s="90"/>
      <c r="H29" s="90"/>
      <c r="I29" s="90"/>
      <c r="J29" s="90"/>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10.3333" defaultRowHeight="17.25" customHeight="1" outlineLevelRow="0" outlineLevelCol="0"/>
  <cols>
    <col min="1" max="1" width="3.67188" style="91" customWidth="1"/>
    <col min="2" max="2" width="15.5" style="91" customWidth="1"/>
    <col min="3" max="3" width="18.3516" style="91" customWidth="1"/>
    <col min="4" max="4" width="15.1719" style="91" customWidth="1"/>
    <col min="5" max="9" width="18.5" style="91" customWidth="1"/>
    <col min="10" max="256" width="10.3516" style="91" customWidth="1"/>
  </cols>
  <sheetData>
    <row r="1" ht="16" customHeight="1">
      <c r="A1" s="11"/>
      <c r="B1" s="11"/>
      <c r="C1" s="11"/>
      <c r="D1" s="11"/>
      <c r="E1" s="11"/>
      <c r="F1" s="11"/>
      <c r="G1" s="11"/>
      <c r="H1" s="11"/>
      <c r="I1" s="11"/>
    </row>
    <row r="2" ht="20" customHeight="1">
      <c r="A2" s="11"/>
      <c r="B2" t="s" s="92">
        <v>68</v>
      </c>
      <c r="C2" s="93"/>
      <c r="D2" s="11"/>
      <c r="E2" s="11"/>
      <c r="F2" s="11"/>
      <c r="G2" s="11"/>
      <c r="H2" s="11"/>
      <c r="I2" s="11"/>
    </row>
    <row r="3" ht="16" customHeight="1">
      <c r="A3" s="11"/>
      <c r="B3" s="12"/>
      <c r="C3" s="12"/>
      <c r="D3" s="12"/>
      <c r="E3" s="12"/>
      <c r="F3" s="12"/>
      <c r="G3" s="12"/>
      <c r="H3" s="12"/>
      <c r="I3" s="12"/>
    </row>
    <row r="4" ht="20" customHeight="1">
      <c r="A4" s="13"/>
      <c r="B4" t="s" s="94">
        <v>69</v>
      </c>
      <c r="C4" t="s" s="94">
        <v>17</v>
      </c>
      <c r="D4" t="s" s="94">
        <v>20</v>
      </c>
      <c r="E4" t="s" s="94">
        <v>70</v>
      </c>
      <c r="F4" t="s" s="94">
        <v>71</v>
      </c>
      <c r="G4" t="s" s="94">
        <v>70</v>
      </c>
      <c r="H4" t="s" s="94">
        <v>72</v>
      </c>
      <c r="I4" t="s" s="94">
        <v>70</v>
      </c>
    </row>
    <row r="5" ht="20" customHeight="1">
      <c r="A5" s="13"/>
      <c r="B5" t="s" s="95">
        <v>73</v>
      </c>
      <c r="C5" t="s" s="95">
        <v>74</v>
      </c>
      <c r="D5" s="96">
        <v>54</v>
      </c>
      <c r="E5" s="97">
        <v>42194</v>
      </c>
      <c r="F5" s="96">
        <v>100</v>
      </c>
      <c r="G5" s="97">
        <v>42197</v>
      </c>
      <c r="H5" s="96">
        <v>100</v>
      </c>
      <c r="I5" s="97">
        <v>42196</v>
      </c>
    </row>
    <row r="6" ht="20" customHeight="1">
      <c r="A6" s="13"/>
      <c r="B6" t="s" s="95">
        <v>73</v>
      </c>
      <c r="C6" t="s" s="95">
        <v>75</v>
      </c>
      <c r="D6" s="96">
        <v>46</v>
      </c>
      <c r="E6" s="97">
        <v>42195</v>
      </c>
      <c r="F6" s="26"/>
      <c r="G6" s="26"/>
      <c r="H6" s="26"/>
      <c r="I6" s="26"/>
    </row>
    <row r="7" ht="20" customHeight="1">
      <c r="A7" s="13"/>
      <c r="B7" t="s" s="95">
        <v>73</v>
      </c>
      <c r="C7" s="26"/>
      <c r="D7" s="26"/>
      <c r="E7" s="26"/>
      <c r="F7" s="26"/>
      <c r="G7" s="26"/>
      <c r="H7" s="26"/>
      <c r="I7" s="26"/>
    </row>
    <row r="8" ht="20" customHeight="1">
      <c r="A8" s="13"/>
      <c r="B8" t="s" s="95">
        <v>73</v>
      </c>
      <c r="C8" s="26"/>
      <c r="D8" s="26"/>
      <c r="E8" s="26"/>
      <c r="F8" s="26"/>
      <c r="G8" s="26"/>
      <c r="H8" s="26"/>
      <c r="I8" s="26"/>
    </row>
    <row r="9" ht="20" customHeight="1">
      <c r="A9" s="13"/>
      <c r="B9" t="s" s="95">
        <v>73</v>
      </c>
      <c r="C9" s="26"/>
      <c r="D9" s="26"/>
      <c r="E9" s="26"/>
      <c r="F9" s="26"/>
      <c r="G9" s="26"/>
      <c r="H9" s="26"/>
      <c r="I9" s="26"/>
    </row>
    <row r="10" ht="20" customHeight="1">
      <c r="A10" s="13"/>
      <c r="B10" t="s" s="95">
        <v>73</v>
      </c>
      <c r="C10" s="26"/>
      <c r="D10" s="26"/>
      <c r="E10" s="26"/>
      <c r="F10" s="26"/>
      <c r="G10" s="26"/>
      <c r="H10" s="26"/>
      <c r="I10" s="26"/>
    </row>
    <row r="11" ht="20" customHeight="1">
      <c r="A11" s="13"/>
      <c r="B11" t="s" s="95">
        <v>73</v>
      </c>
      <c r="C11" s="26"/>
      <c r="D11" s="26"/>
      <c r="E11" s="26"/>
      <c r="F11" s="26"/>
      <c r="G11" s="26"/>
      <c r="H11" s="26"/>
      <c r="I11" s="26"/>
    </row>
    <row r="12" ht="20" customHeight="1">
      <c r="A12" s="13"/>
      <c r="B12" t="s" s="95">
        <v>73</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10.1667" defaultRowHeight="13.5" customHeight="1" outlineLevelRow="0" outlineLevelCol="0"/>
  <cols>
    <col min="1" max="1" width="3.35156" style="98" customWidth="1"/>
    <col min="2" max="18" width="7.67188" style="98" customWidth="1"/>
    <col min="19" max="21" width="10.1719" style="98" customWidth="1"/>
    <col min="22" max="256" width="10.1719" style="98" customWidth="1"/>
  </cols>
  <sheetData>
    <row r="1" ht="16" customHeight="1">
      <c r="A1" s="11"/>
      <c r="B1" s="12"/>
      <c r="C1" s="12"/>
      <c r="D1" s="12"/>
      <c r="E1" s="12"/>
      <c r="F1" s="12"/>
      <c r="G1" s="12"/>
      <c r="H1" s="12"/>
      <c r="I1" s="12"/>
      <c r="J1" s="12"/>
      <c r="K1" s="12"/>
      <c r="L1" s="12"/>
      <c r="M1" s="12"/>
      <c r="N1" s="12"/>
      <c r="O1" s="12"/>
      <c r="P1" s="12"/>
      <c r="Q1" s="12"/>
      <c r="R1" s="11"/>
      <c r="S1" s="7"/>
      <c r="T1" s="7"/>
      <c r="U1" s="7"/>
    </row>
    <row r="2" ht="16" customHeight="1">
      <c r="A2" s="13"/>
      <c r="B2" t="s" s="14">
        <v>17</v>
      </c>
      <c r="C2" s="15"/>
      <c r="D2" s="19"/>
      <c r="E2" s="19"/>
      <c r="F2" t="s" s="14">
        <v>19</v>
      </c>
      <c r="G2" s="15"/>
      <c r="H2" t="s" s="18">
        <v>20</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77</v>
      </c>
      <c r="M3" s="26"/>
      <c r="N3" s="26"/>
      <c r="O3" s="26"/>
      <c r="P3" s="26"/>
      <c r="Q3" s="26"/>
      <c r="R3" s="22"/>
      <c r="S3" s="23"/>
      <c r="T3" s="7"/>
      <c r="U3" s="7"/>
    </row>
    <row r="4" ht="16" customHeight="1">
      <c r="A4" s="13"/>
      <c r="B4" t="s" s="14">
        <v>27</v>
      </c>
      <c r="C4" s="15"/>
      <c r="D4" s="27">
        <f>SUM($R$9:$S$993)</f>
        <v>153684.210526316</v>
      </c>
      <c r="E4" s="27"/>
      <c r="F4" t="s" s="14">
        <v>28</v>
      </c>
      <c r="G4" s="15"/>
      <c r="H4" s="28">
        <f>SUM($T$9:$U$108)</f>
        <v>292</v>
      </c>
      <c r="I4" s="19"/>
      <c r="J4" t="s" s="14">
        <v>78</v>
      </c>
      <c r="K4" s="15"/>
      <c r="L4" s="21">
        <f>MAX($C$9:$D$990)-C9</f>
        <v>153684.21052632</v>
      </c>
      <c r="M4" s="21"/>
      <c r="N4" t="s" s="14">
        <v>79</v>
      </c>
      <c r="O4" s="15"/>
      <c r="P4" s="27">
        <f>MIN($C$9:$D$990)-C9</f>
        <v>0</v>
      </c>
      <c r="Q4" s="27"/>
      <c r="R4" s="22"/>
      <c r="S4" s="23"/>
      <c r="T4" s="23"/>
      <c r="U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c r="M5" s="32"/>
      <c r="N5" t="s" s="33">
        <v>35</v>
      </c>
      <c r="O5" s="34"/>
      <c r="P5" s="31"/>
      <c r="Q5" s="32"/>
      <c r="R5" s="22"/>
      <c r="S5" s="23"/>
      <c r="T5" s="23"/>
      <c r="U5" s="7"/>
    </row>
    <row r="6" ht="16" customHeight="1">
      <c r="A6" s="11"/>
      <c r="B6" s="36"/>
      <c r="C6" s="36"/>
      <c r="D6" s="36"/>
      <c r="E6" s="36"/>
      <c r="F6" s="36"/>
      <c r="G6" s="36"/>
      <c r="H6" s="36"/>
      <c r="I6" s="37"/>
      <c r="J6" s="36"/>
      <c r="K6" s="36"/>
      <c r="L6" s="36"/>
      <c r="M6" s="36"/>
      <c r="N6" s="39"/>
      <c r="O6" s="39"/>
      <c r="P6" s="36"/>
      <c r="Q6" s="32"/>
      <c r="R6" s="40"/>
      <c r="S6" s="41"/>
      <c r="T6" s="41"/>
      <c r="U6" s="42"/>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row>
    <row r="9" ht="16" customHeight="1">
      <c r="A9" s="13"/>
      <c r="B9" s="30">
        <v>1</v>
      </c>
      <c r="C9" s="21">
        <v>1000000</v>
      </c>
      <c r="D9" s="21"/>
      <c r="E9" s="30">
        <v>2001</v>
      </c>
      <c r="F9" s="63">
        <v>42111</v>
      </c>
      <c r="G9" t="s" s="18">
        <v>57</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6" customHeight="1">
      <c r="A10" s="13"/>
      <c r="B10" s="30">
        <v>2</v>
      </c>
      <c r="C10" s="21">
        <f>IF(R9="","",C9+R9)</f>
        <v>1153684.21052632</v>
      </c>
      <c r="D10" s="21"/>
      <c r="E10" s="19"/>
      <c r="F10" s="63"/>
      <c r="G10" t="s" s="18">
        <v>57</v>
      </c>
      <c r="H10" s="19"/>
      <c r="I10" s="19"/>
      <c r="J10" s="19"/>
      <c r="K10" t="s" s="18">
        <f>IF(F10="","",C10*0.03)</f>
      </c>
      <c r="L10" s="21"/>
      <c r="M10" t="s" s="18">
        <f>IF(J10="","",(K10/J10)/1000)</f>
      </c>
      <c r="N10" s="19"/>
      <c r="O10" s="63"/>
      <c r="P10" s="19"/>
      <c r="Q10" s="19"/>
      <c r="R10" t="s" s="18">
        <f>IF(O10="","",(IF(G10="売",H10-P10,P10-H10))*M10*100000)</f>
      </c>
      <c r="S10" s="65"/>
      <c r="T10" t="s" s="75">
        <f>IF(O10="","",IF(R10&lt;0,J10*(-1),IF(G10="買",(P10-H10)*100,(H10-P10)*100)))</f>
      </c>
      <c r="U10" s="66"/>
    </row>
    <row r="11" ht="16" customHeight="1">
      <c r="A11" s="13"/>
      <c r="B11" s="30">
        <v>3</v>
      </c>
      <c r="C11" t="s" s="18">
        <f>IF(R10="","",C10+R10)</f>
      </c>
      <c r="D11" s="21"/>
      <c r="E11" s="19"/>
      <c r="F11" s="63"/>
      <c r="G11" t="s" s="18">
        <v>57</v>
      </c>
      <c r="H11" s="19"/>
      <c r="I11" s="19"/>
      <c r="J11" s="19"/>
      <c r="K11" t="s" s="18">
        <f>IF(F11="","",C11*0.03)</f>
      </c>
      <c r="L11" s="21"/>
      <c r="M11" t="s" s="18">
        <f>IF(J11="","",(K11/J11)/1000)</f>
      </c>
      <c r="N11" s="19"/>
      <c r="O11" s="63"/>
      <c r="P11" s="19"/>
      <c r="Q11" s="19"/>
      <c r="R11" t="s" s="18">
        <f>IF(O11="","",(IF(G11="売",H11-P11,P11-H11))*M11*100000)</f>
      </c>
      <c r="S11" s="65"/>
      <c r="T11" t="s" s="75">
        <f>IF(O11="","",IF(R11&lt;0,J11*(-1),IF(G11="買",(P11-H11)*100,(H11-P11)*100)))</f>
      </c>
      <c r="U11" s="66"/>
    </row>
    <row r="12" ht="16" customHeight="1">
      <c r="A12" s="13"/>
      <c r="B12" s="30">
        <v>4</v>
      </c>
      <c r="C12" t="s" s="18">
        <f>IF(R11="","",C11+R11)</f>
      </c>
      <c r="D12" s="21"/>
      <c r="E12" s="19"/>
      <c r="F12" s="63"/>
      <c r="G12" t="s" s="18">
        <v>52</v>
      </c>
      <c r="H12" s="19"/>
      <c r="I12" s="19"/>
      <c r="J12" s="19"/>
      <c r="K12" t="s" s="18">
        <f>IF(F12="","",C12*0.03)</f>
      </c>
      <c r="L12" s="21"/>
      <c r="M12" t="s" s="18">
        <f>IF(J12="","",(K12/J12)/1000)</f>
      </c>
      <c r="N12" s="19"/>
      <c r="O12" s="63"/>
      <c r="P12" s="19"/>
      <c r="Q12" s="19"/>
      <c r="R12" t="s" s="18">
        <f>IF(O12="","",(IF(G12="売",H12-P12,P12-H12))*M12*100000)</f>
      </c>
      <c r="S12" s="65"/>
      <c r="T12" t="s" s="75">
        <f>IF(O12="","",IF(R12&lt;0,J12*(-1),IF(G12="買",(P12-H12)*100,(H12-P12)*100)))</f>
      </c>
      <c r="U12" s="66"/>
    </row>
    <row r="13" ht="16" customHeight="1">
      <c r="A13" s="13"/>
      <c r="B13" s="30">
        <v>5</v>
      </c>
      <c r="C13" t="s" s="18">
        <f>IF(R12="","",C12+R12)</f>
      </c>
      <c r="D13" s="21"/>
      <c r="E13" s="19"/>
      <c r="F13" s="63"/>
      <c r="G13" t="s" s="18">
        <v>52</v>
      </c>
      <c r="H13" s="19"/>
      <c r="I13" s="19"/>
      <c r="J13" s="19"/>
      <c r="K13" t="s" s="18">
        <f>IF(F13="","",C13*0.03)</f>
      </c>
      <c r="L13" s="21"/>
      <c r="M13" t="s" s="18">
        <f>IF(J13="","",(K13/J13)/1000)</f>
      </c>
      <c r="N13" s="19"/>
      <c r="O13" s="63"/>
      <c r="P13" s="19"/>
      <c r="Q13" s="19"/>
      <c r="R13" t="s" s="18">
        <f>IF(O13="","",(IF(G13="売",H13-P13,P13-H13))*M13*100000)</f>
      </c>
      <c r="S13" s="65"/>
      <c r="T13" t="s" s="75">
        <f>IF(O13="","",IF(R13&lt;0,J13*(-1),IF(G13="買",(P13-H13)*100,(H13-P13)*100)))</f>
      </c>
      <c r="U13" s="66"/>
    </row>
    <row r="14" ht="16" customHeight="1">
      <c r="A14" s="13"/>
      <c r="B14" s="30">
        <v>6</v>
      </c>
      <c r="C14" t="s" s="18">
        <f>IF(R13="","",C13+R13)</f>
      </c>
      <c r="D14" s="21"/>
      <c r="E14" s="19"/>
      <c r="F14" s="63"/>
      <c r="G14" t="s" s="18">
        <v>57</v>
      </c>
      <c r="H14" s="19"/>
      <c r="I14" s="19"/>
      <c r="J14" s="19"/>
      <c r="K14" t="s" s="18">
        <f>IF(F14="","",C14*0.03)</f>
      </c>
      <c r="L14" s="21"/>
      <c r="M14" t="s" s="18">
        <f>IF(J14="","",(K14/J14)/1000)</f>
      </c>
      <c r="N14" s="19"/>
      <c r="O14" s="63"/>
      <c r="P14" s="19"/>
      <c r="Q14" s="19"/>
      <c r="R14" t="s" s="18">
        <f>IF(O14="","",(IF(G14="売",H14-P14,P14-H14))*M14*100000)</f>
      </c>
      <c r="S14" s="65"/>
      <c r="T14" t="s" s="75">
        <f>IF(O14="","",IF(R14&lt;0,J14*(-1),IF(G14="買",(P14-H14)*100,(H14-P14)*100)))</f>
      </c>
      <c r="U14" s="66"/>
    </row>
    <row r="15" ht="16" customHeight="1">
      <c r="A15" s="13"/>
      <c r="B15" s="30">
        <v>7</v>
      </c>
      <c r="C15" t="s" s="18">
        <f>IF(R14="","",C14+R14)</f>
      </c>
      <c r="D15" s="21"/>
      <c r="E15" s="19"/>
      <c r="F15" s="63"/>
      <c r="G15" t="s" s="18">
        <v>57</v>
      </c>
      <c r="H15" s="19"/>
      <c r="I15" s="19"/>
      <c r="J15" s="19"/>
      <c r="K15" t="s" s="18">
        <f>IF(F15="","",C15*0.03)</f>
      </c>
      <c r="L15" s="21"/>
      <c r="M15" t="s" s="18">
        <f>IF(J15="","",(K15/J15)/1000)</f>
      </c>
      <c r="N15" s="19"/>
      <c r="O15" s="63"/>
      <c r="P15" s="19"/>
      <c r="Q15" s="19"/>
      <c r="R15" t="s" s="18">
        <f>IF(O15="","",(IF(G15="売",H15-P15,P15-H15))*M15*100000)</f>
      </c>
      <c r="S15" s="65"/>
      <c r="T15" t="s" s="75">
        <f>IF(O15="","",IF(R15&lt;0,J15*(-1),IF(G15="買",(P15-H15)*100,(H15-P15)*100)))</f>
      </c>
      <c r="U15" s="66"/>
    </row>
    <row r="16" ht="16" customHeight="1">
      <c r="A16" s="13"/>
      <c r="B16" s="30">
        <v>8</v>
      </c>
      <c r="C16" t="s" s="18">
        <f>IF(R15="","",C15+R15)</f>
      </c>
      <c r="D16" s="21"/>
      <c r="E16" s="19"/>
      <c r="F16" s="63"/>
      <c r="G16" t="s" s="18">
        <v>57</v>
      </c>
      <c r="H16" s="19"/>
      <c r="I16" s="19"/>
      <c r="J16" s="19"/>
      <c r="K16" t="s" s="18">
        <f>IF(F16="","",C16*0.03)</f>
      </c>
      <c r="L16" s="21"/>
      <c r="M16" t="s" s="18">
        <f>IF(J16="","",(K16/J16)/1000)</f>
      </c>
      <c r="N16" s="19"/>
      <c r="O16" s="63"/>
      <c r="P16" s="19"/>
      <c r="Q16" s="19"/>
      <c r="R16" t="s" s="18">
        <f>IF(O16="","",(IF(G16="売",H16-P16,P16-H16))*M16*100000)</f>
      </c>
      <c r="S16" s="65"/>
      <c r="T16" t="s" s="75">
        <f>IF(O16="","",IF(R16&lt;0,J16*(-1),IF(G16="買",(P16-H16)*100,(H16-P16)*100)))</f>
      </c>
      <c r="U16" s="66"/>
    </row>
    <row r="17" ht="16" customHeight="1">
      <c r="A17" s="13"/>
      <c r="B17" s="30">
        <v>9</v>
      </c>
      <c r="C17" t="s" s="18">
        <f>IF(R16="","",C16+R16)</f>
      </c>
      <c r="D17" s="21"/>
      <c r="E17" s="19"/>
      <c r="F17" s="63"/>
      <c r="G17" t="s" s="18">
        <v>57</v>
      </c>
      <c r="H17" s="19"/>
      <c r="I17" s="19"/>
      <c r="J17" s="19"/>
      <c r="K17" t="s" s="18">
        <f>IF(F17="","",C17*0.03)</f>
      </c>
      <c r="L17" s="21"/>
      <c r="M17" t="s" s="18">
        <f>IF(J17="","",(K17/J17)/1000)</f>
      </c>
      <c r="N17" s="19"/>
      <c r="O17" s="63"/>
      <c r="P17" s="19"/>
      <c r="Q17" s="19"/>
      <c r="R17" t="s" s="18">
        <f>IF(O17="","",(IF(G17="売",H17-P17,P17-H17))*M17*100000)</f>
      </c>
      <c r="S17" s="65"/>
      <c r="T17" t="s" s="75">
        <f>IF(O17="","",IF(R17&lt;0,J17*(-1),IF(G17="買",(P17-H17)*100,(H17-P17)*100)))</f>
      </c>
      <c r="U17" s="66"/>
    </row>
    <row r="18" ht="16" customHeight="1">
      <c r="A18" s="13"/>
      <c r="B18" s="30">
        <v>10</v>
      </c>
      <c r="C18" t="s" s="18">
        <f>IF(R17="","",C17+R17)</f>
      </c>
      <c r="D18" s="21"/>
      <c r="E18" s="19"/>
      <c r="F18" s="63"/>
      <c r="G18" t="s" s="18">
        <v>57</v>
      </c>
      <c r="H18" s="19"/>
      <c r="I18" s="19"/>
      <c r="J18" s="19"/>
      <c r="K18" t="s" s="18">
        <f>IF(F18="","",C18*0.03)</f>
      </c>
      <c r="L18" s="21"/>
      <c r="M18" t="s" s="18">
        <f>IF(J18="","",(K18/J18)/1000)</f>
      </c>
      <c r="N18" s="19"/>
      <c r="O18" s="63"/>
      <c r="P18" s="19"/>
      <c r="Q18" s="19"/>
      <c r="R18" t="s" s="18">
        <f>IF(O18="","",(IF(G18="売",H18-P18,P18-H18))*M18*100000)</f>
      </c>
      <c r="S18" s="65"/>
      <c r="T18" t="s" s="75">
        <f>IF(O18="","",IF(R18&lt;0,J18*(-1),IF(G18="買",(P18-H18)*100,(H18-P18)*100)))</f>
      </c>
      <c r="U18" s="66"/>
    </row>
    <row r="19" ht="16" customHeight="1">
      <c r="A19" s="13"/>
      <c r="B19" s="30">
        <v>11</v>
      </c>
      <c r="C19" t="s" s="18">
        <f>IF(R18="","",C18+R18)</f>
      </c>
      <c r="D19" s="21"/>
      <c r="E19" s="19"/>
      <c r="F19" s="63"/>
      <c r="G19" t="s" s="18">
        <v>57</v>
      </c>
      <c r="H19" s="19"/>
      <c r="I19" s="19"/>
      <c r="J19" s="19"/>
      <c r="K19" t="s" s="18">
        <f>IF(F19="","",C19*0.03)</f>
      </c>
      <c r="L19" s="21"/>
      <c r="M19" t="s" s="18">
        <f>IF(J19="","",(K19/J19)/1000)</f>
      </c>
      <c r="N19" s="19"/>
      <c r="O19" s="63"/>
      <c r="P19" s="19"/>
      <c r="Q19" s="19"/>
      <c r="R19" t="s" s="18">
        <f>IF(O19="","",(IF(G19="売",H19-P19,P19-H19))*M19*100000)</f>
      </c>
      <c r="S19" s="65"/>
      <c r="T19" t="s" s="75">
        <f>IF(O19="","",IF(R19&lt;0,J19*(-1),IF(G19="買",(P19-H19)*100,(H19-P19)*100)))</f>
      </c>
      <c r="U19" s="66"/>
    </row>
    <row r="20" ht="16" customHeight="1">
      <c r="A20" s="13"/>
      <c r="B20" s="30">
        <v>12</v>
      </c>
      <c r="C20" t="s" s="18">
        <f>IF(R19="","",C19+R19)</f>
      </c>
      <c r="D20" s="21"/>
      <c r="E20" s="19"/>
      <c r="F20" s="63"/>
      <c r="G20" t="s" s="18">
        <v>57</v>
      </c>
      <c r="H20" s="19"/>
      <c r="I20" s="19"/>
      <c r="J20" s="19"/>
      <c r="K20" t="s" s="18">
        <f>IF(F20="","",C20*0.03)</f>
      </c>
      <c r="L20" s="21"/>
      <c r="M20" t="s" s="18">
        <f>IF(J20="","",(K20/J20)/1000)</f>
      </c>
      <c r="N20" s="19"/>
      <c r="O20" s="63"/>
      <c r="P20" s="19"/>
      <c r="Q20" s="19"/>
      <c r="R20" t="s" s="18">
        <f>IF(O20="","",(IF(G20="売",H20-P20,P20-H20))*M20*100000)</f>
      </c>
      <c r="S20" s="65"/>
      <c r="T20" t="s" s="75">
        <f>IF(O20="","",IF(R20&lt;0,J20*(-1),IF(G20="買",(P20-H20)*100,(H20-P20)*100)))</f>
      </c>
      <c r="U20" s="66"/>
    </row>
    <row r="21" ht="16" customHeight="1">
      <c r="A21" s="13"/>
      <c r="B21" s="30">
        <v>13</v>
      </c>
      <c r="C21" t="s" s="18">
        <f>IF(R20="","",C20+R20)</f>
      </c>
      <c r="D21" s="21"/>
      <c r="E21" s="19"/>
      <c r="F21" s="63"/>
      <c r="G21" t="s" s="18">
        <v>57</v>
      </c>
      <c r="H21" s="19"/>
      <c r="I21" s="19"/>
      <c r="J21" s="19"/>
      <c r="K21" t="s" s="18">
        <f>IF(F21="","",C21*0.03)</f>
      </c>
      <c r="L21" s="21"/>
      <c r="M21" t="s" s="18">
        <f>IF(J21="","",(K21/J21)/1000)</f>
      </c>
      <c r="N21" s="19"/>
      <c r="O21" s="63"/>
      <c r="P21" s="19"/>
      <c r="Q21" s="19"/>
      <c r="R21" t="s" s="18">
        <f>IF(O21="","",(IF(G21="売",H21-P21,P21-H21))*M21*100000)</f>
      </c>
      <c r="S21" s="65"/>
      <c r="T21" t="s" s="75">
        <f>IF(O21="","",IF(R21&lt;0,J21*(-1),IF(G21="買",(P21-H21)*100,(H21-P21)*100)))</f>
      </c>
      <c r="U21" s="66"/>
    </row>
    <row r="22" ht="16" customHeight="1">
      <c r="A22" s="13"/>
      <c r="B22" s="30">
        <v>14</v>
      </c>
      <c r="C22" t="s" s="18">
        <f>IF(R21="","",C21+R21)</f>
      </c>
      <c r="D22" s="21"/>
      <c r="E22" s="19"/>
      <c r="F22" s="63"/>
      <c r="G22" t="s" s="18">
        <v>52</v>
      </c>
      <c r="H22" s="19"/>
      <c r="I22" s="19"/>
      <c r="J22" s="19"/>
      <c r="K22" t="s" s="18">
        <f>IF(F22="","",C22*0.03)</f>
      </c>
      <c r="L22" s="21"/>
      <c r="M22" t="s" s="18">
        <f>IF(J22="","",(K22/J22)/1000)</f>
      </c>
      <c r="N22" s="19"/>
      <c r="O22" s="63"/>
      <c r="P22" s="19"/>
      <c r="Q22" s="19"/>
      <c r="R22" t="s" s="18">
        <f>IF(O22="","",(IF(G22="売",H22-P22,P22-H22))*M22*100000)</f>
      </c>
      <c r="S22" s="65"/>
      <c r="T22" t="s" s="75">
        <f>IF(O22="","",IF(R22&lt;0,J22*(-1),IF(G22="買",(P22-H22)*100,(H22-P22)*100)))</f>
      </c>
      <c r="U22" s="66"/>
    </row>
    <row r="23" ht="16" customHeight="1">
      <c r="A23" s="13"/>
      <c r="B23" s="30">
        <v>15</v>
      </c>
      <c r="C23" t="s" s="18">
        <f>IF(R22="","",C22+R22)</f>
      </c>
      <c r="D23" s="21"/>
      <c r="E23" s="19"/>
      <c r="F23" s="63"/>
      <c r="G23" t="s" s="18">
        <v>57</v>
      </c>
      <c r="H23" s="19"/>
      <c r="I23" s="19"/>
      <c r="J23" s="19"/>
      <c r="K23" t="s" s="18">
        <f>IF(F23="","",C23*0.03)</f>
      </c>
      <c r="L23" s="21"/>
      <c r="M23" t="s" s="18">
        <f>IF(J23="","",(K23/J23)/1000)</f>
      </c>
      <c r="N23" s="19"/>
      <c r="O23" s="63"/>
      <c r="P23" s="19"/>
      <c r="Q23" s="19"/>
      <c r="R23" t="s" s="18">
        <f>IF(O23="","",(IF(G23="売",H23-P23,P23-H23))*M23*100000)</f>
      </c>
      <c r="S23" s="65"/>
      <c r="T23" t="s" s="75">
        <f>IF(O23="","",IF(R23&lt;0,J23*(-1),IF(G23="買",(P23-H23)*100,(H23-P23)*100)))</f>
      </c>
      <c r="U23" s="66"/>
    </row>
    <row r="24" ht="16" customHeight="1">
      <c r="A24" s="13"/>
      <c r="B24" s="30">
        <v>16</v>
      </c>
      <c r="C24" t="s" s="18">
        <f>IF(R23="","",C23+R23)</f>
      </c>
      <c r="D24" s="21"/>
      <c r="E24" s="19"/>
      <c r="F24" s="63"/>
      <c r="G24" t="s" s="18">
        <v>57</v>
      </c>
      <c r="H24" s="19"/>
      <c r="I24" s="19"/>
      <c r="J24" s="19"/>
      <c r="K24" t="s" s="18">
        <f>IF(F24="","",C24*0.03)</f>
      </c>
      <c r="L24" s="21"/>
      <c r="M24" t="s" s="18">
        <f>IF(J24="","",(K24/J24)/1000)</f>
      </c>
      <c r="N24" s="19"/>
      <c r="O24" s="63"/>
      <c r="P24" s="19"/>
      <c r="Q24" s="19"/>
      <c r="R24" t="s" s="18">
        <f>IF(O24="","",(IF(G24="売",H24-P24,P24-H24))*M24*100000)</f>
      </c>
      <c r="S24" s="65"/>
      <c r="T24" t="s" s="75">
        <f>IF(O24="","",IF(R24&lt;0,J24*(-1),IF(G24="買",(P24-H24)*100,(H24-P24)*100)))</f>
      </c>
      <c r="U24" s="66"/>
    </row>
    <row r="25" ht="16" customHeight="1">
      <c r="A25" s="13"/>
      <c r="B25" s="30">
        <v>17</v>
      </c>
      <c r="C25" t="s" s="18">
        <f>IF(R24="","",C24+R24)</f>
      </c>
      <c r="D25" s="21"/>
      <c r="E25" s="19"/>
      <c r="F25" s="63"/>
      <c r="G25" t="s" s="18">
        <v>57</v>
      </c>
      <c r="H25" s="19"/>
      <c r="I25" s="19"/>
      <c r="J25" s="19"/>
      <c r="K25" t="s" s="18">
        <f>IF(F25="","",C25*0.03)</f>
      </c>
      <c r="L25" s="21"/>
      <c r="M25" t="s" s="18">
        <f>IF(J25="","",(K25/J25)/1000)</f>
      </c>
      <c r="N25" s="19"/>
      <c r="O25" s="63"/>
      <c r="P25" s="19"/>
      <c r="Q25" s="19"/>
      <c r="R25" t="s" s="18">
        <f>IF(O25="","",(IF(G25="売",H25-P25,P25-H25))*M25*100000)</f>
      </c>
      <c r="S25" s="65"/>
      <c r="T25" t="s" s="75">
        <f>IF(O25="","",IF(R25&lt;0,J25*(-1),IF(G25="買",(P25-H25)*100,(H25-P25)*100)))</f>
      </c>
      <c r="U25" s="66"/>
    </row>
    <row r="26" ht="16" customHeight="1">
      <c r="A26" s="13"/>
      <c r="B26" s="30">
        <v>18</v>
      </c>
      <c r="C26" t="s" s="18">
        <f>IF(R25="","",C25+R25)</f>
      </c>
      <c r="D26" s="21"/>
      <c r="E26" s="19"/>
      <c r="F26" s="63"/>
      <c r="G26" t="s" s="18">
        <v>57</v>
      </c>
      <c r="H26" s="19"/>
      <c r="I26" s="19"/>
      <c r="J26" s="19"/>
      <c r="K26" t="s" s="18">
        <f>IF(F26="","",C26*0.03)</f>
      </c>
      <c r="L26" s="21"/>
      <c r="M26" t="s" s="18">
        <f>IF(J26="","",(K26/J26)/1000)</f>
      </c>
      <c r="N26" s="19"/>
      <c r="O26" s="63"/>
      <c r="P26" s="19"/>
      <c r="Q26" s="19"/>
      <c r="R26" t="s" s="18">
        <f>IF(O26="","",(IF(G26="売",H26-P26,P26-H26))*M26*100000)</f>
      </c>
      <c r="S26" s="65"/>
      <c r="T26" t="s" s="75">
        <f>IF(O26="","",IF(R26&lt;0,J26*(-1),IF(G26="買",(P26-H26)*100,(H26-P26)*100)))</f>
      </c>
      <c r="U26" s="66"/>
    </row>
    <row r="27" ht="16" customHeight="1">
      <c r="A27" s="13"/>
      <c r="B27" s="30">
        <v>19</v>
      </c>
      <c r="C27" t="s" s="18">
        <f>IF(R26="","",C26+R26)</f>
      </c>
      <c r="D27" s="21"/>
      <c r="E27" s="19"/>
      <c r="F27" s="63"/>
      <c r="G27" t="s" s="18">
        <v>52</v>
      </c>
      <c r="H27" s="19"/>
      <c r="I27" s="19"/>
      <c r="J27" s="19"/>
      <c r="K27" t="s" s="18">
        <f>IF(F27="","",C27*0.03)</f>
      </c>
      <c r="L27" s="21"/>
      <c r="M27" t="s" s="18">
        <f>IF(J27="","",(K27/J27)/1000)</f>
      </c>
      <c r="N27" s="19"/>
      <c r="O27" s="63"/>
      <c r="P27" s="19"/>
      <c r="Q27" s="19"/>
      <c r="R27" t="s" s="18">
        <f>IF(O27="","",(IF(G27="売",H27-P27,P27-H27))*M27*100000)</f>
      </c>
      <c r="S27" s="65"/>
      <c r="T27" t="s" s="75">
        <f>IF(O27="","",IF(R27&lt;0,J27*(-1),IF(G27="買",(P27-H27)*100,(H27-P27)*100)))</f>
      </c>
      <c r="U27" s="66"/>
    </row>
    <row r="28" ht="16" customHeight="1">
      <c r="A28" s="13"/>
      <c r="B28" s="30">
        <v>20</v>
      </c>
      <c r="C28" t="s" s="18">
        <f>IF(R27="","",C27+R27)</f>
      </c>
      <c r="D28" s="21"/>
      <c r="E28" s="19"/>
      <c r="F28" s="63"/>
      <c r="G28" t="s" s="18">
        <v>57</v>
      </c>
      <c r="H28" s="19"/>
      <c r="I28" s="19"/>
      <c r="J28" s="19"/>
      <c r="K28" t="s" s="18">
        <f>IF(F28="","",C28*0.03)</f>
      </c>
      <c r="L28" s="21"/>
      <c r="M28" t="s" s="18">
        <f>IF(J28="","",(K28/J28)/1000)</f>
      </c>
      <c r="N28" s="19"/>
      <c r="O28" s="63"/>
      <c r="P28" s="19"/>
      <c r="Q28" s="19"/>
      <c r="R28" t="s" s="18">
        <f>IF(O28="","",(IF(G28="売",H28-P28,P28-H28))*M28*100000)</f>
      </c>
      <c r="S28" s="65"/>
      <c r="T28" t="s" s="75">
        <f>IF(O28="","",IF(R28&lt;0,J28*(-1),IF(G28="買",(P28-H28)*100,(H28-P28)*100)))</f>
      </c>
      <c r="U28" s="66"/>
    </row>
    <row r="29" ht="16" customHeight="1">
      <c r="A29" s="13"/>
      <c r="B29" s="30">
        <v>21</v>
      </c>
      <c r="C29" t="s" s="18">
        <f>IF(R28="","",C28+R28)</f>
      </c>
      <c r="D29" s="21"/>
      <c r="E29" s="19"/>
      <c r="F29" s="63"/>
      <c r="G29" t="s" s="18">
        <v>52</v>
      </c>
      <c r="H29" s="19"/>
      <c r="I29" s="19"/>
      <c r="J29" s="19"/>
      <c r="K29" t="s" s="18">
        <f>IF(F29="","",C29*0.03)</f>
      </c>
      <c r="L29" s="21"/>
      <c r="M29" t="s" s="18">
        <f>IF(J29="","",(K29/J29)/1000)</f>
      </c>
      <c r="N29" s="19"/>
      <c r="O29" s="63"/>
      <c r="P29" s="19"/>
      <c r="Q29" s="19"/>
      <c r="R29" t="s" s="18">
        <f>IF(O29="","",(IF(G29="売",H29-P29,P29-H29))*M29*100000)</f>
      </c>
      <c r="S29" s="65"/>
      <c r="T29" t="s" s="75">
        <f>IF(O29="","",IF(R29&lt;0,J29*(-1),IF(G29="買",(P29-H29)*100,(H29-P29)*100)))</f>
      </c>
      <c r="U29" s="66"/>
    </row>
    <row r="30" ht="16" customHeight="1">
      <c r="A30" s="13"/>
      <c r="B30" s="30">
        <v>22</v>
      </c>
      <c r="C30" t="s" s="18">
        <f>IF(R29="","",C29+R29)</f>
      </c>
      <c r="D30" s="21"/>
      <c r="E30" s="19"/>
      <c r="F30" s="63"/>
      <c r="G30" t="s" s="18">
        <v>52</v>
      </c>
      <c r="H30" s="19"/>
      <c r="I30" s="19"/>
      <c r="J30" s="19"/>
      <c r="K30" t="s" s="18">
        <f>IF(F30="","",C30*0.03)</f>
      </c>
      <c r="L30" s="21"/>
      <c r="M30" t="s" s="18">
        <f>IF(J30="","",(K30/J30)/1000)</f>
      </c>
      <c r="N30" s="19"/>
      <c r="O30" s="63"/>
      <c r="P30" s="19"/>
      <c r="Q30" s="19"/>
      <c r="R30" t="s" s="18">
        <f>IF(O30="","",(IF(G30="売",H30-P30,P30-H30))*M30*100000)</f>
      </c>
      <c r="S30" s="65"/>
      <c r="T30" t="s" s="75">
        <f>IF(O30="","",IF(R30&lt;0,J30*(-1),IF(G30="買",(P30-H30)*100,(H30-P30)*100)))</f>
      </c>
      <c r="U30" s="66"/>
    </row>
    <row r="31" ht="16" customHeight="1">
      <c r="A31" s="13"/>
      <c r="B31" s="30">
        <v>23</v>
      </c>
      <c r="C31" t="s" s="18">
        <f>IF(R30="","",C30+R30)</f>
      </c>
      <c r="D31" s="21"/>
      <c r="E31" s="19"/>
      <c r="F31" s="63"/>
      <c r="G31" t="s" s="18">
        <v>52</v>
      </c>
      <c r="H31" s="19"/>
      <c r="I31" s="19"/>
      <c r="J31" s="19"/>
      <c r="K31" t="s" s="18">
        <f>IF(F31="","",C31*0.03)</f>
      </c>
      <c r="L31" s="21"/>
      <c r="M31" t="s" s="18">
        <f>IF(J31="","",(K31/J31)/1000)</f>
      </c>
      <c r="N31" s="19"/>
      <c r="O31" s="63"/>
      <c r="P31" s="19"/>
      <c r="Q31" s="19"/>
      <c r="R31" t="s" s="18">
        <f>IF(O31="","",(IF(G31="売",H31-P31,P31-H31))*M31*100000)</f>
      </c>
      <c r="S31" s="65"/>
      <c r="T31" t="s" s="75">
        <f>IF(O31="","",IF(R31&lt;0,J31*(-1),IF(G31="買",(P31-H31)*100,(H31-P31)*100)))</f>
      </c>
      <c r="U31" s="66"/>
    </row>
    <row r="32" ht="16" customHeight="1">
      <c r="A32" s="13"/>
      <c r="B32" s="30">
        <v>24</v>
      </c>
      <c r="C32" t="s" s="18">
        <f>IF(R31="","",C31+R31)</f>
      </c>
      <c r="D32" s="21"/>
      <c r="E32" s="19"/>
      <c r="F32" s="63"/>
      <c r="G32" t="s" s="18">
        <v>52</v>
      </c>
      <c r="H32" s="19"/>
      <c r="I32" s="19"/>
      <c r="J32" s="19"/>
      <c r="K32" t="s" s="18">
        <f>IF(F32="","",C32*0.03)</f>
      </c>
      <c r="L32" s="21"/>
      <c r="M32" t="s" s="18">
        <f>IF(J32="","",(K32/J32)/1000)</f>
      </c>
      <c r="N32" s="19"/>
      <c r="O32" s="63"/>
      <c r="P32" s="19"/>
      <c r="Q32" s="19"/>
      <c r="R32" t="s" s="18">
        <f>IF(O32="","",(IF(G32="売",H32-P32,P32-H32))*M32*100000)</f>
      </c>
      <c r="S32" s="65"/>
      <c r="T32" t="s" s="75">
        <f>IF(O32="","",IF(R32&lt;0,J32*(-1),IF(G32="買",(P32-H32)*100,(H32-P32)*100)))</f>
      </c>
      <c r="U32" s="66"/>
    </row>
    <row r="33" ht="16" customHeight="1">
      <c r="A33" s="13"/>
      <c r="B33" s="30">
        <v>25</v>
      </c>
      <c r="C33" t="s" s="18">
        <f>IF(R32="","",C32+R32)</f>
      </c>
      <c r="D33" s="21"/>
      <c r="E33" s="19"/>
      <c r="F33" s="63"/>
      <c r="G33" t="s" s="18">
        <v>57</v>
      </c>
      <c r="H33" s="19"/>
      <c r="I33" s="19"/>
      <c r="J33" s="19"/>
      <c r="K33" t="s" s="18">
        <f>IF(F33="","",C33*0.03)</f>
      </c>
      <c r="L33" s="21"/>
      <c r="M33" t="s" s="18">
        <f>IF(J33="","",(K33/J33)/1000)</f>
      </c>
      <c r="N33" s="19"/>
      <c r="O33" s="63"/>
      <c r="P33" s="19"/>
      <c r="Q33" s="19"/>
      <c r="R33" t="s" s="18">
        <f>IF(O33="","",(IF(G33="売",H33-P33,P33-H33))*M33*100000)</f>
      </c>
      <c r="S33" s="65"/>
      <c r="T33" t="s" s="75">
        <f>IF(O33="","",IF(R33&lt;0,J33*(-1),IF(G33="買",(P33-H33)*100,(H33-P33)*100)))</f>
      </c>
      <c r="U33" s="66"/>
    </row>
    <row r="34" ht="16" customHeight="1">
      <c r="A34" s="13"/>
      <c r="B34" s="30">
        <v>26</v>
      </c>
      <c r="C34" t="s" s="18">
        <f>IF(R33="","",C33+R33)</f>
      </c>
      <c r="D34" s="21"/>
      <c r="E34" s="19"/>
      <c r="F34" s="63"/>
      <c r="G34" t="s" s="18">
        <v>52</v>
      </c>
      <c r="H34" s="19"/>
      <c r="I34" s="19"/>
      <c r="J34" s="19"/>
      <c r="K34" t="s" s="18">
        <f>IF(F34="","",C34*0.03)</f>
      </c>
      <c r="L34" s="21"/>
      <c r="M34" t="s" s="18">
        <f>IF(J34="","",(K34/J34)/1000)</f>
      </c>
      <c r="N34" s="19"/>
      <c r="O34" s="63"/>
      <c r="P34" s="19"/>
      <c r="Q34" s="19"/>
      <c r="R34" t="s" s="18">
        <f>IF(O34="","",(IF(G34="売",H34-P34,P34-H34))*M34*100000)</f>
      </c>
      <c r="S34" s="65"/>
      <c r="T34" t="s" s="75">
        <f>IF(O34="","",IF(R34&lt;0,J34*(-1),IF(G34="買",(P34-H34)*100,(H34-P34)*100)))</f>
      </c>
      <c r="U34" s="66"/>
    </row>
    <row r="35" ht="16" customHeight="1">
      <c r="A35" s="13"/>
      <c r="B35" s="30">
        <v>27</v>
      </c>
      <c r="C35" t="s" s="18">
        <f>IF(R34="","",C34+R34)</f>
      </c>
      <c r="D35" s="21"/>
      <c r="E35" s="19"/>
      <c r="F35" s="63"/>
      <c r="G35" t="s" s="18">
        <v>52</v>
      </c>
      <c r="H35" s="19"/>
      <c r="I35" s="19"/>
      <c r="J35" s="19"/>
      <c r="K35" t="s" s="18">
        <f>IF(F35="","",C35*0.03)</f>
      </c>
      <c r="L35" s="21"/>
      <c r="M35" t="s" s="18">
        <f>IF(J35="","",(K35/J35)/1000)</f>
      </c>
      <c r="N35" s="19"/>
      <c r="O35" s="63"/>
      <c r="P35" s="19"/>
      <c r="Q35" s="19"/>
      <c r="R35" t="s" s="18">
        <f>IF(O35="","",(IF(G35="売",H35-P35,P35-H35))*M35*100000)</f>
      </c>
      <c r="S35" s="65"/>
      <c r="T35" t="s" s="75">
        <f>IF(O35="","",IF(R35&lt;0,J35*(-1),IF(G35="買",(P35-H35)*100,(H35-P35)*100)))</f>
      </c>
      <c r="U35" s="66"/>
    </row>
    <row r="36" ht="16" customHeight="1">
      <c r="A36" s="13"/>
      <c r="B36" s="30">
        <v>28</v>
      </c>
      <c r="C36" t="s" s="18">
        <f>IF(R35="","",C35+R35)</f>
      </c>
      <c r="D36" s="21"/>
      <c r="E36" s="19"/>
      <c r="F36" s="63"/>
      <c r="G36" t="s" s="18">
        <v>52</v>
      </c>
      <c r="H36" s="19"/>
      <c r="I36" s="19"/>
      <c r="J36" s="19"/>
      <c r="K36" t="s" s="18">
        <f>IF(F36="","",C36*0.03)</f>
      </c>
      <c r="L36" s="21"/>
      <c r="M36" t="s" s="18">
        <f>IF(J36="","",(K36/J36)/1000)</f>
      </c>
      <c r="N36" s="19"/>
      <c r="O36" s="63"/>
      <c r="P36" s="19"/>
      <c r="Q36" s="19"/>
      <c r="R36" t="s" s="18">
        <f>IF(O36="","",(IF(G36="売",H36-P36,P36-H36))*M36*100000)</f>
      </c>
      <c r="S36" s="65"/>
      <c r="T36" t="s" s="75">
        <f>IF(O36="","",IF(R36&lt;0,J36*(-1),IF(G36="買",(P36-H36)*100,(H36-P36)*100)))</f>
      </c>
      <c r="U36" s="66"/>
    </row>
    <row r="37" ht="16" customHeight="1">
      <c r="A37" s="13"/>
      <c r="B37" s="30">
        <v>29</v>
      </c>
      <c r="C37" t="s" s="18">
        <f>IF(R36="","",C36+R36)</f>
      </c>
      <c r="D37" s="21"/>
      <c r="E37" s="19"/>
      <c r="F37" s="63"/>
      <c r="G37" t="s" s="18">
        <v>52</v>
      </c>
      <c r="H37" s="19"/>
      <c r="I37" s="19"/>
      <c r="J37" s="19"/>
      <c r="K37" t="s" s="18">
        <f>IF(F37="","",C37*0.03)</f>
      </c>
      <c r="L37" s="21"/>
      <c r="M37" t="s" s="18">
        <f>IF(J37="","",(K37/J37)/1000)</f>
      </c>
      <c r="N37" s="19"/>
      <c r="O37" s="63"/>
      <c r="P37" s="19"/>
      <c r="Q37" s="19"/>
      <c r="R37" t="s" s="18">
        <f>IF(O37="","",(IF(G37="売",H37-P37,P37-H37))*M37*100000)</f>
      </c>
      <c r="S37" s="65"/>
      <c r="T37" t="s" s="75">
        <f>IF(O37="","",IF(R37&lt;0,J37*(-1),IF(G37="買",(P37-H37)*100,(H37-P37)*100)))</f>
      </c>
      <c r="U37" s="66"/>
    </row>
    <row r="38" ht="16" customHeight="1">
      <c r="A38" s="13"/>
      <c r="B38" s="30">
        <v>30</v>
      </c>
      <c r="C38" t="s" s="18">
        <f>IF(R37="","",C37+R37)</f>
      </c>
      <c r="D38" s="21"/>
      <c r="E38" s="19"/>
      <c r="F38" s="63"/>
      <c r="G38" t="s" s="18">
        <v>57</v>
      </c>
      <c r="H38" s="19"/>
      <c r="I38" s="19"/>
      <c r="J38" s="19"/>
      <c r="K38" t="s" s="18">
        <f>IF(F38="","",C38*0.03)</f>
      </c>
      <c r="L38" s="21"/>
      <c r="M38" t="s" s="18">
        <f>IF(J38="","",(K38/J38)/1000)</f>
      </c>
      <c r="N38" s="19"/>
      <c r="O38" s="63"/>
      <c r="P38" s="19"/>
      <c r="Q38" s="19"/>
      <c r="R38" t="s" s="18">
        <f>IF(O38="","",(IF(G38="売",H38-P38,P38-H38))*M38*100000)</f>
      </c>
      <c r="S38" s="65"/>
      <c r="T38" t="s" s="75">
        <f>IF(O38="","",IF(R38&lt;0,J38*(-1),IF(G38="買",(P38-H38)*100,(H38-P38)*100)))</f>
      </c>
      <c r="U38" s="66"/>
    </row>
    <row r="39" ht="16" customHeight="1">
      <c r="A39" s="13"/>
      <c r="B39" s="30">
        <v>31</v>
      </c>
      <c r="C39" t="s" s="18">
        <f>IF(R38="","",C38+R38)</f>
      </c>
      <c r="D39" s="21"/>
      <c r="E39" s="19"/>
      <c r="F39" s="63"/>
      <c r="G39" t="s" s="18">
        <v>57</v>
      </c>
      <c r="H39" s="19"/>
      <c r="I39" s="19"/>
      <c r="J39" s="19"/>
      <c r="K39" t="s" s="18">
        <f>IF(F39="","",C39*0.03)</f>
      </c>
      <c r="L39" s="21"/>
      <c r="M39" t="s" s="18">
        <f>IF(J39="","",(K39/J39)/1000)</f>
      </c>
      <c r="N39" s="19"/>
      <c r="O39" s="63"/>
      <c r="P39" s="19"/>
      <c r="Q39" s="19"/>
      <c r="R39" t="s" s="18">
        <f>IF(O39="","",(IF(G39="売",H39-P39,P39-H39))*M39*100000)</f>
      </c>
      <c r="S39" s="65"/>
      <c r="T39" t="s" s="75">
        <f>IF(O39="","",IF(R39&lt;0,J39*(-1),IF(G39="買",(P39-H39)*100,(H39-P39)*100)))</f>
      </c>
      <c r="U39" s="66"/>
    </row>
    <row r="40" ht="16" customHeight="1">
      <c r="A40" s="13"/>
      <c r="B40" s="30">
        <v>32</v>
      </c>
      <c r="C40" t="s" s="18">
        <f>IF(R39="","",C39+R39)</f>
      </c>
      <c r="D40" s="21"/>
      <c r="E40" s="19"/>
      <c r="F40" s="63"/>
      <c r="G40" t="s" s="18">
        <v>57</v>
      </c>
      <c r="H40" s="19"/>
      <c r="I40" s="19"/>
      <c r="J40" s="19"/>
      <c r="K40" t="s" s="18">
        <f>IF(F40="","",C40*0.03)</f>
      </c>
      <c r="L40" s="21"/>
      <c r="M40" t="s" s="18">
        <f>IF(J40="","",(K40/J40)/1000)</f>
      </c>
      <c r="N40" s="19"/>
      <c r="O40" s="63"/>
      <c r="P40" s="19"/>
      <c r="Q40" s="19"/>
      <c r="R40" t="s" s="18">
        <f>IF(O40="","",(IF(G40="売",H40-P40,P40-H40))*M40*100000)</f>
      </c>
      <c r="S40" s="65"/>
      <c r="T40" t="s" s="75">
        <f>IF(O40="","",IF(R40&lt;0,J40*(-1),IF(G40="買",(P40-H40)*100,(H40-P40)*100)))</f>
      </c>
      <c r="U40" s="66"/>
    </row>
    <row r="41" ht="16" customHeight="1">
      <c r="A41" s="13"/>
      <c r="B41" s="30">
        <v>33</v>
      </c>
      <c r="C41" t="s" s="18">
        <f>IF(R40="","",C40+R40)</f>
      </c>
      <c r="D41" s="21"/>
      <c r="E41" s="19"/>
      <c r="F41" s="63"/>
      <c r="G41" t="s" s="18">
        <v>52</v>
      </c>
      <c r="H41" s="19"/>
      <c r="I41" s="19"/>
      <c r="J41" s="19"/>
      <c r="K41" t="s" s="18">
        <f>IF(F41="","",C41*0.03)</f>
      </c>
      <c r="L41" s="21"/>
      <c r="M41" t="s" s="18">
        <f>IF(J41="","",(K41/J41)/1000)</f>
      </c>
      <c r="N41" s="19"/>
      <c r="O41" s="63"/>
      <c r="P41" s="19"/>
      <c r="Q41" s="19"/>
      <c r="R41" t="s" s="18">
        <f>IF(O41="","",(IF(G41="売",H41-P41,P41-H41))*M41*100000)</f>
      </c>
      <c r="S41" s="65"/>
      <c r="T41" t="s" s="75">
        <f>IF(O41="","",IF(R41&lt;0,J41*(-1),IF(G41="買",(P41-H41)*100,(H41-P41)*100)))</f>
      </c>
      <c r="U41" s="66"/>
    </row>
    <row r="42" ht="16" customHeight="1">
      <c r="A42" s="13"/>
      <c r="B42" s="30">
        <v>34</v>
      </c>
      <c r="C42" t="s" s="18">
        <f>IF(R41="","",C41+R41)</f>
      </c>
      <c r="D42" s="21"/>
      <c r="E42" s="19"/>
      <c r="F42" s="63"/>
      <c r="G42" t="s" s="18">
        <v>57</v>
      </c>
      <c r="H42" s="19"/>
      <c r="I42" s="19"/>
      <c r="J42" s="19"/>
      <c r="K42" t="s" s="18">
        <f>IF(F42="","",C42*0.03)</f>
      </c>
      <c r="L42" s="21"/>
      <c r="M42" t="s" s="18">
        <f>IF(J42="","",(K42/J42)/1000)</f>
      </c>
      <c r="N42" s="19"/>
      <c r="O42" s="63"/>
      <c r="P42" s="19"/>
      <c r="Q42" s="19"/>
      <c r="R42" t="s" s="18">
        <f>IF(O42="","",(IF(G42="売",H42-P42,P42-H42))*M42*100000)</f>
      </c>
      <c r="S42" s="65"/>
      <c r="T42" t="s" s="75">
        <f>IF(O42="","",IF(R42&lt;0,J42*(-1),IF(G42="買",(P42-H42)*100,(H42-P42)*100)))</f>
      </c>
      <c r="U42" s="66"/>
    </row>
    <row r="43" ht="16" customHeight="1">
      <c r="A43" s="13"/>
      <c r="B43" s="30">
        <v>35</v>
      </c>
      <c r="C43" t="s" s="18">
        <f>IF(R42="","",C42+R42)</f>
      </c>
      <c r="D43" s="21"/>
      <c r="E43" s="19"/>
      <c r="F43" s="63"/>
      <c r="G43" t="s" s="18">
        <v>52</v>
      </c>
      <c r="H43" s="19"/>
      <c r="I43" s="19"/>
      <c r="J43" s="19"/>
      <c r="K43" t="s" s="18">
        <f>IF(F43="","",C43*0.03)</f>
      </c>
      <c r="L43" s="21"/>
      <c r="M43" t="s" s="18">
        <f>IF(J43="","",(K43/J43)/1000)</f>
      </c>
      <c r="N43" s="19"/>
      <c r="O43" s="63"/>
      <c r="P43" s="19"/>
      <c r="Q43" s="19"/>
      <c r="R43" t="s" s="18">
        <f>IF(O43="","",(IF(G43="売",H43-P43,P43-H43))*M43*100000)</f>
      </c>
      <c r="S43" s="65"/>
      <c r="T43" t="s" s="75">
        <f>IF(O43="","",IF(R43&lt;0,J43*(-1),IF(G43="買",(P43-H43)*100,(H43-P43)*100)))</f>
      </c>
      <c r="U43" s="66"/>
    </row>
    <row r="44" ht="16" customHeight="1">
      <c r="A44" s="13"/>
      <c r="B44" s="30">
        <v>36</v>
      </c>
      <c r="C44" t="s" s="18">
        <f>IF(R43="","",C43+R43)</f>
      </c>
      <c r="D44" s="21"/>
      <c r="E44" s="19"/>
      <c r="F44" s="63"/>
      <c r="G44" t="s" s="18">
        <v>57</v>
      </c>
      <c r="H44" s="19"/>
      <c r="I44" s="19"/>
      <c r="J44" s="19"/>
      <c r="K44" t="s" s="18">
        <f>IF(F44="","",C44*0.03)</f>
      </c>
      <c r="L44" s="21"/>
      <c r="M44" t="s" s="18">
        <f>IF(J44="","",(K44/J44)/1000)</f>
      </c>
      <c r="N44" s="19"/>
      <c r="O44" s="63"/>
      <c r="P44" s="19"/>
      <c r="Q44" s="19"/>
      <c r="R44" t="s" s="18">
        <f>IF(O44="","",(IF(G44="売",H44-P44,P44-H44))*M44*100000)</f>
      </c>
      <c r="S44" s="65"/>
      <c r="T44" t="s" s="75">
        <f>IF(O44="","",IF(R44&lt;0,J44*(-1),IF(G44="買",(P44-H44)*100,(H44-P44)*100)))</f>
      </c>
      <c r="U44" s="66"/>
    </row>
    <row r="45" ht="16" customHeight="1">
      <c r="A45" s="13"/>
      <c r="B45" s="30">
        <v>37</v>
      </c>
      <c r="C45" t="s" s="18">
        <f>IF(R44="","",C44+R44)</f>
      </c>
      <c r="D45" s="21"/>
      <c r="E45" s="19"/>
      <c r="F45" s="63"/>
      <c r="G45" t="s" s="18">
        <v>52</v>
      </c>
      <c r="H45" s="19"/>
      <c r="I45" s="19"/>
      <c r="J45" s="19"/>
      <c r="K45" t="s" s="18">
        <f>IF(F45="","",C45*0.03)</f>
      </c>
      <c r="L45" s="21"/>
      <c r="M45" t="s" s="18">
        <f>IF(J45="","",(K45/J45)/1000)</f>
      </c>
      <c r="N45" s="19"/>
      <c r="O45" s="63"/>
      <c r="P45" s="19"/>
      <c r="Q45" s="19"/>
      <c r="R45" t="s" s="18">
        <f>IF(O45="","",(IF(G45="売",H45-P45,P45-H45))*M45*100000)</f>
      </c>
      <c r="S45" s="65"/>
      <c r="T45" t="s" s="75">
        <f>IF(O45="","",IF(R45&lt;0,J45*(-1),IF(G45="買",(P45-H45)*100,(H45-P45)*100)))</f>
      </c>
      <c r="U45" s="66"/>
    </row>
    <row r="46" ht="16" customHeight="1">
      <c r="A46" s="13"/>
      <c r="B46" s="30">
        <v>38</v>
      </c>
      <c r="C46" t="s" s="18">
        <f>IF(R45="","",C45+R45)</f>
      </c>
      <c r="D46" s="21"/>
      <c r="E46" s="19"/>
      <c r="F46" s="63"/>
      <c r="G46" t="s" s="18">
        <v>57</v>
      </c>
      <c r="H46" s="19"/>
      <c r="I46" s="19"/>
      <c r="J46" s="19"/>
      <c r="K46" t="s" s="18">
        <f>IF(F46="","",C46*0.03)</f>
      </c>
      <c r="L46" s="21"/>
      <c r="M46" t="s" s="18">
        <f>IF(J46="","",(K46/J46)/1000)</f>
      </c>
      <c r="N46" s="19"/>
      <c r="O46" s="63"/>
      <c r="P46" s="19"/>
      <c r="Q46" s="19"/>
      <c r="R46" t="s" s="18">
        <f>IF(O46="","",(IF(G46="売",H46-P46,P46-H46))*M46*100000)</f>
      </c>
      <c r="S46" s="65"/>
      <c r="T46" t="s" s="75">
        <f>IF(O46="","",IF(R46&lt;0,J46*(-1),IF(G46="買",(P46-H46)*100,(H46-P46)*100)))</f>
      </c>
      <c r="U46" s="66"/>
    </row>
    <row r="47" ht="16" customHeight="1">
      <c r="A47" s="13"/>
      <c r="B47" s="30">
        <v>39</v>
      </c>
      <c r="C47" t="s" s="18">
        <f>IF(R46="","",C46+R46)</f>
      </c>
      <c r="D47" s="21"/>
      <c r="E47" s="19"/>
      <c r="F47" s="63"/>
      <c r="G47" t="s" s="18">
        <v>57</v>
      </c>
      <c r="H47" s="19"/>
      <c r="I47" s="19"/>
      <c r="J47" s="19"/>
      <c r="K47" t="s" s="18">
        <f>IF(F47="","",C47*0.03)</f>
      </c>
      <c r="L47" s="21"/>
      <c r="M47" t="s" s="18">
        <f>IF(J47="","",(K47/J47)/1000)</f>
      </c>
      <c r="N47" s="19"/>
      <c r="O47" s="63"/>
      <c r="P47" s="19"/>
      <c r="Q47" s="19"/>
      <c r="R47" t="s" s="18">
        <f>IF(O47="","",(IF(G47="売",H47-P47,P47-H47))*M47*100000)</f>
      </c>
      <c r="S47" s="65"/>
      <c r="T47" t="s" s="75">
        <f>IF(O47="","",IF(R47&lt;0,J47*(-1),IF(G47="買",(P47-H47)*100,(H47-P47)*100)))</f>
      </c>
      <c r="U47" s="66"/>
    </row>
    <row r="48" ht="16" customHeight="1">
      <c r="A48" s="13"/>
      <c r="B48" s="30">
        <v>40</v>
      </c>
      <c r="C48" t="s" s="18">
        <f>IF(R47="","",C47+R47)</f>
      </c>
      <c r="D48" s="21"/>
      <c r="E48" s="19"/>
      <c r="F48" s="63"/>
      <c r="G48" t="s" s="18">
        <v>52</v>
      </c>
      <c r="H48" s="19"/>
      <c r="I48" s="19"/>
      <c r="J48" s="19"/>
      <c r="K48" t="s" s="18">
        <f>IF(F48="","",C48*0.03)</f>
      </c>
      <c r="L48" s="21"/>
      <c r="M48" t="s" s="18">
        <f>IF(J48="","",(K48/J48)/1000)</f>
      </c>
      <c r="N48" s="19"/>
      <c r="O48" s="63"/>
      <c r="P48" s="19"/>
      <c r="Q48" s="19"/>
      <c r="R48" t="s" s="18">
        <f>IF(O48="","",(IF(G48="売",H48-P48,P48-H48))*M48*100000)</f>
      </c>
      <c r="S48" s="65"/>
      <c r="T48" t="s" s="75">
        <f>IF(O48="","",IF(R48&lt;0,J48*(-1),IF(G48="買",(P48-H48)*100,(H48-P48)*100)))</f>
      </c>
      <c r="U48" s="66"/>
    </row>
    <row r="49" ht="16" customHeight="1">
      <c r="A49" s="13"/>
      <c r="B49" s="30">
        <v>41</v>
      </c>
      <c r="C49" t="s" s="18">
        <f>IF(R48="","",C48+R48)</f>
      </c>
      <c r="D49" s="21"/>
      <c r="E49" s="19"/>
      <c r="F49" s="63"/>
      <c r="G49" t="s" s="18">
        <v>57</v>
      </c>
      <c r="H49" s="19"/>
      <c r="I49" s="19"/>
      <c r="J49" s="19"/>
      <c r="K49" t="s" s="18">
        <f>IF(F49="","",C49*0.03)</f>
      </c>
      <c r="L49" s="21"/>
      <c r="M49" t="s" s="18">
        <f>IF(J49="","",(K49/J49)/1000)</f>
      </c>
      <c r="N49" s="19"/>
      <c r="O49" s="63"/>
      <c r="P49" s="19"/>
      <c r="Q49" s="19"/>
      <c r="R49" t="s" s="18">
        <f>IF(O49="","",(IF(G49="売",H49-P49,P49-H49))*M49*100000)</f>
      </c>
      <c r="S49" s="65"/>
      <c r="T49" t="s" s="75">
        <f>IF(O49="","",IF(R49&lt;0,J49*(-1),IF(G49="買",(P49-H49)*100,(H49-P49)*100)))</f>
      </c>
      <c r="U49" s="66"/>
    </row>
    <row r="50" ht="16" customHeight="1">
      <c r="A50" s="13"/>
      <c r="B50" s="30">
        <v>42</v>
      </c>
      <c r="C50" t="s" s="18">
        <f>IF(R49="","",C49+R49)</f>
      </c>
      <c r="D50" s="21"/>
      <c r="E50" s="19"/>
      <c r="F50" s="63"/>
      <c r="G50" t="s" s="18">
        <v>57</v>
      </c>
      <c r="H50" s="19"/>
      <c r="I50" s="19"/>
      <c r="J50" s="19"/>
      <c r="K50" t="s" s="18">
        <f>IF(F50="","",C50*0.03)</f>
      </c>
      <c r="L50" s="21"/>
      <c r="M50" t="s" s="18">
        <f>IF(J50="","",(K50/J50)/1000)</f>
      </c>
      <c r="N50" s="19"/>
      <c r="O50" s="63"/>
      <c r="P50" s="19"/>
      <c r="Q50" s="19"/>
      <c r="R50" t="s" s="18">
        <f>IF(O50="","",(IF(G50="売",H50-P50,P50-H50))*M50*100000)</f>
      </c>
      <c r="S50" s="65"/>
      <c r="T50" t="s" s="75">
        <f>IF(O50="","",IF(R50&lt;0,J50*(-1),IF(G50="買",(P50-H50)*100,(H50-P50)*100)))</f>
      </c>
      <c r="U50" s="66"/>
    </row>
    <row r="51" ht="16" customHeight="1">
      <c r="A51" s="13"/>
      <c r="B51" s="30">
        <v>43</v>
      </c>
      <c r="C51" t="s" s="18">
        <f>IF(R50="","",C50+R50)</f>
      </c>
      <c r="D51" s="21"/>
      <c r="E51" s="19"/>
      <c r="F51" s="63"/>
      <c r="G51" t="s" s="18">
        <v>52</v>
      </c>
      <c r="H51" s="19"/>
      <c r="I51" s="19"/>
      <c r="J51" s="19"/>
      <c r="K51" t="s" s="18">
        <f>IF(F51="","",C51*0.03)</f>
      </c>
      <c r="L51" s="21"/>
      <c r="M51" t="s" s="18">
        <f>IF(J51="","",(K51/J51)/1000)</f>
      </c>
      <c r="N51" s="19"/>
      <c r="O51" s="63"/>
      <c r="P51" s="19"/>
      <c r="Q51" s="19"/>
      <c r="R51" t="s" s="18">
        <f>IF(O51="","",(IF(G51="売",H51-P51,P51-H51))*M51*100000)</f>
      </c>
      <c r="S51" s="65"/>
      <c r="T51" t="s" s="75">
        <f>IF(O51="","",IF(R51&lt;0,J51*(-1),IF(G51="買",(P51-H51)*100,(H51-P51)*100)))</f>
      </c>
      <c r="U51" s="66"/>
    </row>
    <row r="52" ht="16" customHeight="1">
      <c r="A52" s="13"/>
      <c r="B52" s="30">
        <v>44</v>
      </c>
      <c r="C52" t="s" s="18">
        <f>IF(R51="","",C51+R51)</f>
      </c>
      <c r="D52" s="21"/>
      <c r="E52" s="19"/>
      <c r="F52" s="63"/>
      <c r="G52" t="s" s="18">
        <v>52</v>
      </c>
      <c r="H52" s="19"/>
      <c r="I52" s="19"/>
      <c r="J52" s="19"/>
      <c r="K52" t="s" s="18">
        <f>IF(F52="","",C52*0.03)</f>
      </c>
      <c r="L52" s="21"/>
      <c r="M52" t="s" s="18">
        <f>IF(J52="","",(K52/J52)/1000)</f>
      </c>
      <c r="N52" s="19"/>
      <c r="O52" s="63"/>
      <c r="P52" s="19"/>
      <c r="Q52" s="19"/>
      <c r="R52" t="s" s="18">
        <f>IF(O52="","",(IF(G52="売",H52-P52,P52-H52))*M52*100000)</f>
      </c>
      <c r="S52" s="65"/>
      <c r="T52" t="s" s="75">
        <f>IF(O52="","",IF(R52&lt;0,J52*(-1),IF(G52="買",(P52-H52)*100,(H52-P52)*100)))</f>
      </c>
      <c r="U52" s="66"/>
    </row>
    <row r="53" ht="16" customHeight="1">
      <c r="A53" s="13"/>
      <c r="B53" s="30">
        <v>45</v>
      </c>
      <c r="C53" t="s" s="18">
        <f>IF(R52="","",C52+R52)</f>
      </c>
      <c r="D53" s="21"/>
      <c r="E53" s="19"/>
      <c r="F53" s="63"/>
      <c r="G53" t="s" s="18">
        <v>57</v>
      </c>
      <c r="H53" s="19"/>
      <c r="I53" s="19"/>
      <c r="J53" s="19"/>
      <c r="K53" t="s" s="18">
        <f>IF(F53="","",C53*0.03)</f>
      </c>
      <c r="L53" s="21"/>
      <c r="M53" t="s" s="18">
        <f>IF(J53="","",(K53/J53)/1000)</f>
      </c>
      <c r="N53" s="19"/>
      <c r="O53" s="63"/>
      <c r="P53" s="19"/>
      <c r="Q53" s="19"/>
      <c r="R53" t="s" s="18">
        <f>IF(O53="","",(IF(G53="売",H53-P53,P53-H53))*M53*100000)</f>
      </c>
      <c r="S53" s="65"/>
      <c r="T53" t="s" s="75">
        <f>IF(O53="","",IF(R53&lt;0,J53*(-1),IF(G53="買",(P53-H53)*100,(H53-P53)*100)))</f>
      </c>
      <c r="U53" s="66"/>
    </row>
    <row r="54" ht="16" customHeight="1">
      <c r="A54" s="13"/>
      <c r="B54" s="30">
        <v>46</v>
      </c>
      <c r="C54" t="s" s="18">
        <f>IF(R53="","",C53+R53)</f>
      </c>
      <c r="D54" s="21"/>
      <c r="E54" s="19"/>
      <c r="F54" s="63"/>
      <c r="G54" t="s" s="18">
        <v>57</v>
      </c>
      <c r="H54" s="19"/>
      <c r="I54" s="19"/>
      <c r="J54" s="19"/>
      <c r="K54" t="s" s="18">
        <f>IF(F54="","",C54*0.03)</f>
      </c>
      <c r="L54" s="21"/>
      <c r="M54" t="s" s="18">
        <f>IF(J54="","",(K54/J54)/1000)</f>
      </c>
      <c r="N54" s="19"/>
      <c r="O54" s="63"/>
      <c r="P54" s="19"/>
      <c r="Q54" s="19"/>
      <c r="R54" t="s" s="18">
        <f>IF(O54="","",(IF(G54="売",H54-P54,P54-H54))*M54*100000)</f>
      </c>
      <c r="S54" s="65"/>
      <c r="T54" t="s" s="75">
        <f>IF(O54="","",IF(R54&lt;0,J54*(-1),IF(G54="買",(P54-H54)*100,(H54-P54)*100)))</f>
      </c>
      <c r="U54" s="66"/>
    </row>
    <row r="55" ht="16" customHeight="1">
      <c r="A55" s="13"/>
      <c r="B55" s="30">
        <v>47</v>
      </c>
      <c r="C55" t="s" s="18">
        <f>IF(R54="","",C54+R54)</f>
      </c>
      <c r="D55" s="21"/>
      <c r="E55" s="19"/>
      <c r="F55" s="63"/>
      <c r="G55" t="s" s="18">
        <v>52</v>
      </c>
      <c r="H55" s="19"/>
      <c r="I55" s="19"/>
      <c r="J55" s="19"/>
      <c r="K55" t="s" s="18">
        <f>IF(F55="","",C55*0.03)</f>
      </c>
      <c r="L55" s="21"/>
      <c r="M55" t="s" s="18">
        <f>IF(J55="","",(K55/J55)/1000)</f>
      </c>
      <c r="N55" s="19"/>
      <c r="O55" s="63"/>
      <c r="P55" s="19"/>
      <c r="Q55" s="19"/>
      <c r="R55" t="s" s="18">
        <f>IF(O55="","",(IF(G55="売",H55-P55,P55-H55))*M55*100000)</f>
      </c>
      <c r="S55" s="65"/>
      <c r="T55" t="s" s="75">
        <f>IF(O55="","",IF(R55&lt;0,J55*(-1),IF(G55="買",(P55-H55)*100,(H55-P55)*100)))</f>
      </c>
      <c r="U55" s="66"/>
    </row>
    <row r="56" ht="16" customHeight="1">
      <c r="A56" s="13"/>
      <c r="B56" s="30">
        <v>48</v>
      </c>
      <c r="C56" t="s" s="18">
        <f>IF(R55="","",C55+R55)</f>
      </c>
      <c r="D56" s="21"/>
      <c r="E56" s="19"/>
      <c r="F56" s="63"/>
      <c r="G56" t="s" s="18">
        <v>52</v>
      </c>
      <c r="H56" s="19"/>
      <c r="I56" s="19"/>
      <c r="J56" s="19"/>
      <c r="K56" t="s" s="18">
        <f>IF(F56="","",C56*0.03)</f>
      </c>
      <c r="L56" s="21"/>
      <c r="M56" t="s" s="18">
        <f>IF(J56="","",(K56/J56)/1000)</f>
      </c>
      <c r="N56" s="19"/>
      <c r="O56" s="63"/>
      <c r="P56" s="19"/>
      <c r="Q56" s="19"/>
      <c r="R56" t="s" s="18">
        <f>IF(O56="","",(IF(G56="売",H56-P56,P56-H56))*M56*100000)</f>
      </c>
      <c r="S56" s="65"/>
      <c r="T56" t="s" s="75">
        <f>IF(O56="","",IF(R56&lt;0,J56*(-1),IF(G56="買",(P56-H56)*100,(H56-P56)*100)))</f>
      </c>
      <c r="U56" s="66"/>
    </row>
    <row r="57" ht="16" customHeight="1">
      <c r="A57" s="13"/>
      <c r="B57" s="30">
        <v>49</v>
      </c>
      <c r="C57" t="s" s="18">
        <f>IF(R56="","",C56+R56)</f>
      </c>
      <c r="D57" s="21"/>
      <c r="E57" s="19"/>
      <c r="F57" s="63"/>
      <c r="G57" t="s" s="18">
        <v>52</v>
      </c>
      <c r="H57" s="19"/>
      <c r="I57" s="19"/>
      <c r="J57" s="19"/>
      <c r="K57" t="s" s="18">
        <f>IF(F57="","",C57*0.03)</f>
      </c>
      <c r="L57" s="21"/>
      <c r="M57" t="s" s="18">
        <f>IF(J57="","",(K57/J57)/1000)</f>
      </c>
      <c r="N57" s="19"/>
      <c r="O57" s="63"/>
      <c r="P57" s="19"/>
      <c r="Q57" s="19"/>
      <c r="R57" t="s" s="18">
        <f>IF(O57="","",(IF(G57="売",H57-P57,P57-H57))*M57*100000)</f>
      </c>
      <c r="S57" s="65"/>
      <c r="T57" t="s" s="75">
        <f>IF(O57="","",IF(R57&lt;0,J57*(-1),IF(G57="買",(P57-H57)*100,(H57-P57)*100)))</f>
      </c>
      <c r="U57" s="66"/>
    </row>
    <row r="58" ht="16" customHeight="1">
      <c r="A58" s="13"/>
      <c r="B58" s="30">
        <v>50</v>
      </c>
      <c r="C58" t="s" s="18">
        <f>IF(R57="","",C57+R57)</f>
      </c>
      <c r="D58" s="21"/>
      <c r="E58" s="19"/>
      <c r="F58" s="63"/>
      <c r="G58" t="s" s="18">
        <v>52</v>
      </c>
      <c r="H58" s="19"/>
      <c r="I58" s="19"/>
      <c r="J58" s="19"/>
      <c r="K58" t="s" s="18">
        <f>IF(F58="","",C58*0.03)</f>
      </c>
      <c r="L58" s="21"/>
      <c r="M58" t="s" s="18">
        <f>IF(J58="","",(K58/J58)/1000)</f>
      </c>
      <c r="N58" s="19"/>
      <c r="O58" s="63"/>
      <c r="P58" s="19"/>
      <c r="Q58" s="19"/>
      <c r="R58" t="s" s="18">
        <f>IF(O58="","",(IF(G58="売",H58-P58,P58-H58))*M58*100000)</f>
      </c>
      <c r="S58" s="65"/>
      <c r="T58" t="s" s="75">
        <f>IF(O58="","",IF(R58&lt;0,J58*(-1),IF(G58="買",(P58-H58)*100,(H58-P58)*100)))</f>
      </c>
      <c r="U58" s="66"/>
    </row>
    <row r="59" ht="16" customHeight="1">
      <c r="A59" s="13"/>
      <c r="B59" s="30">
        <v>51</v>
      </c>
      <c r="C59" t="s" s="18">
        <f>IF(R58="","",C58+R58)</f>
      </c>
      <c r="D59" s="21"/>
      <c r="E59" s="19"/>
      <c r="F59" s="63"/>
      <c r="G59" t="s" s="18">
        <v>52</v>
      </c>
      <c r="H59" s="19"/>
      <c r="I59" s="19"/>
      <c r="J59" s="19"/>
      <c r="K59" t="s" s="18">
        <f>IF(F59="","",C59*0.03)</f>
      </c>
      <c r="L59" s="21"/>
      <c r="M59" t="s" s="18">
        <f>IF(J59="","",(K59/J59)/1000)</f>
      </c>
      <c r="N59" s="19"/>
      <c r="O59" s="63"/>
      <c r="P59" s="19"/>
      <c r="Q59" s="19"/>
      <c r="R59" t="s" s="18">
        <f>IF(O59="","",(IF(G59="売",H59-P59,P59-H59))*M59*100000)</f>
      </c>
      <c r="S59" s="65"/>
      <c r="T59" t="s" s="75">
        <f>IF(O59="","",IF(R59&lt;0,J59*(-1),IF(G59="買",(P59-H59)*100,(H59-P59)*100)))</f>
      </c>
      <c r="U59" s="66"/>
    </row>
    <row r="60" ht="16" customHeight="1">
      <c r="A60" s="13"/>
      <c r="B60" s="30">
        <v>52</v>
      </c>
      <c r="C60" t="s" s="18">
        <f>IF(R59="","",C59+R59)</f>
      </c>
      <c r="D60" s="21"/>
      <c r="E60" s="19"/>
      <c r="F60" s="63"/>
      <c r="G60" t="s" s="18">
        <v>52</v>
      </c>
      <c r="H60" s="19"/>
      <c r="I60" s="19"/>
      <c r="J60" s="19"/>
      <c r="K60" t="s" s="18">
        <f>IF(F60="","",C60*0.03)</f>
      </c>
      <c r="L60" s="21"/>
      <c r="M60" t="s" s="18">
        <f>IF(J60="","",(K60/J60)/1000)</f>
      </c>
      <c r="N60" s="19"/>
      <c r="O60" s="63"/>
      <c r="P60" s="19"/>
      <c r="Q60" s="19"/>
      <c r="R60" t="s" s="18">
        <f>IF(O60="","",(IF(G60="売",H60-P60,P60-H60))*M60*100000)</f>
      </c>
      <c r="S60" s="65"/>
      <c r="T60" t="s" s="75">
        <f>IF(O60="","",IF(R60&lt;0,J60*(-1),IF(G60="買",(P60-H60)*100,(H60-P60)*100)))</f>
      </c>
      <c r="U60" s="66"/>
    </row>
    <row r="61" ht="16" customHeight="1">
      <c r="A61" s="13"/>
      <c r="B61" s="30">
        <v>53</v>
      </c>
      <c r="C61" t="s" s="18">
        <f>IF(R60="","",C60+R60)</f>
      </c>
      <c r="D61" s="21"/>
      <c r="E61" s="19"/>
      <c r="F61" s="63"/>
      <c r="G61" t="s" s="18">
        <v>52</v>
      </c>
      <c r="H61" s="19"/>
      <c r="I61" s="19"/>
      <c r="J61" s="19"/>
      <c r="K61" t="s" s="18">
        <f>IF(F61="","",C61*0.03)</f>
      </c>
      <c r="L61" s="21"/>
      <c r="M61" t="s" s="18">
        <f>IF(J61="","",(K61/J61)/1000)</f>
      </c>
      <c r="N61" s="19"/>
      <c r="O61" s="63"/>
      <c r="P61" s="19"/>
      <c r="Q61" s="19"/>
      <c r="R61" t="s" s="18">
        <f>IF(O61="","",(IF(G61="売",H61-P61,P61-H61))*M61*100000)</f>
      </c>
      <c r="S61" s="65"/>
      <c r="T61" t="s" s="75">
        <f>IF(O61="","",IF(R61&lt;0,J61*(-1),IF(G61="買",(P61-H61)*100,(H61-P61)*100)))</f>
      </c>
      <c r="U61" s="66"/>
    </row>
    <row r="62" ht="16" customHeight="1">
      <c r="A62" s="13"/>
      <c r="B62" s="30">
        <v>54</v>
      </c>
      <c r="C62" t="s" s="18">
        <f>IF(R61="","",C61+R61)</f>
      </c>
      <c r="D62" s="21"/>
      <c r="E62" s="19"/>
      <c r="F62" s="63"/>
      <c r="G62" t="s" s="18">
        <v>52</v>
      </c>
      <c r="H62" s="19"/>
      <c r="I62" s="19"/>
      <c r="J62" s="19"/>
      <c r="K62" t="s" s="18">
        <f>IF(F62="","",C62*0.03)</f>
      </c>
      <c r="L62" s="21"/>
      <c r="M62" t="s" s="18">
        <f>IF(J62="","",(K62/J62)/1000)</f>
      </c>
      <c r="N62" s="19"/>
      <c r="O62" s="63"/>
      <c r="P62" s="19"/>
      <c r="Q62" s="19"/>
      <c r="R62" t="s" s="18">
        <f>IF(O62="","",(IF(G62="売",H62-P62,P62-H62))*M62*100000)</f>
      </c>
      <c r="S62" s="65"/>
      <c r="T62" t="s" s="75">
        <f>IF(O62="","",IF(R62&lt;0,J62*(-1),IF(G62="買",(P62-H62)*100,(H62-P62)*100)))</f>
      </c>
      <c r="U62" s="66"/>
    </row>
    <row r="63" ht="16" customHeight="1">
      <c r="A63" s="13"/>
      <c r="B63" s="30">
        <v>55</v>
      </c>
      <c r="C63" t="s" s="18">
        <f>IF(R62="","",C62+R62)</f>
      </c>
      <c r="D63" s="21"/>
      <c r="E63" s="19"/>
      <c r="F63" s="63"/>
      <c r="G63" t="s" s="18">
        <v>57</v>
      </c>
      <c r="H63" s="19"/>
      <c r="I63" s="19"/>
      <c r="J63" s="19"/>
      <c r="K63" t="s" s="18">
        <f>IF(F63="","",C63*0.03)</f>
      </c>
      <c r="L63" s="21"/>
      <c r="M63" t="s" s="18">
        <f>IF(J63="","",(K63/J63)/1000)</f>
      </c>
      <c r="N63" s="19"/>
      <c r="O63" s="63"/>
      <c r="P63" s="19"/>
      <c r="Q63" s="19"/>
      <c r="R63" t="s" s="18">
        <f>IF(O63="","",(IF(G63="売",H63-P63,P63-H63))*M63*100000)</f>
      </c>
      <c r="S63" s="65"/>
      <c r="T63" t="s" s="75">
        <f>IF(O63="","",IF(R63&lt;0,J63*(-1),IF(G63="買",(P63-H63)*100,(H63-P63)*100)))</f>
      </c>
      <c r="U63" s="66"/>
    </row>
    <row r="64" ht="16" customHeight="1">
      <c r="A64" s="13"/>
      <c r="B64" s="30">
        <v>56</v>
      </c>
      <c r="C64" t="s" s="18">
        <f>IF(R63="","",C63+R63)</f>
      </c>
      <c r="D64" s="21"/>
      <c r="E64" s="19"/>
      <c r="F64" s="63"/>
      <c r="G64" t="s" s="18">
        <v>52</v>
      </c>
      <c r="H64" s="19"/>
      <c r="I64" s="19"/>
      <c r="J64" s="19"/>
      <c r="K64" t="s" s="18">
        <f>IF(F64="","",C64*0.03)</f>
      </c>
      <c r="L64" s="21"/>
      <c r="M64" t="s" s="18">
        <f>IF(J64="","",(K64/J64)/1000)</f>
      </c>
      <c r="N64" s="19"/>
      <c r="O64" s="63"/>
      <c r="P64" s="19"/>
      <c r="Q64" s="19"/>
      <c r="R64" t="s" s="18">
        <f>IF(O64="","",(IF(G64="売",H64-P64,P64-H64))*M64*100000)</f>
      </c>
      <c r="S64" s="65"/>
      <c r="T64" t="s" s="75">
        <f>IF(O64="","",IF(R64&lt;0,J64*(-1),IF(G64="買",(P64-H64)*100,(H64-P64)*100)))</f>
      </c>
      <c r="U64" s="66"/>
    </row>
    <row r="65" ht="16" customHeight="1">
      <c r="A65" s="13"/>
      <c r="B65" s="30">
        <v>57</v>
      </c>
      <c r="C65" t="s" s="18">
        <f>IF(R64="","",C64+R64)</f>
      </c>
      <c r="D65" s="21"/>
      <c r="E65" s="19"/>
      <c r="F65" s="63"/>
      <c r="G65" t="s" s="18">
        <v>52</v>
      </c>
      <c r="H65" s="19"/>
      <c r="I65" s="19"/>
      <c r="J65" s="19"/>
      <c r="K65" t="s" s="18">
        <f>IF(F65="","",C65*0.03)</f>
      </c>
      <c r="L65" s="21"/>
      <c r="M65" t="s" s="18">
        <f>IF(J65="","",(K65/J65)/1000)</f>
      </c>
      <c r="N65" s="19"/>
      <c r="O65" s="63"/>
      <c r="P65" s="19"/>
      <c r="Q65" s="19"/>
      <c r="R65" t="s" s="18">
        <f>IF(O65="","",(IF(G65="売",H65-P65,P65-H65))*M65*100000)</f>
      </c>
      <c r="S65" s="65"/>
      <c r="T65" t="s" s="75">
        <f>IF(O65="","",IF(R65&lt;0,J65*(-1),IF(G65="買",(P65-H65)*100,(H65-P65)*100)))</f>
      </c>
      <c r="U65" s="66"/>
    </row>
    <row r="66" ht="16" customHeight="1">
      <c r="A66" s="13"/>
      <c r="B66" s="30">
        <v>58</v>
      </c>
      <c r="C66" t="s" s="18">
        <f>IF(R65="","",C65+R65)</f>
      </c>
      <c r="D66" s="21"/>
      <c r="E66" s="19"/>
      <c r="F66" s="63"/>
      <c r="G66" t="s" s="18">
        <v>52</v>
      </c>
      <c r="H66" s="19"/>
      <c r="I66" s="19"/>
      <c r="J66" s="19"/>
      <c r="K66" t="s" s="18">
        <f>IF(F66="","",C66*0.03)</f>
      </c>
      <c r="L66" s="21"/>
      <c r="M66" t="s" s="18">
        <f>IF(J66="","",(K66/J66)/1000)</f>
      </c>
      <c r="N66" s="19"/>
      <c r="O66" s="63"/>
      <c r="P66" s="19"/>
      <c r="Q66" s="19"/>
      <c r="R66" t="s" s="18">
        <f>IF(O66="","",(IF(G66="売",H66-P66,P66-H66))*M66*100000)</f>
      </c>
      <c r="S66" s="65"/>
      <c r="T66" t="s" s="75">
        <f>IF(O66="","",IF(R66&lt;0,J66*(-1),IF(G66="買",(P66-H66)*100,(H66-P66)*100)))</f>
      </c>
      <c r="U66" s="66"/>
    </row>
    <row r="67" ht="16" customHeight="1">
      <c r="A67" s="13"/>
      <c r="B67" s="30">
        <v>59</v>
      </c>
      <c r="C67" t="s" s="18">
        <f>IF(R66="","",C66+R66)</f>
      </c>
      <c r="D67" s="21"/>
      <c r="E67" s="19"/>
      <c r="F67" s="63"/>
      <c r="G67" t="s" s="18">
        <v>52</v>
      </c>
      <c r="H67" s="19"/>
      <c r="I67" s="19"/>
      <c r="J67" s="19"/>
      <c r="K67" t="s" s="18">
        <f>IF(F67="","",C67*0.03)</f>
      </c>
      <c r="L67" s="21"/>
      <c r="M67" t="s" s="18">
        <f>IF(J67="","",(K67/J67)/1000)</f>
      </c>
      <c r="N67" s="19"/>
      <c r="O67" s="63"/>
      <c r="P67" s="19"/>
      <c r="Q67" s="19"/>
      <c r="R67" t="s" s="18">
        <f>IF(O67="","",(IF(G67="売",H67-P67,P67-H67))*M67*100000)</f>
      </c>
      <c r="S67" s="65"/>
      <c r="T67" t="s" s="75">
        <f>IF(O67="","",IF(R67&lt;0,J67*(-1),IF(G67="買",(P67-H67)*100,(H67-P67)*100)))</f>
      </c>
      <c r="U67" s="66"/>
    </row>
    <row r="68" ht="16" customHeight="1">
      <c r="A68" s="13"/>
      <c r="B68" s="30">
        <v>60</v>
      </c>
      <c r="C68" t="s" s="18">
        <f>IF(R67="","",C67+R67)</f>
      </c>
      <c r="D68" s="21"/>
      <c r="E68" s="19"/>
      <c r="F68" s="63"/>
      <c r="G68" t="s" s="18">
        <v>57</v>
      </c>
      <c r="H68" s="19"/>
      <c r="I68" s="19"/>
      <c r="J68" s="19"/>
      <c r="K68" t="s" s="18">
        <f>IF(F68="","",C68*0.03)</f>
      </c>
      <c r="L68" s="21"/>
      <c r="M68" t="s" s="18">
        <f>IF(J68="","",(K68/J68)/1000)</f>
      </c>
      <c r="N68" s="19"/>
      <c r="O68" s="63"/>
      <c r="P68" s="19"/>
      <c r="Q68" s="19"/>
      <c r="R68" t="s" s="18">
        <f>IF(O68="","",(IF(G68="売",H68-P68,P68-H68))*M68*100000)</f>
      </c>
      <c r="S68" s="65"/>
      <c r="T68" t="s" s="75">
        <f>IF(O68="","",IF(R68&lt;0,J68*(-1),IF(G68="買",(P68-H68)*100,(H68-P68)*100)))</f>
      </c>
      <c r="U68" s="66"/>
    </row>
    <row r="69" ht="16" customHeight="1">
      <c r="A69" s="13"/>
      <c r="B69" s="30">
        <v>61</v>
      </c>
      <c r="C69" t="s" s="18">
        <f>IF(R68="","",C68+R68)</f>
      </c>
      <c r="D69" s="21"/>
      <c r="E69" s="19"/>
      <c r="F69" s="63"/>
      <c r="G69" t="s" s="18">
        <v>57</v>
      </c>
      <c r="H69" s="19"/>
      <c r="I69" s="19"/>
      <c r="J69" s="19"/>
      <c r="K69" t="s" s="18">
        <f>IF(F69="","",C69*0.03)</f>
      </c>
      <c r="L69" s="21"/>
      <c r="M69" t="s" s="18">
        <f>IF(J69="","",(K69/J69)/1000)</f>
      </c>
      <c r="N69" s="19"/>
      <c r="O69" s="63"/>
      <c r="P69" s="19"/>
      <c r="Q69" s="19"/>
      <c r="R69" t="s" s="18">
        <f>IF(O69="","",(IF(G69="売",H69-P69,P69-H69))*M69*100000)</f>
      </c>
      <c r="S69" s="65"/>
      <c r="T69" t="s" s="75">
        <f>IF(O69="","",IF(R69&lt;0,J69*(-1),IF(G69="買",(P69-H69)*100,(H69-P69)*100)))</f>
      </c>
      <c r="U69" s="66"/>
    </row>
    <row r="70" ht="16" customHeight="1">
      <c r="A70" s="13"/>
      <c r="B70" s="30">
        <v>62</v>
      </c>
      <c r="C70" t="s" s="18">
        <f>IF(R69="","",C69+R69)</f>
      </c>
      <c r="D70" s="21"/>
      <c r="E70" s="19"/>
      <c r="F70" s="63"/>
      <c r="G70" t="s" s="18">
        <v>52</v>
      </c>
      <c r="H70" s="19"/>
      <c r="I70" s="19"/>
      <c r="J70" s="19"/>
      <c r="K70" t="s" s="18">
        <f>IF(F70="","",C70*0.03)</f>
      </c>
      <c r="L70" s="21"/>
      <c r="M70" t="s" s="18">
        <f>IF(J70="","",(K70/J70)/1000)</f>
      </c>
      <c r="N70" s="19"/>
      <c r="O70" s="63"/>
      <c r="P70" s="19"/>
      <c r="Q70" s="19"/>
      <c r="R70" t="s" s="18">
        <f>IF(O70="","",(IF(G70="売",H70-P70,P70-H70))*M70*100000)</f>
      </c>
      <c r="S70" s="65"/>
      <c r="T70" t="s" s="75">
        <f>IF(O70="","",IF(R70&lt;0,J70*(-1),IF(G70="買",(P70-H70)*100,(H70-P70)*100)))</f>
      </c>
      <c r="U70" s="66"/>
    </row>
    <row r="71" ht="16" customHeight="1">
      <c r="A71" s="13"/>
      <c r="B71" s="30">
        <v>63</v>
      </c>
      <c r="C71" t="s" s="18">
        <f>IF(R70="","",C70+R70)</f>
      </c>
      <c r="D71" s="21"/>
      <c r="E71" s="19"/>
      <c r="F71" s="63"/>
      <c r="G71" t="s" s="18">
        <v>57</v>
      </c>
      <c r="H71" s="19"/>
      <c r="I71" s="19"/>
      <c r="J71" s="19"/>
      <c r="K71" t="s" s="18">
        <f>IF(F71="","",C71*0.03)</f>
      </c>
      <c r="L71" s="21"/>
      <c r="M71" t="s" s="18">
        <f>IF(J71="","",(K71/J71)/1000)</f>
      </c>
      <c r="N71" s="19"/>
      <c r="O71" s="63"/>
      <c r="P71" s="19"/>
      <c r="Q71" s="19"/>
      <c r="R71" t="s" s="18">
        <f>IF(O71="","",(IF(G71="売",H71-P71,P71-H71))*M71*100000)</f>
      </c>
      <c r="S71" s="65"/>
      <c r="T71" t="s" s="75">
        <f>IF(O71="","",IF(R71&lt;0,J71*(-1),IF(G71="買",(P71-H71)*100,(H71-P71)*100)))</f>
      </c>
      <c r="U71" s="66"/>
    </row>
    <row r="72" ht="16" customHeight="1">
      <c r="A72" s="13"/>
      <c r="B72" s="30">
        <v>64</v>
      </c>
      <c r="C72" t="s" s="18">
        <f>IF(R71="","",C71+R71)</f>
      </c>
      <c r="D72" s="21"/>
      <c r="E72" s="19"/>
      <c r="F72" s="63"/>
      <c r="G72" t="s" s="18">
        <v>52</v>
      </c>
      <c r="H72" s="19"/>
      <c r="I72" s="19"/>
      <c r="J72" s="19"/>
      <c r="K72" t="s" s="18">
        <f>IF(F72="","",C72*0.03)</f>
      </c>
      <c r="L72" s="21"/>
      <c r="M72" t="s" s="18">
        <f>IF(J72="","",(K72/J72)/1000)</f>
      </c>
      <c r="N72" s="19"/>
      <c r="O72" s="63"/>
      <c r="P72" s="19"/>
      <c r="Q72" s="19"/>
      <c r="R72" t="s" s="18">
        <f>IF(O72="","",(IF(G72="売",H72-P72,P72-H72))*M72*100000)</f>
      </c>
      <c r="S72" s="65"/>
      <c r="T72" t="s" s="75">
        <f>IF(O72="","",IF(R72&lt;0,J72*(-1),IF(G72="買",(P72-H72)*100,(H72-P72)*100)))</f>
      </c>
      <c r="U72" s="66"/>
    </row>
    <row r="73" ht="16" customHeight="1">
      <c r="A73" s="13"/>
      <c r="B73" s="30">
        <v>65</v>
      </c>
      <c r="C73" t="s" s="18">
        <f>IF(R72="","",C72+R72)</f>
      </c>
      <c r="D73" s="21"/>
      <c r="E73" s="19"/>
      <c r="F73" s="63"/>
      <c r="G73" t="s" s="18">
        <v>57</v>
      </c>
      <c r="H73" s="19"/>
      <c r="I73" s="19"/>
      <c r="J73" s="19"/>
      <c r="K73" t="s" s="18">
        <f>IF(F73="","",C73*0.03)</f>
      </c>
      <c r="L73" s="21"/>
      <c r="M73" t="s" s="18">
        <f>IF(J73="","",(K73/J73)/1000)</f>
      </c>
      <c r="N73" s="19"/>
      <c r="O73" s="63"/>
      <c r="P73" s="19"/>
      <c r="Q73" s="19"/>
      <c r="R73" t="s" s="18">
        <f>IF(O73="","",(IF(G73="売",H73-P73,P73-H73))*M73*100000)</f>
      </c>
      <c r="S73" s="65"/>
      <c r="T73" t="s" s="75">
        <f>IF(O73="","",IF(R73&lt;0,J73*(-1),IF(G73="買",(P73-H73)*100,(H73-P73)*100)))</f>
      </c>
      <c r="U73" s="66"/>
    </row>
    <row r="74" ht="16" customHeight="1">
      <c r="A74" s="13"/>
      <c r="B74" s="30">
        <v>66</v>
      </c>
      <c r="C74" t="s" s="18">
        <f>IF(R73="","",C73+R73)</f>
      </c>
      <c r="D74" s="21"/>
      <c r="E74" s="19"/>
      <c r="F74" s="63"/>
      <c r="G74" t="s" s="18">
        <v>57</v>
      </c>
      <c r="H74" s="19"/>
      <c r="I74" s="19"/>
      <c r="J74" s="19"/>
      <c r="K74" t="s" s="18">
        <f>IF(F74="","",C74*0.03)</f>
      </c>
      <c r="L74" s="21"/>
      <c r="M74" t="s" s="18">
        <f>IF(J74="","",(K74/J74)/1000)</f>
      </c>
      <c r="N74" s="19"/>
      <c r="O74" s="63"/>
      <c r="P74" s="19"/>
      <c r="Q74" s="19"/>
      <c r="R74" t="s" s="18">
        <f>IF(O74="","",(IF(G74="売",H74-P74,P74-H74))*M74*100000)</f>
      </c>
      <c r="S74" s="65"/>
      <c r="T74" t="s" s="75">
        <f>IF(O74="","",IF(R74&lt;0,J74*(-1),IF(G74="買",(P74-H74)*100,(H74-P74)*100)))</f>
      </c>
      <c r="U74" s="66"/>
    </row>
    <row r="75" ht="16" customHeight="1">
      <c r="A75" s="13"/>
      <c r="B75" s="30">
        <v>67</v>
      </c>
      <c r="C75" t="s" s="18">
        <f>IF(R74="","",C74+R74)</f>
      </c>
      <c r="D75" s="21"/>
      <c r="E75" s="19"/>
      <c r="F75" s="63"/>
      <c r="G75" t="s" s="18">
        <v>52</v>
      </c>
      <c r="H75" s="19"/>
      <c r="I75" s="19"/>
      <c r="J75" s="19"/>
      <c r="K75" t="s" s="18">
        <f>IF(F75="","",C75*0.03)</f>
      </c>
      <c r="L75" s="21"/>
      <c r="M75" t="s" s="18">
        <f>IF(J75="","",(K75/J75)/1000)</f>
      </c>
      <c r="N75" s="19"/>
      <c r="O75" s="63"/>
      <c r="P75" s="19"/>
      <c r="Q75" s="19"/>
      <c r="R75" t="s" s="18">
        <f>IF(O75="","",(IF(G75="売",H75-P75,P75-H75))*M75*100000)</f>
      </c>
      <c r="S75" s="65"/>
      <c r="T75" t="s" s="75">
        <f>IF(O75="","",IF(R75&lt;0,J75*(-1),IF(G75="買",(P75-H75)*100,(H75-P75)*100)))</f>
      </c>
      <c r="U75" s="66"/>
    </row>
    <row r="76" ht="16" customHeight="1">
      <c r="A76" s="13"/>
      <c r="B76" s="30">
        <v>68</v>
      </c>
      <c r="C76" t="s" s="18">
        <f>IF(R75="","",C75+R75)</f>
      </c>
      <c r="D76" s="21"/>
      <c r="E76" s="19"/>
      <c r="F76" s="63"/>
      <c r="G76" t="s" s="18">
        <v>52</v>
      </c>
      <c r="H76" s="19"/>
      <c r="I76" s="19"/>
      <c r="J76" s="19"/>
      <c r="K76" t="s" s="18">
        <f>IF(F76="","",C76*0.03)</f>
      </c>
      <c r="L76" s="21"/>
      <c r="M76" t="s" s="18">
        <f>IF(J76="","",(K76/J76)/1000)</f>
      </c>
      <c r="N76" s="19"/>
      <c r="O76" s="63"/>
      <c r="P76" s="19"/>
      <c r="Q76" s="19"/>
      <c r="R76" t="s" s="18">
        <f>IF(O76="","",(IF(G76="売",H76-P76,P76-H76))*M76*100000)</f>
      </c>
      <c r="S76" s="65"/>
      <c r="T76" t="s" s="75">
        <f>IF(O76="","",IF(R76&lt;0,J76*(-1),IF(G76="買",(P76-H76)*100,(H76-P76)*100)))</f>
      </c>
      <c r="U76" s="66"/>
    </row>
    <row r="77" ht="16" customHeight="1">
      <c r="A77" s="13"/>
      <c r="B77" s="30">
        <v>69</v>
      </c>
      <c r="C77" t="s" s="18">
        <f>IF(R76="","",C76+R76)</f>
      </c>
      <c r="D77" s="21"/>
      <c r="E77" s="19"/>
      <c r="F77" s="63"/>
      <c r="G77" t="s" s="18">
        <v>52</v>
      </c>
      <c r="H77" s="19"/>
      <c r="I77" s="19"/>
      <c r="J77" s="19"/>
      <c r="K77" t="s" s="18">
        <f>IF(F77="","",C77*0.03)</f>
      </c>
      <c r="L77" s="21"/>
      <c r="M77" t="s" s="18">
        <f>IF(J77="","",(K77/J77)/1000)</f>
      </c>
      <c r="N77" s="19"/>
      <c r="O77" s="63"/>
      <c r="P77" s="19"/>
      <c r="Q77" s="19"/>
      <c r="R77" t="s" s="18">
        <f>IF(O77="","",(IF(G77="売",H77-P77,P77-H77))*M77*100000)</f>
      </c>
      <c r="S77" s="65"/>
      <c r="T77" t="s" s="75">
        <f>IF(O77="","",IF(R77&lt;0,J77*(-1),IF(G77="買",(P77-H77)*100,(H77-P77)*100)))</f>
      </c>
      <c r="U77" s="66"/>
    </row>
    <row r="78" ht="16" customHeight="1">
      <c r="A78" s="13"/>
      <c r="B78" s="30">
        <v>70</v>
      </c>
      <c r="C78" t="s" s="18">
        <f>IF(R77="","",C77+R77)</f>
      </c>
      <c r="D78" s="21"/>
      <c r="E78" s="19"/>
      <c r="F78" s="63"/>
      <c r="G78" t="s" s="18">
        <v>57</v>
      </c>
      <c r="H78" s="19"/>
      <c r="I78" s="19"/>
      <c r="J78" s="19"/>
      <c r="K78" t="s" s="18">
        <f>IF(F78="","",C78*0.03)</f>
      </c>
      <c r="L78" s="21"/>
      <c r="M78" t="s" s="18">
        <f>IF(J78="","",(K78/J78)/1000)</f>
      </c>
      <c r="N78" s="19"/>
      <c r="O78" s="63"/>
      <c r="P78" s="19"/>
      <c r="Q78" s="19"/>
      <c r="R78" t="s" s="18">
        <f>IF(O78="","",(IF(G78="売",H78-P78,P78-H78))*M78*100000)</f>
      </c>
      <c r="S78" s="65"/>
      <c r="T78" t="s" s="75">
        <f>IF(O78="","",IF(R78&lt;0,J78*(-1),IF(G78="買",(P78-H78)*100,(H78-P78)*100)))</f>
      </c>
      <c r="U78" s="66"/>
    </row>
    <row r="79" ht="16" customHeight="1">
      <c r="A79" s="13"/>
      <c r="B79" s="30">
        <v>71</v>
      </c>
      <c r="C79" t="s" s="18">
        <f>IF(R78="","",C78+R78)</f>
      </c>
      <c r="D79" s="21"/>
      <c r="E79" s="19"/>
      <c r="F79" s="63"/>
      <c r="G79" t="s" s="18">
        <v>52</v>
      </c>
      <c r="H79" s="19"/>
      <c r="I79" s="19"/>
      <c r="J79" s="19"/>
      <c r="K79" t="s" s="18">
        <f>IF(F79="","",C79*0.03)</f>
      </c>
      <c r="L79" s="21"/>
      <c r="M79" t="s" s="18">
        <f>IF(J79="","",(K79/J79)/1000)</f>
      </c>
      <c r="N79" s="19"/>
      <c r="O79" s="63"/>
      <c r="P79" s="19"/>
      <c r="Q79" s="19"/>
      <c r="R79" t="s" s="18">
        <f>IF(O79="","",(IF(G79="売",H79-P79,P79-H79))*M79*100000)</f>
      </c>
      <c r="S79" s="65"/>
      <c r="T79" t="s" s="75">
        <f>IF(O79="","",IF(R79&lt;0,J79*(-1),IF(G79="買",(P79-H79)*100,(H79-P79)*100)))</f>
      </c>
      <c r="U79" s="66"/>
    </row>
    <row r="80" ht="16" customHeight="1">
      <c r="A80" s="13"/>
      <c r="B80" s="30">
        <v>72</v>
      </c>
      <c r="C80" t="s" s="18">
        <f>IF(R79="","",C79+R79)</f>
      </c>
      <c r="D80" s="21"/>
      <c r="E80" s="19"/>
      <c r="F80" s="63"/>
      <c r="G80" t="s" s="18">
        <v>57</v>
      </c>
      <c r="H80" s="19"/>
      <c r="I80" s="19"/>
      <c r="J80" s="19"/>
      <c r="K80" t="s" s="18">
        <f>IF(F80="","",C80*0.03)</f>
      </c>
      <c r="L80" s="21"/>
      <c r="M80" t="s" s="18">
        <f>IF(J80="","",(K80/J80)/1000)</f>
      </c>
      <c r="N80" s="19"/>
      <c r="O80" s="63"/>
      <c r="P80" s="19"/>
      <c r="Q80" s="19"/>
      <c r="R80" t="s" s="18">
        <f>IF(O80="","",(IF(G80="売",H80-P80,P80-H80))*M80*100000)</f>
      </c>
      <c r="S80" s="65"/>
      <c r="T80" t="s" s="75">
        <f>IF(O80="","",IF(R80&lt;0,J80*(-1),IF(G80="買",(P80-H80)*100,(H80-P80)*100)))</f>
      </c>
      <c r="U80" s="66"/>
    </row>
    <row r="81" ht="16" customHeight="1">
      <c r="A81" s="13"/>
      <c r="B81" s="30">
        <v>73</v>
      </c>
      <c r="C81" t="s" s="18">
        <f>IF(R80="","",C80+R80)</f>
      </c>
      <c r="D81" s="21"/>
      <c r="E81" s="19"/>
      <c r="F81" s="63"/>
      <c r="G81" t="s" s="18">
        <v>52</v>
      </c>
      <c r="H81" s="19"/>
      <c r="I81" s="19"/>
      <c r="J81" s="19"/>
      <c r="K81" t="s" s="18">
        <f>IF(F81="","",C81*0.03)</f>
      </c>
      <c r="L81" s="21"/>
      <c r="M81" t="s" s="18">
        <f>IF(J81="","",(K81/J81)/1000)</f>
      </c>
      <c r="N81" s="19"/>
      <c r="O81" s="63"/>
      <c r="P81" s="19"/>
      <c r="Q81" s="19"/>
      <c r="R81" t="s" s="18">
        <f>IF(O81="","",(IF(G81="売",H81-P81,P81-H81))*M81*100000)</f>
      </c>
      <c r="S81" s="65"/>
      <c r="T81" t="s" s="75">
        <f>IF(O81="","",IF(R81&lt;0,J81*(-1),IF(G81="買",(P81-H81)*100,(H81-P81)*100)))</f>
      </c>
      <c r="U81" s="66"/>
    </row>
    <row r="82" ht="16" customHeight="1">
      <c r="A82" s="13"/>
      <c r="B82" s="30">
        <v>74</v>
      </c>
      <c r="C82" t="s" s="18">
        <f>IF(R81="","",C81+R81)</f>
      </c>
      <c r="D82" s="21"/>
      <c r="E82" s="19"/>
      <c r="F82" s="63"/>
      <c r="G82" t="s" s="18">
        <v>52</v>
      </c>
      <c r="H82" s="19"/>
      <c r="I82" s="19"/>
      <c r="J82" s="19"/>
      <c r="K82" t="s" s="18">
        <f>IF(F82="","",C82*0.03)</f>
      </c>
      <c r="L82" s="21"/>
      <c r="M82" t="s" s="18">
        <f>IF(J82="","",(K82/J82)/1000)</f>
      </c>
      <c r="N82" s="19"/>
      <c r="O82" s="63"/>
      <c r="P82" s="19"/>
      <c r="Q82" s="19"/>
      <c r="R82" t="s" s="18">
        <f>IF(O82="","",(IF(G82="売",H82-P82,P82-H82))*M82*100000)</f>
      </c>
      <c r="S82" s="65"/>
      <c r="T82" t="s" s="75">
        <f>IF(O82="","",IF(R82&lt;0,J82*(-1),IF(G82="買",(P82-H82)*100,(H82-P82)*100)))</f>
      </c>
      <c r="U82" s="66"/>
    </row>
    <row r="83" ht="16" customHeight="1">
      <c r="A83" s="13"/>
      <c r="B83" s="30">
        <v>75</v>
      </c>
      <c r="C83" t="s" s="18">
        <f>IF(R82="","",C82+R82)</f>
      </c>
      <c r="D83" s="21"/>
      <c r="E83" s="19"/>
      <c r="F83" s="63"/>
      <c r="G83" t="s" s="18">
        <v>52</v>
      </c>
      <c r="H83" s="19"/>
      <c r="I83" s="19"/>
      <c r="J83" s="19"/>
      <c r="K83" t="s" s="18">
        <f>IF(F83="","",C83*0.03)</f>
      </c>
      <c r="L83" s="21"/>
      <c r="M83" t="s" s="18">
        <f>IF(J83="","",(K83/J83)/1000)</f>
      </c>
      <c r="N83" s="19"/>
      <c r="O83" s="63"/>
      <c r="P83" s="19"/>
      <c r="Q83" s="19"/>
      <c r="R83" t="s" s="18">
        <f>IF(O83="","",(IF(G83="売",H83-P83,P83-H83))*M83*100000)</f>
      </c>
      <c r="S83" s="65"/>
      <c r="T83" t="s" s="75">
        <f>IF(O83="","",IF(R83&lt;0,J83*(-1),IF(G83="買",(P83-H83)*100,(H83-P83)*100)))</f>
      </c>
      <c r="U83" s="66"/>
    </row>
    <row r="84" ht="16" customHeight="1">
      <c r="A84" s="13"/>
      <c r="B84" s="30">
        <v>76</v>
      </c>
      <c r="C84" t="s" s="18">
        <f>IF(R83="","",C83+R83)</f>
      </c>
      <c r="D84" s="21"/>
      <c r="E84" s="19"/>
      <c r="F84" s="63"/>
      <c r="G84" t="s" s="18">
        <v>52</v>
      </c>
      <c r="H84" s="19"/>
      <c r="I84" s="19"/>
      <c r="J84" s="19"/>
      <c r="K84" t="s" s="18">
        <f>IF(F84="","",C84*0.03)</f>
      </c>
      <c r="L84" s="21"/>
      <c r="M84" t="s" s="18">
        <f>IF(J84="","",(K84/J84)/1000)</f>
      </c>
      <c r="N84" s="19"/>
      <c r="O84" s="63"/>
      <c r="P84" s="19"/>
      <c r="Q84" s="19"/>
      <c r="R84" t="s" s="18">
        <f>IF(O84="","",(IF(G84="売",H84-P84,P84-H84))*M84*100000)</f>
      </c>
      <c r="S84" s="65"/>
      <c r="T84" t="s" s="75">
        <f>IF(O84="","",IF(R84&lt;0,J84*(-1),IF(G84="買",(P84-H84)*100,(H84-P84)*100)))</f>
      </c>
      <c r="U84" s="66"/>
    </row>
    <row r="85" ht="16" customHeight="1">
      <c r="A85" s="13"/>
      <c r="B85" s="30">
        <v>77</v>
      </c>
      <c r="C85" t="s" s="18">
        <f>IF(R84="","",C84+R84)</f>
      </c>
      <c r="D85" s="21"/>
      <c r="E85" s="19"/>
      <c r="F85" s="63"/>
      <c r="G85" t="s" s="18">
        <v>57</v>
      </c>
      <c r="H85" s="19"/>
      <c r="I85" s="19"/>
      <c r="J85" s="19"/>
      <c r="K85" t="s" s="18">
        <f>IF(F85="","",C85*0.03)</f>
      </c>
      <c r="L85" s="21"/>
      <c r="M85" t="s" s="18">
        <f>IF(J85="","",(K85/J85)/1000)</f>
      </c>
      <c r="N85" s="19"/>
      <c r="O85" s="63"/>
      <c r="P85" s="19"/>
      <c r="Q85" s="19"/>
      <c r="R85" t="s" s="18">
        <f>IF(O85="","",(IF(G85="売",H85-P85,P85-H85))*M85*100000)</f>
      </c>
      <c r="S85" s="65"/>
      <c r="T85" t="s" s="75">
        <f>IF(O85="","",IF(R85&lt;0,J85*(-1),IF(G85="買",(P85-H85)*100,(H85-P85)*100)))</f>
      </c>
      <c r="U85" s="66"/>
    </row>
    <row r="86" ht="16" customHeight="1">
      <c r="A86" s="13"/>
      <c r="B86" s="30">
        <v>78</v>
      </c>
      <c r="C86" t="s" s="18">
        <f>IF(R85="","",C85+R85)</f>
      </c>
      <c r="D86" s="21"/>
      <c r="E86" s="19"/>
      <c r="F86" s="63"/>
      <c r="G86" t="s" s="18">
        <v>52</v>
      </c>
      <c r="H86" s="19"/>
      <c r="I86" s="19"/>
      <c r="J86" s="19"/>
      <c r="K86" t="s" s="18">
        <f>IF(F86="","",C86*0.03)</f>
      </c>
      <c r="L86" s="21"/>
      <c r="M86" t="s" s="18">
        <f>IF(J86="","",(K86/J86)/1000)</f>
      </c>
      <c r="N86" s="19"/>
      <c r="O86" s="63"/>
      <c r="P86" s="19"/>
      <c r="Q86" s="19"/>
      <c r="R86" t="s" s="18">
        <f>IF(O86="","",(IF(G86="売",H86-P86,P86-H86))*M86*100000)</f>
      </c>
      <c r="S86" s="65"/>
      <c r="T86" t="s" s="75">
        <f>IF(O86="","",IF(R86&lt;0,J86*(-1),IF(G86="買",(P86-H86)*100,(H86-P86)*100)))</f>
      </c>
      <c r="U86" s="66"/>
    </row>
    <row r="87" ht="16" customHeight="1">
      <c r="A87" s="13"/>
      <c r="B87" s="30">
        <v>79</v>
      </c>
      <c r="C87" t="s" s="18">
        <f>IF(R86="","",C86+R86)</f>
      </c>
      <c r="D87" s="21"/>
      <c r="E87" s="19"/>
      <c r="F87" s="63"/>
      <c r="G87" t="s" s="18">
        <v>57</v>
      </c>
      <c r="H87" s="19"/>
      <c r="I87" s="19"/>
      <c r="J87" s="19"/>
      <c r="K87" t="s" s="18">
        <f>IF(F87="","",C87*0.03)</f>
      </c>
      <c r="L87" s="21"/>
      <c r="M87" t="s" s="18">
        <f>IF(J87="","",(K87/J87)/1000)</f>
      </c>
      <c r="N87" s="19"/>
      <c r="O87" s="63"/>
      <c r="P87" s="19"/>
      <c r="Q87" s="19"/>
      <c r="R87" t="s" s="18">
        <f>IF(O87="","",(IF(G87="売",H87-P87,P87-H87))*M87*100000)</f>
      </c>
      <c r="S87" s="65"/>
      <c r="T87" t="s" s="75">
        <f>IF(O87="","",IF(R87&lt;0,J87*(-1),IF(G87="買",(P87-H87)*100,(H87-P87)*100)))</f>
      </c>
      <c r="U87" s="66"/>
    </row>
    <row r="88" ht="16" customHeight="1">
      <c r="A88" s="13"/>
      <c r="B88" s="30">
        <v>80</v>
      </c>
      <c r="C88" t="s" s="18">
        <f>IF(R87="","",C87+R87)</f>
      </c>
      <c r="D88" s="21"/>
      <c r="E88" s="19"/>
      <c r="F88" s="63"/>
      <c r="G88" t="s" s="18">
        <v>57</v>
      </c>
      <c r="H88" s="19"/>
      <c r="I88" s="19"/>
      <c r="J88" s="19"/>
      <c r="K88" t="s" s="18">
        <f>IF(F88="","",C88*0.03)</f>
      </c>
      <c r="L88" s="21"/>
      <c r="M88" t="s" s="18">
        <f>IF(J88="","",(K88/J88)/1000)</f>
      </c>
      <c r="N88" s="19"/>
      <c r="O88" s="63"/>
      <c r="P88" s="19"/>
      <c r="Q88" s="19"/>
      <c r="R88" t="s" s="18">
        <f>IF(O88="","",(IF(G88="売",H88-P88,P88-H88))*M88*100000)</f>
      </c>
      <c r="S88" s="65"/>
      <c r="T88" t="s" s="75">
        <f>IF(O88="","",IF(R88&lt;0,J88*(-1),IF(G88="買",(P88-H88)*100,(H88-P88)*100)))</f>
      </c>
      <c r="U88" s="66"/>
    </row>
    <row r="89" ht="16" customHeight="1">
      <c r="A89" s="13"/>
      <c r="B89" s="30">
        <v>81</v>
      </c>
      <c r="C89" t="s" s="18">
        <f>IF(R88="","",C88+R88)</f>
      </c>
      <c r="D89" s="21"/>
      <c r="E89" s="19"/>
      <c r="F89" s="63"/>
      <c r="G89" t="s" s="18">
        <v>57</v>
      </c>
      <c r="H89" s="19"/>
      <c r="I89" s="19"/>
      <c r="J89" s="19"/>
      <c r="K89" t="s" s="18">
        <f>IF(F89="","",C89*0.03)</f>
      </c>
      <c r="L89" s="21"/>
      <c r="M89" t="s" s="18">
        <f>IF(J89="","",(K89/J89)/1000)</f>
      </c>
      <c r="N89" s="19"/>
      <c r="O89" s="63"/>
      <c r="P89" s="19"/>
      <c r="Q89" s="19"/>
      <c r="R89" t="s" s="18">
        <f>IF(O89="","",(IF(G89="売",H89-P89,P89-H89))*M89*100000)</f>
      </c>
      <c r="S89" s="65"/>
      <c r="T89" t="s" s="75">
        <f>IF(O89="","",IF(R89&lt;0,J89*(-1),IF(G89="買",(P89-H89)*100,(H89-P89)*100)))</f>
      </c>
      <c r="U89" s="66"/>
    </row>
    <row r="90" ht="16" customHeight="1">
      <c r="A90" s="13"/>
      <c r="B90" s="30">
        <v>82</v>
      </c>
      <c r="C90" t="s" s="18">
        <f>IF(R89="","",C89+R89)</f>
      </c>
      <c r="D90" s="21"/>
      <c r="E90" s="19"/>
      <c r="F90" s="63"/>
      <c r="G90" t="s" s="18">
        <v>57</v>
      </c>
      <c r="H90" s="19"/>
      <c r="I90" s="19"/>
      <c r="J90" s="19"/>
      <c r="K90" t="s" s="18">
        <f>IF(F90="","",C90*0.03)</f>
      </c>
      <c r="L90" s="21"/>
      <c r="M90" t="s" s="18">
        <f>IF(J90="","",(K90/J90)/1000)</f>
      </c>
      <c r="N90" s="19"/>
      <c r="O90" s="63"/>
      <c r="P90" s="19"/>
      <c r="Q90" s="19"/>
      <c r="R90" t="s" s="18">
        <f>IF(O90="","",(IF(G90="売",H90-P90,P90-H90))*M90*100000)</f>
      </c>
      <c r="S90" s="65"/>
      <c r="T90" t="s" s="75">
        <f>IF(O90="","",IF(R90&lt;0,J90*(-1),IF(G90="買",(P90-H90)*100,(H90-P90)*100)))</f>
      </c>
      <c r="U90" s="66"/>
    </row>
    <row r="91" ht="16" customHeight="1">
      <c r="A91" s="13"/>
      <c r="B91" s="30">
        <v>83</v>
      </c>
      <c r="C91" t="s" s="18">
        <f>IF(R90="","",C90+R90)</f>
      </c>
      <c r="D91" s="21"/>
      <c r="E91" s="19"/>
      <c r="F91" s="63"/>
      <c r="G91" t="s" s="18">
        <v>57</v>
      </c>
      <c r="H91" s="19"/>
      <c r="I91" s="19"/>
      <c r="J91" s="19"/>
      <c r="K91" t="s" s="18">
        <f>IF(F91="","",C91*0.03)</f>
      </c>
      <c r="L91" s="21"/>
      <c r="M91" t="s" s="18">
        <f>IF(J91="","",(K91/J91)/1000)</f>
      </c>
      <c r="N91" s="19"/>
      <c r="O91" s="63"/>
      <c r="P91" s="19"/>
      <c r="Q91" s="19"/>
      <c r="R91" t="s" s="18">
        <f>IF(O91="","",(IF(G91="売",H91-P91,P91-H91))*M91*100000)</f>
      </c>
      <c r="S91" s="65"/>
      <c r="T91" t="s" s="75">
        <f>IF(O91="","",IF(R91&lt;0,J91*(-1),IF(G91="買",(P91-H91)*100,(H91-P91)*100)))</f>
      </c>
      <c r="U91" s="66"/>
    </row>
    <row r="92" ht="16" customHeight="1">
      <c r="A92" s="13"/>
      <c r="B92" s="30">
        <v>84</v>
      </c>
      <c r="C92" t="s" s="18">
        <f>IF(R91="","",C91+R91)</f>
      </c>
      <c r="D92" s="21"/>
      <c r="E92" s="19"/>
      <c r="F92" s="63"/>
      <c r="G92" t="s" s="18">
        <v>52</v>
      </c>
      <c r="H92" s="19"/>
      <c r="I92" s="19"/>
      <c r="J92" s="19"/>
      <c r="K92" t="s" s="18">
        <f>IF(F92="","",C92*0.03)</f>
      </c>
      <c r="L92" s="21"/>
      <c r="M92" t="s" s="18">
        <f>IF(J92="","",(K92/J92)/1000)</f>
      </c>
      <c r="N92" s="19"/>
      <c r="O92" s="63"/>
      <c r="P92" s="19"/>
      <c r="Q92" s="19"/>
      <c r="R92" t="s" s="18">
        <f>IF(O92="","",(IF(G92="売",H92-P92,P92-H92))*M92*100000)</f>
      </c>
      <c r="S92" s="65"/>
      <c r="T92" t="s" s="75">
        <f>IF(O92="","",IF(R92&lt;0,J92*(-1),IF(G92="買",(P92-H92)*100,(H92-P92)*100)))</f>
      </c>
      <c r="U92" s="66"/>
    </row>
    <row r="93" ht="16" customHeight="1">
      <c r="A93" s="13"/>
      <c r="B93" s="30">
        <v>85</v>
      </c>
      <c r="C93" t="s" s="18">
        <f>IF(R92="","",C92+R92)</f>
      </c>
      <c r="D93" s="21"/>
      <c r="E93" s="19"/>
      <c r="F93" s="63"/>
      <c r="G93" t="s" s="18">
        <v>57</v>
      </c>
      <c r="H93" s="19"/>
      <c r="I93" s="19"/>
      <c r="J93" s="19"/>
      <c r="K93" t="s" s="18">
        <f>IF(F93="","",C93*0.03)</f>
      </c>
      <c r="L93" s="21"/>
      <c r="M93" t="s" s="18">
        <f>IF(J93="","",(K93/J93)/1000)</f>
      </c>
      <c r="N93" s="19"/>
      <c r="O93" s="63"/>
      <c r="P93" s="19"/>
      <c r="Q93" s="19"/>
      <c r="R93" t="s" s="18">
        <f>IF(O93="","",(IF(G93="売",H93-P93,P93-H93))*M93*100000)</f>
      </c>
      <c r="S93" s="65"/>
      <c r="T93" t="s" s="75">
        <f>IF(O93="","",IF(R93&lt;0,J93*(-1),IF(G93="買",(P93-H93)*100,(H93-P93)*100)))</f>
      </c>
      <c r="U93" s="66"/>
    </row>
    <row r="94" ht="16" customHeight="1">
      <c r="A94" s="13"/>
      <c r="B94" s="30">
        <v>86</v>
      </c>
      <c r="C94" t="s" s="18">
        <f>IF(R93="","",C93+R93)</f>
      </c>
      <c r="D94" s="21"/>
      <c r="E94" s="19"/>
      <c r="F94" s="63"/>
      <c r="G94" t="s" s="18">
        <v>52</v>
      </c>
      <c r="H94" s="19"/>
      <c r="I94" s="19"/>
      <c r="J94" s="19"/>
      <c r="K94" t="s" s="18">
        <f>IF(F94="","",C94*0.03)</f>
      </c>
      <c r="L94" s="21"/>
      <c r="M94" t="s" s="18">
        <f>IF(J94="","",(K94/J94)/1000)</f>
      </c>
      <c r="N94" s="19"/>
      <c r="O94" s="63"/>
      <c r="P94" s="19"/>
      <c r="Q94" s="19"/>
      <c r="R94" t="s" s="18">
        <f>IF(O94="","",(IF(G94="売",H94-P94,P94-H94))*M94*100000)</f>
      </c>
      <c r="S94" s="65"/>
      <c r="T94" t="s" s="75">
        <f>IF(O94="","",IF(R94&lt;0,J94*(-1),IF(G94="買",(P94-H94)*100,(H94-P94)*100)))</f>
      </c>
      <c r="U94" s="66"/>
    </row>
    <row r="95" ht="16" customHeight="1">
      <c r="A95" s="13"/>
      <c r="B95" s="30">
        <v>87</v>
      </c>
      <c r="C95" t="s" s="18">
        <f>IF(R94="","",C94+R94)</f>
      </c>
      <c r="D95" s="21"/>
      <c r="E95" s="19"/>
      <c r="F95" s="63"/>
      <c r="G95" t="s" s="18">
        <v>57</v>
      </c>
      <c r="H95" s="19"/>
      <c r="I95" s="19"/>
      <c r="J95" s="19"/>
      <c r="K95" t="s" s="18">
        <f>IF(F95="","",C95*0.03)</f>
      </c>
      <c r="L95" s="21"/>
      <c r="M95" t="s" s="18">
        <f>IF(J95="","",(K95/J95)/1000)</f>
      </c>
      <c r="N95" s="19"/>
      <c r="O95" s="63"/>
      <c r="P95" s="19"/>
      <c r="Q95" s="19"/>
      <c r="R95" t="s" s="18">
        <f>IF(O95="","",(IF(G95="売",H95-P95,P95-H95))*M95*100000)</f>
      </c>
      <c r="S95" s="65"/>
      <c r="T95" t="s" s="75">
        <f>IF(O95="","",IF(R95&lt;0,J95*(-1),IF(G95="買",(P95-H95)*100,(H95-P95)*100)))</f>
      </c>
      <c r="U95" s="66"/>
    </row>
    <row r="96" ht="16" customHeight="1">
      <c r="A96" s="13"/>
      <c r="B96" s="30">
        <v>88</v>
      </c>
      <c r="C96" t="s" s="18">
        <f>IF(R95="","",C95+R95)</f>
      </c>
      <c r="D96" s="21"/>
      <c r="E96" s="19"/>
      <c r="F96" s="63"/>
      <c r="G96" t="s" s="18">
        <v>52</v>
      </c>
      <c r="H96" s="19"/>
      <c r="I96" s="19"/>
      <c r="J96" s="19"/>
      <c r="K96" t="s" s="18">
        <f>IF(F96="","",C96*0.03)</f>
      </c>
      <c r="L96" s="21"/>
      <c r="M96" t="s" s="18">
        <f>IF(J96="","",(K96/J96)/1000)</f>
      </c>
      <c r="N96" s="19"/>
      <c r="O96" s="63"/>
      <c r="P96" s="19"/>
      <c r="Q96" s="19"/>
      <c r="R96" t="s" s="18">
        <f>IF(O96="","",(IF(G96="売",H96-P96,P96-H96))*M96*100000)</f>
      </c>
      <c r="S96" s="65"/>
      <c r="T96" t="s" s="75">
        <f>IF(O96="","",IF(R96&lt;0,J96*(-1),IF(G96="買",(P96-H96)*100,(H96-P96)*100)))</f>
      </c>
      <c r="U96" s="66"/>
    </row>
    <row r="97" ht="16" customHeight="1">
      <c r="A97" s="13"/>
      <c r="B97" s="30">
        <v>89</v>
      </c>
      <c r="C97" t="s" s="18">
        <f>IF(R96="","",C96+R96)</f>
      </c>
      <c r="D97" s="21"/>
      <c r="E97" s="19"/>
      <c r="F97" s="63"/>
      <c r="G97" t="s" s="18">
        <v>57</v>
      </c>
      <c r="H97" s="19"/>
      <c r="I97" s="19"/>
      <c r="J97" s="19"/>
      <c r="K97" t="s" s="18">
        <f>IF(F97="","",C97*0.03)</f>
      </c>
      <c r="L97" s="21"/>
      <c r="M97" t="s" s="18">
        <f>IF(J97="","",(K97/J97)/1000)</f>
      </c>
      <c r="N97" s="19"/>
      <c r="O97" s="63"/>
      <c r="P97" s="19"/>
      <c r="Q97" s="19"/>
      <c r="R97" t="s" s="18">
        <f>IF(O97="","",(IF(G97="売",H97-P97,P97-H97))*M97*100000)</f>
      </c>
      <c r="S97" s="65"/>
      <c r="T97" t="s" s="75">
        <f>IF(O97="","",IF(R97&lt;0,J97*(-1),IF(G97="買",(P97-H97)*100,(H97-P97)*100)))</f>
      </c>
      <c r="U97" s="66"/>
    </row>
    <row r="98" ht="16" customHeight="1">
      <c r="A98" s="13"/>
      <c r="B98" s="30">
        <v>90</v>
      </c>
      <c r="C98" t="s" s="18">
        <f>IF(R97="","",C97+R97)</f>
      </c>
      <c r="D98" s="21"/>
      <c r="E98" s="19"/>
      <c r="F98" s="63"/>
      <c r="G98" t="s" s="18">
        <v>52</v>
      </c>
      <c r="H98" s="19"/>
      <c r="I98" s="19"/>
      <c r="J98" s="19"/>
      <c r="K98" t="s" s="18">
        <f>IF(F98="","",C98*0.03)</f>
      </c>
      <c r="L98" s="21"/>
      <c r="M98" t="s" s="18">
        <f>IF(J98="","",(K98/J98)/1000)</f>
      </c>
      <c r="N98" s="19"/>
      <c r="O98" s="63"/>
      <c r="P98" s="19"/>
      <c r="Q98" s="19"/>
      <c r="R98" t="s" s="18">
        <f>IF(O98="","",(IF(G98="売",H98-P98,P98-H98))*M98*100000)</f>
      </c>
      <c r="S98" s="65"/>
      <c r="T98" t="s" s="75">
        <f>IF(O98="","",IF(R98&lt;0,J98*(-1),IF(G98="買",(P98-H98)*100,(H98-P98)*100)))</f>
      </c>
      <c r="U98" s="66"/>
    </row>
    <row r="99" ht="16" customHeight="1">
      <c r="A99" s="13"/>
      <c r="B99" s="30">
        <v>91</v>
      </c>
      <c r="C99" t="s" s="18">
        <f>IF(R98="","",C98+R98)</f>
      </c>
      <c r="D99" s="21"/>
      <c r="E99" s="19"/>
      <c r="F99" s="63"/>
      <c r="G99" t="s" s="18">
        <v>57</v>
      </c>
      <c r="H99" s="19"/>
      <c r="I99" s="19"/>
      <c r="J99" s="19"/>
      <c r="K99" t="s" s="18">
        <f>IF(F99="","",C99*0.03)</f>
      </c>
      <c r="L99" s="21"/>
      <c r="M99" t="s" s="18">
        <f>IF(J99="","",(K99/J99)/1000)</f>
      </c>
      <c r="N99" s="19"/>
      <c r="O99" s="63"/>
      <c r="P99" s="19"/>
      <c r="Q99" s="19"/>
      <c r="R99" t="s" s="18">
        <f>IF(O99="","",(IF(G99="売",H99-P99,P99-H99))*M99*100000)</f>
      </c>
      <c r="S99" s="65"/>
      <c r="T99" t="s" s="75">
        <f>IF(O99="","",IF(R99&lt;0,J99*(-1),IF(G99="買",(P99-H99)*100,(H99-P99)*100)))</f>
      </c>
      <c r="U99" s="66"/>
    </row>
    <row r="100" ht="16" customHeight="1">
      <c r="A100" s="13"/>
      <c r="B100" s="30">
        <v>92</v>
      </c>
      <c r="C100" t="s" s="18">
        <f>IF(R99="","",C99+R99)</f>
      </c>
      <c r="D100" s="21"/>
      <c r="E100" s="19"/>
      <c r="F100" s="63"/>
      <c r="G100" t="s" s="18">
        <v>57</v>
      </c>
      <c r="H100" s="19"/>
      <c r="I100" s="19"/>
      <c r="J100" s="19"/>
      <c r="K100" t="s" s="18">
        <f>IF(F100="","",C100*0.03)</f>
      </c>
      <c r="L100" s="21"/>
      <c r="M100" t="s" s="18">
        <f>IF(J100="","",(K100/J100)/1000)</f>
      </c>
      <c r="N100" s="19"/>
      <c r="O100" s="63"/>
      <c r="P100" s="19"/>
      <c r="Q100" s="19"/>
      <c r="R100" t="s" s="18">
        <f>IF(O100="","",(IF(G100="売",H100-P100,P100-H100))*M100*100000)</f>
      </c>
      <c r="S100" s="65"/>
      <c r="T100" t="s" s="75">
        <f>IF(O100="","",IF(R100&lt;0,J100*(-1),IF(G100="買",(P100-H100)*100,(H100-P100)*100)))</f>
      </c>
      <c r="U100" s="66"/>
    </row>
    <row r="101" ht="16" customHeight="1">
      <c r="A101" s="13"/>
      <c r="B101" s="30">
        <v>93</v>
      </c>
      <c r="C101" t="s" s="18">
        <f>IF(R100="","",C100+R100)</f>
      </c>
      <c r="D101" s="21"/>
      <c r="E101" s="19"/>
      <c r="F101" s="63"/>
      <c r="G101" t="s" s="18">
        <v>52</v>
      </c>
      <c r="H101" s="19"/>
      <c r="I101" s="19"/>
      <c r="J101" s="19"/>
      <c r="K101" t="s" s="18">
        <f>IF(F101="","",C101*0.03)</f>
      </c>
      <c r="L101" s="21"/>
      <c r="M101" t="s" s="18">
        <f>IF(J101="","",(K101/J101)/1000)</f>
      </c>
      <c r="N101" s="19"/>
      <c r="O101" s="63"/>
      <c r="P101" s="19"/>
      <c r="Q101" s="19"/>
      <c r="R101" t="s" s="18">
        <f>IF(O101="","",(IF(G101="売",H101-P101,P101-H101))*M101*100000)</f>
      </c>
      <c r="S101" s="65"/>
      <c r="T101" t="s" s="75">
        <f>IF(O101="","",IF(R101&lt;0,J101*(-1),IF(G101="買",(P101-H101)*100,(H101-P101)*100)))</f>
      </c>
      <c r="U101" s="66"/>
    </row>
    <row r="102" ht="16" customHeight="1">
      <c r="A102" s="13"/>
      <c r="B102" s="30">
        <v>94</v>
      </c>
      <c r="C102" t="s" s="18">
        <f>IF(R101="","",C101+R101)</f>
      </c>
      <c r="D102" s="21"/>
      <c r="E102" s="19"/>
      <c r="F102" s="63"/>
      <c r="G102" t="s" s="18">
        <v>52</v>
      </c>
      <c r="H102" s="19"/>
      <c r="I102" s="19"/>
      <c r="J102" s="19"/>
      <c r="K102" t="s" s="18">
        <f>IF(F102="","",C102*0.03)</f>
      </c>
      <c r="L102" s="21"/>
      <c r="M102" t="s" s="18">
        <f>IF(J102="","",(K102/J102)/1000)</f>
      </c>
      <c r="N102" s="19"/>
      <c r="O102" s="63"/>
      <c r="P102" s="19"/>
      <c r="Q102" s="19"/>
      <c r="R102" t="s" s="18">
        <f>IF(O102="","",(IF(G102="売",H102-P102,P102-H102))*M102*100000)</f>
      </c>
      <c r="S102" s="65"/>
      <c r="T102" t="s" s="75">
        <f>IF(O102="","",IF(R102&lt;0,J102*(-1),IF(G102="買",(P102-H102)*100,(H102-P102)*100)))</f>
      </c>
      <c r="U102" s="66"/>
    </row>
    <row r="103" ht="16" customHeight="1">
      <c r="A103" s="13"/>
      <c r="B103" s="30">
        <v>95</v>
      </c>
      <c r="C103" t="s" s="18">
        <f>IF(R102="","",C102+R102)</f>
      </c>
      <c r="D103" s="21"/>
      <c r="E103" s="19"/>
      <c r="F103" s="63"/>
      <c r="G103" t="s" s="18">
        <v>52</v>
      </c>
      <c r="H103" s="19"/>
      <c r="I103" s="19"/>
      <c r="J103" s="19"/>
      <c r="K103" t="s" s="18">
        <f>IF(F103="","",C103*0.03)</f>
      </c>
      <c r="L103" s="21"/>
      <c r="M103" t="s" s="18">
        <f>IF(J103="","",(K103/J103)/1000)</f>
      </c>
      <c r="N103" s="19"/>
      <c r="O103" s="63"/>
      <c r="P103" s="19"/>
      <c r="Q103" s="19"/>
      <c r="R103" t="s" s="18">
        <f>IF(O103="","",(IF(G103="売",H103-P103,P103-H103))*M103*100000)</f>
      </c>
      <c r="S103" s="65"/>
      <c r="T103" t="s" s="75">
        <f>IF(O103="","",IF(R103&lt;0,J103*(-1),IF(G103="買",(P103-H103)*100,(H103-P103)*100)))</f>
      </c>
      <c r="U103" s="66"/>
    </row>
    <row r="104" ht="16" customHeight="1">
      <c r="A104" s="13"/>
      <c r="B104" s="30">
        <v>96</v>
      </c>
      <c r="C104" t="s" s="18">
        <f>IF(R103="","",C103+R103)</f>
      </c>
      <c r="D104" s="21"/>
      <c r="E104" s="19"/>
      <c r="F104" s="63"/>
      <c r="G104" t="s" s="18">
        <v>57</v>
      </c>
      <c r="H104" s="19"/>
      <c r="I104" s="19"/>
      <c r="J104" s="19"/>
      <c r="K104" t="s" s="18">
        <f>IF(F104="","",C104*0.03)</f>
      </c>
      <c r="L104" s="21"/>
      <c r="M104" t="s" s="18">
        <f>IF(J104="","",(K104/J104)/1000)</f>
      </c>
      <c r="N104" s="19"/>
      <c r="O104" s="63"/>
      <c r="P104" s="19"/>
      <c r="Q104" s="19"/>
      <c r="R104" t="s" s="18">
        <f>IF(O104="","",(IF(G104="売",H104-P104,P104-H104))*M104*100000)</f>
      </c>
      <c r="S104" s="65"/>
      <c r="T104" t="s" s="75">
        <f>IF(O104="","",IF(R104&lt;0,J104*(-1),IF(G104="買",(P104-H104)*100,(H104-P104)*100)))</f>
      </c>
      <c r="U104" s="66"/>
    </row>
    <row r="105" ht="16" customHeight="1">
      <c r="A105" s="13"/>
      <c r="B105" s="30">
        <v>97</v>
      </c>
      <c r="C105" t="s" s="18">
        <f>IF(R104="","",C104+R104)</f>
      </c>
      <c r="D105" s="21"/>
      <c r="E105" s="19"/>
      <c r="F105" s="63"/>
      <c r="G105" t="s" s="18">
        <v>52</v>
      </c>
      <c r="H105" s="19"/>
      <c r="I105" s="19"/>
      <c r="J105" s="19"/>
      <c r="K105" t="s" s="18">
        <f>IF(F105="","",C105*0.03)</f>
      </c>
      <c r="L105" s="21"/>
      <c r="M105" t="s" s="18">
        <f>IF(J105="","",(K105/J105)/1000)</f>
      </c>
      <c r="N105" s="19"/>
      <c r="O105" s="63"/>
      <c r="P105" s="19"/>
      <c r="Q105" s="19"/>
      <c r="R105" t="s" s="18">
        <f>IF(O105="","",(IF(G105="売",H105-P105,P105-H105))*M105*100000)</f>
      </c>
      <c r="S105" s="65"/>
      <c r="T105" t="s" s="75">
        <f>IF(O105="","",IF(R105&lt;0,J105*(-1),IF(G105="買",(P105-H105)*100,(H105-P105)*100)))</f>
      </c>
      <c r="U105" s="66"/>
    </row>
    <row r="106" ht="16" customHeight="1">
      <c r="A106" s="13"/>
      <c r="B106" s="30">
        <v>98</v>
      </c>
      <c r="C106" t="s" s="18">
        <f>IF(R105="","",C105+R105)</f>
      </c>
      <c r="D106" s="21"/>
      <c r="E106" s="19"/>
      <c r="F106" s="63"/>
      <c r="G106" t="s" s="18">
        <v>57</v>
      </c>
      <c r="H106" s="19"/>
      <c r="I106" s="19"/>
      <c r="J106" s="19"/>
      <c r="K106" t="s" s="18">
        <f>IF(F106="","",C106*0.03)</f>
      </c>
      <c r="L106" s="21"/>
      <c r="M106" t="s" s="18">
        <f>IF(J106="","",(K106/J106)/1000)</f>
      </c>
      <c r="N106" s="19"/>
      <c r="O106" s="63"/>
      <c r="P106" s="19"/>
      <c r="Q106" s="19"/>
      <c r="R106" t="s" s="18">
        <f>IF(O106="","",(IF(G106="売",H106-P106,P106-H106))*M106*100000)</f>
      </c>
      <c r="S106" s="65"/>
      <c r="T106" t="s" s="75">
        <f>IF(O106="","",IF(R106&lt;0,J106*(-1),IF(G106="買",(P106-H106)*100,(H106-P106)*100)))</f>
      </c>
      <c r="U106" s="66"/>
    </row>
    <row r="107" ht="16" customHeight="1">
      <c r="A107" s="13"/>
      <c r="B107" s="30">
        <v>99</v>
      </c>
      <c r="C107" t="s" s="18">
        <f>IF(R106="","",C106+R106)</f>
      </c>
      <c r="D107" s="21"/>
      <c r="E107" s="19"/>
      <c r="F107" s="63"/>
      <c r="G107" t="s" s="18">
        <v>57</v>
      </c>
      <c r="H107" s="19"/>
      <c r="I107" s="19"/>
      <c r="J107" s="19"/>
      <c r="K107" t="s" s="18">
        <f>IF(F107="","",C107*0.03)</f>
      </c>
      <c r="L107" s="21"/>
      <c r="M107" t="s" s="18">
        <f>IF(J107="","",(K107/J107)/1000)</f>
      </c>
      <c r="N107" s="19"/>
      <c r="O107" s="63"/>
      <c r="P107" s="19"/>
      <c r="Q107" s="19"/>
      <c r="R107" t="s" s="18">
        <f>IF(O107="","",(IF(G107="売",H107-P107,P107-H107))*M107*100000)</f>
      </c>
      <c r="S107" s="65"/>
      <c r="T107" t="s" s="75">
        <f>IF(O107="","",IF(R107&lt;0,J107*(-1),IF(G107="買",(P107-H107)*100,(H107-P107)*100)))</f>
      </c>
      <c r="U107" s="66"/>
    </row>
    <row r="108" ht="16" customHeight="1">
      <c r="A108" s="13"/>
      <c r="B108" s="30">
        <v>100</v>
      </c>
      <c r="C108" t="s" s="18">
        <f>IF(R107="","",C107+R107)</f>
      </c>
      <c r="D108" s="21"/>
      <c r="E108" s="19"/>
      <c r="F108" s="63"/>
      <c r="G108" t="s" s="18">
        <v>52</v>
      </c>
      <c r="H108" s="19"/>
      <c r="I108" s="19"/>
      <c r="J108" s="19"/>
      <c r="K108" t="s" s="18">
        <f>IF(F108="","",C108*0.03)</f>
      </c>
      <c r="L108" s="21"/>
      <c r="M108" t="s" s="18">
        <f>IF(J108="","",(K108/J108)/1000)</f>
      </c>
      <c r="N108" s="19"/>
      <c r="O108" s="63"/>
      <c r="P108" s="19"/>
      <c r="Q108" s="19"/>
      <c r="R108" t="s" s="18">
        <f>IF(O108="","",(IF(G108="売",H108-P108,P108-H108))*M108*100000)</f>
      </c>
      <c r="S108" s="65"/>
      <c r="T108" t="s" s="75">
        <f>IF(O108="","",IF(R108&lt;0,J108*(-1),IF(G108="買",(P108-H108)*100,(H108-P108)*100)))</f>
      </c>
      <c r="U108" s="66"/>
    </row>
    <row r="109" ht="16" customHeight="1">
      <c r="A109" s="11"/>
      <c r="B109" s="79"/>
      <c r="C109" s="79"/>
      <c r="D109" s="79"/>
      <c r="E109" s="79"/>
      <c r="F109" s="79"/>
      <c r="G109" s="79"/>
      <c r="H109" s="79"/>
      <c r="I109" s="79"/>
      <c r="J109" s="79"/>
      <c r="K109" s="79"/>
      <c r="L109" s="79"/>
      <c r="M109" s="79"/>
      <c r="N109" s="79"/>
      <c r="O109" s="79"/>
      <c r="P109" s="79"/>
      <c r="Q109" s="79"/>
      <c r="R109" s="79"/>
      <c r="S109" s="80"/>
      <c r="T109" s="80"/>
      <c r="U109" s="80"/>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