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<sst xmlns="http://schemas.openxmlformats.org/spreadsheetml/2006/main" uniqueCount="80">
  <si>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</si>
  <si>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</si>
  <si>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</si>
  <si>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</si>
  <si>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</si>
  <si>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</si>
  <si>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</si>
  <si>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</si>
  <si>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</si>
  <si>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</si>
  <si>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</si>
  <si>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</si>
  <si>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</si>
  <si>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</si>
  <si>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</si>
  <si>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</si>
  <si>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</si>
  <si>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</si>
  <si>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</si>
  <si>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</si>
  <si>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４H足</t>
  </si>
  <si>
    <t>当初資金</t>
  </si>
  <si>
    <t>最終資金</t>
  </si>
  <si>
    <t>エントリー理由</t>
  </si>
  <si>
    <t>CMAルールでのPB、EB
色付きはそこからMAの位置関係だけを条件から除外したルールでの検証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</si>
  <si>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</si>
  <si>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</si>
  <si>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</si>
  <si>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</si>
  <si>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</si>
  <si>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</si>
  <si>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</si>
  <si>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</si>
  <si>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</si>
  <si>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</si>
  <si>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</si>
  <si>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</si>
  <si>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</si>
  <si>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</si>
  <si>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</si>
  <si>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</si>
  <si>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</si>
  <si>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</si>
  <si>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</si>
  <si>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</si>
  <si>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</si>
  <si>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</si>
  <si>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</si>
  <si>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</si>
  <si>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</si>
  <si>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</si>
  <si>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</si>
  <si>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</si>
  <si>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</si>
  <si>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</si>
  <si>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日足</t>
  </si>
  <si>
    <t>10MA・20MAの両方の上側にキャンドルがあれば買い方向、下側なら売り方向。MAに触れてPB出現でエントリー待ち、PB高値or安値ブレイクでエントリー。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</si>
  <si>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</si>
  <si>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</si>
  <si>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</si>
  <si>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</si>
  <si>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</si>
  <si>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</si>
  <si>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</si>
  <si>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＠について
MA10、20の位置関係についてのみ除外であって他のルールは全て残しです。
右実体が左実体を包む
ヒゲがMAに触れる
陰陽線と売り買いの位置関係　など</t>
  </si>
  <si>
    <t>感想</t>
  </si>
  <si>
    <t>EBとPBを同時に見ていると「どちらとも取れる」パターンが出てきて、
その場合どちらがBESTな判断かを決定づけられる基準があるといいと思いました。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</si>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</sst>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110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0" fontId="0" fillId="12" borderId="3" applyNumberFormat="0" applyFont="1" applyFill="1" applyBorder="1" applyAlignment="1" applyProtection="0">
      <alignment vertical="center"/>
    </xf>
    <xf numFmtId="0" fontId="0" fillId="12" borderId="4" applyNumberFormat="1" applyFont="1" applyFill="1" applyBorder="1" applyAlignment="1" applyProtection="0">
      <alignment horizontal="center" vertical="center"/>
    </xf>
    <xf numFmtId="59" fontId="0" fillId="12" borderId="4" applyNumberFormat="1" applyFont="1" applyFill="1" applyBorder="1" applyAlignment="1" applyProtection="0">
      <alignment horizontal="center" vertical="center"/>
    </xf>
    <xf numFmtId="63" fontId="0" fillId="12" borderId="4" applyNumberFormat="1" applyFont="1" applyFill="1" applyBorder="1" applyAlignment="1" applyProtection="0">
      <alignment horizontal="center" vertical="center"/>
    </xf>
    <xf numFmtId="49" fontId="0" fillId="12" borderId="4" applyNumberFormat="1" applyFont="1" applyFill="1" applyBorder="1" applyAlignment="1" applyProtection="0">
      <alignment horizontal="center" vertical="center"/>
    </xf>
    <xf numFmtId="59" fontId="0" fillId="12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64" fontId="0" fillId="12" borderId="4" applyNumberFormat="1" applyFont="1" applyFill="1" applyBorder="1" applyAlignment="1" applyProtection="0">
      <alignment horizontal="center" vertical="center"/>
    </xf>
    <xf numFmtId="60" fontId="0" fillId="12" borderId="4" applyNumberFormat="1" applyFont="1" applyFill="1" applyBorder="1" applyAlignment="1" applyProtection="0">
      <alignment horizontal="center" vertical="center"/>
    </xf>
    <xf numFmtId="61" fontId="0" fillId="12" borderId="4" applyNumberFormat="1" applyFont="1" applyFill="1" applyBorder="1" applyAlignment="1" applyProtection="0">
      <alignment horizontal="center" vertical="center"/>
    </xf>
    <xf numFmtId="59" fontId="0" fillId="12" borderId="5" applyNumberFormat="1" applyFont="1" applyFill="1" applyBorder="1" applyAlignment="1" applyProtection="0">
      <alignment vertical="center"/>
    </xf>
    <xf numFmtId="0" fontId="0" fillId="12" borderId="1" applyNumberFormat="0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62" fontId="0" fillId="12" borderId="1" applyNumberFormat="1" applyFont="1" applyFill="1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3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00fcff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36</xdr:row>
      <xdr:rowOff>9831</xdr:rowOff>
    </xdr:to>
    <xdr:pic>
      <xdr:nvPicPr>
        <xdr:cNvPr id="2" name="スクリーンショット 2019-08-16 11.07.00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369015" y="-425445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36</xdr:row>
      <xdr:rowOff>158596</xdr:rowOff>
    </xdr:from>
    <xdr:to>
      <xdr:col>10</xdr:col>
      <xdr:colOff>38100</xdr:colOff>
      <xdr:row>74</xdr:row>
      <xdr:rowOff>28728</xdr:rowOff>
    </xdr:to>
    <xdr:pic>
      <xdr:nvPicPr>
        <xdr:cNvPr id="3" name="スクリーンショット 2019-08-16 11.26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369015" y="6895946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78</xdr:row>
      <xdr:rowOff>44032</xdr:rowOff>
    </xdr:from>
    <xdr:to>
      <xdr:col>10</xdr:col>
      <xdr:colOff>38100</xdr:colOff>
      <xdr:row>115</xdr:row>
      <xdr:rowOff>95138</xdr:rowOff>
    </xdr:to>
    <xdr:pic>
      <xdr:nvPicPr>
        <xdr:cNvPr id="4" name="スクリーンショット 2019-08-16 12.39.12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369015" y="14382332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118</xdr:row>
      <xdr:rowOff>144375</xdr:rowOff>
    </xdr:from>
    <xdr:to>
      <xdr:col>10</xdr:col>
      <xdr:colOff>38100</xdr:colOff>
      <xdr:row>156</xdr:row>
      <xdr:rowOff>14506</xdr:rowOff>
    </xdr:to>
    <xdr:pic>
      <xdr:nvPicPr>
        <xdr:cNvPr id="5" name="スクリーンショット 2019-08-16 12.45.2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369015" y="21721675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157</xdr:row>
      <xdr:rowOff>128897</xdr:rowOff>
    </xdr:from>
    <xdr:to>
      <xdr:col>10</xdr:col>
      <xdr:colOff>38100</xdr:colOff>
      <xdr:row>194</xdr:row>
      <xdr:rowOff>180003</xdr:rowOff>
    </xdr:to>
    <xdr:pic>
      <xdr:nvPicPr>
        <xdr:cNvPr id="6" name="スクリーンショット 2019-08-16 12.52.5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369015" y="28764222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197</xdr:row>
      <xdr:rowOff>79287</xdr:rowOff>
    </xdr:from>
    <xdr:to>
      <xdr:col>10</xdr:col>
      <xdr:colOff>38100</xdr:colOff>
      <xdr:row>234</xdr:row>
      <xdr:rowOff>130394</xdr:rowOff>
    </xdr:to>
    <xdr:pic>
      <xdr:nvPicPr>
        <xdr:cNvPr id="7" name="スクリーンショット 2019-08-16 12.58.21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369015" y="35953612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237</xdr:row>
      <xdr:rowOff>32787</xdr:rowOff>
    </xdr:from>
    <xdr:to>
      <xdr:col>10</xdr:col>
      <xdr:colOff>38100</xdr:colOff>
      <xdr:row>274</xdr:row>
      <xdr:rowOff>83893</xdr:rowOff>
    </xdr:to>
    <xdr:pic>
      <xdr:nvPicPr>
        <xdr:cNvPr id="8" name="スクリーンショット 2019-08-16 13.05.32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369015" y="43146112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276</xdr:row>
      <xdr:rowOff>164153</xdr:rowOff>
    </xdr:from>
    <xdr:to>
      <xdr:col>10</xdr:col>
      <xdr:colOff>38100</xdr:colOff>
      <xdr:row>314</xdr:row>
      <xdr:rowOff>34284</xdr:rowOff>
    </xdr:to>
    <xdr:pic>
      <xdr:nvPicPr>
        <xdr:cNvPr id="9" name="スクリーンショット 2019-08-16 13.16.34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369015" y="5033550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316</xdr:row>
      <xdr:rowOff>114543</xdr:rowOff>
    </xdr:from>
    <xdr:to>
      <xdr:col>10</xdr:col>
      <xdr:colOff>38100</xdr:colOff>
      <xdr:row>353</xdr:row>
      <xdr:rowOff>165650</xdr:rowOff>
    </xdr:to>
    <xdr:pic>
      <xdr:nvPicPr>
        <xdr:cNvPr id="10" name="スクリーンショット 2019-08-16 13.27.03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369015" y="57524893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715433</xdr:colOff>
      <xdr:row>316</xdr:row>
      <xdr:rowOff>114543</xdr:rowOff>
    </xdr:from>
    <xdr:to>
      <xdr:col>19</xdr:col>
      <xdr:colOff>588433</xdr:colOff>
      <xdr:row>353</xdr:row>
      <xdr:rowOff>165650</xdr:rowOff>
    </xdr:to>
    <xdr:pic>
      <xdr:nvPicPr>
        <xdr:cNvPr id="11" name="スクリーンショット 2019-08-16 13.30.41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7522633" y="57524893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20</xdr:col>
      <xdr:colOff>473141</xdr:colOff>
      <xdr:row>316</xdr:row>
      <xdr:rowOff>114543</xdr:rowOff>
    </xdr:from>
    <xdr:to>
      <xdr:col>30</xdr:col>
      <xdr:colOff>346141</xdr:colOff>
      <xdr:row>353</xdr:row>
      <xdr:rowOff>165650</xdr:rowOff>
    </xdr:to>
    <xdr:pic>
      <xdr:nvPicPr>
        <xdr:cNvPr id="12" name="スクリーンショット 2019-08-16 13.34.27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5802041" y="57524893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357</xdr:row>
      <xdr:rowOff>10430</xdr:rowOff>
    </xdr:from>
    <xdr:to>
      <xdr:col>10</xdr:col>
      <xdr:colOff>38100</xdr:colOff>
      <xdr:row>394</xdr:row>
      <xdr:rowOff>61536</xdr:rowOff>
    </xdr:to>
    <xdr:pic>
      <xdr:nvPicPr>
        <xdr:cNvPr id="13" name="スクリーンショット 2019-08-16 13.40.2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369015" y="64840755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397</xdr:row>
      <xdr:rowOff>92821</xdr:rowOff>
    </xdr:from>
    <xdr:to>
      <xdr:col>10</xdr:col>
      <xdr:colOff>38100</xdr:colOff>
      <xdr:row>434</xdr:row>
      <xdr:rowOff>143927</xdr:rowOff>
    </xdr:to>
    <xdr:pic>
      <xdr:nvPicPr>
        <xdr:cNvPr id="14" name="スクリーンショット 2019-08-16 13.48.59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369015" y="7216214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437</xdr:row>
      <xdr:rowOff>175212</xdr:rowOff>
    </xdr:from>
    <xdr:to>
      <xdr:col>10</xdr:col>
      <xdr:colOff>38100</xdr:colOff>
      <xdr:row>475</xdr:row>
      <xdr:rowOff>45344</xdr:rowOff>
    </xdr:to>
    <xdr:pic>
      <xdr:nvPicPr>
        <xdr:cNvPr id="15" name="スクリーンショット 2019-08-16 13.54.39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-369015" y="79483537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59</v>
      </c>
      <c r="C15" s="3"/>
      <c r="D15" s="3"/>
    </row>
    <row r="16">
      <c r="B16" s="4"/>
      <c r="C16" t="s" s="4">
        <v>5</v>
      </c>
      <c r="D16" t="s" s="5">
        <v>59</v>
      </c>
    </row>
    <row r="17">
      <c r="B17" t="s" s="3">
        <v>61</v>
      </c>
      <c r="C17" s="3"/>
      <c r="D17" s="3"/>
    </row>
    <row r="18">
      <c r="B18" s="4"/>
      <c r="C18" t="s" s="4">
        <v>5</v>
      </c>
      <c r="D18" t="s" s="5">
        <v>61</v>
      </c>
    </row>
    <row r="19">
      <c r="B19" t="s" s="3">
        <v>62</v>
      </c>
      <c r="C19" s="3"/>
      <c r="D19" s="3"/>
    </row>
    <row r="20">
      <c r="B20" s="4"/>
      <c r="C20" t="s" s="4">
        <v>5</v>
      </c>
      <c r="D20" t="s" s="5">
        <v>62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5" width="8.73438" style="6" customWidth="1"/>
    <col min="6" max="256" width="8.73438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" customWidth="1"/>
    <col min="2" max="18" width="6.57812" style="10" customWidth="1"/>
    <col min="19" max="21" width="8.73438" style="10" customWidth="1"/>
    <col min="22" max="23" hidden="1" width="8.71429" style="10" customWidth="1"/>
    <col min="24" max="25" width="8.73438" style="10" customWidth="1"/>
    <col min="26" max="256" width="8.73438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117662.082113052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17662.0821130523</v>
      </c>
      <c r="E4" s="27"/>
      <c r="F4" t="s" s="14">
        <v>28</v>
      </c>
      <c r="G4" s="15"/>
      <c r="H4" s="28">
        <f>SUM($T$9:$U$108)</f>
        <v>410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0.0591000000000011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7</v>
      </c>
      <c r="D5" t="s" s="14">
        <v>31</v>
      </c>
      <c r="E5" s="30">
        <f>COUNTIF($R$9:$R$990,"&lt;0")</f>
        <v>3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0.7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2010</v>
      </c>
      <c r="F9" s="63">
        <v>43653</v>
      </c>
      <c r="G9" t="s" s="18">
        <v>52</v>
      </c>
      <c r="H9" s="30">
        <v>1.2609</v>
      </c>
      <c r="I9" s="19"/>
      <c r="J9" s="30">
        <v>56</v>
      </c>
      <c r="K9" s="21">
        <f>IF(J9="","",C9*0.03)</f>
        <v>3000</v>
      </c>
      <c r="L9" s="21"/>
      <c r="M9" s="64">
        <f>IF(J9="","",(K9/J9)/LOOKUP(RIGHT($D$2,3),'定数'!$A$6:$A$13,'定数'!$B$6:$B$13))</f>
        <v>0.446428571428571</v>
      </c>
      <c r="N9" s="30">
        <v>2010</v>
      </c>
      <c r="O9" s="63">
        <v>43654</v>
      </c>
      <c r="P9" s="30">
        <v>1.2677</v>
      </c>
      <c r="Q9" s="19"/>
      <c r="R9" s="27">
        <f>IF(P9="","",T9*M9*LOOKUP(RIGHT($D$2,3),'定数'!$A$6:$A$13,'定数'!$B$6:$B$13))</f>
        <v>3642.857142857140</v>
      </c>
      <c r="S9" s="65"/>
      <c r="T9" s="66">
        <f>IF(P9="","",IF(G9="買",(P9-H9),(H9-P9))*IF(RIGHT($D$2,3)="JPY",100,10000))</f>
        <v>68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69"/>
      <c r="B10" s="70">
        <v>2</v>
      </c>
      <c r="C10" s="71">
        <f>IF(R9="","",C9+R9)</f>
        <v>103642.857142857</v>
      </c>
      <c r="D10" s="21"/>
      <c r="E10" s="70">
        <v>2010</v>
      </c>
      <c r="F10" s="72">
        <v>43655</v>
      </c>
      <c r="G10" t="s" s="73">
        <v>53</v>
      </c>
      <c r="H10" s="70">
        <v>1.266</v>
      </c>
      <c r="I10" s="19"/>
      <c r="J10" s="70">
        <v>61</v>
      </c>
      <c r="K10" s="74">
        <f>IF(J10="","",C10*0.03)</f>
        <v>3109.285714285710</v>
      </c>
      <c r="L10" s="75"/>
      <c r="M10" s="76">
        <f>IF(J10="","",(K10/J10)/LOOKUP(RIGHT($D$2,3),'定数'!$A$6:$A$13,'定数'!$B$6:$B$13))</f>
        <v>0.424765807962529</v>
      </c>
      <c r="N10" s="70">
        <v>2010</v>
      </c>
      <c r="O10" s="72">
        <v>43658</v>
      </c>
      <c r="P10" s="70">
        <v>1.2585</v>
      </c>
      <c r="Q10" s="19"/>
      <c r="R10" s="77">
        <f>IF(P10="","",T10*M10*LOOKUP(RIGHT($D$2,3),'定数'!$A$6:$A$13,'定数'!$B$6:$B$13))</f>
        <v>3822.892271662760</v>
      </c>
      <c r="S10" s="65"/>
      <c r="T10" s="78">
        <f>IF(P10="","",IF(G10="買",(P10-H10),(H10-P10))*IF(RIGHT($D$2,3)="JPY",100,10000))</f>
        <v>75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9">
        <f>IF(C10&lt;&gt;"",MAX(C10,C9),"")</f>
        <v>103642.857142857</v>
      </c>
      <c r="Y10" s="80"/>
    </row>
    <row r="11" ht="16" customHeight="1">
      <c r="A11" s="13"/>
      <c r="B11" s="30">
        <v>3</v>
      </c>
      <c r="C11" s="21">
        <f>IF(R10="","",C10+R10)</f>
        <v>107465.74941452</v>
      </c>
      <c r="D11" s="21"/>
      <c r="E11" s="30">
        <v>2010</v>
      </c>
      <c r="F11" s="63">
        <v>43665</v>
      </c>
      <c r="G11" t="s" s="18">
        <v>52</v>
      </c>
      <c r="H11" s="30">
        <v>1.2972</v>
      </c>
      <c r="I11" s="19"/>
      <c r="J11" s="30">
        <v>41</v>
      </c>
      <c r="K11" s="81">
        <f>IF(J11="","",C11*0.03)</f>
        <v>3223.9724824356</v>
      </c>
      <c r="L11" s="75"/>
      <c r="M11" s="64">
        <f>IF(J11="","",(K11/J11)/LOOKUP(RIGHT($D$2,3),'定数'!$A$6:$A$13,'定数'!$B$6:$B$13))</f>
        <v>0.655278959844634</v>
      </c>
      <c r="N11" s="30">
        <v>2010</v>
      </c>
      <c r="O11" s="63">
        <v>43666</v>
      </c>
      <c r="P11" s="30">
        <v>1.2931</v>
      </c>
      <c r="Q11" s="19"/>
      <c r="R11" s="27">
        <f>IF(P11="","",T11*M11*LOOKUP(RIGHT($D$2,3),'定数'!$A$6:$A$13,'定数'!$B$6:$B$13))</f>
        <v>-3223.9724824356</v>
      </c>
      <c r="S11" s="65"/>
      <c r="T11" s="66">
        <f>IF(P11="","",IF(G11="買",(P11-H11),(H11-P11))*IF(RIGHT($D$2,3)="JPY",100,10000))</f>
        <v>-41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82">
        <f>IF(C11&lt;&gt;"",MAX(X10,C11),"")</f>
        <v>107465.74941452</v>
      </c>
      <c r="Y11" s="83">
        <f>IF(X11&lt;&gt;"",1-(C11/X11),"")</f>
        <v>0</v>
      </c>
    </row>
    <row r="12" ht="16" customHeight="1">
      <c r="A12" s="69"/>
      <c r="B12" s="70">
        <v>4</v>
      </c>
      <c r="C12" s="71">
        <f>IF(R11="","",C11+R11)</f>
        <v>104241.776932084</v>
      </c>
      <c r="D12" s="21"/>
      <c r="E12" s="70">
        <v>2010</v>
      </c>
      <c r="F12" s="72">
        <v>43666</v>
      </c>
      <c r="G12" t="s" s="73">
        <v>53</v>
      </c>
      <c r="H12" s="70">
        <v>1.2929</v>
      </c>
      <c r="I12" s="19"/>
      <c r="J12" s="70">
        <v>97</v>
      </c>
      <c r="K12" s="74">
        <f>IF(J12="","",C12*0.03)</f>
        <v>3127.253307962520</v>
      </c>
      <c r="L12" s="75"/>
      <c r="M12" s="76">
        <f>IF(J12="","",(K12/J12)/LOOKUP(RIGHT($D$2,3),'定数'!$A$6:$A$13,'定数'!$B$6:$B$13))</f>
        <v>0.268664373536299</v>
      </c>
      <c r="N12" s="70">
        <v>2010</v>
      </c>
      <c r="O12" s="72">
        <v>43667</v>
      </c>
      <c r="P12" s="70">
        <v>1.2808</v>
      </c>
      <c r="Q12" s="19"/>
      <c r="R12" s="77">
        <f>IF(P12="","",T12*M12*LOOKUP(RIGHT($D$2,3),'定数'!$A$6:$A$13,'定数'!$B$6:$B$13))</f>
        <v>3901.006703747060</v>
      </c>
      <c r="S12" s="65"/>
      <c r="T12" s="78">
        <f>IF(P12="","",IF(G12="買",(P12-H12),(H12-P12))*IF(RIGHT($D$2,3)="JPY",100,10000))</f>
        <v>121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9">
        <f>IF(C12&lt;&gt;"",MAX(X11,C12),"")</f>
        <v>107465.74941452</v>
      </c>
      <c r="Y12" s="84">
        <f>IF(X12&lt;&gt;"",1-(C12/X12),"")</f>
        <v>0.0300000000000037</v>
      </c>
    </row>
    <row r="13" ht="16" customHeight="1">
      <c r="A13" s="13"/>
      <c r="B13" s="30">
        <v>5</v>
      </c>
      <c r="C13" s="21">
        <f>IF(R12="","",C12+R12)</f>
        <v>108142.783635831</v>
      </c>
      <c r="D13" s="21"/>
      <c r="E13" s="30">
        <v>2010</v>
      </c>
      <c r="F13" s="63">
        <v>43672</v>
      </c>
      <c r="G13" t="s" s="18">
        <v>52</v>
      </c>
      <c r="H13" s="30">
        <v>1.2958</v>
      </c>
      <c r="I13" s="19"/>
      <c r="J13" s="30">
        <v>69</v>
      </c>
      <c r="K13" s="81">
        <f>IF(J13="","",C13*0.03)</f>
        <v>3244.283509074930</v>
      </c>
      <c r="L13" s="75"/>
      <c r="M13" s="64">
        <f>IF(J13="","",(K13/J13)/LOOKUP(RIGHT($D$2,3),'定数'!$A$6:$A$13,'定数'!$B$6:$B$13))</f>
        <v>0.391821679839967</v>
      </c>
      <c r="N13" s="30">
        <v>2010</v>
      </c>
      <c r="O13" s="63">
        <v>43673</v>
      </c>
      <c r="P13" s="30">
        <v>1.3043</v>
      </c>
      <c r="Q13" s="19"/>
      <c r="R13" s="27">
        <f>IF(P13="","",T13*M13*LOOKUP(RIGHT($D$2,3),'定数'!$A$6:$A$13,'定数'!$B$6:$B$13))</f>
        <v>3996.581134367660</v>
      </c>
      <c r="S13" s="65"/>
      <c r="T13" s="66">
        <f>IF(P13="","",IF(G13="買",(P13-H13),(H13-P13))*IF(RIGHT($D$2,3)="JPY",100,10000))</f>
        <v>85</v>
      </c>
      <c r="U13" s="66"/>
      <c r="V13" s="67">
        <f>IF(T13&lt;&gt;"",IF(T13&gt;0,1+V12,0),"")</f>
        <v>2</v>
      </c>
      <c r="W13" s="68">
        <f>IF(T13&lt;&gt;"",IF(T13&lt;0,1+W12,0),"")</f>
        <v>0</v>
      </c>
      <c r="X13" s="82">
        <f>IF(C13&lt;&gt;"",MAX(X12,C13),"")</f>
        <v>108142.783635831</v>
      </c>
      <c r="Y13" s="83">
        <f>IF(X13&lt;&gt;"",1-(C13/X13),"")</f>
        <v>0</v>
      </c>
    </row>
    <row r="14" ht="16" customHeight="1">
      <c r="A14" s="13"/>
      <c r="B14" s="30">
        <v>6</v>
      </c>
      <c r="C14" s="21">
        <f>IF(R13="","",C13+R13)</f>
        <v>112139.364770199</v>
      </c>
      <c r="D14" s="21"/>
      <c r="E14" s="30">
        <v>2010</v>
      </c>
      <c r="F14" s="63">
        <v>43674</v>
      </c>
      <c r="G14" t="s" s="18">
        <v>52</v>
      </c>
      <c r="H14" s="30">
        <v>1.3009</v>
      </c>
      <c r="I14" s="19"/>
      <c r="J14" s="30">
        <v>58</v>
      </c>
      <c r="K14" s="81">
        <f>IF(J14="","",C14*0.03)</f>
        <v>3364.180943105970</v>
      </c>
      <c r="L14" s="75"/>
      <c r="M14" s="64">
        <f>IF(J14="","",(K14/J14)/LOOKUP(RIGHT($D$2,3),'定数'!$A$6:$A$13,'定数'!$B$6:$B$13))</f>
        <v>0.48335933090603</v>
      </c>
      <c r="N14" s="30">
        <v>2010</v>
      </c>
      <c r="O14" s="63">
        <v>43675</v>
      </c>
      <c r="P14" s="30">
        <v>1.3078</v>
      </c>
      <c r="Q14" s="19"/>
      <c r="R14" s="27">
        <f>IF(P14="","",T14*M14*LOOKUP(RIGHT($D$2,3),'定数'!$A$6:$A$13,'定数'!$B$6:$B$13))</f>
        <v>4002.215259901930</v>
      </c>
      <c r="S14" s="65"/>
      <c r="T14" s="66">
        <f>IF(P14="","",IF(G14="買",(P14-H14),(H14-P14))*IF(RIGHT($D$2,3)="JPY",100,10000))</f>
        <v>69</v>
      </c>
      <c r="U14" s="66"/>
      <c r="V14" s="67">
        <f>IF(T14&lt;&gt;"",IF(T14&gt;0,1+V13,0),"")</f>
        <v>3</v>
      </c>
      <c r="W14" s="68">
        <f>IF(T14&lt;&gt;"",IF(T14&lt;0,1+W13,0),"")</f>
        <v>0</v>
      </c>
      <c r="X14" s="82">
        <f>IF(C14&lt;&gt;"",MAX(X13,C14),"")</f>
        <v>112139.364770199</v>
      </c>
      <c r="Y14" s="83">
        <f>IF(X14&lt;&gt;"",1-(C14/X14),"")</f>
        <v>0</v>
      </c>
    </row>
    <row r="15" ht="16" customHeight="1">
      <c r="A15" s="13"/>
      <c r="B15" s="30">
        <v>7</v>
      </c>
      <c r="C15" s="21">
        <f>IF(R14="","",C14+R14)</f>
        <v>116141.580030101</v>
      </c>
      <c r="D15" s="21"/>
      <c r="E15" s="30">
        <v>2010</v>
      </c>
      <c r="F15" s="63">
        <v>43675</v>
      </c>
      <c r="G15" t="s" s="18">
        <v>52</v>
      </c>
      <c r="H15" s="30">
        <v>1.3042</v>
      </c>
      <c r="I15" s="19"/>
      <c r="J15" s="30">
        <v>68</v>
      </c>
      <c r="K15" s="81">
        <f>IF(J15="","",C15*0.03)</f>
        <v>3484.247400903030</v>
      </c>
      <c r="L15" s="75"/>
      <c r="M15" s="64">
        <f>IF(J15="","",(K15/J15)/LOOKUP(RIGHT($D$2,3),'定数'!$A$6:$A$13,'定数'!$B$6:$B$13))</f>
        <v>0.426991103051842</v>
      </c>
      <c r="N15" s="30">
        <v>2010</v>
      </c>
      <c r="O15" s="63">
        <v>43679</v>
      </c>
      <c r="P15" s="30">
        <v>1.3126</v>
      </c>
      <c r="Q15" s="19"/>
      <c r="R15" s="27">
        <f>IF(P15="","",T15*M15*LOOKUP(RIGHT($D$2,3),'定数'!$A$6:$A$13,'定数'!$B$6:$B$13))</f>
        <v>4304.070318762570</v>
      </c>
      <c r="S15" s="65"/>
      <c r="T15" s="66">
        <f>IF(P15="","",IF(G15="買",(P15-H15),(H15-P15))*IF(RIGHT($D$2,3)="JPY",100,10000))</f>
        <v>84</v>
      </c>
      <c r="U15" s="66"/>
      <c r="V15" s="67">
        <f>IF(T15&lt;&gt;"",IF(T15&gt;0,1+V14,0),"")</f>
        <v>4</v>
      </c>
      <c r="W15" s="68">
        <f>IF(T15&lt;&gt;"",IF(T15&lt;0,1+W14,0),"")</f>
        <v>0</v>
      </c>
      <c r="X15" s="82">
        <f>IF(C15&lt;&gt;"",MAX(X14,C15),"")</f>
        <v>116141.580030101</v>
      </c>
      <c r="Y15" s="83">
        <f>IF(X15&lt;&gt;"",1-(C15/X15),"")</f>
        <v>0</v>
      </c>
    </row>
    <row r="16" ht="16" customHeight="1">
      <c r="A16" s="13"/>
      <c r="B16" s="30">
        <v>8</v>
      </c>
      <c r="C16" s="21">
        <f>IF(R15="","",C15+R15)</f>
        <v>120445.650348864</v>
      </c>
      <c r="D16" s="21"/>
      <c r="E16" s="30">
        <v>2010</v>
      </c>
      <c r="F16" s="63">
        <v>43703</v>
      </c>
      <c r="G16" t="s" s="18">
        <v>52</v>
      </c>
      <c r="H16" s="30">
        <v>1.2729</v>
      </c>
      <c r="I16" s="19"/>
      <c r="J16" s="30">
        <v>63</v>
      </c>
      <c r="K16" s="81">
        <f>IF(J16="","",C16*0.03)</f>
        <v>3613.369510465920</v>
      </c>
      <c r="L16" s="75"/>
      <c r="M16" s="64">
        <f>IF(J16="","",(K16/J16)/LOOKUP(RIGHT($D$2,3),'定数'!$A$6:$A$13,'定数'!$B$6:$B$13))</f>
        <v>0.47795892995581</v>
      </c>
      <c r="N16" s="30">
        <v>2010</v>
      </c>
      <c r="O16" s="63">
        <v>43707</v>
      </c>
      <c r="P16" s="30">
        <v>1.2666</v>
      </c>
      <c r="Q16" s="19"/>
      <c r="R16" s="27">
        <f>IF(P16="","",T16*M16*LOOKUP(RIGHT($D$2,3),'定数'!$A$6:$A$13,'定数'!$B$6:$B$13))</f>
        <v>-3613.369510465920</v>
      </c>
      <c r="S16" s="65"/>
      <c r="T16" s="66">
        <f>IF(P16="","",IF(G16="買",(P16-H16),(H16-P16))*IF(RIGHT($D$2,3)="JPY",100,10000))</f>
        <v>-63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82">
        <f>IF(C16&lt;&gt;"",MAX(X15,C16),"")</f>
        <v>120445.650348864</v>
      </c>
      <c r="Y16" s="83">
        <f>IF(X16&lt;&gt;"",1-(C16/X16),"")</f>
        <v>0</v>
      </c>
    </row>
    <row r="17" ht="16" customHeight="1">
      <c r="A17" s="13"/>
      <c r="B17" s="30">
        <v>9</v>
      </c>
      <c r="C17" s="21">
        <f>IF(R16="","",C16+R16)</f>
        <v>116832.280838398</v>
      </c>
      <c r="D17" s="21"/>
      <c r="E17" s="30">
        <v>2010</v>
      </c>
      <c r="F17" s="63">
        <v>43704</v>
      </c>
      <c r="G17" t="s" s="18">
        <v>52</v>
      </c>
      <c r="H17" s="30">
        <v>1.2731</v>
      </c>
      <c r="I17" s="19"/>
      <c r="J17" s="30">
        <v>39</v>
      </c>
      <c r="K17" s="81">
        <f>IF(J17="","",C17*0.03)</f>
        <v>3504.968425151940</v>
      </c>
      <c r="L17" s="75"/>
      <c r="M17" s="64">
        <f>IF(J17="","",(K17/J17)/LOOKUP(RIGHT($D$2,3),'定数'!$A$6:$A$13,'定数'!$B$6:$B$13))</f>
        <v>0.748924877169218</v>
      </c>
      <c r="N17" s="30">
        <v>2010</v>
      </c>
      <c r="O17" s="63">
        <v>43707</v>
      </c>
      <c r="P17" s="30">
        <v>1.2692</v>
      </c>
      <c r="Q17" s="19"/>
      <c r="R17" s="27">
        <f>IF(P17="","",T17*M17*LOOKUP(RIGHT($D$2,3),'定数'!$A$6:$A$13,'定数'!$B$6:$B$13))</f>
        <v>-3504.968425151940</v>
      </c>
      <c r="S17" s="65"/>
      <c r="T17" s="66">
        <f>IF(P17="","",IF(G17="買",(P17-H17),(H17-P17))*IF(RIGHT($D$2,3)="JPY",100,10000))</f>
        <v>-39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82">
        <f>IF(C17&lt;&gt;"",MAX(X16,C17),"")</f>
        <v>120445.650348864</v>
      </c>
      <c r="Y17" s="83">
        <f>IF(X17&lt;&gt;"",1-(C17/X17),"")</f>
        <v>0.0300000000000007</v>
      </c>
    </row>
    <row r="18" ht="16" customHeight="1">
      <c r="A18" s="13"/>
      <c r="B18" s="30">
        <v>10</v>
      </c>
      <c r="C18" s="21">
        <f>IF(R17="","",C17+R17)</f>
        <v>113327.312413246</v>
      </c>
      <c r="D18" s="21"/>
      <c r="E18" s="30">
        <v>2010</v>
      </c>
      <c r="F18" s="63">
        <v>43711</v>
      </c>
      <c r="G18" t="s" s="18">
        <v>52</v>
      </c>
      <c r="H18" s="30">
        <v>1.2836</v>
      </c>
      <c r="I18" s="19"/>
      <c r="J18" s="30">
        <v>40</v>
      </c>
      <c r="K18" s="81">
        <f>IF(J18="","",C18*0.03)</f>
        <v>3399.819372397380</v>
      </c>
      <c r="L18" s="75"/>
      <c r="M18" s="64">
        <f>IF(J18="","",(K18/J18)/LOOKUP(RIGHT($D$2,3),'定数'!$A$6:$A$13,'定数'!$B$6:$B$13))</f>
        <v>0.708295702582788</v>
      </c>
      <c r="N18" s="30">
        <v>2010</v>
      </c>
      <c r="O18" s="63">
        <v>43711</v>
      </c>
      <c r="P18" s="30">
        <v>1.2887</v>
      </c>
      <c r="Q18" s="19"/>
      <c r="R18" s="27">
        <f>IF(P18="","",T18*M18*LOOKUP(RIGHT($D$2,3),'定数'!$A$6:$A$13,'定数'!$B$6:$B$13))</f>
        <v>4334.769699806660</v>
      </c>
      <c r="S18" s="65"/>
      <c r="T18" s="66">
        <f>IF(P18="","",IF(G18="買",(P18-H18),(H18-P18))*IF(RIGHT($D$2,3)="JPY",100,10000))</f>
        <v>51</v>
      </c>
      <c r="U18" s="66"/>
      <c r="V18" s="67">
        <f>IF(T18&lt;&gt;"",IF(T18&gt;0,1+V17,0),"")</f>
        <v>1</v>
      </c>
      <c r="W18" s="68">
        <f>IF(T18&lt;&gt;"",IF(T18&lt;0,1+W17,0),"")</f>
        <v>0</v>
      </c>
      <c r="X18" s="82">
        <f>IF(C18&lt;&gt;"",MAX(X17,C18),"")</f>
        <v>120445.650348864</v>
      </c>
      <c r="Y18" s="83">
        <f>IF(X18&lt;&gt;"",1-(C18/X18),"")</f>
        <v>0.0591000000000011</v>
      </c>
    </row>
    <row r="19" ht="16" customHeight="1">
      <c r="A19" s="13"/>
      <c r="B19" s="30">
        <v>11</v>
      </c>
      <c r="C19" s="21">
        <f>IF(R18="","",C18+R18)</f>
        <v>117662.082113053</v>
      </c>
      <c r="D19" s="21"/>
      <c r="E19" s="19"/>
      <c r="F19" s="63"/>
      <c r="G19" s="19"/>
      <c r="H19" s="19"/>
      <c r="I19" s="19"/>
      <c r="J19" s="19"/>
      <c r="K19" t="s" s="85">
        <f>IF(J19="","",C19*0.03)</f>
      </c>
      <c r="L19" s="75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86">
        <f>IF(P19="","",IF(G19="買",(P19-H19),(H19-P19))*IF(RIGHT($D$2,3)="JPY",100,10000))</f>
      </c>
      <c r="U19" s="66"/>
      <c r="V19" t="s" s="87">
        <f>IF(T19&lt;&gt;"",IF(T19&gt;0,1+V18,0),"")</f>
      </c>
      <c r="W19" t="s" s="88">
        <f>IF(T19&lt;&gt;"",IF(T19&lt;0,1+W18,0),"")</f>
      </c>
      <c r="X19" s="82">
        <f>IF(C19&lt;&gt;"",MAX(X18,C19),"")</f>
        <v>120445.650348864</v>
      </c>
      <c r="Y19" s="83">
        <f>IF(X19&lt;&gt;"",1-(C19/X19),"")</f>
        <v>0.0231105749999984</v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85">
        <f>IF(J20="","",C20*0.03)</f>
      </c>
      <c r="L20" s="75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86">
        <f>IF(P20="","",IF(G20="買",(P20-H20),(H20-P20))*IF(RIGHT($D$2,3)="JPY",100,10000))</f>
      </c>
      <c r="U20" s="66"/>
      <c r="V20" t="s" s="87">
        <f>IF(T20&lt;&gt;"",IF(T20&gt;0,1+V19,0),"")</f>
      </c>
      <c r="W20" t="s" s="88">
        <f>IF(T20&lt;&gt;"",IF(T20&lt;0,1+W19,0),"")</f>
      </c>
      <c r="X20" t="s" s="89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85">
        <f>IF(J21="","",C21*0.03)</f>
      </c>
      <c r="L21" s="75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86">
        <f>IF(P21="","",IF(G21="買",(P21-H21),(H21-P21))*IF(RIGHT($D$2,3)="JPY",100,10000))</f>
      </c>
      <c r="U21" s="66"/>
      <c r="V21" t="s" s="87">
        <f>IF(T21&lt;&gt;"",IF(T21&gt;0,1+V20,0),"")</f>
      </c>
      <c r="W21" t="s" s="88">
        <f>IF(T21&lt;&gt;"",IF(T21&lt;0,1+W20,0),"")</f>
      </c>
      <c r="X21" t="s" s="89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85">
        <f>IF(J22="","",C22*0.03)</f>
      </c>
      <c r="L22" s="75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86">
        <f>IF(P22="","",IF(G22="買",(P22-H22),(H22-P22))*IF(RIGHT($D$2,3)="JPY",100,10000))</f>
      </c>
      <c r="U22" s="66"/>
      <c r="V22" t="s" s="87">
        <f>IF(T22&lt;&gt;"",IF(T22&gt;0,1+V21,0),"")</f>
      </c>
      <c r="W22" t="s" s="88">
        <f>IF(T22&lt;&gt;"",IF(T22&lt;0,1+W21,0),"")</f>
      </c>
      <c r="X22" t="s" s="89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85">
        <f>IF(J23="","",C23*0.03)</f>
      </c>
      <c r="L23" s="75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86">
        <f>IF(P23="","",IF(G23="買",(P23-H23),(H23-P23))*IF(RIGHT($D$2,3)="JPY",100,10000))</f>
      </c>
      <c r="U23" s="66"/>
      <c r="V23" s="56">
        <f>IF(S23&lt;&gt;"",IF(S23&lt;0,1+V22,0),"")</f>
      </c>
      <c r="W23" t="s" s="88">
        <f>IF(T23&lt;&gt;"",IF(T23&lt;0,1+W22,0),"")</f>
      </c>
      <c r="X23" t="s" s="89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85">
        <f>IF(J24="","",C24*0.03)</f>
      </c>
      <c r="L24" s="75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86">
        <f>IF(P24="","",IF(G24="買",(P24-H24),(H24-P24))*IF(RIGHT($D$2,3)="JPY",100,10000))</f>
      </c>
      <c r="U24" s="66"/>
      <c r="V24" s="56">
        <f>IF(S24&lt;&gt;"",IF(S24&lt;0,1+V23,0),"")</f>
      </c>
      <c r="W24" t="s" s="88">
        <f>IF(T24&lt;&gt;"",IF(T24&lt;0,1+W23,0),"")</f>
      </c>
      <c r="X24" t="s" s="89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85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86">
        <f>IF(P25="","",IF(G25="買",(P25-H25),(H25-P25))*IF(RIGHT($D$2,3)="JPY",100,10000))</f>
      </c>
      <c r="U25" s="66"/>
      <c r="V25" s="56">
        <f>IF(S25&lt;&gt;"",IF(S25&lt;0,1+V24,0),"")</f>
      </c>
      <c r="W25" t="s" s="88">
        <f>IF(T25&lt;&gt;"",IF(T25&lt;0,1+W24,0),"")</f>
      </c>
      <c r="X25" t="s" s="89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85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86">
        <f>IF(P26="","",IF(G26="買",(P26-H26),(H26-P26))*IF(RIGHT($D$2,3)="JPY",100,10000))</f>
      </c>
      <c r="U26" s="66"/>
      <c r="V26" s="56">
        <f>IF(S26&lt;&gt;"",IF(S26&lt;0,1+V25,0),"")</f>
      </c>
      <c r="W26" t="s" s="88">
        <f>IF(T26&lt;&gt;"",IF(T26&lt;0,1+W25,0),"")</f>
      </c>
      <c r="X26" t="s" s="89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85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86">
        <f>IF(P27="","",IF(G27="買",(P27-H27),(H27-P27))*IF(RIGHT($D$2,3)="JPY",100,10000))</f>
      </c>
      <c r="U27" s="66"/>
      <c r="V27" s="56">
        <f>IF(S27&lt;&gt;"",IF(S27&lt;0,1+V26,0),"")</f>
      </c>
      <c r="W27" t="s" s="88">
        <f>IF(T27&lt;&gt;"",IF(T27&lt;0,1+W26,0),"")</f>
      </c>
      <c r="X27" t="s" s="89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85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86">
        <f>IF(P28="","",IF(G28="買",(P28-H28),(H28-P28))*IF(RIGHT($D$2,3)="JPY",100,10000))</f>
      </c>
      <c r="U28" s="66"/>
      <c r="V28" s="56">
        <f>IF(S28&lt;&gt;"",IF(S28&lt;0,1+V27,0),"")</f>
      </c>
      <c r="W28" t="s" s="88">
        <f>IF(T28&lt;&gt;"",IF(T28&lt;0,1+W27,0),"")</f>
      </c>
      <c r="X28" t="s" s="89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85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86">
        <f>IF(P29="","",IF(G29="買",(P29-H29),(H29-P29))*IF(RIGHT($D$2,3)="JPY",100,10000))</f>
      </c>
      <c r="U29" s="66"/>
      <c r="V29" s="56">
        <f>IF(S29&lt;&gt;"",IF(S29&lt;0,1+V28,0),"")</f>
      </c>
      <c r="W29" t="s" s="88">
        <f>IF(T29&lt;&gt;"",IF(T29&lt;0,1+W28,0),"")</f>
      </c>
      <c r="X29" t="s" s="89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85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86">
        <f>IF(P30="","",IF(G30="買",(P30-H30),(H30-P30))*IF(RIGHT($D$2,3)="JPY",100,10000))</f>
      </c>
      <c r="U30" s="66"/>
      <c r="V30" s="56">
        <f>IF(S30&lt;&gt;"",IF(S30&lt;0,1+V29,0),"")</f>
      </c>
      <c r="W30" t="s" s="88">
        <f>IF(T30&lt;&gt;"",IF(T30&lt;0,1+W29,0),"")</f>
      </c>
      <c r="X30" t="s" s="89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85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86">
        <f>IF(P31="","",IF(G31="買",(P31-H31),(H31-P31))*IF(RIGHT($D$2,3)="JPY",100,10000))</f>
      </c>
      <c r="U31" s="66"/>
      <c r="V31" s="56">
        <f>IF(S31&lt;&gt;"",IF(S31&lt;0,1+V30,0),"")</f>
      </c>
      <c r="W31" t="s" s="88">
        <f>IF(T31&lt;&gt;"",IF(T31&lt;0,1+W30,0),"")</f>
      </c>
      <c r="X31" t="s" s="89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85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86">
        <f>IF(P32="","",IF(G32="買",(P32-H32),(H32-P32))*IF(RIGHT($D$2,3)="JPY",100,10000))</f>
      </c>
      <c r="U32" s="66"/>
      <c r="V32" s="56">
        <f>IF(S32&lt;&gt;"",IF(S32&lt;0,1+V31,0),"")</f>
      </c>
      <c r="W32" t="s" s="88">
        <f>IF(T32&lt;&gt;"",IF(T32&lt;0,1+W31,0),"")</f>
      </c>
      <c r="X32" t="s" s="89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85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86">
        <f>IF(P33="","",IF(G33="買",(P33-H33),(H33-P33))*IF(RIGHT($D$2,3)="JPY",100,10000))</f>
      </c>
      <c r="U33" s="66"/>
      <c r="V33" s="56">
        <f>IF(S33&lt;&gt;"",IF(S33&lt;0,1+V32,0),"")</f>
      </c>
      <c r="W33" t="s" s="88">
        <f>IF(T33&lt;&gt;"",IF(T33&lt;0,1+W32,0),"")</f>
      </c>
      <c r="X33" t="s" s="89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85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86">
        <f>IF(P34="","",IF(G34="買",(P34-H34),(H34-P34))*IF(RIGHT($D$2,3)="JPY",100,10000))</f>
      </c>
      <c r="U34" s="66"/>
      <c r="V34" s="56">
        <f>IF(S34&lt;&gt;"",IF(S34&lt;0,1+V33,0),"")</f>
      </c>
      <c r="W34" t="s" s="88">
        <f>IF(T34&lt;&gt;"",IF(T34&lt;0,1+W33,0),"")</f>
      </c>
      <c r="X34" t="s" s="89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85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86">
        <f>IF(P35="","",IF(G35="買",(P35-H35),(H35-P35))*IF(RIGHT($D$2,3)="JPY",100,10000))</f>
      </c>
      <c r="U35" s="66"/>
      <c r="V35" s="56">
        <f>IF(S35&lt;&gt;"",IF(S35&lt;0,1+V34,0),"")</f>
      </c>
      <c r="W35" t="s" s="88">
        <f>IF(T35&lt;&gt;"",IF(T35&lt;0,1+W34,0),"")</f>
      </c>
      <c r="X35" t="s" s="89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85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86">
        <f>IF(P36="","",IF(G36="買",(P36-H36),(H36-P36))*IF(RIGHT($D$2,3)="JPY",100,10000))</f>
      </c>
      <c r="U36" s="66"/>
      <c r="V36" s="56">
        <f>IF(S36&lt;&gt;"",IF(S36&lt;0,1+V35,0),"")</f>
      </c>
      <c r="W36" t="s" s="88">
        <f>IF(T36&lt;&gt;"",IF(T36&lt;0,1+W35,0),"")</f>
      </c>
      <c r="X36" t="s" s="89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85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86">
        <f>IF(P37="","",IF(G37="買",(P37-H37),(H37-P37))*IF(RIGHT($D$2,3)="JPY",100,10000))</f>
      </c>
      <c r="U37" s="66"/>
      <c r="V37" s="56">
        <f>IF(S37&lt;&gt;"",IF(S37&lt;0,1+V36,0),"")</f>
      </c>
      <c r="W37" t="s" s="88">
        <f>IF(T37&lt;&gt;"",IF(T37&lt;0,1+W36,0),"")</f>
      </c>
      <c r="X37" t="s" s="89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85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86">
        <f>IF(P38="","",IF(G38="買",(P38-H38),(H38-P38))*IF(RIGHT($D$2,3)="JPY",100,10000))</f>
      </c>
      <c r="U38" s="66"/>
      <c r="V38" s="56">
        <f>IF(S38&lt;&gt;"",IF(S38&lt;0,1+V37,0),"")</f>
      </c>
      <c r="W38" t="s" s="88">
        <f>IF(T38&lt;&gt;"",IF(T38&lt;0,1+W37,0),"")</f>
      </c>
      <c r="X38" t="s" s="89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85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86">
        <f>IF(P39="","",IF(G39="買",(P39-H39),(H39-P39))*IF(RIGHT($D$2,3)="JPY",100,10000))</f>
      </c>
      <c r="U39" s="66"/>
      <c r="V39" s="56">
        <f>IF(S39&lt;&gt;"",IF(S39&lt;0,1+V38,0),"")</f>
      </c>
      <c r="W39" t="s" s="88">
        <f>IF(T39&lt;&gt;"",IF(T39&lt;0,1+W38,0),"")</f>
      </c>
      <c r="X39" t="s" s="89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85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86">
        <f>IF(P40="","",IF(G40="買",(P40-H40),(H40-P40))*IF(RIGHT($D$2,3)="JPY",100,10000))</f>
      </c>
      <c r="U40" s="66"/>
      <c r="V40" s="56">
        <f>IF(S40&lt;&gt;"",IF(S40&lt;0,1+V39,0),"")</f>
      </c>
      <c r="W40" t="s" s="88">
        <f>IF(T40&lt;&gt;"",IF(T40&lt;0,1+W39,0),"")</f>
      </c>
      <c r="X40" t="s" s="89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85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86">
        <f>IF(P41="","",IF(G41="買",(P41-H41),(H41-P41))*IF(RIGHT($D$2,3)="JPY",100,10000))</f>
      </c>
      <c r="U41" s="66"/>
      <c r="V41" s="56">
        <f>IF(S41&lt;&gt;"",IF(S41&lt;0,1+V40,0),"")</f>
      </c>
      <c r="W41" t="s" s="88">
        <f>IF(T41&lt;&gt;"",IF(T41&lt;0,1+W40,0),"")</f>
      </c>
      <c r="X41" t="s" s="89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85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86">
        <f>IF(P42="","",IF(G42="買",(P42-H42),(H42-P42))*IF(RIGHT($D$2,3)="JPY",100,10000))</f>
      </c>
      <c r="U42" s="66"/>
      <c r="V42" s="56">
        <f>IF(S42&lt;&gt;"",IF(S42&lt;0,1+V41,0),"")</f>
      </c>
      <c r="W42" t="s" s="88">
        <f>IF(T42&lt;&gt;"",IF(T42&lt;0,1+W41,0),"")</f>
      </c>
      <c r="X42" t="s" s="89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85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86">
        <f>IF(P43="","",IF(G43="買",(P43-H43),(H43-P43))*IF(RIGHT($D$2,3)="JPY",100,10000))</f>
      </c>
      <c r="U43" s="66"/>
      <c r="V43" s="56">
        <f>IF(S43&lt;&gt;"",IF(S43&lt;0,1+V42,0),"")</f>
      </c>
      <c r="W43" t="s" s="88">
        <f>IF(T43&lt;&gt;"",IF(T43&lt;0,1+W42,0),"")</f>
      </c>
      <c r="X43" t="s" s="89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85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86">
        <f>IF(P44="","",IF(G44="買",(P44-H44),(H44-P44))*IF(RIGHT($D$2,3)="JPY",100,10000))</f>
      </c>
      <c r="U44" s="66"/>
      <c r="V44" s="56">
        <f>IF(S44&lt;&gt;"",IF(S44&lt;0,1+V43,0),"")</f>
      </c>
      <c r="W44" t="s" s="88">
        <f>IF(T44&lt;&gt;"",IF(T44&lt;0,1+W43,0),"")</f>
      </c>
      <c r="X44" t="s" s="89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85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86">
        <f>IF(P45="","",IF(G45="買",(P45-H45),(H45-P45))*IF(RIGHT($D$2,3)="JPY",100,10000))</f>
      </c>
      <c r="U45" s="66"/>
      <c r="V45" s="56">
        <f>IF(S45&lt;&gt;"",IF(S45&lt;0,1+V44,0),"")</f>
      </c>
      <c r="W45" t="s" s="88">
        <f>IF(T45&lt;&gt;"",IF(T45&lt;0,1+W44,0),"")</f>
      </c>
      <c r="X45" t="s" s="89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85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86">
        <f>IF(P46="","",IF(G46="買",(P46-H46),(H46-P46))*IF(RIGHT($D$2,3)="JPY",100,10000))</f>
      </c>
      <c r="U46" s="66"/>
      <c r="V46" s="56">
        <f>IF(S46&lt;&gt;"",IF(S46&lt;0,1+V45,0),"")</f>
      </c>
      <c r="W46" t="s" s="88">
        <f>IF(T46&lt;&gt;"",IF(T46&lt;0,1+W45,0),"")</f>
      </c>
      <c r="X46" t="s" s="89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85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86">
        <f>IF(P47="","",IF(G47="買",(P47-H47),(H47-P47))*IF(RIGHT($D$2,3)="JPY",100,10000))</f>
      </c>
      <c r="U47" s="66"/>
      <c r="V47" s="56">
        <f>IF(S47&lt;&gt;"",IF(S47&lt;0,1+V46,0),"")</f>
      </c>
      <c r="W47" t="s" s="88">
        <f>IF(T47&lt;&gt;"",IF(T47&lt;0,1+W46,0),"")</f>
      </c>
      <c r="X47" t="s" s="89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85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86">
        <f>IF(P48="","",IF(G48="買",(P48-H48),(H48-P48))*IF(RIGHT($D$2,3)="JPY",100,10000))</f>
      </c>
      <c r="U48" s="66"/>
      <c r="V48" s="56">
        <f>IF(S48&lt;&gt;"",IF(S48&lt;0,1+V47,0),"")</f>
      </c>
      <c r="W48" t="s" s="88">
        <f>IF(T48&lt;&gt;"",IF(T48&lt;0,1+W47,0),"")</f>
      </c>
      <c r="X48" t="s" s="89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85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86">
        <f>IF(P49="","",IF(G49="買",(P49-H49),(H49-P49))*IF(RIGHT($D$2,3)="JPY",100,10000))</f>
      </c>
      <c r="U49" s="66"/>
      <c r="V49" s="56">
        <f>IF(S49&lt;&gt;"",IF(S49&lt;0,1+V48,0),"")</f>
      </c>
      <c r="W49" t="s" s="88">
        <f>IF(T49&lt;&gt;"",IF(T49&lt;0,1+W48,0),"")</f>
      </c>
      <c r="X49" t="s" s="89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85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86">
        <f>IF(P50="","",IF(G50="買",(P50-H50),(H50-P50))*IF(RIGHT($D$2,3)="JPY",100,10000))</f>
      </c>
      <c r="U50" s="66"/>
      <c r="V50" s="56">
        <f>IF(S50&lt;&gt;"",IF(S50&lt;0,1+V49,0),"")</f>
      </c>
      <c r="W50" t="s" s="88">
        <f>IF(T50&lt;&gt;"",IF(T50&lt;0,1+W49,0),"")</f>
      </c>
      <c r="X50" t="s" s="89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85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86">
        <f>IF(P51="","",IF(G51="買",(P51-H51),(H51-P51))*IF(RIGHT($D$2,3)="JPY",100,10000))</f>
      </c>
      <c r="U51" s="66"/>
      <c r="V51" s="56">
        <f>IF(S51&lt;&gt;"",IF(S51&lt;0,1+V50,0),"")</f>
      </c>
      <c r="W51" t="s" s="88">
        <f>IF(T51&lt;&gt;"",IF(T51&lt;0,1+W50,0),"")</f>
      </c>
      <c r="X51" t="s" s="89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85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86">
        <f>IF(P52="","",IF(G52="買",(P52-H52),(H52-P52))*IF(RIGHT($D$2,3)="JPY",100,10000))</f>
      </c>
      <c r="U52" s="66"/>
      <c r="V52" s="56">
        <f>IF(S52&lt;&gt;"",IF(S52&lt;0,1+V51,0),"")</f>
      </c>
      <c r="W52" t="s" s="88">
        <f>IF(T52&lt;&gt;"",IF(T52&lt;0,1+W51,0),"")</f>
      </c>
      <c r="X52" t="s" s="89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85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86">
        <f>IF(P53="","",IF(G53="買",(P53-H53),(H53-P53))*IF(RIGHT($D$2,3)="JPY",100,10000))</f>
      </c>
      <c r="U53" s="66"/>
      <c r="V53" s="56">
        <f>IF(S53&lt;&gt;"",IF(S53&lt;0,1+V52,0),"")</f>
      </c>
      <c r="W53" t="s" s="88">
        <f>IF(T53&lt;&gt;"",IF(T53&lt;0,1+W52,0),"")</f>
      </c>
      <c r="X53" t="s" s="89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85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86">
        <f>IF(P54="","",IF(G54="買",(P54-H54),(H54-P54))*IF(RIGHT($D$2,3)="JPY",100,10000))</f>
      </c>
      <c r="U54" s="66"/>
      <c r="V54" s="56">
        <f>IF(S54&lt;&gt;"",IF(S54&lt;0,1+V53,0),"")</f>
      </c>
      <c r="W54" t="s" s="88">
        <f>IF(T54&lt;&gt;"",IF(T54&lt;0,1+W53,0),"")</f>
      </c>
      <c r="X54" t="s" s="89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85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86">
        <f>IF(P55="","",IF(G55="買",(P55-H55),(H55-P55))*IF(RIGHT($D$2,3)="JPY",100,10000))</f>
      </c>
      <c r="U55" s="66"/>
      <c r="V55" s="56">
        <f>IF(S55&lt;&gt;"",IF(S55&lt;0,1+V54,0),"")</f>
      </c>
      <c r="W55" t="s" s="88">
        <f>IF(T55&lt;&gt;"",IF(T55&lt;0,1+W54,0),"")</f>
      </c>
      <c r="X55" t="s" s="89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85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86">
        <f>IF(P56="","",IF(G56="買",(P56-H56),(H56-P56))*IF(RIGHT($D$2,3)="JPY",100,10000))</f>
      </c>
      <c r="U56" s="66"/>
      <c r="V56" s="56">
        <f>IF(S56&lt;&gt;"",IF(S56&lt;0,1+V55,0),"")</f>
      </c>
      <c r="W56" t="s" s="88">
        <f>IF(T56&lt;&gt;"",IF(T56&lt;0,1+W55,0),"")</f>
      </c>
      <c r="X56" t="s" s="89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85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86">
        <f>IF(P57="","",IF(G57="買",(P57-H57),(H57-P57))*IF(RIGHT($D$2,3)="JPY",100,10000))</f>
      </c>
      <c r="U57" s="66"/>
      <c r="V57" s="56">
        <f>IF(S57&lt;&gt;"",IF(S57&lt;0,1+V56,0),"")</f>
      </c>
      <c r="W57" t="s" s="88">
        <f>IF(T57&lt;&gt;"",IF(T57&lt;0,1+W56,0),"")</f>
      </c>
      <c r="X57" t="s" s="89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85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86">
        <f>IF(P58="","",IF(G58="買",(P58-H58),(H58-P58))*IF(RIGHT($D$2,3)="JPY",100,10000))</f>
      </c>
      <c r="U58" s="66"/>
      <c r="V58" s="56">
        <f>IF(S58&lt;&gt;"",IF(S58&lt;0,1+V57,0),"")</f>
      </c>
      <c r="W58" t="s" s="88">
        <f>IF(T58&lt;&gt;"",IF(T58&lt;0,1+W57,0),"")</f>
      </c>
      <c r="X58" t="s" s="89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85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86">
        <f>IF(P59="","",IF(G59="買",(P59-H59),(H59-P59))*IF(RIGHT($D$2,3)="JPY",100,10000))</f>
      </c>
      <c r="U59" s="66"/>
      <c r="V59" s="56">
        <f>IF(S59&lt;&gt;"",IF(S59&lt;0,1+V58,0),"")</f>
      </c>
      <c r="W59" t="s" s="88">
        <f>IF(T59&lt;&gt;"",IF(T59&lt;0,1+W58,0),"")</f>
      </c>
      <c r="X59" t="s" s="89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85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86">
        <f>IF(P60="","",IF(G60="買",(P60-H60),(H60-P60))*IF(RIGHT($D$2,3)="JPY",100,10000))</f>
      </c>
      <c r="U60" s="66"/>
      <c r="V60" s="56">
        <f>IF(S60&lt;&gt;"",IF(S60&lt;0,1+V59,0),"")</f>
      </c>
      <c r="W60" t="s" s="88">
        <f>IF(T60&lt;&gt;"",IF(T60&lt;0,1+W59,0),"")</f>
      </c>
      <c r="X60" t="s" s="89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85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86">
        <f>IF(P61="","",IF(G61="買",(P61-H61),(H61-P61))*IF(RIGHT($D$2,3)="JPY",100,10000))</f>
      </c>
      <c r="U61" s="66"/>
      <c r="V61" s="56">
        <f>IF(S61&lt;&gt;"",IF(S61&lt;0,1+V60,0),"")</f>
      </c>
      <c r="W61" t="s" s="88">
        <f>IF(T61&lt;&gt;"",IF(T61&lt;0,1+W60,0),"")</f>
      </c>
      <c r="X61" t="s" s="89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85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86">
        <f>IF(P62="","",IF(G62="買",(P62-H62),(H62-P62))*IF(RIGHT($D$2,3)="JPY",100,10000))</f>
      </c>
      <c r="U62" s="66"/>
      <c r="V62" s="56">
        <f>IF(S62&lt;&gt;"",IF(S62&lt;0,1+V61,0),"")</f>
      </c>
      <c r="W62" t="s" s="88">
        <f>IF(T62&lt;&gt;"",IF(T62&lt;0,1+W61,0),"")</f>
      </c>
      <c r="X62" t="s" s="89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85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86">
        <f>IF(P63="","",IF(G63="買",(P63-H63),(H63-P63))*IF(RIGHT($D$2,3)="JPY",100,10000))</f>
      </c>
      <c r="U63" s="66"/>
      <c r="V63" s="56">
        <f>IF(S63&lt;&gt;"",IF(S63&lt;0,1+V62,0),"")</f>
      </c>
      <c r="W63" t="s" s="88">
        <f>IF(T63&lt;&gt;"",IF(T63&lt;0,1+W62,0),"")</f>
      </c>
      <c r="X63" t="s" s="89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85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86">
        <f>IF(P64="","",IF(G64="買",(P64-H64),(H64-P64))*IF(RIGHT($D$2,3)="JPY",100,10000))</f>
      </c>
      <c r="U64" s="66"/>
      <c r="V64" s="56">
        <f>IF(S64&lt;&gt;"",IF(S64&lt;0,1+V63,0),"")</f>
      </c>
      <c r="W64" t="s" s="88">
        <f>IF(T64&lt;&gt;"",IF(T64&lt;0,1+W63,0),"")</f>
      </c>
      <c r="X64" t="s" s="89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85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86">
        <f>IF(P65="","",IF(G65="買",(P65-H65),(H65-P65))*IF(RIGHT($D$2,3)="JPY",100,10000))</f>
      </c>
      <c r="U65" s="66"/>
      <c r="V65" s="56">
        <f>IF(S65&lt;&gt;"",IF(S65&lt;0,1+V64,0),"")</f>
      </c>
      <c r="W65" t="s" s="88">
        <f>IF(T65&lt;&gt;"",IF(T65&lt;0,1+W64,0),"")</f>
      </c>
      <c r="X65" t="s" s="89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85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86">
        <f>IF(P66="","",IF(G66="買",(P66-H66),(H66-P66))*IF(RIGHT($D$2,3)="JPY",100,10000))</f>
      </c>
      <c r="U66" s="66"/>
      <c r="V66" s="56">
        <f>IF(S66&lt;&gt;"",IF(S66&lt;0,1+V65,0),"")</f>
      </c>
      <c r="W66" t="s" s="88">
        <f>IF(T66&lt;&gt;"",IF(T66&lt;0,1+W65,0),"")</f>
      </c>
      <c r="X66" t="s" s="89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85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86">
        <f>IF(P67="","",IF(G67="買",(P67-H67),(H67-P67))*IF(RIGHT($D$2,3)="JPY",100,10000))</f>
      </c>
      <c r="U67" s="66"/>
      <c r="V67" s="56">
        <f>IF(S67&lt;&gt;"",IF(S67&lt;0,1+V66,0),"")</f>
      </c>
      <c r="W67" t="s" s="88">
        <f>IF(T67&lt;&gt;"",IF(T67&lt;0,1+W66,0),"")</f>
      </c>
      <c r="X67" t="s" s="89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85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86">
        <f>IF(P68="","",IF(G68="買",(P68-H68),(H68-P68))*IF(RIGHT($D$2,3)="JPY",100,10000))</f>
      </c>
      <c r="U68" s="66"/>
      <c r="V68" s="56">
        <f>IF(S68&lt;&gt;"",IF(S68&lt;0,1+V67,0),"")</f>
      </c>
      <c r="W68" t="s" s="88">
        <f>IF(T68&lt;&gt;"",IF(T68&lt;0,1+W67,0),"")</f>
      </c>
      <c r="X68" t="s" s="89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85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86">
        <f>IF(P69="","",IF(G69="買",(P69-H69),(H69-P69))*IF(RIGHT($D$2,3)="JPY",100,10000))</f>
      </c>
      <c r="U69" s="66"/>
      <c r="V69" s="56">
        <f>IF(S69&lt;&gt;"",IF(S69&lt;0,1+V68,0),"")</f>
      </c>
      <c r="W69" t="s" s="88">
        <f>IF(T69&lt;&gt;"",IF(T69&lt;0,1+W68,0),"")</f>
      </c>
      <c r="X69" t="s" s="89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85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86">
        <f>IF(P70="","",IF(G70="買",(P70-H70),(H70-P70))*IF(RIGHT($D$2,3)="JPY",100,10000))</f>
      </c>
      <c r="U70" s="66"/>
      <c r="V70" s="56">
        <f>IF(S70&lt;&gt;"",IF(S70&lt;0,1+V69,0),"")</f>
      </c>
      <c r="W70" t="s" s="88">
        <f>IF(T70&lt;&gt;"",IF(T70&lt;0,1+W69,0),"")</f>
      </c>
      <c r="X70" t="s" s="89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85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86">
        <f>IF(P71="","",IF(G71="買",(P71-H71),(H71-P71))*IF(RIGHT($D$2,3)="JPY",100,10000))</f>
      </c>
      <c r="U71" s="66"/>
      <c r="V71" s="56">
        <f>IF(S71&lt;&gt;"",IF(S71&lt;0,1+V70,0),"")</f>
      </c>
      <c r="W71" t="s" s="88">
        <f>IF(T71&lt;&gt;"",IF(T71&lt;0,1+W70,0),"")</f>
      </c>
      <c r="X71" t="s" s="89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85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86">
        <f>IF(P72="","",IF(G72="買",(P72-H72),(H72-P72))*IF(RIGHT($D$2,3)="JPY",100,10000))</f>
      </c>
      <c r="U72" s="66"/>
      <c r="V72" s="56">
        <f>IF(S72&lt;&gt;"",IF(S72&lt;0,1+V71,0),"")</f>
      </c>
      <c r="W72" t="s" s="88">
        <f>IF(T72&lt;&gt;"",IF(T72&lt;0,1+W71,0),"")</f>
      </c>
      <c r="X72" t="s" s="89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85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86">
        <f>IF(P73="","",IF(G73="買",(P73-H73),(H73-P73))*IF(RIGHT($D$2,3)="JPY",100,10000))</f>
      </c>
      <c r="U73" s="66"/>
      <c r="V73" s="56">
        <f>IF(S73&lt;&gt;"",IF(S73&lt;0,1+V72,0),"")</f>
      </c>
      <c r="W73" t="s" s="88">
        <f>IF(T73&lt;&gt;"",IF(T73&lt;0,1+W72,0),"")</f>
      </c>
      <c r="X73" t="s" s="89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85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86">
        <f>IF(P74="","",IF(G74="買",(P74-H74),(H74-P74))*IF(RIGHT($D$2,3)="JPY",100,10000))</f>
      </c>
      <c r="U74" s="66"/>
      <c r="V74" s="56">
        <f>IF(S74&lt;&gt;"",IF(S74&lt;0,1+V73,0),"")</f>
      </c>
      <c r="W74" t="s" s="88">
        <f>IF(T74&lt;&gt;"",IF(T74&lt;0,1+W73,0),"")</f>
      </c>
      <c r="X74" t="s" s="89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85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86">
        <f>IF(P75="","",IF(G75="買",(P75-H75),(H75-P75))*IF(RIGHT($D$2,3)="JPY",100,10000))</f>
      </c>
      <c r="U75" s="66"/>
      <c r="V75" s="56">
        <f>IF(S75&lt;&gt;"",IF(S75&lt;0,1+V74,0),"")</f>
      </c>
      <c r="W75" t="s" s="88">
        <f>IF(T75&lt;&gt;"",IF(T75&lt;0,1+W74,0),"")</f>
      </c>
      <c r="X75" t="s" s="89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85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86">
        <f>IF(P76="","",IF(G76="買",(P76-H76),(H76-P76))*IF(RIGHT($D$2,3)="JPY",100,10000))</f>
      </c>
      <c r="U76" s="66"/>
      <c r="V76" s="56">
        <f>IF(S76&lt;&gt;"",IF(S76&lt;0,1+V75,0),"")</f>
      </c>
      <c r="W76" t="s" s="88">
        <f>IF(T76&lt;&gt;"",IF(T76&lt;0,1+W75,0),"")</f>
      </c>
      <c r="X76" t="s" s="89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85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86">
        <f>IF(P77="","",IF(G77="買",(P77-H77),(H77-P77))*IF(RIGHT($D$2,3)="JPY",100,10000))</f>
      </c>
      <c r="U77" s="66"/>
      <c r="V77" s="56">
        <f>IF(S77&lt;&gt;"",IF(S77&lt;0,1+V76,0),"")</f>
      </c>
      <c r="W77" t="s" s="88">
        <f>IF(T77&lt;&gt;"",IF(T77&lt;0,1+W76,0),"")</f>
      </c>
      <c r="X77" t="s" s="89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85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86">
        <f>IF(P78="","",IF(G78="買",(P78-H78),(H78-P78))*IF(RIGHT($D$2,3)="JPY",100,10000))</f>
      </c>
      <c r="U78" s="66"/>
      <c r="V78" s="56">
        <f>IF(S78&lt;&gt;"",IF(S78&lt;0,1+V77,0),"")</f>
      </c>
      <c r="W78" t="s" s="88">
        <f>IF(T78&lt;&gt;"",IF(T78&lt;0,1+W77,0),"")</f>
      </c>
      <c r="X78" t="s" s="89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85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86">
        <f>IF(P79="","",IF(G79="買",(P79-H79),(H79-P79))*IF(RIGHT($D$2,3)="JPY",100,10000))</f>
      </c>
      <c r="U79" s="66"/>
      <c r="V79" s="56">
        <f>IF(S79&lt;&gt;"",IF(S79&lt;0,1+V78,0),"")</f>
      </c>
      <c r="W79" t="s" s="88">
        <f>IF(T79&lt;&gt;"",IF(T79&lt;0,1+W78,0),"")</f>
      </c>
      <c r="X79" t="s" s="89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85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86">
        <f>IF(P80="","",IF(G80="買",(P80-H80),(H80-P80))*IF(RIGHT($D$2,3)="JPY",100,10000))</f>
      </c>
      <c r="U80" s="66"/>
      <c r="V80" s="56">
        <f>IF(S80&lt;&gt;"",IF(S80&lt;0,1+V79,0),"")</f>
      </c>
      <c r="W80" t="s" s="88">
        <f>IF(T80&lt;&gt;"",IF(T80&lt;0,1+W79,0),"")</f>
      </c>
      <c r="X80" t="s" s="89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85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86">
        <f>IF(P81="","",IF(G81="買",(P81-H81),(H81-P81))*IF(RIGHT($D$2,3)="JPY",100,10000))</f>
      </c>
      <c r="U81" s="66"/>
      <c r="V81" s="56">
        <f>IF(S81&lt;&gt;"",IF(S81&lt;0,1+V80,0),"")</f>
      </c>
      <c r="W81" t="s" s="88">
        <f>IF(T81&lt;&gt;"",IF(T81&lt;0,1+W80,0),"")</f>
      </c>
      <c r="X81" t="s" s="89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85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86">
        <f>IF(P82="","",IF(G82="買",(P82-H82),(H82-P82))*IF(RIGHT($D$2,3)="JPY",100,10000))</f>
      </c>
      <c r="U82" s="66"/>
      <c r="V82" s="56">
        <f>IF(S82&lt;&gt;"",IF(S82&lt;0,1+V81,0),"")</f>
      </c>
      <c r="W82" t="s" s="88">
        <f>IF(T82&lt;&gt;"",IF(T82&lt;0,1+W81,0),"")</f>
      </c>
      <c r="X82" t="s" s="89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85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86">
        <f>IF(P83="","",IF(G83="買",(P83-H83),(H83-P83))*IF(RIGHT($D$2,3)="JPY",100,10000))</f>
      </c>
      <c r="U83" s="66"/>
      <c r="V83" s="56">
        <f>IF(S83&lt;&gt;"",IF(S83&lt;0,1+V82,0),"")</f>
      </c>
      <c r="W83" t="s" s="88">
        <f>IF(T83&lt;&gt;"",IF(T83&lt;0,1+W82,0),"")</f>
      </c>
      <c r="X83" t="s" s="89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85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86">
        <f>IF(P84="","",IF(G84="買",(P84-H84),(H84-P84))*IF(RIGHT($D$2,3)="JPY",100,10000))</f>
      </c>
      <c r="U84" s="66"/>
      <c r="V84" s="56">
        <f>IF(S84&lt;&gt;"",IF(S84&lt;0,1+V83,0),"")</f>
      </c>
      <c r="W84" t="s" s="88">
        <f>IF(T84&lt;&gt;"",IF(T84&lt;0,1+W83,0),"")</f>
      </c>
      <c r="X84" t="s" s="89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85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86">
        <f>IF(P85="","",IF(G85="買",(P85-H85),(H85-P85))*IF(RIGHT($D$2,3)="JPY",100,10000))</f>
      </c>
      <c r="U85" s="66"/>
      <c r="V85" s="56">
        <f>IF(S85&lt;&gt;"",IF(S85&lt;0,1+V84,0),"")</f>
      </c>
      <c r="W85" t="s" s="88">
        <f>IF(T85&lt;&gt;"",IF(T85&lt;0,1+W84,0),"")</f>
      </c>
      <c r="X85" t="s" s="89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85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86">
        <f>IF(P86="","",IF(G86="買",(P86-H86),(H86-P86))*IF(RIGHT($D$2,3)="JPY",100,10000))</f>
      </c>
      <c r="U86" s="66"/>
      <c r="V86" s="56">
        <f>IF(S86&lt;&gt;"",IF(S86&lt;0,1+V85,0),"")</f>
      </c>
      <c r="W86" t="s" s="88">
        <f>IF(T86&lt;&gt;"",IF(T86&lt;0,1+W85,0),"")</f>
      </c>
      <c r="X86" t="s" s="89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85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86">
        <f>IF(P87="","",IF(G87="買",(P87-H87),(H87-P87))*IF(RIGHT($D$2,3)="JPY",100,10000))</f>
      </c>
      <c r="U87" s="66"/>
      <c r="V87" s="56">
        <f>IF(S87&lt;&gt;"",IF(S87&lt;0,1+V86,0),"")</f>
      </c>
      <c r="W87" t="s" s="88">
        <f>IF(T87&lt;&gt;"",IF(T87&lt;0,1+W86,0),"")</f>
      </c>
      <c r="X87" t="s" s="89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85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86">
        <f>IF(P88="","",IF(G88="買",(P88-H88),(H88-P88))*IF(RIGHT($D$2,3)="JPY",100,10000))</f>
      </c>
      <c r="U88" s="66"/>
      <c r="V88" s="56">
        <f>IF(S88&lt;&gt;"",IF(S88&lt;0,1+V87,0),"")</f>
      </c>
      <c r="W88" t="s" s="88">
        <f>IF(T88&lt;&gt;"",IF(T88&lt;0,1+W87,0),"")</f>
      </c>
      <c r="X88" t="s" s="89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85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86">
        <f>IF(P89="","",IF(G89="買",(P89-H89),(H89-P89))*IF(RIGHT($D$2,3)="JPY",100,10000))</f>
      </c>
      <c r="U89" s="66"/>
      <c r="V89" s="56">
        <f>IF(S89&lt;&gt;"",IF(S89&lt;0,1+V88,0),"")</f>
      </c>
      <c r="W89" t="s" s="88">
        <f>IF(T89&lt;&gt;"",IF(T89&lt;0,1+W88,0),"")</f>
      </c>
      <c r="X89" t="s" s="89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85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86">
        <f>IF(P90="","",IF(G90="買",(P90-H90),(H90-P90))*IF(RIGHT($D$2,3)="JPY",100,10000))</f>
      </c>
      <c r="U90" s="66"/>
      <c r="V90" s="56">
        <f>IF(S90&lt;&gt;"",IF(S90&lt;0,1+V89,0),"")</f>
      </c>
      <c r="W90" t="s" s="88">
        <f>IF(T90&lt;&gt;"",IF(T90&lt;0,1+W89,0),"")</f>
      </c>
      <c r="X90" t="s" s="89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85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86">
        <f>IF(P91="","",IF(G91="買",(P91-H91),(H91-P91))*IF(RIGHT($D$2,3)="JPY",100,10000))</f>
      </c>
      <c r="U91" s="66"/>
      <c r="V91" s="56">
        <f>IF(S91&lt;&gt;"",IF(S91&lt;0,1+V90,0),"")</f>
      </c>
      <c r="W91" t="s" s="88">
        <f>IF(T91&lt;&gt;"",IF(T91&lt;0,1+W90,0),"")</f>
      </c>
      <c r="X91" t="s" s="89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85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86">
        <f>IF(P92="","",IF(G92="買",(P92-H92),(H92-P92))*IF(RIGHT($D$2,3)="JPY",100,10000))</f>
      </c>
      <c r="U92" s="66"/>
      <c r="V92" s="56">
        <f>IF(S92&lt;&gt;"",IF(S92&lt;0,1+V91,0),"")</f>
      </c>
      <c r="W92" t="s" s="88">
        <f>IF(T92&lt;&gt;"",IF(T92&lt;0,1+W91,0),"")</f>
      </c>
      <c r="X92" t="s" s="89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85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86">
        <f>IF(P93="","",IF(G93="買",(P93-H93),(H93-P93))*IF(RIGHT($D$2,3)="JPY",100,10000))</f>
      </c>
      <c r="U93" s="66"/>
      <c r="V93" s="56">
        <f>IF(S93&lt;&gt;"",IF(S93&lt;0,1+V92,0),"")</f>
      </c>
      <c r="W93" t="s" s="88">
        <f>IF(T93&lt;&gt;"",IF(T93&lt;0,1+W92,0),"")</f>
      </c>
      <c r="X93" t="s" s="89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85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86">
        <f>IF(P94="","",IF(G94="買",(P94-H94),(H94-P94))*IF(RIGHT($D$2,3)="JPY",100,10000))</f>
      </c>
      <c r="U94" s="66"/>
      <c r="V94" s="56">
        <f>IF(S94&lt;&gt;"",IF(S94&lt;0,1+V93,0),"")</f>
      </c>
      <c r="W94" t="s" s="88">
        <f>IF(T94&lt;&gt;"",IF(T94&lt;0,1+W93,0),"")</f>
      </c>
      <c r="X94" t="s" s="89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85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86">
        <f>IF(P95="","",IF(G95="買",(P95-H95),(H95-P95))*IF(RIGHT($D$2,3)="JPY",100,10000))</f>
      </c>
      <c r="U95" s="66"/>
      <c r="V95" s="56">
        <f>IF(S95&lt;&gt;"",IF(S95&lt;0,1+V94,0),"")</f>
      </c>
      <c r="W95" t="s" s="88">
        <f>IF(T95&lt;&gt;"",IF(T95&lt;0,1+W94,0),"")</f>
      </c>
      <c r="X95" t="s" s="89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85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86">
        <f>IF(P96="","",IF(G96="買",(P96-H96),(H96-P96))*IF(RIGHT($D$2,3)="JPY",100,10000))</f>
      </c>
      <c r="U96" s="66"/>
      <c r="V96" s="56">
        <f>IF(S96&lt;&gt;"",IF(S96&lt;0,1+V95,0),"")</f>
      </c>
      <c r="W96" t="s" s="88">
        <f>IF(T96&lt;&gt;"",IF(T96&lt;0,1+W95,0),"")</f>
      </c>
      <c r="X96" t="s" s="89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85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86">
        <f>IF(P97="","",IF(G97="買",(P97-H97),(H97-P97))*IF(RIGHT($D$2,3)="JPY",100,10000))</f>
      </c>
      <c r="U97" s="66"/>
      <c r="V97" s="56">
        <f>IF(S97&lt;&gt;"",IF(S97&lt;0,1+V96,0),"")</f>
      </c>
      <c r="W97" t="s" s="88">
        <f>IF(T97&lt;&gt;"",IF(T97&lt;0,1+W96,0),"")</f>
      </c>
      <c r="X97" t="s" s="89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85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86">
        <f>IF(P98="","",IF(G98="買",(P98-H98),(H98-P98))*IF(RIGHT($D$2,3)="JPY",100,10000))</f>
      </c>
      <c r="U98" s="66"/>
      <c r="V98" s="56">
        <f>IF(S98&lt;&gt;"",IF(S98&lt;0,1+V97,0),"")</f>
      </c>
      <c r="W98" t="s" s="88">
        <f>IF(T98&lt;&gt;"",IF(T98&lt;0,1+W97,0),"")</f>
      </c>
      <c r="X98" t="s" s="89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85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86">
        <f>IF(P99="","",IF(G99="買",(P99-H99),(H99-P99))*IF(RIGHT($D$2,3)="JPY",100,10000))</f>
      </c>
      <c r="U99" s="66"/>
      <c r="V99" s="56">
        <f>IF(S99&lt;&gt;"",IF(S99&lt;0,1+V98,0),"")</f>
      </c>
      <c r="W99" t="s" s="88">
        <f>IF(T99&lt;&gt;"",IF(T99&lt;0,1+W98,0),"")</f>
      </c>
      <c r="X99" t="s" s="89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85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86">
        <f>IF(P100="","",IF(G100="買",(P100-H100),(H100-P100))*IF(RIGHT($D$2,3)="JPY",100,10000))</f>
      </c>
      <c r="U100" s="66"/>
      <c r="V100" s="56">
        <f>IF(S100&lt;&gt;"",IF(S100&lt;0,1+V99,0),"")</f>
      </c>
      <c r="W100" t="s" s="88">
        <f>IF(T100&lt;&gt;"",IF(T100&lt;0,1+W99,0),"")</f>
      </c>
      <c r="X100" t="s" s="89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85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86">
        <f>IF(P101="","",IF(G101="買",(P101-H101),(H101-P101))*IF(RIGHT($D$2,3)="JPY",100,10000))</f>
      </c>
      <c r="U101" s="66"/>
      <c r="V101" s="56">
        <f>IF(S101&lt;&gt;"",IF(S101&lt;0,1+V100,0),"")</f>
      </c>
      <c r="W101" t="s" s="88">
        <f>IF(T101&lt;&gt;"",IF(T101&lt;0,1+W100,0),"")</f>
      </c>
      <c r="X101" t="s" s="89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85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86">
        <f>IF(P102="","",IF(G102="買",(P102-H102),(H102-P102))*IF(RIGHT($D$2,3)="JPY",100,10000))</f>
      </c>
      <c r="U102" s="66"/>
      <c r="V102" s="56">
        <f>IF(S102&lt;&gt;"",IF(S102&lt;0,1+V101,0),"")</f>
      </c>
      <c r="W102" t="s" s="88">
        <f>IF(T102&lt;&gt;"",IF(T102&lt;0,1+W101,0),"")</f>
      </c>
      <c r="X102" t="s" s="89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85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86">
        <f>IF(P103="","",IF(G103="買",(P103-H103),(H103-P103))*IF(RIGHT($D$2,3)="JPY",100,10000))</f>
      </c>
      <c r="U103" s="66"/>
      <c r="V103" s="56">
        <f>IF(S103&lt;&gt;"",IF(S103&lt;0,1+V102,0),"")</f>
      </c>
      <c r="W103" t="s" s="88">
        <f>IF(T103&lt;&gt;"",IF(T103&lt;0,1+W102,0),"")</f>
      </c>
      <c r="X103" t="s" s="89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85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86">
        <f>IF(P104="","",IF(G104="買",(P104-H104),(H104-P104))*IF(RIGHT($D$2,3)="JPY",100,10000))</f>
      </c>
      <c r="U104" s="66"/>
      <c r="V104" s="56">
        <f>IF(S104&lt;&gt;"",IF(S104&lt;0,1+V103,0),"")</f>
      </c>
      <c r="W104" t="s" s="88">
        <f>IF(T104&lt;&gt;"",IF(T104&lt;0,1+W103,0),"")</f>
      </c>
      <c r="X104" t="s" s="89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85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86">
        <f>IF(P105="","",IF(G105="買",(P105-H105),(H105-P105))*IF(RIGHT($D$2,3)="JPY",100,10000))</f>
      </c>
      <c r="U105" s="66"/>
      <c r="V105" s="56">
        <f>IF(S105&lt;&gt;"",IF(S105&lt;0,1+V104,0),"")</f>
      </c>
      <c r="W105" t="s" s="88">
        <f>IF(T105&lt;&gt;"",IF(T105&lt;0,1+W104,0),"")</f>
      </c>
      <c r="X105" t="s" s="89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85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86">
        <f>IF(P106="","",IF(G106="買",(P106-H106),(H106-P106))*IF(RIGHT($D$2,3)="JPY",100,10000))</f>
      </c>
      <c r="U106" s="66"/>
      <c r="V106" s="56">
        <f>IF(S106&lt;&gt;"",IF(S106&lt;0,1+V105,0),"")</f>
      </c>
      <c r="W106" t="s" s="88">
        <f>IF(T106&lt;&gt;"",IF(T106&lt;0,1+W105,0),"")</f>
      </c>
      <c r="X106" t="s" s="89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85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86">
        <f>IF(P107="","",IF(G107="買",(P107-H107),(H107-P107))*IF(RIGHT($D$2,3)="JPY",100,10000))</f>
      </c>
      <c r="U107" s="66"/>
      <c r="V107" s="56">
        <f>IF(S107&lt;&gt;"",IF(S107&lt;0,1+V106,0),"")</f>
      </c>
      <c r="W107" t="s" s="88">
        <f>IF(T107&lt;&gt;"",IF(T107&lt;0,1+W106,0),"")</f>
      </c>
      <c r="X107" t="s" s="89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85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86">
        <f>IF(P108="","",IF(G108="買",(P108-H108),(H108-P108))*IF(RIGHT($D$2,3)="JPY",100,10000))</f>
      </c>
      <c r="U108" s="66"/>
      <c r="V108" s="56">
        <f>IF(S108&lt;&gt;"",IF(S108&lt;0,1+V107,0),"")</f>
      </c>
      <c r="W108" t="s" s="88">
        <f>IF(T108&lt;&gt;"",IF(T108&lt;0,1+W107,0),"")</f>
      </c>
      <c r="X108" t="s" s="89">
        <f>IF(C108&lt;&gt;"",MAX(X107,C108),"")</f>
      </c>
      <c r="Y108" t="s" s="8">
        <f>IF(X108&lt;&gt;"",1-(C108/X108),"")</f>
      </c>
    </row>
    <row r="109" ht="16" customHeight="1">
      <c r="A109" s="1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1"/>
      <c r="T109" s="91"/>
      <c r="U109" s="91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2" customWidth="1"/>
    <col min="2" max="18" width="6.57812" style="92" customWidth="1"/>
    <col min="19" max="21" width="8.73438" style="92" customWidth="1"/>
    <col min="22" max="23" hidden="1" width="8.71429" style="92" customWidth="1"/>
    <col min="24" max="25" width="8.73438" style="92" customWidth="1"/>
    <col min="26" max="256" width="8.73438" style="92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57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58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93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85">
        <f>IF(J10="","",C10*0.03)</f>
      </c>
      <c r="L10" s="75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86">
        <f>IF(P10="","",IF(G10="買",(P10-H10),(H10-P10))*IF(RIGHT($D$2,3)="JPY",100,10000))</f>
      </c>
      <c r="U10" s="66"/>
      <c r="V10" t="s" s="87">
        <f>IF(T10&lt;&gt;"",IF(T10&gt;0,1+V9,0),"")</f>
      </c>
      <c r="W10" t="s" s="88">
        <f>IF(T10&lt;&gt;"",IF(T10&lt;0,1+W9,0),"")</f>
      </c>
      <c r="X10" s="82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85">
        <f>IF(J11="","",C11*0.03)</f>
      </c>
      <c r="L11" s="75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86">
        <f>IF(P11="","",IF(G11="買",(P11-H11),(H11-P11))*IF(RIGHT($D$2,3)="JPY",100,10000))</f>
      </c>
      <c r="U11" s="66"/>
      <c r="V11" t="s" s="87">
        <f>IF(T11&lt;&gt;"",IF(T11&gt;0,1+V10,0),"")</f>
      </c>
      <c r="W11" t="s" s="88">
        <f>IF(T11&lt;&gt;"",IF(T11&lt;0,1+W10,0),"")</f>
      </c>
      <c r="X11" t="s" s="89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85">
        <f>IF(J12="","",C12*0.03)</f>
      </c>
      <c r="L12" s="75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86">
        <f>IF(P12="","",IF(G12="買",(P12-H12),(H12-P12))*IF(RIGHT($D$2,3)="JPY",100,10000))</f>
      </c>
      <c r="U12" s="66"/>
      <c r="V12" t="s" s="87">
        <f>IF(T12&lt;&gt;"",IF(T12&gt;0,1+V11,0),"")</f>
      </c>
      <c r="W12" t="s" s="88">
        <f>IF(T12&lt;&gt;"",IF(T12&lt;0,1+W11,0),"")</f>
      </c>
      <c r="X12" t="s" s="89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85">
        <f>IF(J13="","",C13*0.03)</f>
      </c>
      <c r="L13" s="75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86">
        <f>IF(P13="","",IF(G13="買",(P13-H13),(H13-P13))*IF(RIGHT($D$2,3)="JPY",100,10000))</f>
      </c>
      <c r="U13" s="66"/>
      <c r="V13" t="s" s="87">
        <f>IF(T13&lt;&gt;"",IF(T13&gt;0,1+V12,0),"")</f>
      </c>
      <c r="W13" t="s" s="88">
        <f>IF(T13&lt;&gt;"",IF(T13&lt;0,1+W12,0),"")</f>
      </c>
      <c r="X13" t="s" s="89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85">
        <f>IF(J14="","",C14*0.03)</f>
      </c>
      <c r="L14" s="75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86">
        <f>IF(P14="","",IF(G14="買",(P14-H14),(H14-P14))*IF(RIGHT($D$2,3)="JPY",100,10000))</f>
      </c>
      <c r="U14" s="66"/>
      <c r="V14" t="s" s="87">
        <f>IF(T14&lt;&gt;"",IF(T14&gt;0,1+V13,0),"")</f>
      </c>
      <c r="W14" t="s" s="88">
        <f>IF(T14&lt;&gt;"",IF(T14&lt;0,1+W13,0),"")</f>
      </c>
      <c r="X14" t="s" s="89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85">
        <f>IF(J15="","",C15*0.03)</f>
      </c>
      <c r="L15" s="75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86">
        <f>IF(P15="","",IF(G15="買",(P15-H15),(H15-P15))*IF(RIGHT($D$2,3)="JPY",100,10000))</f>
      </c>
      <c r="U15" s="66"/>
      <c r="V15" t="s" s="87">
        <f>IF(T15&lt;&gt;"",IF(T15&gt;0,1+V14,0),"")</f>
      </c>
      <c r="W15" t="s" s="88">
        <f>IF(T15&lt;&gt;"",IF(T15&lt;0,1+W14,0),"")</f>
      </c>
      <c r="X15" t="s" s="89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85">
        <f>IF(J16="","",C16*0.03)</f>
      </c>
      <c r="L16" s="75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86">
        <f>IF(P16="","",IF(G16="買",(P16-H16),(H16-P16))*IF(RIGHT($D$2,3)="JPY",100,10000))</f>
      </c>
      <c r="U16" s="66"/>
      <c r="V16" t="s" s="87">
        <f>IF(T16&lt;&gt;"",IF(T16&gt;0,1+V15,0),"")</f>
      </c>
      <c r="W16" t="s" s="88">
        <f>IF(T16&lt;&gt;"",IF(T16&lt;0,1+W15,0),"")</f>
      </c>
      <c r="X16" t="s" s="89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85">
        <f>IF(J17="","",C17*0.03)</f>
      </c>
      <c r="L17" s="75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86">
        <f>IF(P17="","",IF(G17="買",(P17-H17),(H17-P17))*IF(RIGHT($D$2,3)="JPY",100,10000))</f>
      </c>
      <c r="U17" s="66"/>
      <c r="V17" t="s" s="87">
        <f>IF(T17&lt;&gt;"",IF(T17&gt;0,1+V16,0),"")</f>
      </c>
      <c r="W17" t="s" s="88">
        <f>IF(T17&lt;&gt;"",IF(T17&lt;0,1+W16,0),"")</f>
      </c>
      <c r="X17" t="s" s="89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85">
        <f>IF(J18="","",C18*0.03)</f>
      </c>
      <c r="L18" s="75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86">
        <f>IF(P18="","",IF(G18="買",(P18-H18),(H18-P18))*IF(RIGHT($D$2,3)="JPY",100,10000))</f>
      </c>
      <c r="U18" s="66"/>
      <c r="V18" t="s" s="87">
        <f>IF(T18&lt;&gt;"",IF(T18&gt;0,1+V17,0),"")</f>
      </c>
      <c r="W18" t="s" s="88">
        <f>IF(T18&lt;&gt;"",IF(T18&lt;0,1+W17,0),"")</f>
      </c>
      <c r="X18" t="s" s="89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85">
        <f>IF(J19="","",C19*0.03)</f>
      </c>
      <c r="L19" s="75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86">
        <f>IF(P19="","",IF(G19="買",(P19-H19),(H19-P19))*IF(RIGHT($D$2,3)="JPY",100,10000))</f>
      </c>
      <c r="U19" s="66"/>
      <c r="V19" t="s" s="87">
        <f>IF(T19&lt;&gt;"",IF(T19&gt;0,1+V18,0),"")</f>
      </c>
      <c r="W19" t="s" s="88">
        <f>IF(T19&lt;&gt;"",IF(T19&lt;0,1+W18,0),"")</f>
      </c>
      <c r="X19" t="s" s="89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85">
        <f>IF(J20="","",C20*0.03)</f>
      </c>
      <c r="L20" s="75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86">
        <f>IF(P20="","",IF(G20="買",(P20-H20),(H20-P20))*IF(RIGHT($D$2,3)="JPY",100,10000))</f>
      </c>
      <c r="U20" s="66"/>
      <c r="V20" t="s" s="87">
        <f>IF(T20&lt;&gt;"",IF(T20&gt;0,1+V19,0),"")</f>
      </c>
      <c r="W20" t="s" s="88">
        <f>IF(T20&lt;&gt;"",IF(T20&lt;0,1+W19,0),"")</f>
      </c>
      <c r="X20" t="s" s="89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85">
        <f>IF(J21="","",C21*0.03)</f>
      </c>
      <c r="L21" s="75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86">
        <f>IF(P21="","",IF(G21="買",(P21-H21),(H21-P21))*IF(RIGHT($D$2,3)="JPY",100,10000))</f>
      </c>
      <c r="U21" s="66"/>
      <c r="V21" t="s" s="87">
        <f>IF(T21&lt;&gt;"",IF(T21&gt;0,1+V20,0),"")</f>
      </c>
      <c r="W21" t="s" s="88">
        <f>IF(T21&lt;&gt;"",IF(T21&lt;0,1+W20,0),"")</f>
      </c>
      <c r="X21" t="s" s="89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85">
        <f>IF(J22="","",C22*0.03)</f>
      </c>
      <c r="L22" s="75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86">
        <f>IF(P22="","",IF(G22="買",(P22-H22),(H22-P22))*IF(RIGHT($D$2,3)="JPY",100,10000))</f>
      </c>
      <c r="U22" s="66"/>
      <c r="V22" t="s" s="87">
        <f>IF(T22&lt;&gt;"",IF(T22&gt;0,1+V21,0),"")</f>
      </c>
      <c r="W22" t="s" s="88">
        <f>IF(T22&lt;&gt;"",IF(T22&lt;0,1+W21,0),"")</f>
      </c>
      <c r="X22" t="s" s="89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85">
        <f>IF(J23="","",C23*0.03)</f>
      </c>
      <c r="L23" s="75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86">
        <f>IF(P23="","",IF(G23="買",(P23-H23),(H23-P23))*IF(RIGHT($D$2,3)="JPY",100,10000))</f>
      </c>
      <c r="U23" s="66"/>
      <c r="V23" s="56">
        <f>IF(S23&lt;&gt;"",IF(S23&lt;0,1+V22,0),"")</f>
      </c>
      <c r="W23" t="s" s="88">
        <f>IF(T23&lt;&gt;"",IF(T23&lt;0,1+W22,0),"")</f>
      </c>
      <c r="X23" t="s" s="89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85">
        <f>IF(J24="","",C24*0.03)</f>
      </c>
      <c r="L24" s="75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86">
        <f>IF(P24="","",IF(G24="買",(P24-H24),(H24-P24))*IF(RIGHT($D$2,3)="JPY",100,10000))</f>
      </c>
      <c r="U24" s="66"/>
      <c r="V24" s="56">
        <f>IF(S24&lt;&gt;"",IF(S24&lt;0,1+V23,0),"")</f>
      </c>
      <c r="W24" t="s" s="88">
        <f>IF(T24&lt;&gt;"",IF(T24&lt;0,1+W23,0),"")</f>
      </c>
      <c r="X24" t="s" s="89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85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86">
        <f>IF(P25="","",IF(G25="買",(P25-H25),(H25-P25))*IF(RIGHT($D$2,3)="JPY",100,10000))</f>
      </c>
      <c r="U25" s="66"/>
      <c r="V25" s="56">
        <f>IF(S25&lt;&gt;"",IF(S25&lt;0,1+V24,0),"")</f>
      </c>
      <c r="W25" t="s" s="88">
        <f>IF(T25&lt;&gt;"",IF(T25&lt;0,1+W24,0),"")</f>
      </c>
      <c r="X25" t="s" s="89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85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86">
        <f>IF(P26="","",IF(G26="買",(P26-H26),(H26-P26))*IF(RIGHT($D$2,3)="JPY",100,10000))</f>
      </c>
      <c r="U26" s="66"/>
      <c r="V26" s="56">
        <f>IF(S26&lt;&gt;"",IF(S26&lt;0,1+V25,0),"")</f>
      </c>
      <c r="W26" t="s" s="88">
        <f>IF(T26&lt;&gt;"",IF(T26&lt;0,1+W25,0),"")</f>
      </c>
      <c r="X26" t="s" s="89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85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86">
        <f>IF(P27="","",IF(G27="買",(P27-H27),(H27-P27))*IF(RIGHT($D$2,3)="JPY",100,10000))</f>
      </c>
      <c r="U27" s="66"/>
      <c r="V27" s="56">
        <f>IF(S27&lt;&gt;"",IF(S27&lt;0,1+V26,0),"")</f>
      </c>
      <c r="W27" t="s" s="88">
        <f>IF(T27&lt;&gt;"",IF(T27&lt;0,1+W26,0),"")</f>
      </c>
      <c r="X27" t="s" s="89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85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86">
        <f>IF(P28="","",IF(G28="買",(P28-H28),(H28-P28))*IF(RIGHT($D$2,3)="JPY",100,10000))</f>
      </c>
      <c r="U28" s="66"/>
      <c r="V28" s="56">
        <f>IF(S28&lt;&gt;"",IF(S28&lt;0,1+V27,0),"")</f>
      </c>
      <c r="W28" t="s" s="88">
        <f>IF(T28&lt;&gt;"",IF(T28&lt;0,1+W27,0),"")</f>
      </c>
      <c r="X28" t="s" s="89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85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86">
        <f>IF(P29="","",IF(G29="買",(P29-H29),(H29-P29))*IF(RIGHT($D$2,3)="JPY",100,10000))</f>
      </c>
      <c r="U29" s="66"/>
      <c r="V29" s="56">
        <f>IF(S29&lt;&gt;"",IF(S29&lt;0,1+V28,0),"")</f>
      </c>
      <c r="W29" t="s" s="88">
        <f>IF(T29&lt;&gt;"",IF(T29&lt;0,1+W28,0),"")</f>
      </c>
      <c r="X29" t="s" s="89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85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86">
        <f>IF(P30="","",IF(G30="買",(P30-H30),(H30-P30))*IF(RIGHT($D$2,3)="JPY",100,10000))</f>
      </c>
      <c r="U30" s="66"/>
      <c r="V30" s="56">
        <f>IF(S30&lt;&gt;"",IF(S30&lt;0,1+V29,0),"")</f>
      </c>
      <c r="W30" t="s" s="88">
        <f>IF(T30&lt;&gt;"",IF(T30&lt;0,1+W29,0),"")</f>
      </c>
      <c r="X30" t="s" s="89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85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86">
        <f>IF(P31="","",IF(G31="買",(P31-H31),(H31-P31))*IF(RIGHT($D$2,3)="JPY",100,10000))</f>
      </c>
      <c r="U31" s="66"/>
      <c r="V31" s="56">
        <f>IF(S31&lt;&gt;"",IF(S31&lt;0,1+V30,0),"")</f>
      </c>
      <c r="W31" t="s" s="88">
        <f>IF(T31&lt;&gt;"",IF(T31&lt;0,1+W30,0),"")</f>
      </c>
      <c r="X31" t="s" s="89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85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86">
        <f>IF(P32="","",IF(G32="買",(P32-H32),(H32-P32))*IF(RIGHT($D$2,3)="JPY",100,10000))</f>
      </c>
      <c r="U32" s="66"/>
      <c r="V32" s="56">
        <f>IF(S32&lt;&gt;"",IF(S32&lt;0,1+V31,0),"")</f>
      </c>
      <c r="W32" t="s" s="88">
        <f>IF(T32&lt;&gt;"",IF(T32&lt;0,1+W31,0),"")</f>
      </c>
      <c r="X32" t="s" s="89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85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86">
        <f>IF(P33="","",IF(G33="買",(P33-H33),(H33-P33))*IF(RIGHT($D$2,3)="JPY",100,10000))</f>
      </c>
      <c r="U33" s="66"/>
      <c r="V33" s="56">
        <f>IF(S33&lt;&gt;"",IF(S33&lt;0,1+V32,0),"")</f>
      </c>
      <c r="W33" t="s" s="88">
        <f>IF(T33&lt;&gt;"",IF(T33&lt;0,1+W32,0),"")</f>
      </c>
      <c r="X33" t="s" s="89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85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86">
        <f>IF(P34="","",IF(G34="買",(P34-H34),(H34-P34))*IF(RIGHT($D$2,3)="JPY",100,10000))</f>
      </c>
      <c r="U34" s="66"/>
      <c r="V34" s="56">
        <f>IF(S34&lt;&gt;"",IF(S34&lt;0,1+V33,0),"")</f>
      </c>
      <c r="W34" t="s" s="88">
        <f>IF(T34&lt;&gt;"",IF(T34&lt;0,1+W33,0),"")</f>
      </c>
      <c r="X34" t="s" s="89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85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86">
        <f>IF(P35="","",IF(G35="買",(P35-H35),(H35-P35))*IF(RIGHT($D$2,3)="JPY",100,10000))</f>
      </c>
      <c r="U35" s="66"/>
      <c r="V35" s="56">
        <f>IF(S35&lt;&gt;"",IF(S35&lt;0,1+V34,0),"")</f>
      </c>
      <c r="W35" t="s" s="88">
        <f>IF(T35&lt;&gt;"",IF(T35&lt;0,1+W34,0),"")</f>
      </c>
      <c r="X35" t="s" s="89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85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86">
        <f>IF(P36="","",IF(G36="買",(P36-H36),(H36-P36))*IF(RIGHT($D$2,3)="JPY",100,10000))</f>
      </c>
      <c r="U36" s="66"/>
      <c r="V36" s="56">
        <f>IF(S36&lt;&gt;"",IF(S36&lt;0,1+V35,0),"")</f>
      </c>
      <c r="W36" t="s" s="88">
        <f>IF(T36&lt;&gt;"",IF(T36&lt;0,1+W35,0),"")</f>
      </c>
      <c r="X36" t="s" s="89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85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86">
        <f>IF(P37="","",IF(G37="買",(P37-H37),(H37-P37))*IF(RIGHT($D$2,3)="JPY",100,10000))</f>
      </c>
      <c r="U37" s="66"/>
      <c r="V37" s="56">
        <f>IF(S37&lt;&gt;"",IF(S37&lt;0,1+V36,0),"")</f>
      </c>
      <c r="W37" t="s" s="88">
        <f>IF(T37&lt;&gt;"",IF(T37&lt;0,1+W36,0),"")</f>
      </c>
      <c r="X37" t="s" s="89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85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86">
        <f>IF(P38="","",IF(G38="買",(P38-H38),(H38-P38))*IF(RIGHT($D$2,3)="JPY",100,10000))</f>
      </c>
      <c r="U38" s="66"/>
      <c r="V38" s="56">
        <f>IF(S38&lt;&gt;"",IF(S38&lt;0,1+V37,0),"")</f>
      </c>
      <c r="W38" t="s" s="88">
        <f>IF(T38&lt;&gt;"",IF(T38&lt;0,1+W37,0),"")</f>
      </c>
      <c r="X38" t="s" s="89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85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86">
        <f>IF(P39="","",IF(G39="買",(P39-H39),(H39-P39))*IF(RIGHT($D$2,3)="JPY",100,10000))</f>
      </c>
      <c r="U39" s="66"/>
      <c r="V39" s="56">
        <f>IF(S39&lt;&gt;"",IF(S39&lt;0,1+V38,0),"")</f>
      </c>
      <c r="W39" t="s" s="88">
        <f>IF(T39&lt;&gt;"",IF(T39&lt;0,1+W38,0),"")</f>
      </c>
      <c r="X39" t="s" s="89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85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86">
        <f>IF(P40="","",IF(G40="買",(P40-H40),(H40-P40))*IF(RIGHT($D$2,3)="JPY",100,10000))</f>
      </c>
      <c r="U40" s="66"/>
      <c r="V40" s="56">
        <f>IF(S40&lt;&gt;"",IF(S40&lt;0,1+V39,0),"")</f>
      </c>
      <c r="W40" t="s" s="88">
        <f>IF(T40&lt;&gt;"",IF(T40&lt;0,1+W39,0),"")</f>
      </c>
      <c r="X40" t="s" s="89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85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86">
        <f>IF(P41="","",IF(G41="買",(P41-H41),(H41-P41))*IF(RIGHT($D$2,3)="JPY",100,10000))</f>
      </c>
      <c r="U41" s="66"/>
      <c r="V41" s="56">
        <f>IF(S41&lt;&gt;"",IF(S41&lt;0,1+V40,0),"")</f>
      </c>
      <c r="W41" t="s" s="88">
        <f>IF(T41&lt;&gt;"",IF(T41&lt;0,1+W40,0),"")</f>
      </c>
      <c r="X41" t="s" s="89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85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86">
        <f>IF(P42="","",IF(G42="買",(P42-H42),(H42-P42))*IF(RIGHT($D$2,3)="JPY",100,10000))</f>
      </c>
      <c r="U42" s="66"/>
      <c r="V42" s="56">
        <f>IF(S42&lt;&gt;"",IF(S42&lt;0,1+V41,0),"")</f>
      </c>
      <c r="W42" t="s" s="88">
        <f>IF(T42&lt;&gt;"",IF(T42&lt;0,1+W41,0),"")</f>
      </c>
      <c r="X42" t="s" s="89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85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86">
        <f>IF(P43="","",IF(G43="買",(P43-H43),(H43-P43))*IF(RIGHT($D$2,3)="JPY",100,10000))</f>
      </c>
      <c r="U43" s="66"/>
      <c r="V43" s="56">
        <f>IF(S43&lt;&gt;"",IF(S43&lt;0,1+V42,0),"")</f>
      </c>
      <c r="W43" t="s" s="88">
        <f>IF(T43&lt;&gt;"",IF(T43&lt;0,1+W42,0),"")</f>
      </c>
      <c r="X43" t="s" s="89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85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86">
        <f>IF(P44="","",IF(G44="買",(P44-H44),(H44-P44))*IF(RIGHT($D$2,3)="JPY",100,10000))</f>
      </c>
      <c r="U44" s="66"/>
      <c r="V44" s="56">
        <f>IF(S44&lt;&gt;"",IF(S44&lt;0,1+V43,0),"")</f>
      </c>
      <c r="W44" t="s" s="88">
        <f>IF(T44&lt;&gt;"",IF(T44&lt;0,1+W43,0),"")</f>
      </c>
      <c r="X44" t="s" s="89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85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86">
        <f>IF(P45="","",IF(G45="買",(P45-H45),(H45-P45))*IF(RIGHT($D$2,3)="JPY",100,10000))</f>
      </c>
      <c r="U45" s="66"/>
      <c r="V45" s="56">
        <f>IF(S45&lt;&gt;"",IF(S45&lt;0,1+V44,0),"")</f>
      </c>
      <c r="W45" t="s" s="88">
        <f>IF(T45&lt;&gt;"",IF(T45&lt;0,1+W44,0),"")</f>
      </c>
      <c r="X45" t="s" s="89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85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86">
        <f>IF(P46="","",IF(G46="買",(P46-H46),(H46-P46))*IF(RIGHT($D$2,3)="JPY",100,10000))</f>
      </c>
      <c r="U46" s="66"/>
      <c r="V46" s="56">
        <f>IF(S46&lt;&gt;"",IF(S46&lt;0,1+V45,0),"")</f>
      </c>
      <c r="W46" t="s" s="88">
        <f>IF(T46&lt;&gt;"",IF(T46&lt;0,1+W45,0),"")</f>
      </c>
      <c r="X46" t="s" s="89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85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86">
        <f>IF(P47="","",IF(G47="買",(P47-H47),(H47-P47))*IF(RIGHT($D$2,3)="JPY",100,10000))</f>
      </c>
      <c r="U47" s="66"/>
      <c r="V47" s="56">
        <f>IF(S47&lt;&gt;"",IF(S47&lt;0,1+V46,0),"")</f>
      </c>
      <c r="W47" t="s" s="88">
        <f>IF(T47&lt;&gt;"",IF(T47&lt;0,1+W46,0),"")</f>
      </c>
      <c r="X47" t="s" s="89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85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86">
        <f>IF(P48="","",IF(G48="買",(P48-H48),(H48-P48))*IF(RIGHT($D$2,3)="JPY",100,10000))</f>
      </c>
      <c r="U48" s="66"/>
      <c r="V48" s="56">
        <f>IF(S48&lt;&gt;"",IF(S48&lt;0,1+V47,0),"")</f>
      </c>
      <c r="W48" t="s" s="88">
        <f>IF(T48&lt;&gt;"",IF(T48&lt;0,1+W47,0),"")</f>
      </c>
      <c r="X48" t="s" s="89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85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86">
        <f>IF(P49="","",IF(G49="買",(P49-H49),(H49-P49))*IF(RIGHT($D$2,3)="JPY",100,10000))</f>
      </c>
      <c r="U49" s="66"/>
      <c r="V49" s="56">
        <f>IF(S49&lt;&gt;"",IF(S49&lt;0,1+V48,0),"")</f>
      </c>
      <c r="W49" t="s" s="88">
        <f>IF(T49&lt;&gt;"",IF(T49&lt;0,1+W48,0),"")</f>
      </c>
      <c r="X49" t="s" s="89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85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86">
        <f>IF(P50="","",IF(G50="買",(P50-H50),(H50-P50))*IF(RIGHT($D$2,3)="JPY",100,10000))</f>
      </c>
      <c r="U50" s="66"/>
      <c r="V50" s="56">
        <f>IF(S50&lt;&gt;"",IF(S50&lt;0,1+V49,0),"")</f>
      </c>
      <c r="W50" t="s" s="88">
        <f>IF(T50&lt;&gt;"",IF(T50&lt;0,1+W49,0),"")</f>
      </c>
      <c r="X50" t="s" s="89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85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86">
        <f>IF(P51="","",IF(G51="買",(P51-H51),(H51-P51))*IF(RIGHT($D$2,3)="JPY",100,10000))</f>
      </c>
      <c r="U51" s="66"/>
      <c r="V51" s="56">
        <f>IF(S51&lt;&gt;"",IF(S51&lt;0,1+V50,0),"")</f>
      </c>
      <c r="W51" t="s" s="88">
        <f>IF(T51&lt;&gt;"",IF(T51&lt;0,1+W50,0),"")</f>
      </c>
      <c r="X51" t="s" s="89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85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86">
        <f>IF(P52="","",IF(G52="買",(P52-H52),(H52-P52))*IF(RIGHT($D$2,3)="JPY",100,10000))</f>
      </c>
      <c r="U52" s="66"/>
      <c r="V52" s="56">
        <f>IF(S52&lt;&gt;"",IF(S52&lt;0,1+V51,0),"")</f>
      </c>
      <c r="W52" t="s" s="88">
        <f>IF(T52&lt;&gt;"",IF(T52&lt;0,1+W51,0),"")</f>
      </c>
      <c r="X52" t="s" s="89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85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86">
        <f>IF(P53="","",IF(G53="買",(P53-H53),(H53-P53))*IF(RIGHT($D$2,3)="JPY",100,10000))</f>
      </c>
      <c r="U53" s="66"/>
      <c r="V53" s="56">
        <f>IF(S53&lt;&gt;"",IF(S53&lt;0,1+V52,0),"")</f>
      </c>
      <c r="W53" t="s" s="88">
        <f>IF(T53&lt;&gt;"",IF(T53&lt;0,1+W52,0),"")</f>
      </c>
      <c r="X53" t="s" s="89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85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86">
        <f>IF(P54="","",IF(G54="買",(P54-H54),(H54-P54))*IF(RIGHT($D$2,3)="JPY",100,10000))</f>
      </c>
      <c r="U54" s="66"/>
      <c r="V54" s="56">
        <f>IF(S54&lt;&gt;"",IF(S54&lt;0,1+V53,0),"")</f>
      </c>
      <c r="W54" t="s" s="88">
        <f>IF(T54&lt;&gt;"",IF(T54&lt;0,1+W53,0),"")</f>
      </c>
      <c r="X54" t="s" s="89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85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86">
        <f>IF(P55="","",IF(G55="買",(P55-H55),(H55-P55))*IF(RIGHT($D$2,3)="JPY",100,10000))</f>
      </c>
      <c r="U55" s="66"/>
      <c r="V55" s="56">
        <f>IF(S55&lt;&gt;"",IF(S55&lt;0,1+V54,0),"")</f>
      </c>
      <c r="W55" t="s" s="88">
        <f>IF(T55&lt;&gt;"",IF(T55&lt;0,1+W54,0),"")</f>
      </c>
      <c r="X55" t="s" s="89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85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86">
        <f>IF(P56="","",IF(G56="買",(P56-H56),(H56-P56))*IF(RIGHT($D$2,3)="JPY",100,10000))</f>
      </c>
      <c r="U56" s="66"/>
      <c r="V56" s="56">
        <f>IF(S56&lt;&gt;"",IF(S56&lt;0,1+V55,0),"")</f>
      </c>
      <c r="W56" t="s" s="88">
        <f>IF(T56&lt;&gt;"",IF(T56&lt;0,1+W55,0),"")</f>
      </c>
      <c r="X56" t="s" s="89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85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86">
        <f>IF(P57="","",IF(G57="買",(P57-H57),(H57-P57))*IF(RIGHT($D$2,3)="JPY",100,10000))</f>
      </c>
      <c r="U57" s="66"/>
      <c r="V57" s="56">
        <f>IF(S57&lt;&gt;"",IF(S57&lt;0,1+V56,0),"")</f>
      </c>
      <c r="W57" t="s" s="88">
        <f>IF(T57&lt;&gt;"",IF(T57&lt;0,1+W56,0),"")</f>
      </c>
      <c r="X57" t="s" s="89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85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86">
        <f>IF(P58="","",IF(G58="買",(P58-H58),(H58-P58))*IF(RIGHT($D$2,3)="JPY",100,10000))</f>
      </c>
      <c r="U58" s="66"/>
      <c r="V58" s="56">
        <f>IF(S58&lt;&gt;"",IF(S58&lt;0,1+V57,0),"")</f>
      </c>
      <c r="W58" t="s" s="88">
        <f>IF(T58&lt;&gt;"",IF(T58&lt;0,1+W57,0),"")</f>
      </c>
      <c r="X58" t="s" s="89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85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86">
        <f>IF(P59="","",IF(G59="買",(P59-H59),(H59-P59))*IF(RIGHT($D$2,3)="JPY",100,10000))</f>
      </c>
      <c r="U59" s="66"/>
      <c r="V59" s="56">
        <f>IF(S59&lt;&gt;"",IF(S59&lt;0,1+V58,0),"")</f>
      </c>
      <c r="W59" t="s" s="88">
        <f>IF(T59&lt;&gt;"",IF(T59&lt;0,1+W58,0),"")</f>
      </c>
      <c r="X59" t="s" s="89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85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86">
        <f>IF(P60="","",IF(G60="買",(P60-H60),(H60-P60))*IF(RIGHT($D$2,3)="JPY",100,10000))</f>
      </c>
      <c r="U60" s="66"/>
      <c r="V60" s="56">
        <f>IF(S60&lt;&gt;"",IF(S60&lt;0,1+V59,0),"")</f>
      </c>
      <c r="W60" t="s" s="88">
        <f>IF(T60&lt;&gt;"",IF(T60&lt;0,1+W59,0),"")</f>
      </c>
      <c r="X60" t="s" s="89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85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86">
        <f>IF(P61="","",IF(G61="買",(P61-H61),(H61-P61))*IF(RIGHT($D$2,3)="JPY",100,10000))</f>
      </c>
      <c r="U61" s="66"/>
      <c r="V61" s="56">
        <f>IF(S61&lt;&gt;"",IF(S61&lt;0,1+V60,0),"")</f>
      </c>
      <c r="W61" t="s" s="88">
        <f>IF(T61&lt;&gt;"",IF(T61&lt;0,1+W60,0),"")</f>
      </c>
      <c r="X61" t="s" s="89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85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86">
        <f>IF(P62="","",IF(G62="買",(P62-H62),(H62-P62))*IF(RIGHT($D$2,3)="JPY",100,10000))</f>
      </c>
      <c r="U62" s="66"/>
      <c r="V62" s="56">
        <f>IF(S62&lt;&gt;"",IF(S62&lt;0,1+V61,0),"")</f>
      </c>
      <c r="W62" t="s" s="88">
        <f>IF(T62&lt;&gt;"",IF(T62&lt;0,1+W61,0),"")</f>
      </c>
      <c r="X62" t="s" s="89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85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86">
        <f>IF(P63="","",IF(G63="買",(P63-H63),(H63-P63))*IF(RIGHT($D$2,3)="JPY",100,10000))</f>
      </c>
      <c r="U63" s="66"/>
      <c r="V63" s="56">
        <f>IF(S63&lt;&gt;"",IF(S63&lt;0,1+V62,0),"")</f>
      </c>
      <c r="W63" t="s" s="88">
        <f>IF(T63&lt;&gt;"",IF(T63&lt;0,1+W62,0),"")</f>
      </c>
      <c r="X63" t="s" s="89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85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86">
        <f>IF(P64="","",IF(G64="買",(P64-H64),(H64-P64))*IF(RIGHT($D$2,3)="JPY",100,10000))</f>
      </c>
      <c r="U64" s="66"/>
      <c r="V64" s="56">
        <f>IF(S64&lt;&gt;"",IF(S64&lt;0,1+V63,0),"")</f>
      </c>
      <c r="W64" t="s" s="88">
        <f>IF(T64&lt;&gt;"",IF(T64&lt;0,1+W63,0),"")</f>
      </c>
      <c r="X64" t="s" s="89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85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86">
        <f>IF(P65="","",IF(G65="買",(P65-H65),(H65-P65))*IF(RIGHT($D$2,3)="JPY",100,10000))</f>
      </c>
      <c r="U65" s="66"/>
      <c r="V65" s="56">
        <f>IF(S65&lt;&gt;"",IF(S65&lt;0,1+V64,0),"")</f>
      </c>
      <c r="W65" t="s" s="88">
        <f>IF(T65&lt;&gt;"",IF(T65&lt;0,1+W64,0),"")</f>
      </c>
      <c r="X65" t="s" s="89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85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86">
        <f>IF(P66="","",IF(G66="買",(P66-H66),(H66-P66))*IF(RIGHT($D$2,3)="JPY",100,10000))</f>
      </c>
      <c r="U66" s="66"/>
      <c r="V66" s="56">
        <f>IF(S66&lt;&gt;"",IF(S66&lt;0,1+V65,0),"")</f>
      </c>
      <c r="W66" t="s" s="88">
        <f>IF(T66&lt;&gt;"",IF(T66&lt;0,1+W65,0),"")</f>
      </c>
      <c r="X66" t="s" s="89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85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86">
        <f>IF(P67="","",IF(G67="買",(P67-H67),(H67-P67))*IF(RIGHT($D$2,3)="JPY",100,10000))</f>
      </c>
      <c r="U67" s="66"/>
      <c r="V67" s="56">
        <f>IF(S67&lt;&gt;"",IF(S67&lt;0,1+V66,0),"")</f>
      </c>
      <c r="W67" t="s" s="88">
        <f>IF(T67&lt;&gt;"",IF(T67&lt;0,1+W66,0),"")</f>
      </c>
      <c r="X67" t="s" s="89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85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86">
        <f>IF(P68="","",IF(G68="買",(P68-H68),(H68-P68))*IF(RIGHT($D$2,3)="JPY",100,10000))</f>
      </c>
      <c r="U68" s="66"/>
      <c r="V68" s="56">
        <f>IF(S68&lt;&gt;"",IF(S68&lt;0,1+V67,0),"")</f>
      </c>
      <c r="W68" t="s" s="88">
        <f>IF(T68&lt;&gt;"",IF(T68&lt;0,1+W67,0),"")</f>
      </c>
      <c r="X68" t="s" s="89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85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86">
        <f>IF(P69="","",IF(G69="買",(P69-H69),(H69-P69))*IF(RIGHT($D$2,3)="JPY",100,10000))</f>
      </c>
      <c r="U69" s="66"/>
      <c r="V69" s="56">
        <f>IF(S69&lt;&gt;"",IF(S69&lt;0,1+V68,0),"")</f>
      </c>
      <c r="W69" t="s" s="88">
        <f>IF(T69&lt;&gt;"",IF(T69&lt;0,1+W68,0),"")</f>
      </c>
      <c r="X69" t="s" s="89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85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86">
        <f>IF(P70="","",IF(G70="買",(P70-H70),(H70-P70))*IF(RIGHT($D$2,3)="JPY",100,10000))</f>
      </c>
      <c r="U70" s="66"/>
      <c r="V70" s="56">
        <f>IF(S70&lt;&gt;"",IF(S70&lt;0,1+V69,0),"")</f>
      </c>
      <c r="W70" t="s" s="88">
        <f>IF(T70&lt;&gt;"",IF(T70&lt;0,1+W69,0),"")</f>
      </c>
      <c r="X70" t="s" s="89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85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86">
        <f>IF(P71="","",IF(G71="買",(P71-H71),(H71-P71))*IF(RIGHT($D$2,3)="JPY",100,10000))</f>
      </c>
      <c r="U71" s="66"/>
      <c r="V71" s="56">
        <f>IF(S71&lt;&gt;"",IF(S71&lt;0,1+V70,0),"")</f>
      </c>
      <c r="W71" t="s" s="88">
        <f>IF(T71&lt;&gt;"",IF(T71&lt;0,1+W70,0),"")</f>
      </c>
      <c r="X71" t="s" s="89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85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86">
        <f>IF(P72="","",IF(G72="買",(P72-H72),(H72-P72))*IF(RIGHT($D$2,3)="JPY",100,10000))</f>
      </c>
      <c r="U72" s="66"/>
      <c r="V72" s="56">
        <f>IF(S72&lt;&gt;"",IF(S72&lt;0,1+V71,0),"")</f>
      </c>
      <c r="W72" t="s" s="88">
        <f>IF(T72&lt;&gt;"",IF(T72&lt;0,1+W71,0),"")</f>
      </c>
      <c r="X72" t="s" s="89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85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86">
        <f>IF(P73="","",IF(G73="買",(P73-H73),(H73-P73))*IF(RIGHT($D$2,3)="JPY",100,10000))</f>
      </c>
      <c r="U73" s="66"/>
      <c r="V73" s="56">
        <f>IF(S73&lt;&gt;"",IF(S73&lt;0,1+V72,0),"")</f>
      </c>
      <c r="W73" t="s" s="88">
        <f>IF(T73&lt;&gt;"",IF(T73&lt;0,1+W72,0),"")</f>
      </c>
      <c r="X73" t="s" s="89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85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86">
        <f>IF(P74="","",IF(G74="買",(P74-H74),(H74-P74))*IF(RIGHT($D$2,3)="JPY",100,10000))</f>
      </c>
      <c r="U74" s="66"/>
      <c r="V74" s="56">
        <f>IF(S74&lt;&gt;"",IF(S74&lt;0,1+V73,0),"")</f>
      </c>
      <c r="W74" t="s" s="88">
        <f>IF(T74&lt;&gt;"",IF(T74&lt;0,1+W73,0),"")</f>
      </c>
      <c r="X74" t="s" s="89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85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86">
        <f>IF(P75="","",IF(G75="買",(P75-H75),(H75-P75))*IF(RIGHT($D$2,3)="JPY",100,10000))</f>
      </c>
      <c r="U75" s="66"/>
      <c r="V75" s="56">
        <f>IF(S75&lt;&gt;"",IF(S75&lt;0,1+V74,0),"")</f>
      </c>
      <c r="W75" t="s" s="88">
        <f>IF(T75&lt;&gt;"",IF(T75&lt;0,1+W74,0),"")</f>
      </c>
      <c r="X75" t="s" s="89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85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86">
        <f>IF(P76="","",IF(G76="買",(P76-H76),(H76-P76))*IF(RIGHT($D$2,3)="JPY",100,10000))</f>
      </c>
      <c r="U76" s="66"/>
      <c r="V76" s="56">
        <f>IF(S76&lt;&gt;"",IF(S76&lt;0,1+V75,0),"")</f>
      </c>
      <c r="W76" t="s" s="88">
        <f>IF(T76&lt;&gt;"",IF(T76&lt;0,1+W75,0),"")</f>
      </c>
      <c r="X76" t="s" s="89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85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86">
        <f>IF(P77="","",IF(G77="買",(P77-H77),(H77-P77))*IF(RIGHT($D$2,3)="JPY",100,10000))</f>
      </c>
      <c r="U77" s="66"/>
      <c r="V77" s="56">
        <f>IF(S77&lt;&gt;"",IF(S77&lt;0,1+V76,0),"")</f>
      </c>
      <c r="W77" t="s" s="88">
        <f>IF(T77&lt;&gt;"",IF(T77&lt;0,1+W76,0),"")</f>
      </c>
      <c r="X77" t="s" s="89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85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86">
        <f>IF(P78="","",IF(G78="買",(P78-H78),(H78-P78))*IF(RIGHT($D$2,3)="JPY",100,10000))</f>
      </c>
      <c r="U78" s="66"/>
      <c r="V78" s="56">
        <f>IF(S78&lt;&gt;"",IF(S78&lt;0,1+V77,0),"")</f>
      </c>
      <c r="W78" t="s" s="88">
        <f>IF(T78&lt;&gt;"",IF(T78&lt;0,1+W77,0),"")</f>
      </c>
      <c r="X78" t="s" s="89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85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86">
        <f>IF(P79="","",IF(G79="買",(P79-H79),(H79-P79))*IF(RIGHT($D$2,3)="JPY",100,10000))</f>
      </c>
      <c r="U79" s="66"/>
      <c r="V79" s="56">
        <f>IF(S79&lt;&gt;"",IF(S79&lt;0,1+V78,0),"")</f>
      </c>
      <c r="W79" t="s" s="88">
        <f>IF(T79&lt;&gt;"",IF(T79&lt;0,1+W78,0),"")</f>
      </c>
      <c r="X79" t="s" s="89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85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86">
        <f>IF(P80="","",IF(G80="買",(P80-H80),(H80-P80))*IF(RIGHT($D$2,3)="JPY",100,10000))</f>
      </c>
      <c r="U80" s="66"/>
      <c r="V80" s="56">
        <f>IF(S80&lt;&gt;"",IF(S80&lt;0,1+V79,0),"")</f>
      </c>
      <c r="W80" t="s" s="88">
        <f>IF(T80&lt;&gt;"",IF(T80&lt;0,1+W79,0),"")</f>
      </c>
      <c r="X80" t="s" s="89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85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86">
        <f>IF(P81="","",IF(G81="買",(P81-H81),(H81-P81))*IF(RIGHT($D$2,3)="JPY",100,10000))</f>
      </c>
      <c r="U81" s="66"/>
      <c r="V81" s="56">
        <f>IF(S81&lt;&gt;"",IF(S81&lt;0,1+V80,0),"")</f>
      </c>
      <c r="W81" t="s" s="88">
        <f>IF(T81&lt;&gt;"",IF(T81&lt;0,1+W80,0),"")</f>
      </c>
      <c r="X81" t="s" s="89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85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86">
        <f>IF(P82="","",IF(G82="買",(P82-H82),(H82-P82))*IF(RIGHT($D$2,3)="JPY",100,10000))</f>
      </c>
      <c r="U82" s="66"/>
      <c r="V82" s="56">
        <f>IF(S82&lt;&gt;"",IF(S82&lt;0,1+V81,0),"")</f>
      </c>
      <c r="W82" t="s" s="88">
        <f>IF(T82&lt;&gt;"",IF(T82&lt;0,1+W81,0),"")</f>
      </c>
      <c r="X82" t="s" s="89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85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86">
        <f>IF(P83="","",IF(G83="買",(P83-H83),(H83-P83))*IF(RIGHT($D$2,3)="JPY",100,10000))</f>
      </c>
      <c r="U83" s="66"/>
      <c r="V83" s="56">
        <f>IF(S83&lt;&gt;"",IF(S83&lt;0,1+V82,0),"")</f>
      </c>
      <c r="W83" t="s" s="88">
        <f>IF(T83&lt;&gt;"",IF(T83&lt;0,1+W82,0),"")</f>
      </c>
      <c r="X83" t="s" s="89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85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86">
        <f>IF(P84="","",IF(G84="買",(P84-H84),(H84-P84))*IF(RIGHT($D$2,3)="JPY",100,10000))</f>
      </c>
      <c r="U84" s="66"/>
      <c r="V84" s="56">
        <f>IF(S84&lt;&gt;"",IF(S84&lt;0,1+V83,0),"")</f>
      </c>
      <c r="W84" t="s" s="88">
        <f>IF(T84&lt;&gt;"",IF(T84&lt;0,1+W83,0),"")</f>
      </c>
      <c r="X84" t="s" s="89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85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86">
        <f>IF(P85="","",IF(G85="買",(P85-H85),(H85-P85))*IF(RIGHT($D$2,3)="JPY",100,10000))</f>
      </c>
      <c r="U85" s="66"/>
      <c r="V85" s="56">
        <f>IF(S85&lt;&gt;"",IF(S85&lt;0,1+V84,0),"")</f>
      </c>
      <c r="W85" t="s" s="88">
        <f>IF(T85&lt;&gt;"",IF(T85&lt;0,1+W84,0),"")</f>
      </c>
      <c r="X85" t="s" s="89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85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86">
        <f>IF(P86="","",IF(G86="買",(P86-H86),(H86-P86))*IF(RIGHT($D$2,3)="JPY",100,10000))</f>
      </c>
      <c r="U86" s="66"/>
      <c r="V86" s="56">
        <f>IF(S86&lt;&gt;"",IF(S86&lt;0,1+V85,0),"")</f>
      </c>
      <c r="W86" t="s" s="88">
        <f>IF(T86&lt;&gt;"",IF(T86&lt;0,1+W85,0),"")</f>
      </c>
      <c r="X86" t="s" s="89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85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86">
        <f>IF(P87="","",IF(G87="買",(P87-H87),(H87-P87))*IF(RIGHT($D$2,3)="JPY",100,10000))</f>
      </c>
      <c r="U87" s="66"/>
      <c r="V87" s="56">
        <f>IF(S87&lt;&gt;"",IF(S87&lt;0,1+V86,0),"")</f>
      </c>
      <c r="W87" t="s" s="88">
        <f>IF(T87&lt;&gt;"",IF(T87&lt;0,1+W86,0),"")</f>
      </c>
      <c r="X87" t="s" s="89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85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86">
        <f>IF(P88="","",IF(G88="買",(P88-H88),(H88-P88))*IF(RIGHT($D$2,3)="JPY",100,10000))</f>
      </c>
      <c r="U88" s="66"/>
      <c r="V88" s="56">
        <f>IF(S88&lt;&gt;"",IF(S88&lt;0,1+V87,0),"")</f>
      </c>
      <c r="W88" t="s" s="88">
        <f>IF(T88&lt;&gt;"",IF(T88&lt;0,1+W87,0),"")</f>
      </c>
      <c r="X88" t="s" s="89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85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86">
        <f>IF(P89="","",IF(G89="買",(P89-H89),(H89-P89))*IF(RIGHT($D$2,3)="JPY",100,10000))</f>
      </c>
      <c r="U89" s="66"/>
      <c r="V89" s="56">
        <f>IF(S89&lt;&gt;"",IF(S89&lt;0,1+V88,0),"")</f>
      </c>
      <c r="W89" t="s" s="88">
        <f>IF(T89&lt;&gt;"",IF(T89&lt;0,1+W88,0),"")</f>
      </c>
      <c r="X89" t="s" s="89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85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86">
        <f>IF(P90="","",IF(G90="買",(P90-H90),(H90-P90))*IF(RIGHT($D$2,3)="JPY",100,10000))</f>
      </c>
      <c r="U90" s="66"/>
      <c r="V90" s="56">
        <f>IF(S90&lt;&gt;"",IF(S90&lt;0,1+V89,0),"")</f>
      </c>
      <c r="W90" t="s" s="88">
        <f>IF(T90&lt;&gt;"",IF(T90&lt;0,1+W89,0),"")</f>
      </c>
      <c r="X90" t="s" s="89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85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86">
        <f>IF(P91="","",IF(G91="買",(P91-H91),(H91-P91))*IF(RIGHT($D$2,3)="JPY",100,10000))</f>
      </c>
      <c r="U91" s="66"/>
      <c r="V91" s="56">
        <f>IF(S91&lt;&gt;"",IF(S91&lt;0,1+V90,0),"")</f>
      </c>
      <c r="W91" t="s" s="88">
        <f>IF(T91&lt;&gt;"",IF(T91&lt;0,1+W90,0),"")</f>
      </c>
      <c r="X91" t="s" s="89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85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86">
        <f>IF(P92="","",IF(G92="買",(P92-H92),(H92-P92))*IF(RIGHT($D$2,3)="JPY",100,10000))</f>
      </c>
      <c r="U92" s="66"/>
      <c r="V92" s="56">
        <f>IF(S92&lt;&gt;"",IF(S92&lt;0,1+V91,0),"")</f>
      </c>
      <c r="W92" t="s" s="88">
        <f>IF(T92&lt;&gt;"",IF(T92&lt;0,1+W91,0),"")</f>
      </c>
      <c r="X92" t="s" s="89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85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86">
        <f>IF(P93="","",IF(G93="買",(P93-H93),(H93-P93))*IF(RIGHT($D$2,3)="JPY",100,10000))</f>
      </c>
      <c r="U93" s="66"/>
      <c r="V93" s="56">
        <f>IF(S93&lt;&gt;"",IF(S93&lt;0,1+V92,0),"")</f>
      </c>
      <c r="W93" t="s" s="88">
        <f>IF(T93&lt;&gt;"",IF(T93&lt;0,1+W92,0),"")</f>
      </c>
      <c r="X93" t="s" s="89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85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86">
        <f>IF(P94="","",IF(G94="買",(P94-H94),(H94-P94))*IF(RIGHT($D$2,3)="JPY",100,10000))</f>
      </c>
      <c r="U94" s="66"/>
      <c r="V94" s="56">
        <f>IF(S94&lt;&gt;"",IF(S94&lt;0,1+V93,0),"")</f>
      </c>
      <c r="W94" t="s" s="88">
        <f>IF(T94&lt;&gt;"",IF(T94&lt;0,1+W93,0),"")</f>
      </c>
      <c r="X94" t="s" s="89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85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86">
        <f>IF(P95="","",IF(G95="買",(P95-H95),(H95-P95))*IF(RIGHT($D$2,3)="JPY",100,10000))</f>
      </c>
      <c r="U95" s="66"/>
      <c r="V95" s="56">
        <f>IF(S95&lt;&gt;"",IF(S95&lt;0,1+V94,0),"")</f>
      </c>
      <c r="W95" t="s" s="88">
        <f>IF(T95&lt;&gt;"",IF(T95&lt;0,1+W94,0),"")</f>
      </c>
      <c r="X95" t="s" s="89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85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86">
        <f>IF(P96="","",IF(G96="買",(P96-H96),(H96-P96))*IF(RIGHT($D$2,3)="JPY",100,10000))</f>
      </c>
      <c r="U96" s="66"/>
      <c r="V96" s="56">
        <f>IF(S96&lt;&gt;"",IF(S96&lt;0,1+V95,0),"")</f>
      </c>
      <c r="W96" t="s" s="88">
        <f>IF(T96&lt;&gt;"",IF(T96&lt;0,1+W95,0),"")</f>
      </c>
      <c r="X96" t="s" s="89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85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86">
        <f>IF(P97="","",IF(G97="買",(P97-H97),(H97-P97))*IF(RIGHT($D$2,3)="JPY",100,10000))</f>
      </c>
      <c r="U97" s="66"/>
      <c r="V97" s="56">
        <f>IF(S97&lt;&gt;"",IF(S97&lt;0,1+V96,0),"")</f>
      </c>
      <c r="W97" t="s" s="88">
        <f>IF(T97&lt;&gt;"",IF(T97&lt;0,1+W96,0),"")</f>
      </c>
      <c r="X97" t="s" s="89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85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86">
        <f>IF(P98="","",IF(G98="買",(P98-H98),(H98-P98))*IF(RIGHT($D$2,3)="JPY",100,10000))</f>
      </c>
      <c r="U98" s="66"/>
      <c r="V98" s="56">
        <f>IF(S98&lt;&gt;"",IF(S98&lt;0,1+V97,0),"")</f>
      </c>
      <c r="W98" t="s" s="88">
        <f>IF(T98&lt;&gt;"",IF(T98&lt;0,1+W97,0),"")</f>
      </c>
      <c r="X98" t="s" s="89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85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86">
        <f>IF(P99="","",IF(G99="買",(P99-H99),(H99-P99))*IF(RIGHT($D$2,3)="JPY",100,10000))</f>
      </c>
      <c r="U99" s="66"/>
      <c r="V99" s="56">
        <f>IF(S99&lt;&gt;"",IF(S99&lt;0,1+V98,0),"")</f>
      </c>
      <c r="W99" t="s" s="88">
        <f>IF(T99&lt;&gt;"",IF(T99&lt;0,1+W98,0),"")</f>
      </c>
      <c r="X99" t="s" s="89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85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86">
        <f>IF(P100="","",IF(G100="買",(P100-H100),(H100-P100))*IF(RIGHT($D$2,3)="JPY",100,10000))</f>
      </c>
      <c r="U100" s="66"/>
      <c r="V100" s="56">
        <f>IF(S100&lt;&gt;"",IF(S100&lt;0,1+V99,0),"")</f>
      </c>
      <c r="W100" t="s" s="88">
        <f>IF(T100&lt;&gt;"",IF(T100&lt;0,1+W99,0),"")</f>
      </c>
      <c r="X100" t="s" s="89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85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86">
        <f>IF(P101="","",IF(G101="買",(P101-H101),(H101-P101))*IF(RIGHT($D$2,3)="JPY",100,10000))</f>
      </c>
      <c r="U101" s="66"/>
      <c r="V101" s="56">
        <f>IF(S101&lt;&gt;"",IF(S101&lt;0,1+V100,0),"")</f>
      </c>
      <c r="W101" t="s" s="88">
        <f>IF(T101&lt;&gt;"",IF(T101&lt;0,1+W100,0),"")</f>
      </c>
      <c r="X101" t="s" s="89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85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86">
        <f>IF(P102="","",IF(G102="買",(P102-H102),(H102-P102))*IF(RIGHT($D$2,3)="JPY",100,10000))</f>
      </c>
      <c r="U102" s="66"/>
      <c r="V102" s="56">
        <f>IF(S102&lt;&gt;"",IF(S102&lt;0,1+V101,0),"")</f>
      </c>
      <c r="W102" t="s" s="88">
        <f>IF(T102&lt;&gt;"",IF(T102&lt;0,1+W101,0),"")</f>
      </c>
      <c r="X102" t="s" s="89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85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86">
        <f>IF(P103="","",IF(G103="買",(P103-H103),(H103-P103))*IF(RIGHT($D$2,3)="JPY",100,10000))</f>
      </c>
      <c r="U103" s="66"/>
      <c r="V103" s="56">
        <f>IF(S103&lt;&gt;"",IF(S103&lt;0,1+V102,0),"")</f>
      </c>
      <c r="W103" t="s" s="88">
        <f>IF(T103&lt;&gt;"",IF(T103&lt;0,1+W102,0),"")</f>
      </c>
      <c r="X103" t="s" s="89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85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86">
        <f>IF(P104="","",IF(G104="買",(P104-H104),(H104-P104))*IF(RIGHT($D$2,3)="JPY",100,10000))</f>
      </c>
      <c r="U104" s="66"/>
      <c r="V104" s="56">
        <f>IF(S104&lt;&gt;"",IF(S104&lt;0,1+V103,0),"")</f>
      </c>
      <c r="W104" t="s" s="88">
        <f>IF(T104&lt;&gt;"",IF(T104&lt;0,1+W103,0),"")</f>
      </c>
      <c r="X104" t="s" s="89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85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86">
        <f>IF(P105="","",IF(G105="買",(P105-H105),(H105-P105))*IF(RIGHT($D$2,3)="JPY",100,10000))</f>
      </c>
      <c r="U105" s="66"/>
      <c r="V105" s="56">
        <f>IF(S105&lt;&gt;"",IF(S105&lt;0,1+V104,0),"")</f>
      </c>
      <c r="W105" t="s" s="88">
        <f>IF(T105&lt;&gt;"",IF(T105&lt;0,1+W104,0),"")</f>
      </c>
      <c r="X105" t="s" s="89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85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86">
        <f>IF(P106="","",IF(G106="買",(P106-H106),(H106-P106))*IF(RIGHT($D$2,3)="JPY",100,10000))</f>
      </c>
      <c r="U106" s="66"/>
      <c r="V106" s="56">
        <f>IF(S106&lt;&gt;"",IF(S106&lt;0,1+V105,0),"")</f>
      </c>
      <c r="W106" t="s" s="88">
        <f>IF(T106&lt;&gt;"",IF(T106&lt;0,1+W105,0),"")</f>
      </c>
      <c r="X106" t="s" s="89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85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86">
        <f>IF(P107="","",IF(G107="買",(P107-H107),(H107-P107))*IF(RIGHT($D$2,3)="JPY",100,10000))</f>
      </c>
      <c r="U107" s="66"/>
      <c r="V107" s="56">
        <f>IF(S107&lt;&gt;"",IF(S107&lt;0,1+V106,0),"")</f>
      </c>
      <c r="W107" t="s" s="88">
        <f>IF(T107&lt;&gt;"",IF(T107&lt;0,1+W106,0),"")</f>
      </c>
      <c r="X107" t="s" s="89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85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86">
        <f>IF(P108="","",IF(G108="買",(P108-H108),(H108-P108))*IF(RIGHT($D$2,3)="JPY",100,10000))</f>
      </c>
      <c r="U108" s="66"/>
      <c r="V108" s="56">
        <f>IF(S108&lt;&gt;"",IF(S108&lt;0,1+V107,0),"")</f>
      </c>
      <c r="W108" t="s" s="88">
        <f>IF(T108&lt;&gt;"",IF(T108&lt;0,1+W107,0),"")</f>
      </c>
      <c r="X108" t="s" s="89">
        <f>IF(C108&lt;&gt;"",MAX(X107,C108),"")</f>
      </c>
      <c r="Y108" t="s" s="8">
        <f>IF(X108&lt;&gt;"",1-(C108/X108),"")</f>
      </c>
    </row>
    <row r="109" ht="16" customHeight="1">
      <c r="A109" s="1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1"/>
      <c r="T109" s="91"/>
      <c r="U109" s="91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4" customWidth="1"/>
    <col min="2" max="18" width="6.57812" style="94" customWidth="1"/>
    <col min="19" max="21" width="8.73438" style="94" customWidth="1"/>
    <col min="22" max="23" hidden="1" width="8.71429" style="94" customWidth="1"/>
    <col min="24" max="25" width="8.73438" style="94" customWidth="1"/>
    <col min="26" max="256" width="8.73438" style="94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60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58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85">
        <f>IF(J10="","",C10*0.03)</f>
      </c>
      <c r="L10" s="75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86">
        <f>IF(P10="","",IF(G10="買",(P10-H10),(H10-P10))*IF(RIGHT($D$2,3)="JPY",100,10000))</f>
      </c>
      <c r="U10" s="66"/>
      <c r="V10" t="s" s="87">
        <f>IF(T10&lt;&gt;"",IF(T10&gt;0,1+V9,0),"")</f>
      </c>
      <c r="W10" t="s" s="88">
        <f>IF(T10&lt;&gt;"",IF(T10&lt;0,1+W9,0),"")</f>
      </c>
      <c r="X10" s="82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85">
        <f>IF(J11="","",C11*0.03)</f>
      </c>
      <c r="L11" s="75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86">
        <f>IF(P11="","",IF(G11="買",(P11-H11),(H11-P11))*IF(RIGHT($D$2,3)="JPY",100,10000))</f>
      </c>
      <c r="U11" s="66"/>
      <c r="V11" t="s" s="87">
        <f>IF(T11&lt;&gt;"",IF(T11&gt;0,1+V10,0),"")</f>
      </c>
      <c r="W11" t="s" s="88">
        <f>IF(T11&lt;&gt;"",IF(T11&lt;0,1+W10,0),"")</f>
      </c>
      <c r="X11" t="s" s="89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85">
        <f>IF(J12="","",C12*0.03)</f>
      </c>
      <c r="L12" s="75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86">
        <f>IF(P12="","",IF(G12="買",(P12-H12),(H12-P12))*IF(RIGHT($D$2,3)="JPY",100,10000))</f>
      </c>
      <c r="U12" s="66"/>
      <c r="V12" t="s" s="87">
        <f>IF(T12&lt;&gt;"",IF(T12&gt;0,1+V11,0),"")</f>
      </c>
      <c r="W12" t="s" s="88">
        <f>IF(T12&lt;&gt;"",IF(T12&lt;0,1+W11,0),"")</f>
      </c>
      <c r="X12" t="s" s="89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85">
        <f>IF(J13="","",C13*0.03)</f>
      </c>
      <c r="L13" s="75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86">
        <f>IF(P13="","",IF(G13="買",(P13-H13),(H13-P13))*IF(RIGHT($D$2,3)="JPY",100,10000))</f>
      </c>
      <c r="U13" s="66"/>
      <c r="V13" t="s" s="87">
        <f>IF(T13&lt;&gt;"",IF(T13&gt;0,1+V12,0),"")</f>
      </c>
      <c r="W13" t="s" s="88">
        <f>IF(T13&lt;&gt;"",IF(T13&lt;0,1+W12,0),"")</f>
      </c>
      <c r="X13" t="s" s="89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85">
        <f>IF(J14="","",C14*0.03)</f>
      </c>
      <c r="L14" s="75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86">
        <f>IF(P14="","",IF(G14="買",(P14-H14),(H14-P14))*IF(RIGHT($D$2,3)="JPY",100,10000))</f>
      </c>
      <c r="U14" s="66"/>
      <c r="V14" t="s" s="87">
        <f>IF(T14&lt;&gt;"",IF(T14&gt;0,1+V13,0),"")</f>
      </c>
      <c r="W14" t="s" s="88">
        <f>IF(T14&lt;&gt;"",IF(T14&lt;0,1+W13,0),"")</f>
      </c>
      <c r="X14" t="s" s="89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85">
        <f>IF(J15="","",C15*0.03)</f>
      </c>
      <c r="L15" s="75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86">
        <f>IF(P15="","",IF(G15="買",(P15-H15),(H15-P15))*IF(RIGHT($D$2,3)="JPY",100,10000))</f>
      </c>
      <c r="U15" s="66"/>
      <c r="V15" t="s" s="87">
        <f>IF(T15&lt;&gt;"",IF(T15&gt;0,1+V14,0),"")</f>
      </c>
      <c r="W15" t="s" s="88">
        <f>IF(T15&lt;&gt;"",IF(T15&lt;0,1+W14,0),"")</f>
      </c>
      <c r="X15" t="s" s="89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85">
        <f>IF(J16="","",C16*0.03)</f>
      </c>
      <c r="L16" s="75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86">
        <f>IF(P16="","",IF(G16="買",(P16-H16),(H16-P16))*IF(RIGHT($D$2,3)="JPY",100,10000))</f>
      </c>
      <c r="U16" s="66"/>
      <c r="V16" t="s" s="87">
        <f>IF(T16&lt;&gt;"",IF(T16&gt;0,1+V15,0),"")</f>
      </c>
      <c r="W16" t="s" s="88">
        <f>IF(T16&lt;&gt;"",IF(T16&lt;0,1+W15,0),"")</f>
      </c>
      <c r="X16" t="s" s="89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85">
        <f>IF(J17="","",C17*0.03)</f>
      </c>
      <c r="L17" s="75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86">
        <f>IF(P17="","",IF(G17="買",(P17-H17),(H17-P17))*IF(RIGHT($D$2,3)="JPY",100,10000))</f>
      </c>
      <c r="U17" s="66"/>
      <c r="V17" t="s" s="87">
        <f>IF(T17&lt;&gt;"",IF(T17&gt;0,1+V16,0),"")</f>
      </c>
      <c r="W17" t="s" s="88">
        <f>IF(T17&lt;&gt;"",IF(T17&lt;0,1+W16,0),"")</f>
      </c>
      <c r="X17" t="s" s="89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85">
        <f>IF(J18="","",C18*0.03)</f>
      </c>
      <c r="L18" s="75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86">
        <f>IF(P18="","",IF(G18="買",(P18-H18),(H18-P18))*IF(RIGHT($D$2,3)="JPY",100,10000))</f>
      </c>
      <c r="U18" s="66"/>
      <c r="V18" t="s" s="87">
        <f>IF(T18&lt;&gt;"",IF(T18&gt;0,1+V17,0),"")</f>
      </c>
      <c r="W18" t="s" s="88">
        <f>IF(T18&lt;&gt;"",IF(T18&lt;0,1+W17,0),"")</f>
      </c>
      <c r="X18" t="s" s="89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85">
        <f>IF(J19="","",C19*0.03)</f>
      </c>
      <c r="L19" s="75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86">
        <f>IF(P19="","",IF(G19="買",(P19-H19),(H19-P19))*IF(RIGHT($D$2,3)="JPY",100,10000))</f>
      </c>
      <c r="U19" s="66"/>
      <c r="V19" t="s" s="87">
        <f>IF(T19&lt;&gt;"",IF(T19&gt;0,1+V18,0),"")</f>
      </c>
      <c r="W19" t="s" s="88">
        <f>IF(T19&lt;&gt;"",IF(T19&lt;0,1+W18,0),"")</f>
      </c>
      <c r="X19" t="s" s="89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85">
        <f>IF(J20="","",C20*0.03)</f>
      </c>
      <c r="L20" s="75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86">
        <f>IF(P20="","",IF(G20="買",(P20-H20),(H20-P20))*IF(RIGHT($D$2,3)="JPY",100,10000))</f>
      </c>
      <c r="U20" s="66"/>
      <c r="V20" t="s" s="87">
        <f>IF(T20&lt;&gt;"",IF(T20&gt;0,1+V19,0),"")</f>
      </c>
      <c r="W20" t="s" s="88">
        <f>IF(T20&lt;&gt;"",IF(T20&lt;0,1+W19,0),"")</f>
      </c>
      <c r="X20" t="s" s="89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85">
        <f>IF(J21="","",C21*0.03)</f>
      </c>
      <c r="L21" s="75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86">
        <f>IF(P21="","",IF(G21="買",(P21-H21),(H21-P21))*IF(RIGHT($D$2,3)="JPY",100,10000))</f>
      </c>
      <c r="U21" s="66"/>
      <c r="V21" t="s" s="87">
        <f>IF(T21&lt;&gt;"",IF(T21&gt;0,1+V20,0),"")</f>
      </c>
      <c r="W21" t="s" s="88">
        <f>IF(T21&lt;&gt;"",IF(T21&lt;0,1+W20,0),"")</f>
      </c>
      <c r="X21" t="s" s="89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85">
        <f>IF(J22="","",C22*0.03)</f>
      </c>
      <c r="L22" s="75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86">
        <f>IF(P22="","",IF(G22="買",(P22-H22),(H22-P22))*IF(RIGHT($D$2,3)="JPY",100,10000))</f>
      </c>
      <c r="U22" s="66"/>
      <c r="V22" t="s" s="87">
        <f>IF(T22&lt;&gt;"",IF(T22&gt;0,1+V21,0),"")</f>
      </c>
      <c r="W22" t="s" s="88">
        <f>IF(T22&lt;&gt;"",IF(T22&lt;0,1+W21,0),"")</f>
      </c>
      <c r="X22" t="s" s="89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85">
        <f>IF(J23="","",C23*0.03)</f>
      </c>
      <c r="L23" s="75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86">
        <f>IF(P23="","",IF(G23="買",(P23-H23),(H23-P23))*IF(RIGHT($D$2,3)="JPY",100,10000))</f>
      </c>
      <c r="U23" s="66"/>
      <c r="V23" s="56">
        <f>IF(S23&lt;&gt;"",IF(S23&lt;0,1+V22,0),"")</f>
      </c>
      <c r="W23" t="s" s="88">
        <f>IF(T23&lt;&gt;"",IF(T23&lt;0,1+W22,0),"")</f>
      </c>
      <c r="X23" t="s" s="89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85">
        <f>IF(J24="","",C24*0.03)</f>
      </c>
      <c r="L24" s="75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86">
        <f>IF(P24="","",IF(G24="買",(P24-H24),(H24-P24))*IF(RIGHT($D$2,3)="JPY",100,10000))</f>
      </c>
      <c r="U24" s="66"/>
      <c r="V24" s="56">
        <f>IF(S24&lt;&gt;"",IF(S24&lt;0,1+V23,0),"")</f>
      </c>
      <c r="W24" t="s" s="88">
        <f>IF(T24&lt;&gt;"",IF(T24&lt;0,1+W23,0),"")</f>
      </c>
      <c r="X24" t="s" s="89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85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86">
        <f>IF(P25="","",IF(G25="買",(P25-H25),(H25-P25))*IF(RIGHT($D$2,3)="JPY",100,10000))</f>
      </c>
      <c r="U25" s="66"/>
      <c r="V25" s="56">
        <f>IF(S25&lt;&gt;"",IF(S25&lt;0,1+V24,0),"")</f>
      </c>
      <c r="W25" t="s" s="88">
        <f>IF(T25&lt;&gt;"",IF(T25&lt;0,1+W24,0),"")</f>
      </c>
      <c r="X25" t="s" s="89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85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86">
        <f>IF(P26="","",IF(G26="買",(P26-H26),(H26-P26))*IF(RIGHT($D$2,3)="JPY",100,10000))</f>
      </c>
      <c r="U26" s="66"/>
      <c r="V26" s="56">
        <f>IF(S26&lt;&gt;"",IF(S26&lt;0,1+V25,0),"")</f>
      </c>
      <c r="W26" t="s" s="88">
        <f>IF(T26&lt;&gt;"",IF(T26&lt;0,1+W25,0),"")</f>
      </c>
      <c r="X26" t="s" s="89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85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86">
        <f>IF(P27="","",IF(G27="買",(P27-H27),(H27-P27))*IF(RIGHT($D$2,3)="JPY",100,10000))</f>
      </c>
      <c r="U27" s="66"/>
      <c r="V27" s="56">
        <f>IF(S27&lt;&gt;"",IF(S27&lt;0,1+V26,0),"")</f>
      </c>
      <c r="W27" t="s" s="88">
        <f>IF(T27&lt;&gt;"",IF(T27&lt;0,1+W26,0),"")</f>
      </c>
      <c r="X27" t="s" s="89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85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86">
        <f>IF(P28="","",IF(G28="買",(P28-H28),(H28-P28))*IF(RIGHT($D$2,3)="JPY",100,10000))</f>
      </c>
      <c r="U28" s="66"/>
      <c r="V28" s="56">
        <f>IF(S28&lt;&gt;"",IF(S28&lt;0,1+V27,0),"")</f>
      </c>
      <c r="W28" t="s" s="88">
        <f>IF(T28&lt;&gt;"",IF(T28&lt;0,1+W27,0),"")</f>
      </c>
      <c r="X28" t="s" s="89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85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86">
        <f>IF(P29="","",IF(G29="買",(P29-H29),(H29-P29))*IF(RIGHT($D$2,3)="JPY",100,10000))</f>
      </c>
      <c r="U29" s="66"/>
      <c r="V29" s="56">
        <f>IF(S29&lt;&gt;"",IF(S29&lt;0,1+V28,0),"")</f>
      </c>
      <c r="W29" t="s" s="88">
        <f>IF(T29&lt;&gt;"",IF(T29&lt;0,1+W28,0),"")</f>
      </c>
      <c r="X29" t="s" s="89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85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86">
        <f>IF(P30="","",IF(G30="買",(P30-H30),(H30-P30))*IF(RIGHT($D$2,3)="JPY",100,10000))</f>
      </c>
      <c r="U30" s="66"/>
      <c r="V30" s="56">
        <f>IF(S30&lt;&gt;"",IF(S30&lt;0,1+V29,0),"")</f>
      </c>
      <c r="W30" t="s" s="88">
        <f>IF(T30&lt;&gt;"",IF(T30&lt;0,1+W29,0),"")</f>
      </c>
      <c r="X30" t="s" s="89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85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86">
        <f>IF(P31="","",IF(G31="買",(P31-H31),(H31-P31))*IF(RIGHT($D$2,3)="JPY",100,10000))</f>
      </c>
      <c r="U31" s="66"/>
      <c r="V31" s="56">
        <f>IF(S31&lt;&gt;"",IF(S31&lt;0,1+V30,0),"")</f>
      </c>
      <c r="W31" t="s" s="88">
        <f>IF(T31&lt;&gt;"",IF(T31&lt;0,1+W30,0),"")</f>
      </c>
      <c r="X31" t="s" s="89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85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86">
        <f>IF(P32="","",IF(G32="買",(P32-H32),(H32-P32))*IF(RIGHT($D$2,3)="JPY",100,10000))</f>
      </c>
      <c r="U32" s="66"/>
      <c r="V32" s="56">
        <f>IF(S32&lt;&gt;"",IF(S32&lt;0,1+V31,0),"")</f>
      </c>
      <c r="W32" t="s" s="88">
        <f>IF(T32&lt;&gt;"",IF(T32&lt;0,1+W31,0),"")</f>
      </c>
      <c r="X32" t="s" s="89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85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86">
        <f>IF(P33="","",IF(G33="買",(P33-H33),(H33-P33))*IF(RIGHT($D$2,3)="JPY",100,10000))</f>
      </c>
      <c r="U33" s="66"/>
      <c r="V33" s="56">
        <f>IF(S33&lt;&gt;"",IF(S33&lt;0,1+V32,0),"")</f>
      </c>
      <c r="W33" t="s" s="88">
        <f>IF(T33&lt;&gt;"",IF(T33&lt;0,1+W32,0),"")</f>
      </c>
      <c r="X33" t="s" s="89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85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86">
        <f>IF(P34="","",IF(G34="買",(P34-H34),(H34-P34))*IF(RIGHT($D$2,3)="JPY",100,10000))</f>
      </c>
      <c r="U34" s="66"/>
      <c r="V34" s="56">
        <f>IF(S34&lt;&gt;"",IF(S34&lt;0,1+V33,0),"")</f>
      </c>
      <c r="W34" t="s" s="88">
        <f>IF(T34&lt;&gt;"",IF(T34&lt;0,1+W33,0),"")</f>
      </c>
      <c r="X34" t="s" s="89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85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86">
        <f>IF(P35="","",IF(G35="買",(P35-H35),(H35-P35))*IF(RIGHT($D$2,3)="JPY",100,10000))</f>
      </c>
      <c r="U35" s="66"/>
      <c r="V35" s="56">
        <f>IF(S35&lt;&gt;"",IF(S35&lt;0,1+V34,0),"")</f>
      </c>
      <c r="W35" t="s" s="88">
        <f>IF(T35&lt;&gt;"",IF(T35&lt;0,1+W34,0),"")</f>
      </c>
      <c r="X35" t="s" s="89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85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86">
        <f>IF(P36="","",IF(G36="買",(P36-H36),(H36-P36))*IF(RIGHT($D$2,3)="JPY",100,10000))</f>
      </c>
      <c r="U36" s="66"/>
      <c r="V36" s="56">
        <f>IF(S36&lt;&gt;"",IF(S36&lt;0,1+V35,0),"")</f>
      </c>
      <c r="W36" t="s" s="88">
        <f>IF(T36&lt;&gt;"",IF(T36&lt;0,1+W35,0),"")</f>
      </c>
      <c r="X36" t="s" s="89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85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86">
        <f>IF(P37="","",IF(G37="買",(P37-H37),(H37-P37))*IF(RIGHT($D$2,3)="JPY",100,10000))</f>
      </c>
      <c r="U37" s="66"/>
      <c r="V37" s="56">
        <f>IF(S37&lt;&gt;"",IF(S37&lt;0,1+V36,0),"")</f>
      </c>
      <c r="W37" t="s" s="88">
        <f>IF(T37&lt;&gt;"",IF(T37&lt;0,1+W36,0),"")</f>
      </c>
      <c r="X37" t="s" s="89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85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86">
        <f>IF(P38="","",IF(G38="買",(P38-H38),(H38-P38))*IF(RIGHT($D$2,3)="JPY",100,10000))</f>
      </c>
      <c r="U38" s="66"/>
      <c r="V38" s="56">
        <f>IF(S38&lt;&gt;"",IF(S38&lt;0,1+V37,0),"")</f>
      </c>
      <c r="W38" t="s" s="88">
        <f>IF(T38&lt;&gt;"",IF(T38&lt;0,1+W37,0),"")</f>
      </c>
      <c r="X38" t="s" s="89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85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86">
        <f>IF(P39="","",IF(G39="買",(P39-H39),(H39-P39))*IF(RIGHT($D$2,3)="JPY",100,10000))</f>
      </c>
      <c r="U39" s="66"/>
      <c r="V39" s="56">
        <f>IF(S39&lt;&gt;"",IF(S39&lt;0,1+V38,0),"")</f>
      </c>
      <c r="W39" t="s" s="88">
        <f>IF(T39&lt;&gt;"",IF(T39&lt;0,1+W38,0),"")</f>
      </c>
      <c r="X39" t="s" s="89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85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86">
        <f>IF(P40="","",IF(G40="買",(P40-H40),(H40-P40))*IF(RIGHT($D$2,3)="JPY",100,10000))</f>
      </c>
      <c r="U40" s="66"/>
      <c r="V40" s="56">
        <f>IF(S40&lt;&gt;"",IF(S40&lt;0,1+V39,0),"")</f>
      </c>
      <c r="W40" t="s" s="88">
        <f>IF(T40&lt;&gt;"",IF(T40&lt;0,1+W39,0),"")</f>
      </c>
      <c r="X40" t="s" s="89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85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86">
        <f>IF(P41="","",IF(G41="買",(P41-H41),(H41-P41))*IF(RIGHT($D$2,3)="JPY",100,10000))</f>
      </c>
      <c r="U41" s="66"/>
      <c r="V41" s="56">
        <f>IF(S41&lt;&gt;"",IF(S41&lt;0,1+V40,0),"")</f>
      </c>
      <c r="W41" t="s" s="88">
        <f>IF(T41&lt;&gt;"",IF(T41&lt;0,1+W40,0),"")</f>
      </c>
      <c r="X41" t="s" s="89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85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86">
        <f>IF(P42="","",IF(G42="買",(P42-H42),(H42-P42))*IF(RIGHT($D$2,3)="JPY",100,10000))</f>
      </c>
      <c r="U42" s="66"/>
      <c r="V42" s="56">
        <f>IF(S42&lt;&gt;"",IF(S42&lt;0,1+V41,0),"")</f>
      </c>
      <c r="W42" t="s" s="88">
        <f>IF(T42&lt;&gt;"",IF(T42&lt;0,1+W41,0),"")</f>
      </c>
      <c r="X42" t="s" s="89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85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86">
        <f>IF(P43="","",IF(G43="買",(P43-H43),(H43-P43))*IF(RIGHT($D$2,3)="JPY",100,10000))</f>
      </c>
      <c r="U43" s="66"/>
      <c r="V43" s="56">
        <f>IF(S43&lt;&gt;"",IF(S43&lt;0,1+V42,0),"")</f>
      </c>
      <c r="W43" t="s" s="88">
        <f>IF(T43&lt;&gt;"",IF(T43&lt;0,1+W42,0),"")</f>
      </c>
      <c r="X43" t="s" s="89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85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86">
        <f>IF(P44="","",IF(G44="買",(P44-H44),(H44-P44))*IF(RIGHT($D$2,3)="JPY",100,10000))</f>
      </c>
      <c r="U44" s="66"/>
      <c r="V44" s="56">
        <f>IF(S44&lt;&gt;"",IF(S44&lt;0,1+V43,0),"")</f>
      </c>
      <c r="W44" t="s" s="88">
        <f>IF(T44&lt;&gt;"",IF(T44&lt;0,1+W43,0),"")</f>
      </c>
      <c r="X44" t="s" s="89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85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86">
        <f>IF(P45="","",IF(G45="買",(P45-H45),(H45-P45))*IF(RIGHT($D$2,3)="JPY",100,10000))</f>
      </c>
      <c r="U45" s="66"/>
      <c r="V45" s="56">
        <f>IF(S45&lt;&gt;"",IF(S45&lt;0,1+V44,0),"")</f>
      </c>
      <c r="W45" t="s" s="88">
        <f>IF(T45&lt;&gt;"",IF(T45&lt;0,1+W44,0),"")</f>
      </c>
      <c r="X45" t="s" s="89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85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86">
        <f>IF(P46="","",IF(G46="買",(P46-H46),(H46-P46))*IF(RIGHT($D$2,3)="JPY",100,10000))</f>
      </c>
      <c r="U46" s="66"/>
      <c r="V46" s="56">
        <f>IF(S46&lt;&gt;"",IF(S46&lt;0,1+V45,0),"")</f>
      </c>
      <c r="W46" t="s" s="88">
        <f>IF(T46&lt;&gt;"",IF(T46&lt;0,1+W45,0),"")</f>
      </c>
      <c r="X46" t="s" s="89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85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86">
        <f>IF(P47="","",IF(G47="買",(P47-H47),(H47-P47))*IF(RIGHT($D$2,3)="JPY",100,10000))</f>
      </c>
      <c r="U47" s="66"/>
      <c r="V47" s="56">
        <f>IF(S47&lt;&gt;"",IF(S47&lt;0,1+V46,0),"")</f>
      </c>
      <c r="W47" t="s" s="88">
        <f>IF(T47&lt;&gt;"",IF(T47&lt;0,1+W46,0),"")</f>
      </c>
      <c r="X47" t="s" s="89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85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86">
        <f>IF(P48="","",IF(G48="買",(P48-H48),(H48-P48))*IF(RIGHT($D$2,3)="JPY",100,10000))</f>
      </c>
      <c r="U48" s="66"/>
      <c r="V48" s="56">
        <f>IF(S48&lt;&gt;"",IF(S48&lt;0,1+V47,0),"")</f>
      </c>
      <c r="W48" t="s" s="88">
        <f>IF(T48&lt;&gt;"",IF(T48&lt;0,1+W47,0),"")</f>
      </c>
      <c r="X48" t="s" s="89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85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86">
        <f>IF(P49="","",IF(G49="買",(P49-H49),(H49-P49))*IF(RIGHT($D$2,3)="JPY",100,10000))</f>
      </c>
      <c r="U49" s="66"/>
      <c r="V49" s="56">
        <f>IF(S49&lt;&gt;"",IF(S49&lt;0,1+V48,0),"")</f>
      </c>
      <c r="W49" t="s" s="88">
        <f>IF(T49&lt;&gt;"",IF(T49&lt;0,1+W48,0),"")</f>
      </c>
      <c r="X49" t="s" s="89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85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86">
        <f>IF(P50="","",IF(G50="買",(P50-H50),(H50-P50))*IF(RIGHT($D$2,3)="JPY",100,10000))</f>
      </c>
      <c r="U50" s="66"/>
      <c r="V50" s="56">
        <f>IF(S50&lt;&gt;"",IF(S50&lt;0,1+V49,0),"")</f>
      </c>
      <c r="W50" t="s" s="88">
        <f>IF(T50&lt;&gt;"",IF(T50&lt;0,1+W49,0),"")</f>
      </c>
      <c r="X50" t="s" s="89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85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86">
        <f>IF(P51="","",IF(G51="買",(P51-H51),(H51-P51))*IF(RIGHT($D$2,3)="JPY",100,10000))</f>
      </c>
      <c r="U51" s="66"/>
      <c r="V51" s="56">
        <f>IF(S51&lt;&gt;"",IF(S51&lt;0,1+V50,0),"")</f>
      </c>
      <c r="W51" t="s" s="88">
        <f>IF(T51&lt;&gt;"",IF(T51&lt;0,1+W50,0),"")</f>
      </c>
      <c r="X51" t="s" s="89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85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86">
        <f>IF(P52="","",IF(G52="買",(P52-H52),(H52-P52))*IF(RIGHT($D$2,3)="JPY",100,10000))</f>
      </c>
      <c r="U52" s="66"/>
      <c r="V52" s="56">
        <f>IF(S52&lt;&gt;"",IF(S52&lt;0,1+V51,0),"")</f>
      </c>
      <c r="W52" t="s" s="88">
        <f>IF(T52&lt;&gt;"",IF(T52&lt;0,1+W51,0),"")</f>
      </c>
      <c r="X52" t="s" s="89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85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86">
        <f>IF(P53="","",IF(G53="買",(P53-H53),(H53-P53))*IF(RIGHT($D$2,3)="JPY",100,10000))</f>
      </c>
      <c r="U53" s="66"/>
      <c r="V53" s="56">
        <f>IF(S53&lt;&gt;"",IF(S53&lt;0,1+V52,0),"")</f>
      </c>
      <c r="W53" t="s" s="88">
        <f>IF(T53&lt;&gt;"",IF(T53&lt;0,1+W52,0),"")</f>
      </c>
      <c r="X53" t="s" s="89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85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86">
        <f>IF(P54="","",IF(G54="買",(P54-H54),(H54-P54))*IF(RIGHT($D$2,3)="JPY",100,10000))</f>
      </c>
      <c r="U54" s="66"/>
      <c r="V54" s="56">
        <f>IF(S54&lt;&gt;"",IF(S54&lt;0,1+V53,0),"")</f>
      </c>
      <c r="W54" t="s" s="88">
        <f>IF(T54&lt;&gt;"",IF(T54&lt;0,1+W53,0),"")</f>
      </c>
      <c r="X54" t="s" s="89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85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86">
        <f>IF(P55="","",IF(G55="買",(P55-H55),(H55-P55))*IF(RIGHT($D$2,3)="JPY",100,10000))</f>
      </c>
      <c r="U55" s="66"/>
      <c r="V55" s="56">
        <f>IF(S55&lt;&gt;"",IF(S55&lt;0,1+V54,0),"")</f>
      </c>
      <c r="W55" t="s" s="88">
        <f>IF(T55&lt;&gt;"",IF(T55&lt;0,1+W54,0),"")</f>
      </c>
      <c r="X55" t="s" s="89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85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86">
        <f>IF(P56="","",IF(G56="買",(P56-H56),(H56-P56))*IF(RIGHT($D$2,3)="JPY",100,10000))</f>
      </c>
      <c r="U56" s="66"/>
      <c r="V56" s="56">
        <f>IF(S56&lt;&gt;"",IF(S56&lt;0,1+V55,0),"")</f>
      </c>
      <c r="W56" t="s" s="88">
        <f>IF(T56&lt;&gt;"",IF(T56&lt;0,1+W55,0),"")</f>
      </c>
      <c r="X56" t="s" s="89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85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86">
        <f>IF(P57="","",IF(G57="買",(P57-H57),(H57-P57))*IF(RIGHT($D$2,3)="JPY",100,10000))</f>
      </c>
      <c r="U57" s="66"/>
      <c r="V57" s="56">
        <f>IF(S57&lt;&gt;"",IF(S57&lt;0,1+V56,0),"")</f>
      </c>
      <c r="W57" t="s" s="88">
        <f>IF(T57&lt;&gt;"",IF(T57&lt;0,1+W56,0),"")</f>
      </c>
      <c r="X57" t="s" s="89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85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86">
        <f>IF(P58="","",IF(G58="買",(P58-H58),(H58-P58))*IF(RIGHT($D$2,3)="JPY",100,10000))</f>
      </c>
      <c r="U58" s="66"/>
      <c r="V58" s="56">
        <f>IF(S58&lt;&gt;"",IF(S58&lt;0,1+V57,0),"")</f>
      </c>
      <c r="W58" t="s" s="88">
        <f>IF(T58&lt;&gt;"",IF(T58&lt;0,1+W57,0),"")</f>
      </c>
      <c r="X58" t="s" s="89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85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86">
        <f>IF(P59="","",IF(G59="買",(P59-H59),(H59-P59))*IF(RIGHT($D$2,3)="JPY",100,10000))</f>
      </c>
      <c r="U59" s="66"/>
      <c r="V59" s="56">
        <f>IF(S59&lt;&gt;"",IF(S59&lt;0,1+V58,0),"")</f>
      </c>
      <c r="W59" t="s" s="88">
        <f>IF(T59&lt;&gt;"",IF(T59&lt;0,1+W58,0),"")</f>
      </c>
      <c r="X59" t="s" s="89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85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86">
        <f>IF(P60="","",IF(G60="買",(P60-H60),(H60-P60))*IF(RIGHT($D$2,3)="JPY",100,10000))</f>
      </c>
      <c r="U60" s="66"/>
      <c r="V60" s="56">
        <f>IF(S60&lt;&gt;"",IF(S60&lt;0,1+V59,0),"")</f>
      </c>
      <c r="W60" t="s" s="88">
        <f>IF(T60&lt;&gt;"",IF(T60&lt;0,1+W59,0),"")</f>
      </c>
      <c r="X60" t="s" s="89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85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86">
        <f>IF(P61="","",IF(G61="買",(P61-H61),(H61-P61))*IF(RIGHT($D$2,3)="JPY",100,10000))</f>
      </c>
      <c r="U61" s="66"/>
      <c r="V61" s="56">
        <f>IF(S61&lt;&gt;"",IF(S61&lt;0,1+V60,0),"")</f>
      </c>
      <c r="W61" t="s" s="88">
        <f>IF(T61&lt;&gt;"",IF(T61&lt;0,1+W60,0),"")</f>
      </c>
      <c r="X61" t="s" s="89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85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86">
        <f>IF(P62="","",IF(G62="買",(P62-H62),(H62-P62))*IF(RIGHT($D$2,3)="JPY",100,10000))</f>
      </c>
      <c r="U62" s="66"/>
      <c r="V62" s="56">
        <f>IF(S62&lt;&gt;"",IF(S62&lt;0,1+V61,0),"")</f>
      </c>
      <c r="W62" t="s" s="88">
        <f>IF(T62&lt;&gt;"",IF(T62&lt;0,1+W61,0),"")</f>
      </c>
      <c r="X62" t="s" s="89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85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86">
        <f>IF(P63="","",IF(G63="買",(P63-H63),(H63-P63))*IF(RIGHT($D$2,3)="JPY",100,10000))</f>
      </c>
      <c r="U63" s="66"/>
      <c r="V63" s="56">
        <f>IF(S63&lt;&gt;"",IF(S63&lt;0,1+V62,0),"")</f>
      </c>
      <c r="W63" t="s" s="88">
        <f>IF(T63&lt;&gt;"",IF(T63&lt;0,1+W62,0),"")</f>
      </c>
      <c r="X63" t="s" s="89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85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86">
        <f>IF(P64="","",IF(G64="買",(P64-H64),(H64-P64))*IF(RIGHT($D$2,3)="JPY",100,10000))</f>
      </c>
      <c r="U64" s="66"/>
      <c r="V64" s="56">
        <f>IF(S64&lt;&gt;"",IF(S64&lt;0,1+V63,0),"")</f>
      </c>
      <c r="W64" t="s" s="88">
        <f>IF(T64&lt;&gt;"",IF(T64&lt;0,1+W63,0),"")</f>
      </c>
      <c r="X64" t="s" s="89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85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86">
        <f>IF(P65="","",IF(G65="買",(P65-H65),(H65-P65))*IF(RIGHT($D$2,3)="JPY",100,10000))</f>
      </c>
      <c r="U65" s="66"/>
      <c r="V65" s="56">
        <f>IF(S65&lt;&gt;"",IF(S65&lt;0,1+V64,0),"")</f>
      </c>
      <c r="W65" t="s" s="88">
        <f>IF(T65&lt;&gt;"",IF(T65&lt;0,1+W64,0),"")</f>
      </c>
      <c r="X65" t="s" s="89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85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86">
        <f>IF(P66="","",IF(G66="買",(P66-H66),(H66-P66))*IF(RIGHT($D$2,3)="JPY",100,10000))</f>
      </c>
      <c r="U66" s="66"/>
      <c r="V66" s="56">
        <f>IF(S66&lt;&gt;"",IF(S66&lt;0,1+V65,0),"")</f>
      </c>
      <c r="W66" t="s" s="88">
        <f>IF(T66&lt;&gt;"",IF(T66&lt;0,1+W65,0),"")</f>
      </c>
      <c r="X66" t="s" s="89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85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86">
        <f>IF(P67="","",IF(G67="買",(P67-H67),(H67-P67))*IF(RIGHT($D$2,3)="JPY",100,10000))</f>
      </c>
      <c r="U67" s="66"/>
      <c r="V67" s="56">
        <f>IF(S67&lt;&gt;"",IF(S67&lt;0,1+V66,0),"")</f>
      </c>
      <c r="W67" t="s" s="88">
        <f>IF(T67&lt;&gt;"",IF(T67&lt;0,1+W66,0),"")</f>
      </c>
      <c r="X67" t="s" s="89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85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86">
        <f>IF(P68="","",IF(G68="買",(P68-H68),(H68-P68))*IF(RIGHT($D$2,3)="JPY",100,10000))</f>
      </c>
      <c r="U68" s="66"/>
      <c r="V68" s="56">
        <f>IF(S68&lt;&gt;"",IF(S68&lt;0,1+V67,0),"")</f>
      </c>
      <c r="W68" t="s" s="88">
        <f>IF(T68&lt;&gt;"",IF(T68&lt;0,1+W67,0),"")</f>
      </c>
      <c r="X68" t="s" s="89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85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86">
        <f>IF(P69="","",IF(G69="買",(P69-H69),(H69-P69))*IF(RIGHT($D$2,3)="JPY",100,10000))</f>
      </c>
      <c r="U69" s="66"/>
      <c r="V69" s="56">
        <f>IF(S69&lt;&gt;"",IF(S69&lt;0,1+V68,0),"")</f>
      </c>
      <c r="W69" t="s" s="88">
        <f>IF(T69&lt;&gt;"",IF(T69&lt;0,1+W68,0),"")</f>
      </c>
      <c r="X69" t="s" s="89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85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86">
        <f>IF(P70="","",IF(G70="買",(P70-H70),(H70-P70))*IF(RIGHT($D$2,3)="JPY",100,10000))</f>
      </c>
      <c r="U70" s="66"/>
      <c r="V70" s="56">
        <f>IF(S70&lt;&gt;"",IF(S70&lt;0,1+V69,0),"")</f>
      </c>
      <c r="W70" t="s" s="88">
        <f>IF(T70&lt;&gt;"",IF(T70&lt;0,1+W69,0),"")</f>
      </c>
      <c r="X70" t="s" s="89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85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86">
        <f>IF(P71="","",IF(G71="買",(P71-H71),(H71-P71))*IF(RIGHT($D$2,3)="JPY",100,10000))</f>
      </c>
      <c r="U71" s="66"/>
      <c r="V71" s="56">
        <f>IF(S71&lt;&gt;"",IF(S71&lt;0,1+V70,0),"")</f>
      </c>
      <c r="W71" t="s" s="88">
        <f>IF(T71&lt;&gt;"",IF(T71&lt;0,1+W70,0),"")</f>
      </c>
      <c r="X71" t="s" s="89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85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86">
        <f>IF(P72="","",IF(G72="買",(P72-H72),(H72-P72))*IF(RIGHT($D$2,3)="JPY",100,10000))</f>
      </c>
      <c r="U72" s="66"/>
      <c r="V72" s="56">
        <f>IF(S72&lt;&gt;"",IF(S72&lt;0,1+V71,0),"")</f>
      </c>
      <c r="W72" t="s" s="88">
        <f>IF(T72&lt;&gt;"",IF(T72&lt;0,1+W71,0),"")</f>
      </c>
      <c r="X72" t="s" s="89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85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86">
        <f>IF(P73="","",IF(G73="買",(P73-H73),(H73-P73))*IF(RIGHT($D$2,3)="JPY",100,10000))</f>
      </c>
      <c r="U73" s="66"/>
      <c r="V73" s="56">
        <f>IF(S73&lt;&gt;"",IF(S73&lt;0,1+V72,0),"")</f>
      </c>
      <c r="W73" t="s" s="88">
        <f>IF(T73&lt;&gt;"",IF(T73&lt;0,1+W72,0),"")</f>
      </c>
      <c r="X73" t="s" s="89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85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86">
        <f>IF(P74="","",IF(G74="買",(P74-H74),(H74-P74))*IF(RIGHT($D$2,3)="JPY",100,10000))</f>
      </c>
      <c r="U74" s="66"/>
      <c r="V74" s="56">
        <f>IF(S74&lt;&gt;"",IF(S74&lt;0,1+V73,0),"")</f>
      </c>
      <c r="W74" t="s" s="88">
        <f>IF(T74&lt;&gt;"",IF(T74&lt;0,1+W73,0),"")</f>
      </c>
      <c r="X74" t="s" s="89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85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86">
        <f>IF(P75="","",IF(G75="買",(P75-H75),(H75-P75))*IF(RIGHT($D$2,3)="JPY",100,10000))</f>
      </c>
      <c r="U75" s="66"/>
      <c r="V75" s="56">
        <f>IF(S75&lt;&gt;"",IF(S75&lt;0,1+V74,0),"")</f>
      </c>
      <c r="W75" t="s" s="88">
        <f>IF(T75&lt;&gt;"",IF(T75&lt;0,1+W74,0),"")</f>
      </c>
      <c r="X75" t="s" s="89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85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86">
        <f>IF(P76="","",IF(G76="買",(P76-H76),(H76-P76))*IF(RIGHT($D$2,3)="JPY",100,10000))</f>
      </c>
      <c r="U76" s="66"/>
      <c r="V76" s="56">
        <f>IF(S76&lt;&gt;"",IF(S76&lt;0,1+V75,0),"")</f>
      </c>
      <c r="W76" t="s" s="88">
        <f>IF(T76&lt;&gt;"",IF(T76&lt;0,1+W75,0),"")</f>
      </c>
      <c r="X76" t="s" s="89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85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86">
        <f>IF(P77="","",IF(G77="買",(P77-H77),(H77-P77))*IF(RIGHT($D$2,3)="JPY",100,10000))</f>
      </c>
      <c r="U77" s="66"/>
      <c r="V77" s="56">
        <f>IF(S77&lt;&gt;"",IF(S77&lt;0,1+V76,0),"")</f>
      </c>
      <c r="W77" t="s" s="88">
        <f>IF(T77&lt;&gt;"",IF(T77&lt;0,1+W76,0),"")</f>
      </c>
      <c r="X77" t="s" s="89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85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86">
        <f>IF(P78="","",IF(G78="買",(P78-H78),(H78-P78))*IF(RIGHT($D$2,3)="JPY",100,10000))</f>
      </c>
      <c r="U78" s="66"/>
      <c r="V78" s="56">
        <f>IF(S78&lt;&gt;"",IF(S78&lt;0,1+V77,0),"")</f>
      </c>
      <c r="W78" t="s" s="88">
        <f>IF(T78&lt;&gt;"",IF(T78&lt;0,1+W77,0),"")</f>
      </c>
      <c r="X78" t="s" s="89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85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86">
        <f>IF(P79="","",IF(G79="買",(P79-H79),(H79-P79))*IF(RIGHT($D$2,3)="JPY",100,10000))</f>
      </c>
      <c r="U79" s="66"/>
      <c r="V79" s="56">
        <f>IF(S79&lt;&gt;"",IF(S79&lt;0,1+V78,0),"")</f>
      </c>
      <c r="W79" t="s" s="88">
        <f>IF(T79&lt;&gt;"",IF(T79&lt;0,1+W78,0),"")</f>
      </c>
      <c r="X79" t="s" s="89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85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86">
        <f>IF(P80="","",IF(G80="買",(P80-H80),(H80-P80))*IF(RIGHT($D$2,3)="JPY",100,10000))</f>
      </c>
      <c r="U80" s="66"/>
      <c r="V80" s="56">
        <f>IF(S80&lt;&gt;"",IF(S80&lt;0,1+V79,0),"")</f>
      </c>
      <c r="W80" t="s" s="88">
        <f>IF(T80&lt;&gt;"",IF(T80&lt;0,1+W79,0),"")</f>
      </c>
      <c r="X80" t="s" s="89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85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86">
        <f>IF(P81="","",IF(G81="買",(P81-H81),(H81-P81))*IF(RIGHT($D$2,3)="JPY",100,10000))</f>
      </c>
      <c r="U81" s="66"/>
      <c r="V81" s="56">
        <f>IF(S81&lt;&gt;"",IF(S81&lt;0,1+V80,0),"")</f>
      </c>
      <c r="W81" t="s" s="88">
        <f>IF(T81&lt;&gt;"",IF(T81&lt;0,1+W80,0),"")</f>
      </c>
      <c r="X81" t="s" s="89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85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86">
        <f>IF(P82="","",IF(G82="買",(P82-H82),(H82-P82))*IF(RIGHT($D$2,3)="JPY",100,10000))</f>
      </c>
      <c r="U82" s="66"/>
      <c r="V82" s="56">
        <f>IF(S82&lt;&gt;"",IF(S82&lt;0,1+V81,0),"")</f>
      </c>
      <c r="W82" t="s" s="88">
        <f>IF(T82&lt;&gt;"",IF(T82&lt;0,1+W81,0),"")</f>
      </c>
      <c r="X82" t="s" s="89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85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86">
        <f>IF(P83="","",IF(G83="買",(P83-H83),(H83-P83))*IF(RIGHT($D$2,3)="JPY",100,10000))</f>
      </c>
      <c r="U83" s="66"/>
      <c r="V83" s="56">
        <f>IF(S83&lt;&gt;"",IF(S83&lt;0,1+V82,0),"")</f>
      </c>
      <c r="W83" t="s" s="88">
        <f>IF(T83&lt;&gt;"",IF(T83&lt;0,1+W82,0),"")</f>
      </c>
      <c r="X83" t="s" s="89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85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86">
        <f>IF(P84="","",IF(G84="買",(P84-H84),(H84-P84))*IF(RIGHT($D$2,3)="JPY",100,10000))</f>
      </c>
      <c r="U84" s="66"/>
      <c r="V84" s="56">
        <f>IF(S84&lt;&gt;"",IF(S84&lt;0,1+V83,0),"")</f>
      </c>
      <c r="W84" t="s" s="88">
        <f>IF(T84&lt;&gt;"",IF(T84&lt;0,1+W83,0),"")</f>
      </c>
      <c r="X84" t="s" s="89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85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86">
        <f>IF(P85="","",IF(G85="買",(P85-H85),(H85-P85))*IF(RIGHT($D$2,3)="JPY",100,10000))</f>
      </c>
      <c r="U85" s="66"/>
      <c r="V85" s="56">
        <f>IF(S85&lt;&gt;"",IF(S85&lt;0,1+V84,0),"")</f>
      </c>
      <c r="W85" t="s" s="88">
        <f>IF(T85&lt;&gt;"",IF(T85&lt;0,1+W84,0),"")</f>
      </c>
      <c r="X85" t="s" s="89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85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86">
        <f>IF(P86="","",IF(G86="買",(P86-H86),(H86-P86))*IF(RIGHT($D$2,3)="JPY",100,10000))</f>
      </c>
      <c r="U86" s="66"/>
      <c r="V86" s="56">
        <f>IF(S86&lt;&gt;"",IF(S86&lt;0,1+V85,0),"")</f>
      </c>
      <c r="W86" t="s" s="88">
        <f>IF(T86&lt;&gt;"",IF(T86&lt;0,1+W85,0),"")</f>
      </c>
      <c r="X86" t="s" s="89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85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86">
        <f>IF(P87="","",IF(G87="買",(P87-H87),(H87-P87))*IF(RIGHT($D$2,3)="JPY",100,10000))</f>
      </c>
      <c r="U87" s="66"/>
      <c r="V87" s="56">
        <f>IF(S87&lt;&gt;"",IF(S87&lt;0,1+V86,0),"")</f>
      </c>
      <c r="W87" t="s" s="88">
        <f>IF(T87&lt;&gt;"",IF(T87&lt;0,1+W86,0),"")</f>
      </c>
      <c r="X87" t="s" s="89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85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86">
        <f>IF(P88="","",IF(G88="買",(P88-H88),(H88-P88))*IF(RIGHT($D$2,3)="JPY",100,10000))</f>
      </c>
      <c r="U88" s="66"/>
      <c r="V88" s="56">
        <f>IF(S88&lt;&gt;"",IF(S88&lt;0,1+V87,0),"")</f>
      </c>
      <c r="W88" t="s" s="88">
        <f>IF(T88&lt;&gt;"",IF(T88&lt;0,1+W87,0),"")</f>
      </c>
      <c r="X88" t="s" s="89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85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86">
        <f>IF(P89="","",IF(G89="買",(P89-H89),(H89-P89))*IF(RIGHT($D$2,3)="JPY",100,10000))</f>
      </c>
      <c r="U89" s="66"/>
      <c r="V89" s="56">
        <f>IF(S89&lt;&gt;"",IF(S89&lt;0,1+V88,0),"")</f>
      </c>
      <c r="W89" t="s" s="88">
        <f>IF(T89&lt;&gt;"",IF(T89&lt;0,1+W88,0),"")</f>
      </c>
      <c r="X89" t="s" s="89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85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86">
        <f>IF(P90="","",IF(G90="買",(P90-H90),(H90-P90))*IF(RIGHT($D$2,3)="JPY",100,10000))</f>
      </c>
      <c r="U90" s="66"/>
      <c r="V90" s="56">
        <f>IF(S90&lt;&gt;"",IF(S90&lt;0,1+V89,0),"")</f>
      </c>
      <c r="W90" t="s" s="88">
        <f>IF(T90&lt;&gt;"",IF(T90&lt;0,1+W89,0),"")</f>
      </c>
      <c r="X90" t="s" s="89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85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86">
        <f>IF(P91="","",IF(G91="買",(P91-H91),(H91-P91))*IF(RIGHT($D$2,3)="JPY",100,10000))</f>
      </c>
      <c r="U91" s="66"/>
      <c r="V91" s="56">
        <f>IF(S91&lt;&gt;"",IF(S91&lt;0,1+V90,0),"")</f>
      </c>
      <c r="W91" t="s" s="88">
        <f>IF(T91&lt;&gt;"",IF(T91&lt;0,1+W90,0),"")</f>
      </c>
      <c r="X91" t="s" s="89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85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86">
        <f>IF(P92="","",IF(G92="買",(P92-H92),(H92-P92))*IF(RIGHT($D$2,3)="JPY",100,10000))</f>
      </c>
      <c r="U92" s="66"/>
      <c r="V92" s="56">
        <f>IF(S92&lt;&gt;"",IF(S92&lt;0,1+V91,0),"")</f>
      </c>
      <c r="W92" t="s" s="88">
        <f>IF(T92&lt;&gt;"",IF(T92&lt;0,1+W91,0),"")</f>
      </c>
      <c r="X92" t="s" s="89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85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86">
        <f>IF(P93="","",IF(G93="買",(P93-H93),(H93-P93))*IF(RIGHT($D$2,3)="JPY",100,10000))</f>
      </c>
      <c r="U93" s="66"/>
      <c r="V93" s="56">
        <f>IF(S93&lt;&gt;"",IF(S93&lt;0,1+V92,0),"")</f>
      </c>
      <c r="W93" t="s" s="88">
        <f>IF(T93&lt;&gt;"",IF(T93&lt;0,1+W92,0),"")</f>
      </c>
      <c r="X93" t="s" s="89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85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86">
        <f>IF(P94="","",IF(G94="買",(P94-H94),(H94-P94))*IF(RIGHT($D$2,3)="JPY",100,10000))</f>
      </c>
      <c r="U94" s="66"/>
      <c r="V94" s="56">
        <f>IF(S94&lt;&gt;"",IF(S94&lt;0,1+V93,0),"")</f>
      </c>
      <c r="W94" t="s" s="88">
        <f>IF(T94&lt;&gt;"",IF(T94&lt;0,1+W93,0),"")</f>
      </c>
      <c r="X94" t="s" s="89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85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86">
        <f>IF(P95="","",IF(G95="買",(P95-H95),(H95-P95))*IF(RIGHT($D$2,3)="JPY",100,10000))</f>
      </c>
      <c r="U95" s="66"/>
      <c r="V95" s="56">
        <f>IF(S95&lt;&gt;"",IF(S95&lt;0,1+V94,0),"")</f>
      </c>
      <c r="W95" t="s" s="88">
        <f>IF(T95&lt;&gt;"",IF(T95&lt;0,1+W94,0),"")</f>
      </c>
      <c r="X95" t="s" s="89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85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86">
        <f>IF(P96="","",IF(G96="買",(P96-H96),(H96-P96))*IF(RIGHT($D$2,3)="JPY",100,10000))</f>
      </c>
      <c r="U96" s="66"/>
      <c r="V96" s="56">
        <f>IF(S96&lt;&gt;"",IF(S96&lt;0,1+V95,0),"")</f>
      </c>
      <c r="W96" t="s" s="88">
        <f>IF(T96&lt;&gt;"",IF(T96&lt;0,1+W95,0),"")</f>
      </c>
      <c r="X96" t="s" s="89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85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86">
        <f>IF(P97="","",IF(G97="買",(P97-H97),(H97-P97))*IF(RIGHT($D$2,3)="JPY",100,10000))</f>
      </c>
      <c r="U97" s="66"/>
      <c r="V97" s="56">
        <f>IF(S97&lt;&gt;"",IF(S97&lt;0,1+V96,0),"")</f>
      </c>
      <c r="W97" t="s" s="88">
        <f>IF(T97&lt;&gt;"",IF(T97&lt;0,1+W96,0),"")</f>
      </c>
      <c r="X97" t="s" s="89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85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86">
        <f>IF(P98="","",IF(G98="買",(P98-H98),(H98-P98))*IF(RIGHT($D$2,3)="JPY",100,10000))</f>
      </c>
      <c r="U98" s="66"/>
      <c r="V98" s="56">
        <f>IF(S98&lt;&gt;"",IF(S98&lt;0,1+V97,0),"")</f>
      </c>
      <c r="W98" t="s" s="88">
        <f>IF(T98&lt;&gt;"",IF(T98&lt;0,1+W97,0),"")</f>
      </c>
      <c r="X98" t="s" s="89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85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86">
        <f>IF(P99="","",IF(G99="買",(P99-H99),(H99-P99))*IF(RIGHT($D$2,3)="JPY",100,10000))</f>
      </c>
      <c r="U99" s="66"/>
      <c r="V99" s="56">
        <f>IF(S99&lt;&gt;"",IF(S99&lt;0,1+V98,0),"")</f>
      </c>
      <c r="W99" t="s" s="88">
        <f>IF(T99&lt;&gt;"",IF(T99&lt;0,1+W98,0),"")</f>
      </c>
      <c r="X99" t="s" s="89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85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86">
        <f>IF(P100="","",IF(G100="買",(P100-H100),(H100-P100))*IF(RIGHT($D$2,3)="JPY",100,10000))</f>
      </c>
      <c r="U100" s="66"/>
      <c r="V100" s="56">
        <f>IF(S100&lt;&gt;"",IF(S100&lt;0,1+V99,0),"")</f>
      </c>
      <c r="W100" t="s" s="88">
        <f>IF(T100&lt;&gt;"",IF(T100&lt;0,1+W99,0),"")</f>
      </c>
      <c r="X100" t="s" s="89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85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86">
        <f>IF(P101="","",IF(G101="買",(P101-H101),(H101-P101))*IF(RIGHT($D$2,3)="JPY",100,10000))</f>
      </c>
      <c r="U101" s="66"/>
      <c r="V101" s="56">
        <f>IF(S101&lt;&gt;"",IF(S101&lt;0,1+V100,0),"")</f>
      </c>
      <c r="W101" t="s" s="88">
        <f>IF(T101&lt;&gt;"",IF(T101&lt;0,1+W100,0),"")</f>
      </c>
      <c r="X101" t="s" s="89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85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86">
        <f>IF(P102="","",IF(G102="買",(P102-H102),(H102-P102))*IF(RIGHT($D$2,3)="JPY",100,10000))</f>
      </c>
      <c r="U102" s="66"/>
      <c r="V102" s="56">
        <f>IF(S102&lt;&gt;"",IF(S102&lt;0,1+V101,0),"")</f>
      </c>
      <c r="W102" t="s" s="88">
        <f>IF(T102&lt;&gt;"",IF(T102&lt;0,1+W101,0),"")</f>
      </c>
      <c r="X102" t="s" s="89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85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86">
        <f>IF(P103="","",IF(G103="買",(P103-H103),(H103-P103))*IF(RIGHT($D$2,3)="JPY",100,10000))</f>
      </c>
      <c r="U103" s="66"/>
      <c r="V103" s="56">
        <f>IF(S103&lt;&gt;"",IF(S103&lt;0,1+V102,0),"")</f>
      </c>
      <c r="W103" t="s" s="88">
        <f>IF(T103&lt;&gt;"",IF(T103&lt;0,1+W102,0),"")</f>
      </c>
      <c r="X103" t="s" s="89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85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86">
        <f>IF(P104="","",IF(G104="買",(P104-H104),(H104-P104))*IF(RIGHT($D$2,3)="JPY",100,10000))</f>
      </c>
      <c r="U104" s="66"/>
      <c r="V104" s="56">
        <f>IF(S104&lt;&gt;"",IF(S104&lt;0,1+V103,0),"")</f>
      </c>
      <c r="W104" t="s" s="88">
        <f>IF(T104&lt;&gt;"",IF(T104&lt;0,1+W103,0),"")</f>
      </c>
      <c r="X104" t="s" s="89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85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86">
        <f>IF(P105="","",IF(G105="買",(P105-H105),(H105-P105))*IF(RIGHT($D$2,3)="JPY",100,10000))</f>
      </c>
      <c r="U105" s="66"/>
      <c r="V105" s="56">
        <f>IF(S105&lt;&gt;"",IF(S105&lt;0,1+V104,0),"")</f>
      </c>
      <c r="W105" t="s" s="88">
        <f>IF(T105&lt;&gt;"",IF(T105&lt;0,1+W104,0),"")</f>
      </c>
      <c r="X105" t="s" s="89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85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86">
        <f>IF(P106="","",IF(G106="買",(P106-H106),(H106-P106))*IF(RIGHT($D$2,3)="JPY",100,10000))</f>
      </c>
      <c r="U106" s="66"/>
      <c r="V106" s="56">
        <f>IF(S106&lt;&gt;"",IF(S106&lt;0,1+V105,0),"")</f>
      </c>
      <c r="W106" t="s" s="88">
        <f>IF(T106&lt;&gt;"",IF(T106&lt;0,1+W105,0),"")</f>
      </c>
      <c r="X106" t="s" s="89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85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86">
        <f>IF(P107="","",IF(G107="買",(P107-H107),(H107-P107))*IF(RIGHT($D$2,3)="JPY",100,10000))</f>
      </c>
      <c r="U107" s="66"/>
      <c r="V107" s="56">
        <f>IF(S107&lt;&gt;"",IF(S107&lt;0,1+V106,0),"")</f>
      </c>
      <c r="W107" t="s" s="88">
        <f>IF(T107&lt;&gt;"",IF(T107&lt;0,1+W106,0),"")</f>
      </c>
      <c r="X107" t="s" s="89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85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86">
        <f>IF(P108="","",IF(G108="買",(P108-H108),(H108-P108))*IF(RIGHT($D$2,3)="JPY",100,10000))</f>
      </c>
      <c r="U108" s="66"/>
      <c r="V108" s="56">
        <f>IF(S108&lt;&gt;"",IF(S108&lt;0,1+V107,0),"")</f>
      </c>
      <c r="W108" t="s" s="88">
        <f>IF(T108&lt;&gt;"",IF(T108&lt;0,1+W107,0),"")</f>
      </c>
      <c r="X108" t="s" s="89">
        <f>IF(C108&lt;&gt;"",MAX(X107,C108),"")</f>
      </c>
      <c r="Y108" t="s" s="8">
        <f>IF(X108&lt;&gt;"",1-(C108/X108),"")</f>
      </c>
    </row>
    <row r="109" ht="16" customHeight="1">
      <c r="A109" s="1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1"/>
      <c r="T109" s="91"/>
      <c r="U109" s="91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71429" defaultRowHeight="14.25" customHeight="1" outlineLevelRow="0" outlineLevelCol="0"/>
  <cols>
    <col min="1" max="1" width="7.44531" style="95" customWidth="1"/>
    <col min="2" max="2" width="8.15625" style="95" customWidth="1"/>
    <col min="3" max="5" width="8.73438" style="95" customWidth="1"/>
    <col min="6" max="256" width="8.73438" style="95" customWidth="1"/>
  </cols>
  <sheetData>
    <row r="1" ht="16" customHeight="1">
      <c r="A1" s="11"/>
      <c r="B1" s="11"/>
      <c r="C1" s="7"/>
      <c r="D1" s="7"/>
      <c r="E1" s="7"/>
    </row>
    <row r="2" ht="16" customHeight="1">
      <c r="A2" s="11"/>
      <c r="B2" s="11"/>
      <c r="C2" s="7"/>
      <c r="D2" s="7"/>
      <c r="E2" s="7"/>
    </row>
    <row r="3" ht="16" customHeight="1">
      <c r="A3" s="11"/>
      <c r="B3" s="11"/>
      <c r="C3" s="7"/>
      <c r="D3" s="7"/>
      <c r="E3" s="7"/>
    </row>
    <row r="4" ht="16" customHeight="1">
      <c r="A4" s="11"/>
      <c r="B4" s="11"/>
      <c r="C4" s="7"/>
      <c r="D4" s="7"/>
      <c r="E4" s="7"/>
    </row>
    <row r="5" ht="16" customHeight="1">
      <c r="A5" s="11"/>
      <c r="B5" s="11"/>
      <c r="C5" s="7"/>
      <c r="D5" s="7"/>
      <c r="E5" s="7"/>
    </row>
    <row r="6" ht="16" customHeight="1">
      <c r="A6" s="11"/>
      <c r="B6" s="11"/>
      <c r="C6" s="7"/>
      <c r="D6" s="7"/>
      <c r="E6" s="7"/>
    </row>
    <row r="7" ht="16" customHeight="1">
      <c r="A7" s="11"/>
      <c r="B7" s="11"/>
      <c r="C7" s="7"/>
      <c r="D7" s="7"/>
      <c r="E7" s="7"/>
    </row>
    <row r="8" ht="16" customHeight="1">
      <c r="A8" s="11"/>
      <c r="B8" s="11"/>
      <c r="C8" s="7"/>
      <c r="D8" s="7"/>
      <c r="E8" s="7"/>
    </row>
    <row r="9" ht="16" customHeight="1">
      <c r="A9" s="11"/>
      <c r="B9" s="11"/>
      <c r="C9" s="7"/>
      <c r="D9" s="7"/>
      <c r="E9" s="7"/>
    </row>
    <row r="10" ht="16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96" customWidth="1"/>
    <col min="11" max="256" width="9" style="96" customWidth="1"/>
  </cols>
  <sheetData>
    <row r="1" ht="16" customHeight="1">
      <c r="A1" t="s" s="88">
        <v>63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97">
        <v>64</v>
      </c>
      <c r="B2" s="98"/>
      <c r="C2" s="98"/>
      <c r="D2" s="98"/>
      <c r="E2" s="98"/>
      <c r="F2" s="98"/>
      <c r="G2" s="98"/>
      <c r="H2" s="98"/>
      <c r="I2" s="98"/>
      <c r="J2" s="98"/>
    </row>
    <row r="3" ht="8" customHeight="1">
      <c r="A3" s="98"/>
      <c r="B3" s="98"/>
      <c r="C3" s="98"/>
      <c r="D3" s="98"/>
      <c r="E3" s="98"/>
      <c r="F3" s="98"/>
      <c r="G3" s="98"/>
      <c r="H3" s="98"/>
      <c r="I3" s="98"/>
      <c r="J3" s="98"/>
    </row>
    <row r="4" ht="8" customHeight="1">
      <c r="A4" s="98"/>
      <c r="B4" s="98"/>
      <c r="C4" s="98"/>
      <c r="D4" s="98"/>
      <c r="E4" s="98"/>
      <c r="F4" s="98"/>
      <c r="G4" s="98"/>
      <c r="H4" s="98"/>
      <c r="I4" s="98"/>
      <c r="J4" s="98"/>
    </row>
    <row r="5" ht="8" customHeight="1">
      <c r="A5" s="98"/>
      <c r="B5" s="98"/>
      <c r="C5" s="98"/>
      <c r="D5" s="98"/>
      <c r="E5" s="98"/>
      <c r="F5" s="98"/>
      <c r="G5" s="98"/>
      <c r="H5" s="98"/>
      <c r="I5" s="98"/>
      <c r="J5" s="98"/>
    </row>
    <row r="6" ht="8" customHeight="1">
      <c r="A6" s="98"/>
      <c r="B6" s="98"/>
      <c r="C6" s="98"/>
      <c r="D6" s="98"/>
      <c r="E6" s="98"/>
      <c r="F6" s="98"/>
      <c r="G6" s="98"/>
      <c r="H6" s="98"/>
      <c r="I6" s="98"/>
      <c r="J6" s="98"/>
    </row>
    <row r="7" ht="8" customHeight="1">
      <c r="A7" s="98"/>
      <c r="B7" s="98"/>
      <c r="C7" s="98"/>
      <c r="D7" s="98"/>
      <c r="E7" s="98"/>
      <c r="F7" s="98"/>
      <c r="G7" s="98"/>
      <c r="H7" s="98"/>
      <c r="I7" s="98"/>
      <c r="J7" s="98"/>
    </row>
    <row r="8" ht="8" customHeight="1">
      <c r="A8" s="98"/>
      <c r="B8" s="98"/>
      <c r="C8" s="98"/>
      <c r="D8" s="98"/>
      <c r="E8" s="98"/>
      <c r="F8" s="98"/>
      <c r="G8" s="98"/>
      <c r="H8" s="98"/>
      <c r="I8" s="98"/>
      <c r="J8" s="98"/>
    </row>
    <row r="9" ht="11" customHeight="1">
      <c r="A9" s="98"/>
      <c r="B9" s="98"/>
      <c r="C9" s="98"/>
      <c r="D9" s="98"/>
      <c r="E9" s="98"/>
      <c r="F9" s="98"/>
      <c r="G9" s="98"/>
      <c r="H9" s="98"/>
      <c r="I9" s="98"/>
      <c r="J9" s="98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88">
        <v>65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99">
        <v>66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ht="8" customHeight="1">
      <c r="A13" s="100"/>
      <c r="B13" s="100"/>
      <c r="C13" s="100"/>
      <c r="D13" s="100"/>
      <c r="E13" s="100"/>
      <c r="F13" s="100"/>
      <c r="G13" s="100"/>
      <c r="H13" s="100"/>
      <c r="I13" s="100"/>
      <c r="J13" s="100"/>
    </row>
    <row r="14" ht="8" customHeight="1">
      <c r="A14" s="100"/>
      <c r="B14" s="100"/>
      <c r="C14" s="100"/>
      <c r="D14" s="100"/>
      <c r="E14" s="100"/>
      <c r="F14" s="100"/>
      <c r="G14" s="100"/>
      <c r="H14" s="100"/>
      <c r="I14" s="100"/>
      <c r="J14" s="100"/>
    </row>
    <row r="15" ht="8" customHeight="1">
      <c r="A15" s="100"/>
      <c r="B15" s="100"/>
      <c r="C15" s="100"/>
      <c r="D15" s="100"/>
      <c r="E15" s="100"/>
      <c r="F15" s="100"/>
      <c r="G15" s="100"/>
      <c r="H15" s="100"/>
      <c r="I15" s="100"/>
      <c r="J15" s="100"/>
    </row>
    <row r="16" ht="8" customHeight="1">
      <c r="A16" s="100"/>
      <c r="B16" s="100"/>
      <c r="C16" s="100"/>
      <c r="D16" s="100"/>
      <c r="E16" s="100"/>
      <c r="F16" s="100"/>
      <c r="G16" s="100"/>
      <c r="H16" s="100"/>
      <c r="I16" s="100"/>
      <c r="J16" s="100"/>
    </row>
    <row r="17" ht="8" customHeight="1">
      <c r="A17" s="100"/>
      <c r="B17" s="100"/>
      <c r="C17" s="100"/>
      <c r="D17" s="100"/>
      <c r="E17" s="100"/>
      <c r="F17" s="100"/>
      <c r="G17" s="100"/>
      <c r="H17" s="100"/>
      <c r="I17" s="100"/>
      <c r="J17" s="100"/>
    </row>
    <row r="18" ht="8" customHeight="1">
      <c r="A18" s="100"/>
      <c r="B18" s="100"/>
      <c r="C18" s="100"/>
      <c r="D18" s="100"/>
      <c r="E18" s="100"/>
      <c r="F18" s="100"/>
      <c r="G18" s="100"/>
      <c r="H18" s="100"/>
      <c r="I18" s="100"/>
      <c r="J18" s="100"/>
    </row>
    <row r="19" ht="8.5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0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88">
        <v>67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</row>
    <row r="23" ht="8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ht="8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ht="8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ht="8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ht="8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ht="8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ht="8.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102" customWidth="1"/>
    <col min="2" max="2" width="13.2891" style="102" customWidth="1"/>
    <col min="3" max="3" width="15.7344" style="102" customWidth="1"/>
    <col min="4" max="4" width="13" style="102" customWidth="1"/>
    <col min="5" max="9" width="15.8672" style="102" customWidth="1"/>
    <col min="10" max="256" width="8.86719" style="102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103">
        <v>68</v>
      </c>
      <c r="C2" s="104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105">
        <v>69</v>
      </c>
      <c r="C4" t="s" s="105">
        <v>17</v>
      </c>
      <c r="D4" t="s" s="105">
        <v>55</v>
      </c>
      <c r="E4" t="s" s="105">
        <v>70</v>
      </c>
      <c r="F4" t="s" s="105">
        <v>71</v>
      </c>
      <c r="G4" t="s" s="105">
        <v>70</v>
      </c>
      <c r="H4" t="s" s="105">
        <v>72</v>
      </c>
      <c r="I4" t="s" s="105">
        <v>70</v>
      </c>
    </row>
    <row r="5" ht="20" customHeight="1">
      <c r="A5" s="13"/>
      <c r="B5" t="s" s="106">
        <v>73</v>
      </c>
      <c r="C5" t="s" s="106">
        <v>74</v>
      </c>
      <c r="D5" s="107">
        <v>54</v>
      </c>
      <c r="E5" s="108">
        <v>42194</v>
      </c>
      <c r="F5" s="107">
        <v>100</v>
      </c>
      <c r="G5" s="108">
        <v>42197</v>
      </c>
      <c r="H5" s="107">
        <v>100</v>
      </c>
      <c r="I5" s="108">
        <v>42196</v>
      </c>
    </row>
    <row r="6" ht="20" customHeight="1">
      <c r="A6" s="13"/>
      <c r="B6" t="s" s="106">
        <v>73</v>
      </c>
      <c r="C6" t="s" s="106">
        <v>75</v>
      </c>
      <c r="D6" s="107">
        <v>46</v>
      </c>
      <c r="E6" s="108">
        <v>42195</v>
      </c>
      <c r="F6" s="26"/>
      <c r="G6" s="26"/>
      <c r="H6" s="26"/>
      <c r="I6" s="26"/>
    </row>
    <row r="7" ht="20" customHeight="1">
      <c r="A7" s="13"/>
      <c r="B7" t="s" s="106">
        <v>73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106">
        <v>73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106">
        <v>73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106">
        <v>73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106">
        <v>73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106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9" customWidth="1"/>
    <col min="2" max="18" width="6.57812" style="109" customWidth="1"/>
    <col min="19" max="21" width="8.73438" style="109" customWidth="1"/>
    <col min="22" max="256" width="8.73438" style="109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55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56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52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52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86">
        <f>IF(O10="","",IF(R10&lt;0,J10*(-1),IF(G10="買",(P10-H10)*100,(H10-P10)*100)))</f>
      </c>
      <c r="U10" s="66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52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86">
        <f>IF(O11="","",IF(R11&lt;0,J11*(-1),IF(G11="買",(P11-H11)*100,(H11-P11)*100)))</f>
      </c>
      <c r="U11" s="66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86">
        <f>IF(O12="","",IF(R12&lt;0,J12*(-1),IF(G12="買",(P12-H12)*100,(H12-P12)*100)))</f>
      </c>
      <c r="U12" s="66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86">
        <f>IF(O13="","",IF(R13&lt;0,J13*(-1),IF(G13="買",(P13-H13)*100,(H13-P13)*100)))</f>
      </c>
      <c r="U13" s="66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52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86">
        <f>IF(O14="","",IF(R14&lt;0,J14*(-1),IF(G14="買",(P14-H14)*100,(H14-P14)*100)))</f>
      </c>
      <c r="U14" s="66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52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86">
        <f>IF(O15="","",IF(R15&lt;0,J15*(-1),IF(G15="買",(P15-H15)*100,(H15-P15)*100)))</f>
      </c>
      <c r="U15" s="66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52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86">
        <f>IF(O16="","",IF(R16&lt;0,J16*(-1),IF(G16="買",(P16-H16)*100,(H16-P16)*100)))</f>
      </c>
      <c r="U16" s="66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52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86">
        <f>IF(O17="","",IF(R17&lt;0,J17*(-1),IF(G17="買",(P17-H17)*100,(H17-P17)*100)))</f>
      </c>
      <c r="U17" s="66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52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86">
        <f>IF(O18="","",IF(R18&lt;0,J18*(-1),IF(G18="買",(P18-H18)*100,(H18-P18)*100)))</f>
      </c>
      <c r="U18" s="66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52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86">
        <f>IF(O19="","",IF(R19&lt;0,J19*(-1),IF(G19="買",(P19-H19)*100,(H19-P19)*100)))</f>
      </c>
      <c r="U19" s="66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52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86">
        <f>IF(O20="","",IF(R20&lt;0,J20*(-1),IF(G20="買",(P20-H20)*100,(H20-P20)*100)))</f>
      </c>
      <c r="U20" s="66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52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86">
        <f>IF(O21="","",IF(R21&lt;0,J21*(-1),IF(G21="買",(P21-H21)*100,(H21-P21)*100)))</f>
      </c>
      <c r="U21" s="66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86">
        <f>IF(O22="","",IF(R22&lt;0,J22*(-1),IF(G22="買",(P22-H22)*100,(H22-P22)*100)))</f>
      </c>
      <c r="U22" s="66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52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86">
        <f>IF(O23="","",IF(R23&lt;0,J23*(-1),IF(G23="買",(P23-H23)*100,(H23-P23)*100)))</f>
      </c>
      <c r="U23" s="66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52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86">
        <f>IF(O24="","",IF(R24&lt;0,J24*(-1),IF(G24="買",(P24-H24)*100,(H24-P24)*100)))</f>
      </c>
      <c r="U24" s="66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52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86">
        <f>IF(O25="","",IF(R25&lt;0,J25*(-1),IF(G25="買",(P25-H25)*100,(H25-P25)*100)))</f>
      </c>
      <c r="U25" s="66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52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86">
        <f>IF(O26="","",IF(R26&lt;0,J26*(-1),IF(G26="買",(P26-H26)*100,(H26-P26)*100)))</f>
      </c>
      <c r="U26" s="66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86">
        <f>IF(O27="","",IF(R27&lt;0,J27*(-1),IF(G27="買",(P27-H27)*100,(H27-P27)*100)))</f>
      </c>
      <c r="U27" s="66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52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86">
        <f>IF(O28="","",IF(R28&lt;0,J28*(-1),IF(G28="買",(P28-H28)*100,(H28-P28)*100)))</f>
      </c>
      <c r="U28" s="66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86">
        <f>IF(O29="","",IF(R29&lt;0,J29*(-1),IF(G29="買",(P29-H29)*100,(H29-P29)*100)))</f>
      </c>
      <c r="U29" s="66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86">
        <f>IF(O30="","",IF(R30&lt;0,J30*(-1),IF(G30="買",(P30-H30)*100,(H30-P30)*100)))</f>
      </c>
      <c r="U30" s="66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86">
        <f>IF(O31="","",IF(R31&lt;0,J31*(-1),IF(G31="買",(P31-H31)*100,(H31-P31)*100)))</f>
      </c>
      <c r="U31" s="66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86">
        <f>IF(O32="","",IF(R32&lt;0,J32*(-1),IF(G32="買",(P32-H32)*100,(H32-P32)*100)))</f>
      </c>
      <c r="U32" s="66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52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86">
        <f>IF(O33="","",IF(R33&lt;0,J33*(-1),IF(G33="買",(P33-H33)*100,(H33-P33)*100)))</f>
      </c>
      <c r="U33" s="66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86">
        <f>IF(O34="","",IF(R34&lt;0,J34*(-1),IF(G34="買",(P34-H34)*100,(H34-P34)*100)))</f>
      </c>
      <c r="U34" s="66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86">
        <f>IF(O35="","",IF(R35&lt;0,J35*(-1),IF(G35="買",(P35-H35)*100,(H35-P35)*100)))</f>
      </c>
      <c r="U35" s="66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86">
        <f>IF(O36="","",IF(R36&lt;0,J36*(-1),IF(G36="買",(P36-H36)*100,(H36-P36)*100)))</f>
      </c>
      <c r="U36" s="66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86">
        <f>IF(O37="","",IF(R37&lt;0,J37*(-1),IF(G37="買",(P37-H37)*100,(H37-P37)*100)))</f>
      </c>
      <c r="U37" s="66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52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86">
        <f>IF(O38="","",IF(R38&lt;0,J38*(-1),IF(G38="買",(P38-H38)*100,(H38-P38)*100)))</f>
      </c>
      <c r="U38" s="66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52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86">
        <f>IF(O39="","",IF(R39&lt;0,J39*(-1),IF(G39="買",(P39-H39)*100,(H39-P39)*100)))</f>
      </c>
      <c r="U39" s="66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52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86">
        <f>IF(O40="","",IF(R40&lt;0,J40*(-1),IF(G40="買",(P40-H40)*100,(H40-P40)*100)))</f>
      </c>
      <c r="U40" s="66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86">
        <f>IF(O41="","",IF(R41&lt;0,J41*(-1),IF(G41="買",(P41-H41)*100,(H41-P41)*100)))</f>
      </c>
      <c r="U41" s="66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52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86">
        <f>IF(O42="","",IF(R42&lt;0,J42*(-1),IF(G42="買",(P42-H42)*100,(H42-P42)*100)))</f>
      </c>
      <c r="U42" s="66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86">
        <f>IF(O43="","",IF(R43&lt;0,J43*(-1),IF(G43="買",(P43-H43)*100,(H43-P43)*100)))</f>
      </c>
      <c r="U43" s="66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52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86">
        <f>IF(O44="","",IF(R44&lt;0,J44*(-1),IF(G44="買",(P44-H44)*100,(H44-P44)*100)))</f>
      </c>
      <c r="U44" s="66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86">
        <f>IF(O45="","",IF(R45&lt;0,J45*(-1),IF(G45="買",(P45-H45)*100,(H45-P45)*100)))</f>
      </c>
      <c r="U45" s="66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52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86">
        <f>IF(O46="","",IF(R46&lt;0,J46*(-1),IF(G46="買",(P46-H46)*100,(H46-P46)*100)))</f>
      </c>
      <c r="U46" s="66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52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86">
        <f>IF(O47="","",IF(R47&lt;0,J47*(-1),IF(G47="買",(P47-H47)*100,(H47-P47)*100)))</f>
      </c>
      <c r="U47" s="66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86">
        <f>IF(O48="","",IF(R48&lt;0,J48*(-1),IF(G48="買",(P48-H48)*100,(H48-P48)*100)))</f>
      </c>
      <c r="U48" s="66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52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86">
        <f>IF(O49="","",IF(R49&lt;0,J49*(-1),IF(G49="買",(P49-H49)*100,(H49-P49)*100)))</f>
      </c>
      <c r="U49" s="66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52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86">
        <f>IF(O50="","",IF(R50&lt;0,J50*(-1),IF(G50="買",(P50-H50)*100,(H50-P50)*100)))</f>
      </c>
      <c r="U50" s="66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86">
        <f>IF(O51="","",IF(R51&lt;0,J51*(-1),IF(G51="買",(P51-H51)*100,(H51-P51)*100)))</f>
      </c>
      <c r="U51" s="66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86">
        <f>IF(O52="","",IF(R52&lt;0,J52*(-1),IF(G52="買",(P52-H52)*100,(H52-P52)*100)))</f>
      </c>
      <c r="U52" s="66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52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86">
        <f>IF(O53="","",IF(R53&lt;0,J53*(-1),IF(G53="買",(P53-H53)*100,(H53-P53)*100)))</f>
      </c>
      <c r="U53" s="66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52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86">
        <f>IF(O54="","",IF(R54&lt;0,J54*(-1),IF(G54="買",(P54-H54)*100,(H54-P54)*100)))</f>
      </c>
      <c r="U54" s="66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86">
        <f>IF(O55="","",IF(R55&lt;0,J55*(-1),IF(G55="買",(P55-H55)*100,(H55-P55)*100)))</f>
      </c>
      <c r="U55" s="66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86">
        <f>IF(O56="","",IF(R56&lt;0,J56*(-1),IF(G56="買",(P56-H56)*100,(H56-P56)*100)))</f>
      </c>
      <c r="U56" s="66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86">
        <f>IF(O57="","",IF(R57&lt;0,J57*(-1),IF(G57="買",(P57-H57)*100,(H57-P57)*100)))</f>
      </c>
      <c r="U57" s="66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86">
        <f>IF(O58="","",IF(R58&lt;0,J58*(-1),IF(G58="買",(P58-H58)*100,(H58-P58)*100)))</f>
      </c>
      <c r="U58" s="66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86">
        <f>IF(O59="","",IF(R59&lt;0,J59*(-1),IF(G59="買",(P59-H59)*100,(H59-P59)*100)))</f>
      </c>
      <c r="U59" s="66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86">
        <f>IF(O60="","",IF(R60&lt;0,J60*(-1),IF(G60="買",(P60-H60)*100,(H60-P60)*100)))</f>
      </c>
      <c r="U60" s="66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86">
        <f>IF(O61="","",IF(R61&lt;0,J61*(-1),IF(G61="買",(P61-H61)*100,(H61-P61)*100)))</f>
      </c>
      <c r="U61" s="66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86">
        <f>IF(O62="","",IF(R62&lt;0,J62*(-1),IF(G62="買",(P62-H62)*100,(H62-P62)*100)))</f>
      </c>
      <c r="U62" s="66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52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86">
        <f>IF(O63="","",IF(R63&lt;0,J63*(-1),IF(G63="買",(P63-H63)*100,(H63-P63)*100)))</f>
      </c>
      <c r="U63" s="66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86">
        <f>IF(O64="","",IF(R64&lt;0,J64*(-1),IF(G64="買",(P64-H64)*100,(H64-P64)*100)))</f>
      </c>
      <c r="U64" s="66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86">
        <f>IF(O65="","",IF(R65&lt;0,J65*(-1),IF(G65="買",(P65-H65)*100,(H65-P65)*100)))</f>
      </c>
      <c r="U65" s="66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86">
        <f>IF(O66="","",IF(R66&lt;0,J66*(-1),IF(G66="買",(P66-H66)*100,(H66-P66)*100)))</f>
      </c>
      <c r="U66" s="66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86">
        <f>IF(O67="","",IF(R67&lt;0,J67*(-1),IF(G67="買",(P67-H67)*100,(H67-P67)*100)))</f>
      </c>
      <c r="U67" s="66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52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86">
        <f>IF(O68="","",IF(R68&lt;0,J68*(-1),IF(G68="買",(P68-H68)*100,(H68-P68)*100)))</f>
      </c>
      <c r="U68" s="66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52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86">
        <f>IF(O69="","",IF(R69&lt;0,J69*(-1),IF(G69="買",(P69-H69)*100,(H69-P69)*100)))</f>
      </c>
      <c r="U69" s="66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86">
        <f>IF(O70="","",IF(R70&lt;0,J70*(-1),IF(G70="買",(P70-H70)*100,(H70-P70)*100)))</f>
      </c>
      <c r="U70" s="66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52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86">
        <f>IF(O71="","",IF(R71&lt;0,J71*(-1),IF(G71="買",(P71-H71)*100,(H71-P71)*100)))</f>
      </c>
      <c r="U71" s="66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86">
        <f>IF(O72="","",IF(R72&lt;0,J72*(-1),IF(G72="買",(P72-H72)*100,(H72-P72)*100)))</f>
      </c>
      <c r="U72" s="66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52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86">
        <f>IF(O73="","",IF(R73&lt;0,J73*(-1),IF(G73="買",(P73-H73)*100,(H73-P73)*100)))</f>
      </c>
      <c r="U73" s="66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52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86">
        <f>IF(O74="","",IF(R74&lt;0,J74*(-1),IF(G74="買",(P74-H74)*100,(H74-P74)*100)))</f>
      </c>
      <c r="U74" s="66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86">
        <f>IF(O75="","",IF(R75&lt;0,J75*(-1),IF(G75="買",(P75-H75)*100,(H75-P75)*100)))</f>
      </c>
      <c r="U75" s="66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86">
        <f>IF(O76="","",IF(R76&lt;0,J76*(-1),IF(G76="買",(P76-H76)*100,(H76-P76)*100)))</f>
      </c>
      <c r="U76" s="66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86">
        <f>IF(O77="","",IF(R77&lt;0,J77*(-1),IF(G77="買",(P77-H77)*100,(H77-P77)*100)))</f>
      </c>
      <c r="U77" s="66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52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86">
        <f>IF(O78="","",IF(R78&lt;0,J78*(-1),IF(G78="買",(P78-H78)*100,(H78-P78)*100)))</f>
      </c>
      <c r="U78" s="66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86">
        <f>IF(O79="","",IF(R79&lt;0,J79*(-1),IF(G79="買",(P79-H79)*100,(H79-P79)*100)))</f>
      </c>
      <c r="U79" s="66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52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86">
        <f>IF(O80="","",IF(R80&lt;0,J80*(-1),IF(G80="買",(P80-H80)*100,(H80-P80)*100)))</f>
      </c>
      <c r="U80" s="66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86">
        <f>IF(O81="","",IF(R81&lt;0,J81*(-1),IF(G81="買",(P81-H81)*100,(H81-P81)*100)))</f>
      </c>
      <c r="U81" s="66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86">
        <f>IF(O82="","",IF(R82&lt;0,J82*(-1),IF(G82="買",(P82-H82)*100,(H82-P82)*100)))</f>
      </c>
      <c r="U82" s="66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86">
        <f>IF(O83="","",IF(R83&lt;0,J83*(-1),IF(G83="買",(P83-H83)*100,(H83-P83)*100)))</f>
      </c>
      <c r="U83" s="66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86">
        <f>IF(O84="","",IF(R84&lt;0,J84*(-1),IF(G84="買",(P84-H84)*100,(H84-P84)*100)))</f>
      </c>
      <c r="U84" s="66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52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86">
        <f>IF(O85="","",IF(R85&lt;0,J85*(-1),IF(G85="買",(P85-H85)*100,(H85-P85)*100)))</f>
      </c>
      <c r="U85" s="66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86">
        <f>IF(O86="","",IF(R86&lt;0,J86*(-1),IF(G86="買",(P86-H86)*100,(H86-P86)*100)))</f>
      </c>
      <c r="U86" s="66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52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86">
        <f>IF(O87="","",IF(R87&lt;0,J87*(-1),IF(G87="買",(P87-H87)*100,(H87-P87)*100)))</f>
      </c>
      <c r="U87" s="66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52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86">
        <f>IF(O88="","",IF(R88&lt;0,J88*(-1),IF(G88="買",(P88-H88)*100,(H88-P88)*100)))</f>
      </c>
      <c r="U88" s="66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52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86">
        <f>IF(O89="","",IF(R89&lt;0,J89*(-1),IF(G89="買",(P89-H89)*100,(H89-P89)*100)))</f>
      </c>
      <c r="U89" s="66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52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86">
        <f>IF(O90="","",IF(R90&lt;0,J90*(-1),IF(G90="買",(P90-H90)*100,(H90-P90)*100)))</f>
      </c>
      <c r="U90" s="66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52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86">
        <f>IF(O91="","",IF(R91&lt;0,J91*(-1),IF(G91="買",(P91-H91)*100,(H91-P91)*100)))</f>
      </c>
      <c r="U91" s="66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86">
        <f>IF(O92="","",IF(R92&lt;0,J92*(-1),IF(G92="買",(P92-H92)*100,(H92-P92)*100)))</f>
      </c>
      <c r="U92" s="66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52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86">
        <f>IF(O93="","",IF(R93&lt;0,J93*(-1),IF(G93="買",(P93-H93)*100,(H93-P93)*100)))</f>
      </c>
      <c r="U93" s="66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86">
        <f>IF(O94="","",IF(R94&lt;0,J94*(-1),IF(G94="買",(P94-H94)*100,(H94-P94)*100)))</f>
      </c>
      <c r="U94" s="66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52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86">
        <f>IF(O95="","",IF(R95&lt;0,J95*(-1),IF(G95="買",(P95-H95)*100,(H95-P95)*100)))</f>
      </c>
      <c r="U95" s="66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86">
        <f>IF(O96="","",IF(R96&lt;0,J96*(-1),IF(G96="買",(P96-H96)*100,(H96-P96)*100)))</f>
      </c>
      <c r="U96" s="66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52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86">
        <f>IF(O97="","",IF(R97&lt;0,J97*(-1),IF(G97="買",(P97-H97)*100,(H97-P97)*100)))</f>
      </c>
      <c r="U97" s="66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86">
        <f>IF(O98="","",IF(R98&lt;0,J98*(-1),IF(G98="買",(P98-H98)*100,(H98-P98)*100)))</f>
      </c>
      <c r="U98" s="66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52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86">
        <f>IF(O99="","",IF(R99&lt;0,J99*(-1),IF(G99="買",(P99-H99)*100,(H99-P99)*100)))</f>
      </c>
      <c r="U99" s="66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52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86">
        <f>IF(O100="","",IF(R100&lt;0,J100*(-1),IF(G100="買",(P100-H100)*100,(H100-P100)*100)))</f>
      </c>
      <c r="U100" s="66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86">
        <f>IF(O101="","",IF(R101&lt;0,J101*(-1),IF(G101="買",(P101-H101)*100,(H101-P101)*100)))</f>
      </c>
      <c r="U101" s="66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86">
        <f>IF(O102="","",IF(R102&lt;0,J102*(-1),IF(G102="買",(P102-H102)*100,(H102-P102)*100)))</f>
      </c>
      <c r="U102" s="66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86">
        <f>IF(O103="","",IF(R103&lt;0,J103*(-1),IF(G103="買",(P103-H103)*100,(H103-P103)*100)))</f>
      </c>
      <c r="U103" s="66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52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86">
        <f>IF(O104="","",IF(R104&lt;0,J104*(-1),IF(G104="買",(P104-H104)*100,(H104-P104)*100)))</f>
      </c>
      <c r="U104" s="66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86">
        <f>IF(O105="","",IF(R105&lt;0,J105*(-1),IF(G105="買",(P105-H105)*100,(H105-P105)*100)))</f>
      </c>
      <c r="U105" s="66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52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86">
        <f>IF(O106="","",IF(R106&lt;0,J106*(-1),IF(G106="買",(P106-H106)*100,(H106-P106)*100)))</f>
      </c>
      <c r="U106" s="66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52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86">
        <f>IF(O107="","",IF(R107&lt;0,J107*(-1),IF(G107="買",(P107-H107)*100,(H107-P107)*100)))</f>
      </c>
      <c r="U107" s="66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86">
        <f>IF(O108="","",IF(R108&lt;0,J108*(-1),IF(G108="買",(P108-H108)*100,(H108-P108)*100)))</f>
      </c>
      <c r="U108" s="66"/>
    </row>
    <row r="109" ht="16" customHeight="1">
      <c r="A109" s="1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1"/>
      <c r="T109" s="91"/>
      <c r="U109" s="91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