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<sst xmlns="http://schemas.openxmlformats.org/spreadsheetml/2006/main" uniqueCount="80">
  <si>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</si>
  <si>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</si>
  <si>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</si>
  <si>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</si>
  <si>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</si>
  <si>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</si>
  <si>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</si>
  <si>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</si>
  <si>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</si>
  <si>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</si>
  <si>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</si>
  <si>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</si>
  <si>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</si>
  <si>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</si>
  <si>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</si>
  <si>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</si>
  <si>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</si>
  <si>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</si>
  <si>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</si>
  <si>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</si>
  <si>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</si>
  <si>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</si>
  <si>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</si>
  <si>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</si>
  <si>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</si>
  <si>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</si>
  <si>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</si>
  <si>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</si>
  <si>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</si>
  <si>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</si>
  <si>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</si>
  <si>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</si>
  <si>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</si>
  <si>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</si>
  <si>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</si>
  <si>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</si>
  <si>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</si>
  <si>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</si>
  <si>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</si>
  <si>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</si>
  <si>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</si>
  <si>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</si>
  <si>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</si>
  <si>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</si>
  <si>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</si>
  <si>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</si>
  <si>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</si>
  <si>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</si>
  <si>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</si>
  <si>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</si>
  <si>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</si>
  <si>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</si>
  <si>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</si>
  <si>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</si>
  <si>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</si>
  <si>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</si>
  <si>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</si>
  <si>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</si>
  <si>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</si>
  <si>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</si>
  <si>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7 &amp; 8</t>
  </si>
  <si>
    <t>気づき</t>
  </si>
  <si>
    <t>気付き　質問</t>
  </si>
  <si>
    <t>#21から23まで検証してみて、23は買いだったので検証してみたが、SMA100が下降曲線でいるときはエリオット波動の第２波目が直ぐに来る感じ。損切りになる確率が高いように思う。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</si>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</sst>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8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  <numFmt numFmtId="65" formatCode="# ###/###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65" fontId="0" fillId="4" borderId="4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813300"/>
          <a:ext cx="4816443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79</xdr:row>
      <xdr:rowOff>65268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168659</xdr:rowOff>
    </xdr:from>
    <xdr:to>
      <xdr:col>9</xdr:col>
      <xdr:colOff>104742</xdr:colOff>
      <xdr:row>106</xdr:row>
      <xdr:rowOff>67468</xdr:rowOff>
    </xdr:to>
    <xdr:pic>
      <xdr:nvPicPr>
        <xdr:cNvPr id="5" name="スクリーンショット 2019-08-13 21.50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4430759"/>
          <a:ext cx="4816443" cy="4534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9</xdr:col>
      <xdr:colOff>104742</xdr:colOff>
      <xdr:row>133</xdr:row>
      <xdr:rowOff>67971</xdr:rowOff>
    </xdr:to>
    <xdr:pic>
      <xdr:nvPicPr>
        <xdr:cNvPr id="6" name="スクリーンショット 2019-08-13 22.06.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9253200"/>
          <a:ext cx="4816443" cy="4525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9</xdr:col>
      <xdr:colOff>89840</xdr:colOff>
      <xdr:row>159</xdr:row>
      <xdr:rowOff>68318</xdr:rowOff>
    </xdr:to>
    <xdr:pic>
      <xdr:nvPicPr>
        <xdr:cNvPr id="7" name="スクリーンショット 2019-08-14 13.41.0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3888700"/>
          <a:ext cx="4801541" cy="452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9</xdr:col>
      <xdr:colOff>89840</xdr:colOff>
      <xdr:row>186</xdr:row>
      <xdr:rowOff>51097</xdr:rowOff>
    </xdr:to>
    <xdr:pic>
      <xdr:nvPicPr>
        <xdr:cNvPr id="8" name="スクショ#7&amp;8 2019-08-14 14.47.35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8702000"/>
          <a:ext cx="480154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9</xdr:col>
      <xdr:colOff>83370</xdr:colOff>
      <xdr:row>213</xdr:row>
      <xdr:rowOff>51097</xdr:rowOff>
    </xdr:to>
    <xdr:pic>
      <xdr:nvPicPr>
        <xdr:cNvPr id="9" name="スクリーンショット 2019-08-15 22.33.41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800" y="33515300"/>
          <a:ext cx="479507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9</xdr:col>
      <xdr:colOff>74430</xdr:colOff>
      <xdr:row>240</xdr:row>
      <xdr:rowOff>51097</xdr:rowOff>
    </xdr:to>
    <xdr:pic>
      <xdr:nvPicPr>
        <xdr:cNvPr id="10" name="スクリーンショット 2019-08-15 22.44.46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800" y="38328600"/>
          <a:ext cx="478613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9</xdr:col>
      <xdr:colOff>74430</xdr:colOff>
      <xdr:row>266</xdr:row>
      <xdr:rowOff>42862</xdr:rowOff>
    </xdr:to>
    <xdr:pic>
      <xdr:nvPicPr>
        <xdr:cNvPr id="11" name="スクリーンショット 2019-08-17 23.21.2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93800" y="42964100"/>
          <a:ext cx="4786131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9</xdr:col>
      <xdr:colOff>59636</xdr:colOff>
      <xdr:row>292</xdr:row>
      <xdr:rowOff>42862</xdr:rowOff>
    </xdr:to>
    <xdr:pic>
      <xdr:nvPicPr>
        <xdr:cNvPr id="12" name="スクリーンショット 2019-08-17 23.34.1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193800" y="47599600"/>
          <a:ext cx="4771337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9</xdr:col>
      <xdr:colOff>59636</xdr:colOff>
      <xdr:row>318</xdr:row>
      <xdr:rowOff>17740</xdr:rowOff>
    </xdr:to>
    <xdr:pic>
      <xdr:nvPicPr>
        <xdr:cNvPr id="13" name="スクリーンショット 2019-08-17 23.45.04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93800" y="52235100"/>
          <a:ext cx="4771337" cy="4475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9</xdr:col>
      <xdr:colOff>50736</xdr:colOff>
      <xdr:row>344</xdr:row>
      <xdr:rowOff>17740</xdr:rowOff>
    </xdr:to>
    <xdr:pic>
      <xdr:nvPicPr>
        <xdr:cNvPr id="14" name="スクリーンショット 2019-08-18 10.32.5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193800" y="56870600"/>
          <a:ext cx="4762437" cy="4475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344</xdr:row>
      <xdr:rowOff>152679</xdr:rowOff>
    </xdr:from>
    <xdr:to>
      <xdr:col>9</xdr:col>
      <xdr:colOff>74430</xdr:colOff>
      <xdr:row>370</xdr:row>
      <xdr:rowOff>34554</xdr:rowOff>
    </xdr:to>
    <xdr:pic>
      <xdr:nvPicPr>
        <xdr:cNvPr id="15" name="スクリーンショット 2019-08-18 10.49.23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193800" y="61480979"/>
          <a:ext cx="4786131" cy="4517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9</xdr:col>
      <xdr:colOff>111224</xdr:colOff>
      <xdr:row>396</xdr:row>
      <xdr:rowOff>74408</xdr:rowOff>
    </xdr:to>
    <xdr:pic>
      <xdr:nvPicPr>
        <xdr:cNvPr id="16" name="スクリーンショット 2019-08-18 11.03.43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193800" y="66141600"/>
          <a:ext cx="4822925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396</xdr:row>
      <xdr:rowOff>169496</xdr:rowOff>
    </xdr:from>
    <xdr:to>
      <xdr:col>9</xdr:col>
      <xdr:colOff>104922</xdr:colOff>
      <xdr:row>422</xdr:row>
      <xdr:rowOff>66105</xdr:rowOff>
    </xdr:to>
    <xdr:pic>
      <xdr:nvPicPr>
        <xdr:cNvPr id="17" name="スクショ#17 2019-08-19 13.23.08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193800" y="70768796"/>
          <a:ext cx="4816623" cy="4532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9</xdr:col>
      <xdr:colOff>104742</xdr:colOff>
      <xdr:row>448</xdr:row>
      <xdr:rowOff>71194</xdr:rowOff>
    </xdr:to>
    <xdr:pic>
      <xdr:nvPicPr>
        <xdr:cNvPr id="18" name="スクリーンショット 2019-08-19 14.06.58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193800" y="75412600"/>
          <a:ext cx="4816443" cy="4528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9</xdr:col>
      <xdr:colOff>68187</xdr:colOff>
      <xdr:row>474</xdr:row>
      <xdr:rowOff>42862</xdr:rowOff>
    </xdr:to>
    <xdr:pic>
      <xdr:nvPicPr>
        <xdr:cNvPr id="19" name="スクリーンショット 2019-08-19 14.18.57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193800" y="80048100"/>
          <a:ext cx="4779888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475</xdr:row>
      <xdr:rowOff>0</xdr:rowOff>
    </xdr:from>
    <xdr:to>
      <xdr:col>9</xdr:col>
      <xdr:colOff>74430</xdr:colOff>
      <xdr:row>500</xdr:row>
      <xdr:rowOff>37150</xdr:rowOff>
    </xdr:to>
    <xdr:pic>
      <xdr:nvPicPr>
        <xdr:cNvPr id="20" name="スクリーンショット 2019-08-19 14.31.34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193800" y="84683600"/>
          <a:ext cx="4786131" cy="449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501</xdr:row>
      <xdr:rowOff>0</xdr:rowOff>
    </xdr:from>
    <xdr:to>
      <xdr:col>9</xdr:col>
      <xdr:colOff>59636</xdr:colOff>
      <xdr:row>526</xdr:row>
      <xdr:rowOff>31797</xdr:rowOff>
    </xdr:to>
    <xdr:pic>
      <xdr:nvPicPr>
        <xdr:cNvPr id="21" name="スクリーンショット 2019-08-20 21.34.20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193800" y="89319100"/>
          <a:ext cx="4771337" cy="4489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526</xdr:row>
      <xdr:rowOff>140542</xdr:rowOff>
    </xdr:from>
    <xdr:to>
      <xdr:col>9</xdr:col>
      <xdr:colOff>74430</xdr:colOff>
      <xdr:row>552</xdr:row>
      <xdr:rowOff>4921</xdr:rowOff>
    </xdr:to>
    <xdr:pic>
      <xdr:nvPicPr>
        <xdr:cNvPr id="22" name="スクリーンショット 2019-08-20 21.43.05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193800" y="93917342"/>
          <a:ext cx="4786131" cy="4499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552</xdr:row>
      <xdr:rowOff>166735</xdr:rowOff>
    </xdr:from>
    <xdr:to>
      <xdr:col>9</xdr:col>
      <xdr:colOff>59636</xdr:colOff>
      <xdr:row>577</xdr:row>
      <xdr:rowOff>137871</xdr:rowOff>
    </xdr:to>
    <xdr:pic>
      <xdr:nvPicPr>
        <xdr:cNvPr id="23" name="スクリーンショット 2019-08-20 21.51.04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193800" y="98579035"/>
          <a:ext cx="4771337" cy="44891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117470.049557957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17470.0495579573</v>
      </c>
      <c r="E4" s="27"/>
      <c r="F4" t="s" s="14">
        <v>28</v>
      </c>
      <c r="G4" s="15"/>
      <c r="H4" s="28">
        <f>SUM($T$9:$U$108)</f>
        <v>383</v>
      </c>
      <c r="I4" s="19"/>
      <c r="J4" t="s" s="14">
        <v>29</v>
      </c>
      <c r="K4" s="15"/>
      <c r="L4" s="21">
        <f>MAX($C$9:$D$990)-C9</f>
        <v>26588.704344644</v>
      </c>
      <c r="M4" s="19"/>
      <c r="N4" t="s" s="14">
        <v>30</v>
      </c>
      <c r="O4" s="15"/>
      <c r="P4" s="29">
        <f>MAX(Y1:Y993)</f>
        <v>0.0828366488399932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13</v>
      </c>
      <c r="D5" t="s" s="14">
        <v>32</v>
      </c>
      <c r="E5" s="30">
        <f>COUNTIF($R$9:$R$990,"&lt;0")</f>
        <v>10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0.565217391304348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2919.936646551710</v>
      </c>
      <c r="L12" s="70"/>
      <c r="M12" s="64">
        <f>IF(J12="","",(K12/J12)/LOOKUP(RIGHT($D$2,3),'定数'!$A$6:$A$13,'定数'!$B$6:$B$13))</f>
        <v>1.1587050184729</v>
      </c>
      <c r="N12" s="30">
        <v>2013</v>
      </c>
      <c r="O12" s="63">
        <v>43602</v>
      </c>
      <c r="P12" s="30">
        <v>1.2845</v>
      </c>
      <c r="Q12" s="19"/>
      <c r="R12" s="27">
        <f>IF(P12="","",T12*M12*LOOKUP(RIGHT($D$2,3),'定数'!$A$6:$A$13,'定数'!$B$6:$B$13))</f>
        <v>3337.070453201950</v>
      </c>
      <c r="S12" s="65"/>
      <c r="T12" s="66">
        <f>IF(P12="","",IF(G12="買",(P12-H12),(H12-P12))*IF(RIGHT($D$2,3)="JPY",100,10000))</f>
        <v>24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s="21">
        <f>IF(R12="","",C12+R12)</f>
        <v>100668.292004926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3020.048760147780</v>
      </c>
      <c r="L13" s="70"/>
      <c r="M13" s="64">
        <f>IF(J13="","",(K13/J13)/LOOKUP(RIGHT($D$2,3),'定数'!$A$6:$A$13,'定数'!$B$6:$B$13))</f>
        <v>0.318570544319386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-3020.048760147780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100668.292004926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97648.2432447782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2929.447297343350</v>
      </c>
      <c r="L14" s="70"/>
      <c r="M14" s="64">
        <f>IF(J14="","",(K14/J14)/LOOKUP(RIGHT($D$2,3),'定数'!$A$6:$A$13,'定数'!$B$6:$B$13))</f>
        <v>0.519405549174353</v>
      </c>
      <c r="N14" s="30">
        <v>2013</v>
      </c>
      <c r="O14" s="63">
        <v>43622</v>
      </c>
      <c r="P14" s="30">
        <v>1.3149</v>
      </c>
      <c r="Q14" s="19"/>
      <c r="R14" s="27">
        <f>IF(P14="","",T14*M14*LOOKUP(RIGHT($D$2,3),'定数'!$A$6:$A$13,'定数'!$B$6:$B$13))</f>
        <v>3677.391288154420</v>
      </c>
      <c r="S14" s="65"/>
      <c r="T14" s="66">
        <f>IF(P14="","",IF(G14="買",(P14-H14),(H14-P14))*IF(RIGHT($D$2,3)="JPY",100,10000))</f>
        <v>59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100668.292004926</v>
      </c>
      <c r="Y14" s="72">
        <f>IF(X14&lt;&gt;"",1-(C14/X14),"")</f>
        <v>0.0300000000000002</v>
      </c>
    </row>
    <row r="15" ht="14" customHeight="1">
      <c r="A15" s="13"/>
      <c r="B15" s="30">
        <v>7</v>
      </c>
      <c r="C15" s="21">
        <f>IF(R14="","",C14+R14)</f>
        <v>101325.634532933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3039.769035987990</v>
      </c>
      <c r="L15" s="70"/>
      <c r="M15" s="64">
        <f>IF(J15="","",(K15/J15)/LOOKUP(RIGHT($D$2,3),'定数'!$A$6:$A$13,'定数'!$B$6:$B$13))</f>
        <v>0.269483070566311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-3039.769035987990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101325.634532933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98285.865496945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2948.575964908350</v>
      </c>
      <c r="L16" s="70"/>
      <c r="M16" s="64">
        <f>IF(J16="","",(K16/J16)/LOOKUP(RIGHT($D$2,3),'定数'!$A$6:$A$13,'定数'!$B$6:$B$13))</f>
        <v>0.546032586094139</v>
      </c>
      <c r="N16" s="30">
        <v>2013</v>
      </c>
      <c r="O16" s="63">
        <v>43637</v>
      </c>
      <c r="P16" s="30">
        <v>1.3154</v>
      </c>
      <c r="Q16" s="19"/>
      <c r="R16" s="27">
        <f>IF(P16="","",T16*M16*LOOKUP(RIGHT($D$2,3),'定数'!$A$6:$A$13,'定数'!$B$6:$B$13))</f>
        <v>3603.815068221320</v>
      </c>
      <c r="S16" s="65"/>
      <c r="T16" s="66">
        <f>IF(P16="","",IF(G16="買",(P16-H16),(H16-P16))*IF(RIGHT($D$2,3)="JPY",100,10000))</f>
        <v>55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101325.634532933</v>
      </c>
      <c r="Y16" s="72">
        <f>IF(X16&lt;&gt;"",1-(C16/X16),"")</f>
        <v>0.0300000000000001</v>
      </c>
    </row>
    <row r="17" ht="14" customHeight="1">
      <c r="A17" s="13"/>
      <c r="B17" s="30">
        <v>9</v>
      </c>
      <c r="C17" s="21">
        <f>IF(R16="","",C16+R16)</f>
        <v>101889.680565166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3056.690416954980</v>
      </c>
      <c r="L17" s="70"/>
      <c r="M17" s="64">
        <f>IF(J17="","",(K17/J17)/LOOKUP(RIGHT($D$2,3),'定数'!$A$6:$A$13,'定数'!$B$6:$B$13))</f>
        <v>0.36916550929408</v>
      </c>
      <c r="N17" s="30">
        <v>2013</v>
      </c>
      <c r="O17" s="63">
        <v>43642</v>
      </c>
      <c r="P17" s="30">
        <v>1.2998</v>
      </c>
      <c r="Q17" s="19"/>
      <c r="R17" s="27">
        <f>IF(P17="","",T17*M17*LOOKUP(RIGHT($D$2,3),'定数'!$A$6:$A$13,'定数'!$B$6:$B$13))</f>
        <v>3721.188333684330</v>
      </c>
      <c r="S17" s="65"/>
      <c r="T17" s="66">
        <f>IF(P17="","",IF(G17="買",(P17-H17),(H17-P17))*IF(RIGHT($D$2,3)="JPY",100,10000))</f>
        <v>84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101889.680565166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105610.86889885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3168.3260669655</v>
      </c>
      <c r="L18" s="70"/>
      <c r="M18" s="64">
        <f>IF(J18="","",(K18/J18)/LOOKUP(RIGHT($D$2,3),'定数'!$A$6:$A$13,'定数'!$B$6:$B$13))</f>
        <v>0.352036229662833</v>
      </c>
      <c r="N18" s="30">
        <v>2013</v>
      </c>
      <c r="O18" s="63">
        <v>43651</v>
      </c>
      <c r="P18" s="30">
        <v>1.2869</v>
      </c>
      <c r="Q18" s="19"/>
      <c r="R18" s="27">
        <f>IF(P18="","",T18*M18*LOOKUP(RIGHT($D$2,3),'定数'!$A$6:$A$13,'定数'!$B$6:$B$13))</f>
        <v>3970.968670596760</v>
      </c>
      <c r="S18" s="65"/>
      <c r="T18" s="66">
        <f>IF(P18="","",IF(G18="買",(P18-H18),(H18-P18))*IF(RIGHT($D$2,3)="JPY",100,10000))</f>
        <v>94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105610.86889885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109581.837569447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3287.455127083410</v>
      </c>
      <c r="L19" s="70"/>
      <c r="M19" s="64">
        <f>IF(J19="","",(K19/J19)/LOOKUP(RIGHT($D$2,3),'定数'!$A$6:$A$13,'定数'!$B$6:$B$13))</f>
        <v>0.318551853399555</v>
      </c>
      <c r="N19" s="30">
        <v>2013</v>
      </c>
      <c r="O19" s="63">
        <v>43670</v>
      </c>
      <c r="P19" s="30">
        <v>1.3244</v>
      </c>
      <c r="Q19" s="19"/>
      <c r="R19" s="27">
        <f>IF(P19="","",T19*M19*LOOKUP(RIGHT($D$2,3),'定数'!$A$6:$A$13,'定数'!$B$6:$B$13))</f>
        <v>4013.753352834390</v>
      </c>
      <c r="S19" s="65"/>
      <c r="T19" s="66">
        <f>IF(P19="","",IF(G19="買",(P19-H19),(H19-P19))*IF(RIGHT($D$2,3)="JPY",100,10000))</f>
        <v>105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109581.837569447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113595.590922281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3407.867727668430</v>
      </c>
      <c r="L20" s="70"/>
      <c r="M20" s="64">
        <f>IF(J20="","",(K20/J20)/LOOKUP(RIGHT($D$2,3),'定数'!$A$6:$A$13,'定数'!$B$6:$B$13))</f>
        <v>0.473314962176171</v>
      </c>
      <c r="N20" s="30">
        <v>2013</v>
      </c>
      <c r="O20" s="63">
        <v>43685</v>
      </c>
      <c r="P20" s="30">
        <v>1.3399</v>
      </c>
      <c r="Q20" s="19"/>
      <c r="R20" s="27">
        <f>IF(P20="","",T20*M20*LOOKUP(RIGHT($D$2,3),'定数'!$A$6:$A$13,'定数'!$B$6:$B$13))</f>
        <v>4146.239068663260</v>
      </c>
      <c r="S20" s="65"/>
      <c r="T20" s="66">
        <f>IF(P20="","",IF(G20="買",(P20-H20),(H20-P20))*IF(RIGHT($D$2,3)="JPY",100,10000))</f>
        <v>73</v>
      </c>
      <c r="U20" s="66"/>
      <c r="V20" s="67">
        <f>IF(T20&lt;&gt;"",IF(T20&gt;0,1+V19,0),"")</f>
        <v>5</v>
      </c>
      <c r="W20" s="68">
        <f>IF(T20&lt;&gt;"",IF(T20&lt;0,1+W19,0),"")</f>
        <v>0</v>
      </c>
      <c r="X20" s="71">
        <f>IF(C20&lt;&gt;"",MAX(X19,C20),"")</f>
        <v>113595.590922281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117741.829990944</v>
      </c>
      <c r="D21" s="21"/>
      <c r="E21" s="30">
        <v>2013</v>
      </c>
      <c r="F21" s="63">
        <v>43706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3532.254899728320</v>
      </c>
      <c r="L21" s="70"/>
      <c r="M21" s="64">
        <f>IF(J21="","",(K21/J21)/LOOKUP(RIGHT($D$2,3),'定数'!$A$6:$A$13,'定数'!$B$6:$B$13))</f>
        <v>0.397776452672108</v>
      </c>
      <c r="N21" s="30">
        <v>2013</v>
      </c>
      <c r="O21" s="63">
        <v>43707</v>
      </c>
      <c r="P21" s="30">
        <v>1.3213</v>
      </c>
      <c r="Q21" s="19"/>
      <c r="R21" s="27">
        <f>IF(P21="","",T21*M21*LOOKUP(RIGHT($D$2,3),'定数'!$A$6:$A$13,'定数'!$B$6:$B$13))</f>
        <v>4343.718863179420</v>
      </c>
      <c r="S21" s="65"/>
      <c r="T21" s="66">
        <f>IF(P21="","",IF(G21="買",(P21-H21),(H21-P21))*IF(RIGHT($D$2,3)="JPY",100,10000))</f>
        <v>91</v>
      </c>
      <c r="U21" s="66"/>
      <c r="V21" s="67">
        <f>IF(T21&lt;&gt;"",IF(T21&gt;0,1+V20,0),"")</f>
        <v>6</v>
      </c>
      <c r="W21" s="68">
        <f>IF(T21&lt;&gt;"",IF(T21&lt;0,1+W20,0),"")</f>
        <v>0</v>
      </c>
      <c r="X21" s="71">
        <f>IF(C21&lt;&gt;"",MAX(X20,C21),"")</f>
        <v>117741.829990944</v>
      </c>
      <c r="Y21" s="72">
        <f>IF(X21&lt;&gt;"",1-(C21/X21),"")</f>
        <v>0</v>
      </c>
    </row>
    <row r="22" ht="14" customHeight="1">
      <c r="A22" s="13"/>
      <c r="B22" s="30">
        <v>14</v>
      </c>
      <c r="C22" s="21">
        <f>IF(R21="","",C21+R21)</f>
        <v>122085.548854123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3662.566465623690</v>
      </c>
      <c r="L22" s="70"/>
      <c r="M22" s="64">
        <f>IF(J22="","",(K22/J22)/LOOKUP(RIGHT($D$2,3),'定数'!$A$6:$A$13,'定数'!$B$6:$B$13))</f>
        <v>0.500350610057881</v>
      </c>
      <c r="N22" s="30">
        <v>2013</v>
      </c>
      <c r="O22" s="63">
        <v>43721</v>
      </c>
      <c r="P22" s="30">
        <v>1.339</v>
      </c>
      <c r="Q22" s="19"/>
      <c r="R22" s="27">
        <f>IF(P22="","",T22*M22*LOOKUP(RIGHT($D$2,3),'定数'!$A$6:$A$13,'定数'!$B$6:$B$13))</f>
        <v>4503.155490520930</v>
      </c>
      <c r="S22" s="65"/>
      <c r="T22" s="66">
        <f>IF(P22="","",IF(G22="買",(P22-H22),(H22-P22))*IF(RIGHT($D$2,3)="JPY",100,10000))</f>
        <v>75</v>
      </c>
      <c r="U22" s="66"/>
      <c r="V22" s="67">
        <f>IF(T22&lt;&gt;"",IF(T22&gt;0,1+V21,0),"")</f>
        <v>7</v>
      </c>
      <c r="W22" s="68">
        <f>IF(T22&lt;&gt;"",IF(T22&lt;0,1+W21,0),"")</f>
        <v>0</v>
      </c>
      <c r="X22" s="71">
        <f>IF(C22&lt;&gt;"",MAX(X21,C22),"")</f>
        <v>122085.548854123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126588.704344644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3797.661130339320</v>
      </c>
      <c r="L23" s="70"/>
      <c r="M23" s="64">
        <f>IF(J23="","",(K23/J23)/LOOKUP(RIGHT($D$2,3),'定数'!$A$6:$A$13,'定数'!$B$6:$B$13))</f>
        <v>0.904205031033171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-3797.661130339320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126588.704344644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122791.043214305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56</v>
      </c>
      <c r="K24" s="69">
        <f>IF(J24="","",C24*0.03)</f>
        <v>3683.731296429150</v>
      </c>
      <c r="L24" s="70"/>
      <c r="M24" s="64">
        <f>IF(J24="","",(K24/J24)/LOOKUP(RIGHT($D$2,3),'定数'!$A$6:$A$13,'定数'!$B$6:$B$13))</f>
        <v>0.548174300063862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-3683.731296429150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126588.704344644</v>
      </c>
      <c r="Y24" s="72">
        <f>IF(X24&lt;&gt;"",1-(C24/X24),"")</f>
        <v>0.0299999999999975</v>
      </c>
    </row>
    <row r="25" ht="14" customHeight="1">
      <c r="A25" s="13"/>
      <c r="B25" s="30">
        <v>17</v>
      </c>
      <c r="C25" s="21">
        <f>IF(R24="","",C24+R24)</f>
        <v>119107.311917876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3573.219357536280</v>
      </c>
      <c r="L25" s="70"/>
      <c r="M25" s="64">
        <f>IF(J25="","",(K25/J25)/LOOKUP(RIGHT($D$2,3),'定数'!$A$6:$A$13,'定数'!$B$6:$B$13))</f>
        <v>0.661707288432644</v>
      </c>
      <c r="N25" s="30">
        <v>2018</v>
      </c>
      <c r="O25" s="63">
        <v>43550</v>
      </c>
      <c r="P25" s="30">
        <v>1.2414</v>
      </c>
      <c r="Q25" s="19"/>
      <c r="R25" s="27">
        <f>IF(P25="","",T25*M25*LOOKUP(RIGHT($D$2,3),'定数'!$A$6:$A$13,'定数'!$B$6:$B$13))</f>
        <v>4287.863229043530</v>
      </c>
      <c r="S25" s="65"/>
      <c r="T25" s="66">
        <f>IF(P25="","",IF(G25="買",(P25-H25),(H25-P25))*IF(RIGHT($D$2,3)="JPY",100,10000))</f>
        <v>54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126588.704344644</v>
      </c>
      <c r="Y25" s="72">
        <f>IF(X25&lt;&gt;"",1-(C25/X25),"")</f>
        <v>0.0590999999999964</v>
      </c>
    </row>
    <row r="26" ht="14" customHeight="1">
      <c r="A26" s="13"/>
      <c r="B26" s="30">
        <v>18</v>
      </c>
      <c r="C26" s="21">
        <f>IF(R25="","",C25+R25)</f>
        <v>123395.17514692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3701.8552544076</v>
      </c>
      <c r="L26" s="70"/>
      <c r="M26" s="64">
        <f>IF(J26="","",(K26/J26)/LOOKUP(RIGHT($D$2,3),'定数'!$A$6:$A$13,'定数'!$B$6:$B$13))</f>
        <v>1.81463492863118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-3701.855254407610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126588.704344644</v>
      </c>
      <c r="Y26" s="72">
        <f>IF(X26&lt;&gt;"",1-(C26/X26),"")</f>
        <v>0.0252275999999926</v>
      </c>
    </row>
    <row r="27" ht="14" customHeight="1">
      <c r="A27" s="13"/>
      <c r="B27" s="30">
        <v>19</v>
      </c>
      <c r="C27" s="21">
        <f>IF(R26="","",C26+R26)</f>
        <v>119693.319892512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3590.799596775360</v>
      </c>
      <c r="L27" s="70"/>
      <c r="M27" s="64">
        <f>IF(J27="","",(K27/J27)/LOOKUP(RIGHT($D$2,3),'定数'!$A$6:$A$13,'定数'!$B$6:$B$13))</f>
        <v>1.36015136241491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-3590.799596775360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126588.704344644</v>
      </c>
      <c r="Y27" s="72">
        <f>IF(X27&lt;&gt;"",1-(C27/X27),"")</f>
        <v>0.0544707719999959</v>
      </c>
    </row>
    <row r="28" ht="14" customHeight="1">
      <c r="A28" s="13"/>
      <c r="B28" s="30">
        <v>20</v>
      </c>
      <c r="C28" s="21">
        <f>IF(R27="","",C27+R27)</f>
        <v>116102.520295737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3483.075608872110</v>
      </c>
      <c r="L28" s="70"/>
      <c r="M28" s="64">
        <f>IF(J28="","",(K28/J28)/LOOKUP(RIGHT($D$2,3),'定数'!$A$6:$A$13,'定数'!$B$6:$B$13))</f>
        <v>0.675014652882192</v>
      </c>
      <c r="N28" s="30">
        <v>2018</v>
      </c>
      <c r="O28" s="63">
        <v>43586</v>
      </c>
      <c r="P28" s="30">
        <v>1.201</v>
      </c>
      <c r="Q28" s="19"/>
      <c r="R28" s="27">
        <f>IF(P28="","",T28*M28*LOOKUP(RIGHT($D$2,3),'定数'!$A$6:$A$13,'定数'!$B$6:$B$13))</f>
        <v>4293.093192330740</v>
      </c>
      <c r="S28" s="65"/>
      <c r="T28" s="66">
        <f>IF(P28="","",IF(G28="買",(P28-H28),(H28-P28))*IF(RIGHT($D$2,3)="JPY",100,10000))</f>
        <v>53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126588.704344644</v>
      </c>
      <c r="Y28" s="72">
        <f>IF(X28&lt;&gt;"",1-(C28/X28),"")</f>
        <v>0.0828366488399932</v>
      </c>
    </row>
    <row r="29" ht="14" customHeight="1">
      <c r="A29" s="13"/>
      <c r="B29" s="30">
        <v>21</v>
      </c>
      <c r="C29" s="21">
        <f>IF(R28="","",C28+R28)</f>
        <v>120395.613488068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3611.868404642040</v>
      </c>
      <c r="L29" s="70"/>
      <c r="M29" s="64">
        <f>IF(J29="","",(K29/J29)/LOOKUP(RIGHT($D$2,3),'定数'!$A$6:$A$13,'定数'!$B$6:$B$13))</f>
        <v>0.493424645442902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-3611.868404642040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126588.704344644</v>
      </c>
      <c r="Y29" s="72">
        <f>IF(X29&lt;&gt;"",1-(C29/X29),"")</f>
        <v>0.0489229342273305</v>
      </c>
    </row>
    <row r="30" ht="14" customHeight="1">
      <c r="A30" s="13"/>
      <c r="B30" s="30">
        <v>22</v>
      </c>
      <c r="C30" s="21">
        <f>IF(R29="","",C29+R29)</f>
        <v>116783.745083426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3503.512352502780</v>
      </c>
      <c r="L30" s="70"/>
      <c r="M30" s="64">
        <f>IF(J30="","",(K30/J30)/LOOKUP(RIGHT($D$2,3),'定数'!$A$6:$A$13,'定数'!$B$6:$B$13))</f>
        <v>0.399944332477486</v>
      </c>
      <c r="N30" s="30">
        <v>2018</v>
      </c>
      <c r="O30" s="63">
        <v>43614</v>
      </c>
      <c r="P30" s="30">
        <v>1.157</v>
      </c>
      <c r="Q30" s="19"/>
      <c r="R30" s="27">
        <f>IF(P30="","",T30*M30*LOOKUP(RIGHT($D$2,3),'定数'!$A$6:$A$13,'定数'!$B$6:$B$13))</f>
        <v>4319.398790756850</v>
      </c>
      <c r="S30" s="65"/>
      <c r="T30" s="66">
        <f>IF(P30="","",IF(G30="買",(P30-H30),(H30-P30))*IF(RIGHT($D$2,3)="JPY",100,10000))</f>
        <v>90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126588.704344644</v>
      </c>
      <c r="Y30" s="72">
        <f>IF(X30&lt;&gt;"",1-(C30/X30),"")</f>
        <v>0.0774552462005102</v>
      </c>
    </row>
    <row r="31" ht="14" customHeight="1">
      <c r="A31" s="13"/>
      <c r="B31" s="30">
        <v>23</v>
      </c>
      <c r="C31" s="21">
        <f>IF(R30="","",C30+R30)</f>
        <v>121103.143874183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3633.094316225490</v>
      </c>
      <c r="L31" s="70"/>
      <c r="M31" s="64">
        <f>IF(J31="","",(K31/J31)/LOOKUP(RIGHT($D$2,3),'定数'!$A$6:$A$13,'定数'!$B$6:$B$13))</f>
        <v>0.513148914721114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-3633.094316225490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126588.704344644</v>
      </c>
      <c r="Y31" s="72">
        <f>IF(X31&lt;&gt;"",1-(C31/X31),"")</f>
        <v>0.0433337279092951</v>
      </c>
    </row>
    <row r="32" ht="14" customHeight="1">
      <c r="A32" s="13"/>
      <c r="B32" s="30">
        <v>24</v>
      </c>
      <c r="C32" s="21">
        <f>IF(R31="","",C31+R31)</f>
        <v>117470.049557958</v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s="71">
        <f>IF(C32&lt;&gt;"",MAX(X31,C32),"")</f>
        <v>126588.704344644</v>
      </c>
      <c r="Y32" s="72">
        <f>IF(X32&lt;&gt;"",1-(C32/X32),"")</f>
        <v>0.0720337160720123</v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12:I12"/>
    <mergeCell ref="H14:I14"/>
    <mergeCell ref="P29:Q29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115034.287292031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15034.2872920313</v>
      </c>
      <c r="E4" s="27"/>
      <c r="F4" t="s" s="14">
        <v>28</v>
      </c>
      <c r="G4" s="15"/>
      <c r="H4" s="28">
        <f>SUM($T$9:$U$108)</f>
        <v>392</v>
      </c>
      <c r="I4" s="19"/>
      <c r="J4" t="s" s="14">
        <v>29</v>
      </c>
      <c r="K4" s="15"/>
      <c r="L4" s="21">
        <f>MAX($C$9:$D$990)-C9</f>
        <v>25573.409277087</v>
      </c>
      <c r="M4" s="21"/>
      <c r="N4" t="s" s="14">
        <v>30</v>
      </c>
      <c r="O4" s="15"/>
      <c r="P4" s="29">
        <f>MAX(Y1:Y993)</f>
        <v>0.105712355969037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12</v>
      </c>
      <c r="D5" t="s" s="14">
        <v>32</v>
      </c>
      <c r="E5" s="30">
        <f>COUNTIF($R$9:$R$990,"&lt;0")</f>
        <v>11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0.521739130434783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2938.744612068970</v>
      </c>
      <c r="L12" s="70"/>
      <c r="M12" s="64">
        <f>IF(J12="","",(K12/J12)/LOOKUP(RIGHT($D$2,3),'定数'!$A$6:$A$13,'定数'!$B$6:$B$13))</f>
        <v>1.16616849685277</v>
      </c>
      <c r="N12" s="30">
        <v>2013</v>
      </c>
      <c r="O12" s="63">
        <v>43602</v>
      </c>
      <c r="P12" s="30">
        <v>1.2841</v>
      </c>
      <c r="Q12" s="19"/>
      <c r="R12" s="27">
        <f>IF(P12="","",T12*M12*LOOKUP(RIGHT($D$2,3),'定数'!$A$6:$A$13,'定数'!$B$6:$B$13))</f>
        <v>3918.326149425310</v>
      </c>
      <c r="S12" s="65"/>
      <c r="T12" s="66">
        <f>IF(P12="","",IF(G12="買",(P12-H12),(H12-P12))*IF(RIGHT($D$2,3)="JPY",100,10000))</f>
        <v>28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s="21">
        <f>IF(R12="","",C12+R12)</f>
        <v>101876.479885058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3056.294396551740</v>
      </c>
      <c r="L13" s="70"/>
      <c r="M13" s="64">
        <f>IF(J13="","",(K13/J13)/LOOKUP(RIGHT($D$2,3),'定数'!$A$6:$A$13,'定数'!$B$6:$B$13))</f>
        <v>0.322393923686892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-3056.294396551740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101876.479885058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98820.185488506293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2964.605564655190</v>
      </c>
      <c r="L14" s="70"/>
      <c r="M14" s="64">
        <f>IF(J14="","",(K14/J14)/LOOKUP(RIGHT($D$2,3),'定数'!$A$6:$A$13,'定数'!$B$6:$B$13))</f>
        <v>0.525639284513332</v>
      </c>
      <c r="N14" s="30">
        <v>2013</v>
      </c>
      <c r="O14" s="63">
        <v>43622</v>
      </c>
      <c r="P14" s="30">
        <v>1.316</v>
      </c>
      <c r="Q14" s="19"/>
      <c r="R14" s="27">
        <f>IF(P14="","",T14*M14*LOOKUP(RIGHT($D$2,3),'定数'!$A$6:$A$13,'定数'!$B$6:$B$13))</f>
        <v>4415.369989911990</v>
      </c>
      <c r="S14" s="65"/>
      <c r="T14" s="66">
        <f>IF(P14="","",IF(G14="買",(P14-H14),(H14-P14))*IF(RIGHT($D$2,3)="JPY",100,10000))</f>
        <v>70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101876.479885058</v>
      </c>
      <c r="Y14" s="72">
        <f>IF(X14&lt;&gt;"",1-(C14/X14),"")</f>
        <v>0.0299999999999996</v>
      </c>
    </row>
    <row r="15" ht="14" customHeight="1">
      <c r="A15" s="13"/>
      <c r="B15" s="30">
        <v>7</v>
      </c>
      <c r="C15" s="21">
        <f>IF(R14="","",C14+R14)</f>
        <v>103235.555478418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3097.066664352540</v>
      </c>
      <c r="L15" s="70"/>
      <c r="M15" s="64">
        <f>IF(J15="","",(K15/J15)/LOOKUP(RIGHT($D$2,3),'定数'!$A$6:$A$13,'定数'!$B$6:$B$13))</f>
        <v>0.274562647548984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-3097.066664352540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103235.555478418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100138.488814065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3004.154664421950</v>
      </c>
      <c r="L16" s="70"/>
      <c r="M16" s="64">
        <f>IF(J16="","",(K16/J16)/LOOKUP(RIGHT($D$2,3),'定数'!$A$6:$A$13,'定数'!$B$6:$B$13))</f>
        <v>0.556324937855917</v>
      </c>
      <c r="N16" s="30">
        <v>2013</v>
      </c>
      <c r="O16" s="63">
        <v>43637</v>
      </c>
      <c r="P16" s="30">
        <v>1.3144</v>
      </c>
      <c r="Q16" s="19"/>
      <c r="R16" s="27">
        <f>IF(P16="","",T16*M16*LOOKUP(RIGHT($D$2,3),'定数'!$A$6:$A$13,'定数'!$B$6:$B$13))</f>
        <v>4339.334515276150</v>
      </c>
      <c r="S16" s="65"/>
      <c r="T16" s="66">
        <f>IF(P16="","",IF(G16="買",(P16-H16),(H16-P16))*IF(RIGHT($D$2,3)="JPY",100,10000))</f>
        <v>65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103235.555478418</v>
      </c>
      <c r="Y16" s="72">
        <f>IF(X16&lt;&gt;"",1-(C16/X16),"")</f>
        <v>0.0300000000000045</v>
      </c>
    </row>
    <row r="17" ht="14" customHeight="1">
      <c r="A17" s="13"/>
      <c r="B17" s="30">
        <v>9</v>
      </c>
      <c r="C17" s="21">
        <f>IF(R16="","",C16+R16)</f>
        <v>104477.823329341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3134.334699880230</v>
      </c>
      <c r="L17" s="70"/>
      <c r="M17" s="64">
        <f>IF(J17="","",(K17/J17)/LOOKUP(RIGHT($D$2,3),'定数'!$A$6:$A$13,'定数'!$B$6:$B$13))</f>
        <v>0.378542838149786</v>
      </c>
      <c r="N17" s="30">
        <v>2013</v>
      </c>
      <c r="O17" s="63">
        <v>43648</v>
      </c>
      <c r="P17" s="30">
        <v>1.2982</v>
      </c>
      <c r="Q17" s="19"/>
      <c r="R17" s="27">
        <f>IF(P17="","",T17*M17*LOOKUP(RIGHT($D$2,3),'定数'!$A$6:$A$13,'定数'!$B$6:$B$13))</f>
        <v>4542.514057797430</v>
      </c>
      <c r="S17" s="65"/>
      <c r="T17" s="66">
        <f>IF(P17="","",IF(G17="買",(P17-H17),(H17-P17))*IF(RIGHT($D$2,3)="JPY",100,10000))</f>
        <v>100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104477.823329341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109020.337387138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3270.610121614140</v>
      </c>
      <c r="L18" s="70"/>
      <c r="M18" s="64">
        <f>IF(J18="","",(K18/J18)/LOOKUP(RIGHT($D$2,3),'定数'!$A$6:$A$13,'定数'!$B$6:$B$13))</f>
        <v>0.363401124623793</v>
      </c>
      <c r="N18" s="30">
        <v>2013</v>
      </c>
      <c r="O18" s="63">
        <v>43651</v>
      </c>
      <c r="P18" s="30">
        <v>1.2852</v>
      </c>
      <c r="Q18" s="19"/>
      <c r="R18" s="27">
        <f>IF(P18="","",T18*M18*LOOKUP(RIGHT($D$2,3),'定数'!$A$6:$A$13,'定数'!$B$6:$B$13))</f>
        <v>4840.502979988920</v>
      </c>
      <c r="S18" s="65"/>
      <c r="T18" s="66">
        <f>IF(P18="","",IF(G18="買",(P18-H18),(H18-P18))*IF(RIGHT($D$2,3)="JPY",100,10000))</f>
        <v>111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109020.337387138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113860.840367127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3415.825211013810</v>
      </c>
      <c r="L19" s="70"/>
      <c r="M19" s="64">
        <f>IF(J19="","",(K19/J19)/LOOKUP(RIGHT($D$2,3),'定数'!$A$6:$A$13,'定数'!$B$6:$B$13))</f>
        <v>0.330990815020718</v>
      </c>
      <c r="N19" s="30">
        <v>2013</v>
      </c>
      <c r="O19" s="63">
        <v>43671</v>
      </c>
      <c r="P19" s="30">
        <v>1.3264</v>
      </c>
      <c r="Q19" s="19"/>
      <c r="R19" s="27">
        <f>IF(P19="","",T19*M19*LOOKUP(RIGHT($D$2,3),'定数'!$A$6:$A$13,'定数'!$B$6:$B$13))</f>
        <v>4964.862225310770</v>
      </c>
      <c r="S19" s="65"/>
      <c r="T19" s="66">
        <f>IF(P19="","",IF(G19="買",(P19-H19),(H19-P19))*IF(RIGHT($D$2,3)="JPY",100,10000))</f>
        <v>125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113860.840367127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118825.702592438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3564.771077773140</v>
      </c>
      <c r="L20" s="70"/>
      <c r="M20" s="64">
        <f>IF(J20="","",(K20/J20)/LOOKUP(RIGHT($D$2,3),'定数'!$A$6:$A$13,'定数'!$B$6:$B$13))</f>
        <v>0.495107094135158</v>
      </c>
      <c r="N20" s="30">
        <v>2013</v>
      </c>
      <c r="O20" s="63">
        <v>43690</v>
      </c>
      <c r="P20" s="30">
        <v>1.3266</v>
      </c>
      <c r="Q20" s="19"/>
      <c r="R20" s="27">
        <f>IF(P20="","",T20*M20*LOOKUP(RIGHT($D$2,3),'定数'!$A$6:$A$13,'定数'!$B$6:$B$13))</f>
        <v>-3564.771077773140</v>
      </c>
      <c r="S20" s="65"/>
      <c r="T20" s="66">
        <f>IF(P20="","",IF(G20="買",(P20-H20),(H20-P20))*IF(RIGHT($D$2,3)="JPY",100,10000))</f>
        <v>-60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118825.702592438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115260.931514665</v>
      </c>
      <c r="D21" s="21"/>
      <c r="E21" s="30">
        <v>2013</v>
      </c>
      <c r="F21" s="80">
        <v>3.03448275862069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3457.827945439950</v>
      </c>
      <c r="L21" s="70"/>
      <c r="M21" s="64">
        <f>IF(J21="","",(K21/J21)/LOOKUP(RIGHT($D$2,3),'定数'!$A$6:$A$13,'定数'!$B$6:$B$13))</f>
        <v>0.389395038900895</v>
      </c>
      <c r="N21" s="30">
        <v>2013</v>
      </c>
      <c r="O21" s="63">
        <v>43707</v>
      </c>
      <c r="P21" s="30">
        <v>1.3196</v>
      </c>
      <c r="Q21" s="19"/>
      <c r="R21" s="27">
        <f>IF(P21="","",T21*M21*LOOKUP(RIGHT($D$2,3),'定数'!$A$6:$A$13,'定数'!$B$6:$B$13))</f>
        <v>5046.5597041556</v>
      </c>
      <c r="S21" s="65"/>
      <c r="T21" s="66">
        <f>IF(P21="","",IF(G21="買",(P21-H21),(H21-P21))*IF(RIGHT($D$2,3)="JPY",100,10000))</f>
        <v>108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118825.702592438</v>
      </c>
      <c r="Y21" s="72">
        <f>IF(X21&lt;&gt;"",1-(C21/X21),"")</f>
        <v>0.0299999999999988</v>
      </c>
    </row>
    <row r="22" ht="14" customHeight="1">
      <c r="A22" s="13"/>
      <c r="B22" s="30">
        <v>14</v>
      </c>
      <c r="C22" s="21">
        <f>IF(R21="","",C21+R21)</f>
        <v>120307.491218821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3609.224736564630</v>
      </c>
      <c r="L22" s="70"/>
      <c r="M22" s="64">
        <f>IF(J22="","",(K22/J22)/LOOKUP(RIGHT($D$2,3),'定数'!$A$6:$A$13,'定数'!$B$6:$B$13))</f>
        <v>0.493063488601725</v>
      </c>
      <c r="N22" s="30">
        <v>2013</v>
      </c>
      <c r="O22" s="63">
        <v>43721</v>
      </c>
      <c r="P22" s="30">
        <v>1.3404</v>
      </c>
      <c r="Q22" s="19"/>
      <c r="R22" s="27">
        <f>IF(P22="","",T22*M22*LOOKUP(RIGHT($D$2,3),'定数'!$A$6:$A$13,'定数'!$B$6:$B$13))</f>
        <v>5265.918058266420</v>
      </c>
      <c r="S22" s="65"/>
      <c r="T22" s="66">
        <f>IF(P22="","",IF(G22="買",(P22-H22),(H22-P22))*IF(RIGHT($D$2,3)="JPY",100,10000))</f>
        <v>89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71">
        <f>IF(C22&lt;&gt;"",MAX(X21,C22),"")</f>
        <v>120307.491218821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125573.409277087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3767.202278312610</v>
      </c>
      <c r="L23" s="70"/>
      <c r="M23" s="64">
        <f>IF(J23="","",(K23/J23)/LOOKUP(RIGHT($D$2,3),'定数'!$A$6:$A$13,'定数'!$B$6:$B$13))</f>
        <v>0.896952923407764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-3767.202278312610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125573.409277087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121806.206998774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31</v>
      </c>
      <c r="K24" s="69">
        <f>IF(J24="","",C24*0.03)</f>
        <v>3654.186209963220</v>
      </c>
      <c r="L24" s="70"/>
      <c r="M24" s="64">
        <f>IF(J24="","",(K24/J24)/LOOKUP(RIGHT($D$2,3),'定数'!$A$6:$A$13,'定数'!$B$6:$B$13))</f>
        <v>0.982308120957855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-6601.110572836790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125573.409277087</v>
      </c>
      <c r="Y24" s="72">
        <f>IF(X24&lt;&gt;"",1-(C24/X24),"")</f>
        <v>0.0300000000000031</v>
      </c>
    </row>
    <row r="25" ht="14" customHeight="1">
      <c r="A25" s="13"/>
      <c r="B25" s="30">
        <v>17</v>
      </c>
      <c r="C25" s="21">
        <f>IF(R24="","",C24+R24)</f>
        <v>115205.096425937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3456.152892778110</v>
      </c>
      <c r="L25" s="70"/>
      <c r="M25" s="64">
        <f>IF(J25="","",(K25/J25)/LOOKUP(RIGHT($D$2,3),'定数'!$A$6:$A$13,'定数'!$B$6:$B$13))</f>
        <v>0.6400283134774279</v>
      </c>
      <c r="N25" s="30">
        <v>2018</v>
      </c>
      <c r="O25" s="63">
        <v>43550</v>
      </c>
      <c r="P25" s="30">
        <v>1.2414</v>
      </c>
      <c r="Q25" s="19"/>
      <c r="R25" s="27">
        <f>IF(P25="","",T25*M25*LOOKUP(RIGHT($D$2,3),'定数'!$A$6:$A$13,'定数'!$B$6:$B$13))</f>
        <v>4147.383471333730</v>
      </c>
      <c r="S25" s="65"/>
      <c r="T25" s="66">
        <f>IF(P25="","",IF(G25="買",(P25-H25),(H25-P25))*IF(RIGHT($D$2,3)="JPY",100,10000))</f>
        <v>54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125573.409277087</v>
      </c>
      <c r="Y25" s="72">
        <f>IF(X25&lt;&gt;"",1-(C25/X25),"")</f>
        <v>0.08256774193548851</v>
      </c>
    </row>
    <row r="26" ht="14" customHeight="1">
      <c r="A26" s="13"/>
      <c r="B26" s="30">
        <v>18</v>
      </c>
      <c r="C26" s="21">
        <f>IF(R25="","",C25+R25)</f>
        <v>119352.479897271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3580.574396918130</v>
      </c>
      <c r="L26" s="70"/>
      <c r="M26" s="64">
        <f>IF(J26="","",(K26/J26)/LOOKUP(RIGHT($D$2,3),'定数'!$A$6:$A$13,'定数'!$B$6:$B$13))</f>
        <v>1.75518352790104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-3580.574396918120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125573.409277087</v>
      </c>
      <c r="Y26" s="72">
        <f>IF(X26&lt;&gt;"",1-(C26/X26),"")</f>
        <v>0.049540180645164</v>
      </c>
    </row>
    <row r="27" ht="14" customHeight="1">
      <c r="A27" s="13"/>
      <c r="B27" s="30">
        <v>19</v>
      </c>
      <c r="C27" s="21">
        <f>IF(R26="","",C26+R26)</f>
        <v>115771.905500353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3473.157165010590</v>
      </c>
      <c r="L27" s="70"/>
      <c r="M27" s="64">
        <f>IF(J27="","",(K27/J27)/LOOKUP(RIGHT($D$2,3),'定数'!$A$6:$A$13,'定数'!$B$6:$B$13))</f>
        <v>1.31558983523128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-3473.157165010580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125573.409277087</v>
      </c>
      <c r="Y27" s="72">
        <f>IF(X27&lt;&gt;"",1-(C27/X27),"")</f>
        <v>0.07805397522580799</v>
      </c>
    </row>
    <row r="28" ht="14" customHeight="1">
      <c r="A28" s="13"/>
      <c r="B28" s="30">
        <v>20</v>
      </c>
      <c r="C28" s="21">
        <f>IF(R27="","",C27+R27)</f>
        <v>112298.748335342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3368.962450060260</v>
      </c>
      <c r="L28" s="70"/>
      <c r="M28" s="64">
        <f>IF(J28="","",(K28/J28)/LOOKUP(RIGHT($D$2,3),'定数'!$A$6:$A$13,'定数'!$B$6:$B$13))</f>
        <v>0.652899699624081</v>
      </c>
      <c r="N28" s="30">
        <v>2018</v>
      </c>
      <c r="O28" s="63">
        <v>43586</v>
      </c>
      <c r="P28" s="30">
        <v>1.2001</v>
      </c>
      <c r="Q28" s="19"/>
      <c r="R28" s="27">
        <f>IF(P28="","",T28*M28*LOOKUP(RIGHT($D$2,3),'定数'!$A$6:$A$13,'定数'!$B$6:$B$13))</f>
        <v>4857.573765203160</v>
      </c>
      <c r="S28" s="65"/>
      <c r="T28" s="66">
        <f>IF(P28="","",IF(G28="買",(P28-H28),(H28-P28))*IF(RIGHT($D$2,3)="JPY",100,10000))</f>
        <v>62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125573.409277087</v>
      </c>
      <c r="Y28" s="72">
        <f>IF(X28&lt;&gt;"",1-(C28/X28),"")</f>
        <v>0.105712355969037</v>
      </c>
    </row>
    <row r="29" ht="14" customHeight="1">
      <c r="A29" s="13"/>
      <c r="B29" s="30">
        <v>21</v>
      </c>
      <c r="C29" s="21">
        <f>IF(R28="","",C28+R28)</f>
        <v>117156.322100545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3514.689663016350</v>
      </c>
      <c r="L29" s="70"/>
      <c r="M29" s="64">
        <f>IF(J29="","",(K29/J29)/LOOKUP(RIGHT($D$2,3),'定数'!$A$6:$A$13,'定数'!$B$6:$B$13))</f>
        <v>0.480148861067807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-3514.689663016350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125573.409277087</v>
      </c>
      <c r="Y29" s="72">
        <f>IF(X29&lt;&gt;"",1-(C29/X29),"")</f>
        <v>0.0670292160179316</v>
      </c>
    </row>
    <row r="30" ht="14" customHeight="1">
      <c r="A30" s="13"/>
      <c r="B30" s="30">
        <v>22</v>
      </c>
      <c r="C30" s="21">
        <f>IF(R29="","",C29+R29)</f>
        <v>113641.632437529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3409.248973125870</v>
      </c>
      <c r="L30" s="70"/>
      <c r="M30" s="64">
        <f>IF(J30="","",(K30/J30)/LOOKUP(RIGHT($D$2,3),'定数'!$A$6:$A$13,'定数'!$B$6:$B$13))</f>
        <v>0.389183672731264</v>
      </c>
      <c r="N30" s="30">
        <v>2018</v>
      </c>
      <c r="O30" s="63">
        <v>43614</v>
      </c>
      <c r="P30" s="30">
        <v>1.1554</v>
      </c>
      <c r="Q30" s="19"/>
      <c r="R30" s="27">
        <f>IF(P30="","",T30*M30*LOOKUP(RIGHT($D$2,3),'定数'!$A$6:$A$13,'定数'!$B$6:$B$13))</f>
        <v>4950.416317141680</v>
      </c>
      <c r="S30" s="65"/>
      <c r="T30" s="66">
        <f>IF(P30="","",IF(G30="買",(P30-H30),(H30-P30))*IF(RIGHT($D$2,3)="JPY",100,10000))</f>
        <v>106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125573.409277087</v>
      </c>
      <c r="Y30" s="72">
        <f>IF(X30&lt;&gt;"",1-(C30/X30),"")</f>
        <v>0.0950183395373909</v>
      </c>
    </row>
    <row r="31" ht="14" customHeight="1">
      <c r="A31" s="13"/>
      <c r="B31" s="30">
        <v>23</v>
      </c>
      <c r="C31" s="21">
        <f>IF(R30="","",C30+R30)</f>
        <v>118592.048754671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3557.761462640130</v>
      </c>
      <c r="L31" s="70"/>
      <c r="M31" s="64">
        <f>IF(J31="","",(K31/J31)/LOOKUP(RIGHT($D$2,3),'定数'!$A$6:$A$13,'定数'!$B$6:$B$13))</f>
        <v>0.50250868116386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-3557.761462640130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125573.409277087</v>
      </c>
      <c r="Y31" s="72">
        <f>IF(X31&lt;&gt;"",1-(C31/X31),"")</f>
        <v>0.0555958507665513</v>
      </c>
    </row>
    <row r="32" ht="14" customHeight="1">
      <c r="A32" s="13"/>
      <c r="B32" s="30">
        <v>24</v>
      </c>
      <c r="C32" s="21">
        <f>IF(R31="","",C31+R31)</f>
        <v>115034.287292031</v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s="71">
        <f>IF(C32&lt;&gt;"",MAX(X31,C32),"")</f>
        <v>125573.409277087</v>
      </c>
      <c r="Y32" s="72">
        <f>IF(X32&lt;&gt;"",1-(C32/X32),"")</f>
        <v>0.08392797524355371</v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P20:Q20"/>
    <mergeCell ref="R20:S20"/>
    <mergeCell ref="T20:U20"/>
    <mergeCell ref="C21:D21"/>
    <mergeCell ref="K21:L21"/>
    <mergeCell ref="P21:Q21"/>
    <mergeCell ref="R21:S21"/>
    <mergeCell ref="T21:U21"/>
    <mergeCell ref="C22:D22"/>
    <mergeCell ref="K22:L22"/>
    <mergeCell ref="P22:Q22"/>
    <mergeCell ref="R22:S22"/>
    <mergeCell ref="T22:U22"/>
    <mergeCell ref="C23:D23"/>
    <mergeCell ref="K23:L23"/>
    <mergeCell ref="R23:S23"/>
    <mergeCell ref="T23:U23"/>
    <mergeCell ref="C24:D24"/>
    <mergeCell ref="K24:L24"/>
    <mergeCell ref="R24:S24"/>
    <mergeCell ref="T24:U24"/>
    <mergeCell ref="C25:D25"/>
    <mergeCell ref="K25:L25"/>
    <mergeCell ref="P25:Q25"/>
    <mergeCell ref="R25:S25"/>
    <mergeCell ref="T25:U25"/>
    <mergeCell ref="C26:D26"/>
    <mergeCell ref="K26:L26"/>
    <mergeCell ref="R26:S26"/>
    <mergeCell ref="T26:U26"/>
    <mergeCell ref="C27:D27"/>
    <mergeCell ref="K27:L27"/>
    <mergeCell ref="R27:S27"/>
    <mergeCell ref="T27:U27"/>
    <mergeCell ref="C28:D28"/>
    <mergeCell ref="K28:L28"/>
    <mergeCell ref="P28:Q28"/>
    <mergeCell ref="R28:S28"/>
    <mergeCell ref="T28:U28"/>
    <mergeCell ref="C29:D29"/>
    <mergeCell ref="K29:L29"/>
    <mergeCell ref="R29:S29"/>
    <mergeCell ref="T29:U29"/>
    <mergeCell ref="C30:D30"/>
    <mergeCell ref="K30:L30"/>
    <mergeCell ref="P30:Q30"/>
    <mergeCell ref="R30:S30"/>
    <mergeCell ref="T30:U30"/>
    <mergeCell ref="C31:D31"/>
    <mergeCell ref="K31:L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  <mergeCell ref="H12:I12"/>
    <mergeCell ref="H13:I13"/>
    <mergeCell ref="P13:Q13"/>
    <mergeCell ref="H14:I14"/>
    <mergeCell ref="H15:I15"/>
    <mergeCell ref="P15:Q15"/>
    <mergeCell ref="H16:I16"/>
    <mergeCell ref="H17:I17"/>
    <mergeCell ref="H18:I18"/>
    <mergeCell ref="H19:I19"/>
    <mergeCell ref="H20:I20"/>
    <mergeCell ref="H21:I21"/>
    <mergeCell ref="H22:I22"/>
    <mergeCell ref="H23:I23"/>
    <mergeCell ref="P23:Q23"/>
    <mergeCell ref="H24:I24"/>
    <mergeCell ref="P24:Q24"/>
    <mergeCell ref="H25:I25"/>
    <mergeCell ref="H26:I26"/>
    <mergeCell ref="P26:Q26"/>
    <mergeCell ref="H27:I27"/>
    <mergeCell ref="P27:Q27"/>
    <mergeCell ref="H28:I28"/>
    <mergeCell ref="H29:I29"/>
    <mergeCell ref="P29:Q29"/>
    <mergeCell ref="H30:I30"/>
    <mergeCell ref="H31:I31"/>
    <mergeCell ref="P31:Q31"/>
  </mergeCells>
  <conditionalFormatting sqref="D4:E4 H4 R9:U108">
    <cfRule type="cellIs" dxfId="3" priority="1" operator="lessThan" stopIfTrue="1">
      <formula>0</formula>
    </cfRule>
  </conditionalFormatting>
  <conditionalFormatting sqref="G9:G31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32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136843.038515349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36843.0385153492</v>
      </c>
      <c r="E4" s="27"/>
      <c r="F4" t="s" s="14">
        <v>28</v>
      </c>
      <c r="G4" s="15"/>
      <c r="H4" s="28">
        <f>SUM($T$9:$U$108)</f>
        <v>732</v>
      </c>
      <c r="I4" s="19"/>
      <c r="J4" t="s" s="14">
        <v>29</v>
      </c>
      <c r="K4" s="15"/>
      <c r="L4" s="21">
        <f>MAX($C$9:$D$990)-C9</f>
        <v>42411.294113954</v>
      </c>
      <c r="M4" s="21"/>
      <c r="N4" t="s" s="14">
        <v>30</v>
      </c>
      <c r="O4" s="15"/>
      <c r="P4" s="29">
        <f>MAX(Y1:Y993)</f>
        <v>0.0878726410623694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12</v>
      </c>
      <c r="D5" t="s" s="14">
        <v>32</v>
      </c>
      <c r="E5" s="30">
        <f>COUNTIF($R$9:$R$990,"&lt;0")</f>
        <v>11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0.521739130434783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2981.062534482760</v>
      </c>
      <c r="L12" s="70"/>
      <c r="M12" s="64">
        <f>IF(J12="","",(K12/J12)/LOOKUP(RIGHT($D$2,3),'定数'!$A$6:$A$13,'定数'!$B$6:$B$13))</f>
        <v>1.18296132320744</v>
      </c>
      <c r="N12" s="30">
        <v>2013</v>
      </c>
      <c r="O12" s="63">
        <v>43602</v>
      </c>
      <c r="P12" s="30">
        <v>1.2831</v>
      </c>
      <c r="Q12" s="19"/>
      <c r="R12" s="27">
        <f>IF(P12="","",T12*M12*LOOKUP(RIGHT($D$2,3),'定数'!$A$6:$A$13,'定数'!$B$6:$B$13))</f>
        <v>5394.303633825930</v>
      </c>
      <c r="S12" s="65"/>
      <c r="T12" s="66">
        <f>IF(P12="","",IF(G12="買",(P12-H12),(H12-P12))*IF(RIGHT($D$2,3)="JPY",100,10000))</f>
        <v>38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s="21">
        <f>IF(R12="","",C12+R12)</f>
        <v>104763.054783251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3142.891643497530</v>
      </c>
      <c r="L13" s="70"/>
      <c r="M13" s="64">
        <f>IF(J13="","",(K13/J13)/LOOKUP(RIGHT($D$2,3),'定数'!$A$6:$A$13,'定数'!$B$6:$B$13))</f>
        <v>0.331528654377377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-3142.891643497530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104763.054783251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101620.163139753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3048.604894192590</v>
      </c>
      <c r="L14" s="70"/>
      <c r="M14" s="64">
        <f>IF(J14="","",(K14/J14)/LOOKUP(RIGHT($D$2,3),'定数'!$A$6:$A$13,'定数'!$B$6:$B$13))</f>
        <v>0.540532782658261</v>
      </c>
      <c r="N14" s="30">
        <v>2013</v>
      </c>
      <c r="O14" s="63">
        <v>43622</v>
      </c>
      <c r="P14" s="30">
        <v>1.3183</v>
      </c>
      <c r="Q14" s="19"/>
      <c r="R14" s="27">
        <f>IF(P14="","",T14*M14*LOOKUP(RIGHT($D$2,3),'定数'!$A$6:$A$13,'定数'!$B$6:$B$13))</f>
        <v>6032.345854466190</v>
      </c>
      <c r="S14" s="65"/>
      <c r="T14" s="66">
        <f>IF(P14="","",IF(G14="買",(P14-H14),(H14-P14))*IF(RIGHT($D$2,3)="JPY",100,10000))</f>
        <v>93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104763.054783251</v>
      </c>
      <c r="Y14" s="72">
        <f>IF(X14&lt;&gt;"",1-(C14/X14),"")</f>
        <v>0.0300000000000045</v>
      </c>
    </row>
    <row r="15" ht="14" customHeight="1">
      <c r="A15" s="13"/>
      <c r="B15" s="30">
        <v>7</v>
      </c>
      <c r="C15" s="21">
        <f>IF(R14="","",C14+R14)</f>
        <v>107652.508994219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3229.575269826570</v>
      </c>
      <c r="L15" s="70"/>
      <c r="M15" s="64">
        <f>IF(J15="","",(K15/J15)/LOOKUP(RIGHT($D$2,3),'定数'!$A$6:$A$13,'定数'!$B$6:$B$13))</f>
        <v>0.286309864346327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-3229.575269826570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107652.508994219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104422.933724392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3132.688011731760</v>
      </c>
      <c r="L16" s="70"/>
      <c r="M16" s="64">
        <f>IF(J16="","",(K16/J16)/LOOKUP(RIGHT($D$2,3),'定数'!$A$6:$A$13,'定数'!$B$6:$B$13))</f>
        <v>0.580127409579956</v>
      </c>
      <c r="N16" s="30">
        <v>2013</v>
      </c>
      <c r="O16" s="63">
        <v>43637</v>
      </c>
      <c r="P16" s="30">
        <v>1.3122</v>
      </c>
      <c r="Q16" s="19"/>
      <c r="R16" s="27">
        <f>IF(P16="","",T16*M16*LOOKUP(RIGHT($D$2,3),'定数'!$A$6:$A$13,'定数'!$B$6:$B$13))</f>
        <v>6056.530156014740</v>
      </c>
      <c r="S16" s="65"/>
      <c r="T16" s="66">
        <f>IF(P16="","",IF(G16="買",(P16-H16),(H16-P16))*IF(RIGHT($D$2,3)="JPY",100,10000))</f>
        <v>87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107652.508994219</v>
      </c>
      <c r="Y16" s="72">
        <f>IF(X16&lt;&gt;"",1-(C16/X16),"")</f>
        <v>0.030000000000004</v>
      </c>
    </row>
    <row r="17" ht="14" customHeight="1">
      <c r="A17" s="13"/>
      <c r="B17" s="30">
        <v>9</v>
      </c>
      <c r="C17" s="21">
        <f>IF(R16="","",C16+R16)</f>
        <v>110479.463880407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3314.383916412210</v>
      </c>
      <c r="L17" s="70"/>
      <c r="M17" s="64">
        <f>IF(J17="","",(K17/J17)/LOOKUP(RIGHT($D$2,3),'定数'!$A$6:$A$13,'定数'!$B$6:$B$13))</f>
        <v>0.40028791261017</v>
      </c>
      <c r="N17" s="30">
        <v>2013</v>
      </c>
      <c r="O17" s="63">
        <v>43649</v>
      </c>
      <c r="P17" s="30">
        <v>1.2949</v>
      </c>
      <c r="Q17" s="19"/>
      <c r="R17" s="27">
        <f>IF(P17="","",T17*M17*LOOKUP(RIGHT($D$2,3),'定数'!$A$6:$A$13,'定数'!$B$6:$B$13))</f>
        <v>6388.595085258310</v>
      </c>
      <c r="S17" s="65"/>
      <c r="T17" s="66">
        <f>IF(P17="","",IF(G17="買",(P17-H17),(H17-P17))*IF(RIGHT($D$2,3)="JPY",100,10000))</f>
        <v>133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110479.463880407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116868.058965665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3506.041768969950</v>
      </c>
      <c r="L18" s="70"/>
      <c r="M18" s="64">
        <f>IF(J18="","",(K18/J18)/LOOKUP(RIGHT($D$2,3),'定数'!$A$6:$A$13,'定数'!$B$6:$B$13))</f>
        <v>0.389560196552217</v>
      </c>
      <c r="N18" s="30">
        <v>2013</v>
      </c>
      <c r="O18" s="63">
        <v>43651</v>
      </c>
      <c r="P18" s="30">
        <v>1.2815</v>
      </c>
      <c r="Q18" s="19"/>
      <c r="R18" s="27">
        <f>IF(P18="","",T18*M18*LOOKUP(RIGHT($D$2,3),'定数'!$A$6:$A$13,'定数'!$B$6:$B$13))</f>
        <v>6918.589090767370</v>
      </c>
      <c r="S18" s="65"/>
      <c r="T18" s="66">
        <f>IF(P18="","",IF(G18="買",(P18-H18),(H18-P18))*IF(RIGHT($D$2,3)="JPY",100,10000))</f>
        <v>148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116868.058965665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123786.648056432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3713.599441692960</v>
      </c>
      <c r="L19" s="70"/>
      <c r="M19" s="64">
        <f>IF(J19="","",(K19/J19)/LOOKUP(RIGHT($D$2,3),'定数'!$A$6:$A$13,'定数'!$B$6:$B$13))</f>
        <v>0.359844907140791</v>
      </c>
      <c r="N19" s="30">
        <v>2013</v>
      </c>
      <c r="O19" s="63">
        <v>43677</v>
      </c>
      <c r="P19" s="30">
        <v>1.3306</v>
      </c>
      <c r="Q19" s="19"/>
      <c r="R19" s="27">
        <f>IF(P19="","",T19*M19*LOOKUP(RIGHT($D$2,3),'定数'!$A$6:$A$13,'定数'!$B$6:$B$13))</f>
        <v>7211.291939101450</v>
      </c>
      <c r="S19" s="65"/>
      <c r="T19" s="66">
        <f>IF(P19="","",IF(G19="買",(P19-H19),(H19-P19))*IF(RIGHT($D$2,3)="JPY",100,10000))</f>
        <v>167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123786.648056432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130997.939995533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3929.938199865990</v>
      </c>
      <c r="L20" s="70"/>
      <c r="M20" s="64">
        <f>IF(J20="","",(K20/J20)/LOOKUP(RIGHT($D$2,3),'定数'!$A$6:$A$13,'定数'!$B$6:$B$13))</f>
        <v>0.545824749981388</v>
      </c>
      <c r="N20" s="30">
        <v>2013</v>
      </c>
      <c r="O20" s="63">
        <v>43690</v>
      </c>
      <c r="P20" s="30">
        <v>1.3266</v>
      </c>
      <c r="Q20" s="19"/>
      <c r="R20" s="27">
        <f>IF(P20="","",T20*M20*LOOKUP(RIGHT($D$2,3),'定数'!$A$6:$A$13,'定数'!$B$6:$B$13))</f>
        <v>-3929.938199865990</v>
      </c>
      <c r="S20" s="65"/>
      <c r="T20" s="66">
        <f>IF(P20="","",IF(G20="買",(P20-H20),(H20-P20))*IF(RIGHT($D$2,3)="JPY",100,10000))</f>
        <v>-60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130997.939995533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127068.001795667</v>
      </c>
      <c r="D21" s="21"/>
      <c r="E21" s="30">
        <v>2013</v>
      </c>
      <c r="F21" s="80">
        <v>3.03448275862069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3812.040053870010</v>
      </c>
      <c r="L21" s="70"/>
      <c r="M21" s="64">
        <f>IF(J21="","",(K21/J21)/LOOKUP(RIGHT($D$2,3),'定数'!$A$6:$A$13,'定数'!$B$6:$B$13))</f>
        <v>0.429283789850226</v>
      </c>
      <c r="N21" s="30">
        <v>2013</v>
      </c>
      <c r="O21" s="63">
        <v>43711</v>
      </c>
      <c r="P21" s="30">
        <v>1.3159</v>
      </c>
      <c r="Q21" s="19"/>
      <c r="R21" s="27">
        <f>IF(P21="","",T21*M21*LOOKUP(RIGHT($D$2,3),'定数'!$A$6:$A$13,'定数'!$B$6:$B$13))</f>
        <v>7469.537943393930</v>
      </c>
      <c r="S21" s="65"/>
      <c r="T21" s="66">
        <f>IF(P21="","",IF(G21="買",(P21-H21),(H21-P21))*IF(RIGHT($D$2,3)="JPY",100,10000))</f>
        <v>145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130997.939995533</v>
      </c>
      <c r="Y21" s="72">
        <f>IF(X21&lt;&gt;"",1-(C21/X21),"")</f>
        <v>0.0300000000000001</v>
      </c>
    </row>
    <row r="22" ht="14" customHeight="1">
      <c r="A22" s="13"/>
      <c r="B22" s="30">
        <v>14</v>
      </c>
      <c r="C22" s="21">
        <f>IF(R21="","",C21+R21)</f>
        <v>134537.539739061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4036.126192171830</v>
      </c>
      <c r="L22" s="70"/>
      <c r="M22" s="64">
        <f>IF(J22="","",(K22/J22)/LOOKUP(RIGHT($D$2,3),'定数'!$A$6:$A$13,'定数'!$B$6:$B$13))</f>
        <v>0.551383359586316</v>
      </c>
      <c r="N22" s="30">
        <v>2013</v>
      </c>
      <c r="O22" s="63">
        <v>43721</v>
      </c>
      <c r="P22" s="30">
        <v>1.3434</v>
      </c>
      <c r="Q22" s="19"/>
      <c r="R22" s="27">
        <f>IF(P22="","",T22*M22*LOOKUP(RIGHT($D$2,3),'定数'!$A$6:$A$13,'定数'!$B$6:$B$13))</f>
        <v>7873.754374892590</v>
      </c>
      <c r="S22" s="65"/>
      <c r="T22" s="66">
        <f>IF(P22="","",IF(G22="買",(P22-H22),(H22-P22))*IF(RIGHT($D$2,3)="JPY",100,10000))</f>
        <v>119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71">
        <f>IF(C22&lt;&gt;"",MAX(X21,C22),"")</f>
        <v>134537.539739061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142411.294113954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4272.338823418620</v>
      </c>
      <c r="L23" s="70"/>
      <c r="M23" s="64">
        <f>IF(J23="","",(K23/J23)/LOOKUP(RIGHT($D$2,3),'定数'!$A$6:$A$13,'定数'!$B$6:$B$13))</f>
        <v>1.01722352938539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-4272.338823418640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142411.294113954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138138.955290535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31</v>
      </c>
      <c r="K24" s="69">
        <f>IF(J24="","",C24*0.03)</f>
        <v>4144.168658716050</v>
      </c>
      <c r="L24" s="70"/>
      <c r="M24" s="64">
        <f>IF(J24="","",(K24/J24)/LOOKUP(RIGHT($D$2,3),'定数'!$A$6:$A$13,'定数'!$B$6:$B$13))</f>
        <v>1.11402383298819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-7486.240157680640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142411.294113954</v>
      </c>
      <c r="Y24" s="72">
        <f>IF(X24&lt;&gt;"",1-(C24/X24),"")</f>
        <v>0.0300000000000027</v>
      </c>
    </row>
    <row r="25" ht="14" customHeight="1">
      <c r="A25" s="13"/>
      <c r="B25" s="30">
        <v>17</v>
      </c>
      <c r="C25" s="21">
        <f>IF(R24="","",C24+R24)</f>
        <v>130652.715132854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3919.581453985620</v>
      </c>
      <c r="L25" s="70"/>
      <c r="M25" s="64">
        <f>IF(J25="","",(K25/J25)/LOOKUP(RIGHT($D$2,3),'定数'!$A$6:$A$13,'定数'!$B$6:$B$13))</f>
        <v>0.725848417404744</v>
      </c>
      <c r="N25" s="30">
        <v>2018</v>
      </c>
      <c r="O25" s="63">
        <v>43550</v>
      </c>
      <c r="P25" s="30">
        <v>1.2445</v>
      </c>
      <c r="Q25" s="19"/>
      <c r="R25" s="27">
        <f>IF(P25="","",T25*M25*LOOKUP(RIGHT($D$2,3),'定数'!$A$6:$A$13,'定数'!$B$6:$B$13))</f>
        <v>7403.653857528390</v>
      </c>
      <c r="S25" s="65"/>
      <c r="T25" s="66">
        <f>IF(P25="","",IF(G25="買",(P25-H25),(H25-P25))*IF(RIGHT($D$2,3)="JPY",100,10000))</f>
        <v>85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142411.294113954</v>
      </c>
      <c r="Y25" s="72">
        <f>IF(X25&lt;&gt;"",1-(C25/X25),"")</f>
        <v>0.0825677419354892</v>
      </c>
    </row>
    <row r="26" ht="14" customHeight="1">
      <c r="A26" s="13"/>
      <c r="B26" s="30">
        <v>18</v>
      </c>
      <c r="C26" s="21">
        <f>IF(R25="","",C25+R25)</f>
        <v>138056.368990382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4141.691069711460</v>
      </c>
      <c r="L26" s="70"/>
      <c r="M26" s="64">
        <f>IF(J26="","",(K26/J26)/LOOKUP(RIGHT($D$2,3),'定数'!$A$6:$A$13,'定数'!$B$6:$B$13))</f>
        <v>2.03024072044679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-4141.691069711450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142411.294113954</v>
      </c>
      <c r="Y26" s="72">
        <f>IF(X26&lt;&gt;"",1-(C26/X26),"")</f>
        <v>0.030579913978503</v>
      </c>
    </row>
    <row r="27" ht="14" customHeight="1">
      <c r="A27" s="13"/>
      <c r="B27" s="30">
        <v>19</v>
      </c>
      <c r="C27" s="21">
        <f>IF(R26="","",C26+R26)</f>
        <v>133914.677920671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4017.440337620130</v>
      </c>
      <c r="L27" s="70"/>
      <c r="M27" s="64">
        <f>IF(J27="","",(K27/J27)/LOOKUP(RIGHT($D$2,3),'定数'!$A$6:$A$13,'定数'!$B$6:$B$13))</f>
        <v>1.52175770364399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-4017.440337620130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142411.294113954</v>
      </c>
      <c r="Y27" s="72">
        <f>IF(X27&lt;&gt;"",1-(C27/X27),"")</f>
        <v>0.0596625165591447</v>
      </c>
    </row>
    <row r="28" ht="14" customHeight="1">
      <c r="A28" s="13"/>
      <c r="B28" s="30">
        <v>20</v>
      </c>
      <c r="C28" s="21">
        <f>IF(R27="","",C27+R27)</f>
        <v>129897.237583051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3896.917127491530</v>
      </c>
      <c r="L28" s="70"/>
      <c r="M28" s="64">
        <f>IF(J28="","",(K28/J28)/LOOKUP(RIGHT($D$2,3),'定数'!$A$6:$A$13,'定数'!$B$6:$B$13))</f>
        <v>0.7552164975758781</v>
      </c>
      <c r="N28" s="30">
        <v>2018</v>
      </c>
      <c r="O28" s="63">
        <v>43587</v>
      </c>
      <c r="P28" s="30">
        <v>1.198</v>
      </c>
      <c r="Q28" s="19"/>
      <c r="R28" s="27">
        <f>IF(P28="","",T28*M28*LOOKUP(RIGHT($D$2,3),'定数'!$A$6:$A$13,'定数'!$B$6:$B$13))</f>
        <v>7521.956315855740</v>
      </c>
      <c r="S28" s="65"/>
      <c r="T28" s="66">
        <f>IF(P28="","",IF(G28="買",(P28-H28),(H28-P28))*IF(RIGHT($D$2,3)="JPY",100,10000))</f>
        <v>83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142411.294113954</v>
      </c>
      <c r="Y28" s="72">
        <f>IF(X28&lt;&gt;"",1-(C28/X28),"")</f>
        <v>0.0878726410623694</v>
      </c>
    </row>
    <row r="29" ht="14" customHeight="1">
      <c r="A29" s="13"/>
      <c r="B29" s="30">
        <v>21</v>
      </c>
      <c r="C29" s="21">
        <f>IF(R28="","",C28+R28)</f>
        <v>137419.193898907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4122.575816967210</v>
      </c>
      <c r="L29" s="70"/>
      <c r="M29" s="64">
        <f>IF(J29="","",(K29/J29)/LOOKUP(RIGHT($D$2,3),'定数'!$A$6:$A$13,'定数'!$B$6:$B$13))</f>
        <v>0.563193417618471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-4122.575816967210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142411.294113954</v>
      </c>
      <c r="Y29" s="72">
        <f>IF(X29&lt;&gt;"",1-(C29/X29),"")</f>
        <v>0.0350541033006304</v>
      </c>
    </row>
    <row r="30" ht="14" customHeight="1">
      <c r="A30" s="13"/>
      <c r="B30" s="30">
        <v>22</v>
      </c>
      <c r="C30" s="21">
        <f>IF(R29="","",C29+R29)</f>
        <v>133296.61808194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3998.8985424582</v>
      </c>
      <c r="L30" s="70"/>
      <c r="M30" s="64">
        <f>IF(J30="","",(K30/J30)/LOOKUP(RIGHT($D$2,3),'定数'!$A$6:$A$13,'定数'!$B$6:$B$13))</f>
        <v>0.456495267403904</v>
      </c>
      <c r="N30" s="30">
        <v>2018</v>
      </c>
      <c r="O30" s="63">
        <v>43614</v>
      </c>
      <c r="P30" s="30">
        <v>1.1518</v>
      </c>
      <c r="Q30" s="19"/>
      <c r="R30" s="27">
        <f>IF(P30="","",T30*M30*LOOKUP(RIGHT($D$2,3),'定数'!$A$6:$A$13,'定数'!$B$6:$B$13))</f>
        <v>7778.679356562520</v>
      </c>
      <c r="S30" s="65"/>
      <c r="T30" s="66">
        <f>IF(P30="","",IF(G30="買",(P30-H30),(H30-P30))*IF(RIGHT($D$2,3)="JPY",100,10000))</f>
        <v>142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142411.294113954</v>
      </c>
      <c r="Y30" s="72">
        <f>IF(X30&lt;&gt;"",1-(C30/X30),"")</f>
        <v>0.06400248020160999</v>
      </c>
    </row>
    <row r="31" ht="14" customHeight="1">
      <c r="A31" s="13"/>
      <c r="B31" s="30">
        <v>23</v>
      </c>
      <c r="C31" s="21">
        <f>IF(R30="","",C30+R30)</f>
        <v>141075.297438503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4232.258923155090</v>
      </c>
      <c r="L31" s="70"/>
      <c r="M31" s="64">
        <f>IF(J31="","",(K31/J31)/LOOKUP(RIGHT($D$2,3),'定数'!$A$6:$A$13,'定数'!$B$6:$B$13))</f>
        <v>0.597776684061453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-4232.258923155090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142411.294113954</v>
      </c>
      <c r="Y31" s="72">
        <f>IF(X31&lt;&gt;"",1-(C31/X31),"")</f>
        <v>0.009381255073645831</v>
      </c>
    </row>
    <row r="32" ht="14" customHeight="1">
      <c r="A32" s="13"/>
      <c r="B32" s="30">
        <v>24</v>
      </c>
      <c r="C32" s="21">
        <f>IF(R31="","",C31+R31)</f>
        <v>136843.038515348</v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s="71">
        <f>IF(C32&lt;&gt;"",MAX(X31,C32),"")</f>
        <v>142411.294113954</v>
      </c>
      <c r="Y32" s="72">
        <f>IF(X32&lt;&gt;"",1-(C32/X32),"")</f>
        <v>0.0390998174214358</v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K31:L31"/>
    <mergeCell ref="R31:S31"/>
    <mergeCell ref="T31:U31"/>
    <mergeCell ref="C30:D30"/>
    <mergeCell ref="K30:L30"/>
    <mergeCell ref="P30:Q30"/>
    <mergeCell ref="R30:S30"/>
    <mergeCell ref="T30:U30"/>
    <mergeCell ref="C29:D29"/>
    <mergeCell ref="K29:L29"/>
    <mergeCell ref="P29:Q29"/>
    <mergeCell ref="R29:S29"/>
    <mergeCell ref="T29:U29"/>
    <mergeCell ref="C28:D28"/>
    <mergeCell ref="K28:L28"/>
    <mergeCell ref="P28:Q28"/>
    <mergeCell ref="R28:S28"/>
    <mergeCell ref="T28:U28"/>
    <mergeCell ref="C27:D27"/>
    <mergeCell ref="K27:L27"/>
    <mergeCell ref="R27:S27"/>
    <mergeCell ref="T27:U27"/>
    <mergeCell ref="C26:D26"/>
    <mergeCell ref="K26:L26"/>
    <mergeCell ref="R26:S26"/>
    <mergeCell ref="T26:U26"/>
    <mergeCell ref="C25:D25"/>
    <mergeCell ref="K25:L25"/>
    <mergeCell ref="P25:Q25"/>
    <mergeCell ref="R25:S25"/>
    <mergeCell ref="T25:U25"/>
    <mergeCell ref="C24:D24"/>
    <mergeCell ref="K24:L24"/>
    <mergeCell ref="R24:S24"/>
    <mergeCell ref="T24:U24"/>
    <mergeCell ref="C23:D23"/>
    <mergeCell ref="K23:L23"/>
    <mergeCell ref="R23:S23"/>
    <mergeCell ref="T23:U23"/>
    <mergeCell ref="C22:D22"/>
    <mergeCell ref="K22:L22"/>
    <mergeCell ref="P22:Q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  <mergeCell ref="H13:I13"/>
    <mergeCell ref="P13:Q13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H23:I23"/>
    <mergeCell ref="P23:Q23"/>
    <mergeCell ref="H24:I24"/>
    <mergeCell ref="P24:Q24"/>
    <mergeCell ref="H25:I25"/>
    <mergeCell ref="H26:I26"/>
    <mergeCell ref="P26:Q26"/>
    <mergeCell ref="H27:I27"/>
    <mergeCell ref="P27:Q27"/>
    <mergeCell ref="H28:I28"/>
    <mergeCell ref="H29:I29"/>
    <mergeCell ref="H30:I30"/>
    <mergeCell ref="H31:I31"/>
    <mergeCell ref="P31:Q31"/>
  </mergeCells>
  <conditionalFormatting sqref="D4:E4 H4 R9:U108">
    <cfRule type="cellIs" dxfId="8" priority="1" operator="lessThan" stopIfTrue="1">
      <formula>0</formula>
    </cfRule>
  </conditionalFormatting>
  <conditionalFormatting sqref="G9:G31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32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558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4" customHeight="1">
      <c r="A71" s="11"/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5" customHeight="1">
      <c r="A82" s="68">
        <v>4</v>
      </c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4" customHeight="1">
      <c r="A94" s="11"/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5" customHeight="1">
      <c r="A109" s="68">
        <v>5</v>
      </c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4" customHeight="1">
      <c r="A116" s="11"/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5" customHeight="1">
      <c r="A135" s="68">
        <v>6</v>
      </c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4" customHeight="1">
      <c r="A137" s="11"/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4" customHeight="1">
      <c r="A159" s="11"/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5" customHeight="1">
      <c r="A162" t="s" s="75">
        <v>60</v>
      </c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4" customHeight="1">
      <c r="A181" s="11"/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  <row r="183" ht="14" customHeight="1">
      <c r="A183" s="11"/>
      <c r="B183" s="11"/>
      <c r="C183" s="7"/>
      <c r="D183" s="7"/>
      <c r="E183" s="7"/>
    </row>
    <row r="184" ht="14" customHeight="1">
      <c r="A184" s="11"/>
      <c r="B184" s="11"/>
      <c r="C184" s="7"/>
      <c r="D184" s="7"/>
      <c r="E184" s="7"/>
    </row>
    <row r="185" ht="14" customHeight="1">
      <c r="A185" s="11"/>
      <c r="B185" s="11"/>
      <c r="C185" s="7"/>
      <c r="D185" s="7"/>
      <c r="E185" s="7"/>
    </row>
    <row r="186" ht="14" customHeight="1">
      <c r="A186" s="11"/>
      <c r="B186" s="11"/>
      <c r="C186" s="7"/>
      <c r="D186" s="7"/>
      <c r="E186" s="7"/>
    </row>
    <row r="187" ht="14" customHeight="1">
      <c r="A187" s="11"/>
      <c r="B187" s="11"/>
      <c r="C187" s="7"/>
      <c r="D187" s="7"/>
      <c r="E187" s="7"/>
    </row>
    <row r="188" ht="14" customHeight="1">
      <c r="A188" s="11"/>
      <c r="B188" s="11"/>
      <c r="C188" s="7"/>
      <c r="D188" s="7"/>
      <c r="E188" s="7"/>
    </row>
    <row r="189" ht="15" customHeight="1">
      <c r="A189" s="68">
        <v>9</v>
      </c>
      <c r="B189" s="11"/>
      <c r="C189" s="7"/>
      <c r="D189" s="7"/>
      <c r="E189" s="7"/>
    </row>
    <row r="190" ht="14" customHeight="1">
      <c r="A190" s="11"/>
      <c r="B190" s="11"/>
      <c r="C190" s="7"/>
      <c r="D190" s="7"/>
      <c r="E190" s="7"/>
    </row>
    <row r="191" ht="14" customHeight="1">
      <c r="A191" s="11"/>
      <c r="B191" s="11"/>
      <c r="C191" s="7"/>
      <c r="D191" s="7"/>
      <c r="E191" s="7"/>
    </row>
    <row r="192" ht="14" customHeight="1">
      <c r="A192" s="11"/>
      <c r="B192" s="11"/>
      <c r="C192" s="7"/>
      <c r="D192" s="7"/>
      <c r="E192" s="7"/>
    </row>
    <row r="193" ht="14" customHeight="1">
      <c r="A193" s="11"/>
      <c r="B193" s="11"/>
      <c r="C193" s="7"/>
      <c r="D193" s="7"/>
      <c r="E193" s="7"/>
    </row>
    <row r="194" ht="14" customHeight="1">
      <c r="A194" s="11"/>
      <c r="B194" s="11"/>
      <c r="C194" s="7"/>
      <c r="D194" s="7"/>
      <c r="E194" s="7"/>
    </row>
    <row r="195" ht="14" customHeight="1">
      <c r="A195" s="11"/>
      <c r="B195" s="11"/>
      <c r="C195" s="7"/>
      <c r="D195" s="7"/>
      <c r="E195" s="7"/>
    </row>
    <row r="196" ht="14" customHeight="1">
      <c r="A196" s="11"/>
      <c r="B196" s="11"/>
      <c r="C196" s="7"/>
      <c r="D196" s="7"/>
      <c r="E196" s="7"/>
    </row>
    <row r="197" ht="14" customHeight="1">
      <c r="A197" s="11"/>
      <c r="B197" s="11"/>
      <c r="C197" s="7"/>
      <c r="D197" s="7"/>
      <c r="E197" s="7"/>
    </row>
    <row r="198" ht="14" customHeight="1">
      <c r="A198" s="11"/>
      <c r="B198" s="11"/>
      <c r="C198" s="7"/>
      <c r="D198" s="7"/>
      <c r="E198" s="7"/>
    </row>
    <row r="199" ht="14" customHeight="1">
      <c r="A199" s="11"/>
      <c r="B199" s="11"/>
      <c r="C199" s="7"/>
      <c r="D199" s="7"/>
      <c r="E199" s="7"/>
    </row>
    <row r="200" ht="14" customHeight="1">
      <c r="A200" s="11"/>
      <c r="B200" s="11"/>
      <c r="C200" s="7"/>
      <c r="D200" s="7"/>
      <c r="E200" s="7"/>
    </row>
    <row r="201" ht="14" customHeight="1">
      <c r="A201" s="11"/>
      <c r="B201" s="11"/>
      <c r="C201" s="7"/>
      <c r="D201" s="7"/>
      <c r="E201" s="7"/>
    </row>
    <row r="202" ht="14" customHeight="1">
      <c r="A202" s="11"/>
      <c r="B202" s="11"/>
      <c r="C202" s="7"/>
      <c r="D202" s="7"/>
      <c r="E202" s="7"/>
    </row>
    <row r="203" ht="14" customHeight="1">
      <c r="A203" s="11"/>
      <c r="B203" s="11"/>
      <c r="C203" s="7"/>
      <c r="D203" s="7"/>
      <c r="E203" s="7"/>
    </row>
    <row r="204" ht="14" customHeight="1">
      <c r="A204" s="11"/>
      <c r="B204" s="11"/>
      <c r="C204" s="7"/>
      <c r="D204" s="7"/>
      <c r="E204" s="7"/>
    </row>
    <row r="205" ht="14" customHeight="1">
      <c r="A205" s="11"/>
      <c r="B205" s="11"/>
      <c r="C205" s="7"/>
      <c r="D205" s="7"/>
      <c r="E205" s="7"/>
    </row>
    <row r="206" ht="14" customHeight="1">
      <c r="A206" s="11"/>
      <c r="B206" s="11"/>
      <c r="C206" s="7"/>
      <c r="D206" s="7"/>
      <c r="E206" s="7"/>
    </row>
    <row r="207" ht="14" customHeight="1">
      <c r="A207" s="11"/>
      <c r="B207" s="11"/>
      <c r="C207" s="7"/>
      <c r="D207" s="7"/>
      <c r="E207" s="7"/>
    </row>
    <row r="208" ht="14" customHeight="1">
      <c r="A208" s="11"/>
      <c r="B208" s="11"/>
      <c r="C208" s="7"/>
      <c r="D208" s="7"/>
      <c r="E208" s="7"/>
    </row>
    <row r="209" ht="14" customHeight="1">
      <c r="A209" s="11"/>
      <c r="B209" s="11"/>
      <c r="C209" s="7"/>
      <c r="D209" s="7"/>
      <c r="E209" s="7"/>
    </row>
    <row r="210" ht="14" customHeight="1">
      <c r="A210" s="11"/>
      <c r="B210" s="11"/>
      <c r="C210" s="7"/>
      <c r="D210" s="7"/>
      <c r="E210" s="7"/>
    </row>
    <row r="211" ht="14" customHeight="1">
      <c r="A211" s="11"/>
      <c r="B211" s="11"/>
      <c r="C211" s="7"/>
      <c r="D211" s="7"/>
      <c r="E211" s="7"/>
    </row>
    <row r="212" ht="14" customHeight="1">
      <c r="A212" s="11"/>
      <c r="B212" s="11"/>
      <c r="C212" s="7"/>
      <c r="D212" s="7"/>
      <c r="E212" s="7"/>
    </row>
    <row r="213" ht="14" customHeight="1">
      <c r="A213" s="11"/>
      <c r="B213" s="11"/>
      <c r="C213" s="7"/>
      <c r="D213" s="7"/>
      <c r="E213" s="7"/>
    </row>
    <row r="214" ht="14" customHeight="1">
      <c r="A214" s="11"/>
      <c r="B214" s="11"/>
      <c r="C214" s="7"/>
      <c r="D214" s="7"/>
      <c r="E214" s="7"/>
    </row>
    <row r="215" ht="14" customHeight="1">
      <c r="A215" s="11"/>
      <c r="B215" s="11"/>
      <c r="C215" s="7"/>
      <c r="D215" s="7"/>
      <c r="E215" s="7"/>
    </row>
    <row r="216" ht="15" customHeight="1">
      <c r="A216" s="68">
        <v>10</v>
      </c>
      <c r="B216" s="11"/>
      <c r="C216" s="7"/>
      <c r="D216" s="7"/>
      <c r="E216" s="7"/>
    </row>
    <row r="217" ht="14" customHeight="1">
      <c r="A217" s="11"/>
      <c r="B217" s="11"/>
      <c r="C217" s="7"/>
      <c r="D217" s="7"/>
      <c r="E217" s="7"/>
    </row>
    <row r="218" ht="14" customHeight="1">
      <c r="A218" s="11"/>
      <c r="B218" s="11"/>
      <c r="C218" s="7"/>
      <c r="D218" s="7"/>
      <c r="E218" s="7"/>
    </row>
    <row r="219" ht="14" customHeight="1">
      <c r="A219" s="11"/>
      <c r="B219" s="11"/>
      <c r="C219" s="7"/>
      <c r="D219" s="7"/>
      <c r="E219" s="7"/>
    </row>
    <row r="220" ht="14" customHeight="1">
      <c r="A220" s="11"/>
      <c r="B220" s="11"/>
      <c r="C220" s="7"/>
      <c r="D220" s="7"/>
      <c r="E220" s="7"/>
    </row>
    <row r="221" ht="14" customHeight="1">
      <c r="A221" s="11"/>
      <c r="B221" s="11"/>
      <c r="C221" s="7"/>
      <c r="D221" s="7"/>
      <c r="E221" s="7"/>
    </row>
    <row r="222" ht="14" customHeight="1">
      <c r="A222" s="11"/>
      <c r="B222" s="11"/>
      <c r="C222" s="7"/>
      <c r="D222" s="7"/>
      <c r="E222" s="7"/>
    </row>
    <row r="223" ht="14" customHeight="1">
      <c r="A223" s="11"/>
      <c r="B223" s="11"/>
      <c r="C223" s="7"/>
      <c r="D223" s="7"/>
      <c r="E223" s="7"/>
    </row>
    <row r="224" ht="14" customHeight="1">
      <c r="A224" s="11"/>
      <c r="B224" s="11"/>
      <c r="C224" s="7"/>
      <c r="D224" s="7"/>
      <c r="E224" s="7"/>
    </row>
    <row r="225" ht="14" customHeight="1">
      <c r="A225" s="11"/>
      <c r="B225" s="11"/>
      <c r="C225" s="7"/>
      <c r="D225" s="7"/>
      <c r="E225" s="7"/>
    </row>
    <row r="226" ht="14" customHeight="1">
      <c r="A226" s="11"/>
      <c r="B226" s="11"/>
      <c r="C226" s="7"/>
      <c r="D226" s="7"/>
      <c r="E226" s="7"/>
    </row>
    <row r="227" ht="14" customHeight="1">
      <c r="A227" s="11"/>
      <c r="B227" s="11"/>
      <c r="C227" s="7"/>
      <c r="D227" s="7"/>
      <c r="E227" s="7"/>
    </row>
    <row r="228" ht="14" customHeight="1">
      <c r="A228" s="11"/>
      <c r="B228" s="11"/>
      <c r="C228" s="7"/>
      <c r="D228" s="7"/>
      <c r="E228" s="7"/>
    </row>
    <row r="229" ht="14" customHeight="1">
      <c r="A229" s="11"/>
      <c r="B229" s="11"/>
      <c r="C229" s="7"/>
      <c r="D229" s="7"/>
      <c r="E229" s="7"/>
    </row>
    <row r="230" ht="14" customHeight="1">
      <c r="A230" s="11"/>
      <c r="B230" s="11"/>
      <c r="C230" s="7"/>
      <c r="D230" s="7"/>
      <c r="E230" s="7"/>
    </row>
    <row r="231" ht="14" customHeight="1">
      <c r="A231" s="11"/>
      <c r="B231" s="11"/>
      <c r="C231" s="7"/>
      <c r="D231" s="7"/>
      <c r="E231" s="7"/>
    </row>
    <row r="232" ht="14" customHeight="1">
      <c r="A232" s="11"/>
      <c r="B232" s="11"/>
      <c r="C232" s="7"/>
      <c r="D232" s="7"/>
      <c r="E232" s="7"/>
    </row>
    <row r="233" ht="14" customHeight="1">
      <c r="A233" s="11"/>
      <c r="B233" s="11"/>
      <c r="C233" s="7"/>
      <c r="D233" s="7"/>
      <c r="E233" s="7"/>
    </row>
    <row r="234" ht="14" customHeight="1">
      <c r="A234" s="11"/>
      <c r="B234" s="11"/>
      <c r="C234" s="7"/>
      <c r="D234" s="7"/>
      <c r="E234" s="7"/>
    </row>
    <row r="235" ht="14" customHeight="1">
      <c r="A235" s="11"/>
      <c r="B235" s="11"/>
      <c r="C235" s="7"/>
      <c r="D235" s="7"/>
      <c r="E235" s="7"/>
    </row>
    <row r="236" ht="14" customHeight="1">
      <c r="A236" s="11"/>
      <c r="B236" s="11"/>
      <c r="C236" s="7"/>
      <c r="D236" s="7"/>
      <c r="E236" s="7"/>
    </row>
    <row r="237" ht="14" customHeight="1">
      <c r="A237" s="11"/>
      <c r="B237" s="11"/>
      <c r="C237" s="7"/>
      <c r="D237" s="7"/>
      <c r="E237" s="7"/>
    </row>
    <row r="238" ht="14" customHeight="1">
      <c r="A238" s="11"/>
      <c r="B238" s="11"/>
      <c r="C238" s="7"/>
      <c r="D238" s="7"/>
      <c r="E238" s="7"/>
    </row>
    <row r="239" ht="14" customHeight="1">
      <c r="A239" s="11"/>
      <c r="B239" s="11"/>
      <c r="C239" s="7"/>
      <c r="D239" s="7"/>
      <c r="E239" s="7"/>
    </row>
    <row r="240" ht="14" customHeight="1">
      <c r="A240" s="11"/>
      <c r="B240" s="11"/>
      <c r="C240" s="7"/>
      <c r="D240" s="7"/>
      <c r="E240" s="7"/>
    </row>
    <row r="241" ht="14" customHeight="1">
      <c r="A241" s="11"/>
      <c r="B241" s="11"/>
      <c r="C241" s="7"/>
      <c r="D241" s="7"/>
      <c r="E241" s="7"/>
    </row>
    <row r="242" ht="15" customHeight="1">
      <c r="A242" s="68">
        <v>11</v>
      </c>
      <c r="B242" s="11"/>
      <c r="C242" s="7"/>
      <c r="D242" s="7"/>
      <c r="E242" s="7"/>
    </row>
    <row r="243" ht="14" customHeight="1">
      <c r="A243" s="11"/>
      <c r="B243" s="11"/>
      <c r="C243" s="7"/>
      <c r="D243" s="7"/>
      <c r="E243" s="7"/>
    </row>
    <row r="244" ht="14" customHeight="1">
      <c r="A244" s="11"/>
      <c r="B244" s="11"/>
      <c r="C244" s="7"/>
      <c r="D244" s="7"/>
      <c r="E244" s="7"/>
    </row>
    <row r="245" ht="14" customHeight="1">
      <c r="A245" s="11"/>
      <c r="B245" s="11"/>
      <c r="C245" s="7"/>
      <c r="D245" s="7"/>
      <c r="E245" s="7"/>
    </row>
    <row r="246" ht="14" customHeight="1">
      <c r="A246" s="11"/>
      <c r="B246" s="11"/>
      <c r="C246" s="7"/>
      <c r="D246" s="7"/>
      <c r="E246" s="7"/>
    </row>
    <row r="247" ht="14" customHeight="1">
      <c r="A247" s="11"/>
      <c r="B247" s="11"/>
      <c r="C247" s="7"/>
      <c r="D247" s="7"/>
      <c r="E247" s="7"/>
    </row>
    <row r="248" ht="14" customHeight="1">
      <c r="A248" s="11"/>
      <c r="B248" s="11"/>
      <c r="C248" s="7"/>
      <c r="D248" s="7"/>
      <c r="E248" s="7"/>
    </row>
    <row r="249" ht="14" customHeight="1">
      <c r="A249" s="11"/>
      <c r="B249" s="11"/>
      <c r="C249" s="7"/>
      <c r="D249" s="7"/>
      <c r="E249" s="7"/>
    </row>
    <row r="250" ht="14" customHeight="1">
      <c r="A250" s="11"/>
      <c r="B250" s="11"/>
      <c r="C250" s="7"/>
      <c r="D250" s="7"/>
      <c r="E250" s="7"/>
    </row>
    <row r="251" ht="14" customHeight="1">
      <c r="A251" s="11"/>
      <c r="B251" s="11"/>
      <c r="C251" s="7"/>
      <c r="D251" s="7"/>
      <c r="E251" s="7"/>
    </row>
    <row r="252" ht="14" customHeight="1">
      <c r="A252" s="11"/>
      <c r="B252" s="11"/>
      <c r="C252" s="7"/>
      <c r="D252" s="7"/>
      <c r="E252" s="7"/>
    </row>
    <row r="253" ht="14" customHeight="1">
      <c r="A253" s="11"/>
      <c r="B253" s="11"/>
      <c r="C253" s="7"/>
      <c r="D253" s="7"/>
      <c r="E253" s="7"/>
    </row>
    <row r="254" ht="14" customHeight="1">
      <c r="A254" s="11"/>
      <c r="B254" s="11"/>
      <c r="C254" s="7"/>
      <c r="D254" s="7"/>
      <c r="E254" s="7"/>
    </row>
    <row r="255" ht="14" customHeight="1">
      <c r="A255" s="11"/>
      <c r="B255" s="11"/>
      <c r="C255" s="7"/>
      <c r="D255" s="7"/>
      <c r="E255" s="7"/>
    </row>
    <row r="256" ht="14" customHeight="1">
      <c r="A256" s="11"/>
      <c r="B256" s="11"/>
      <c r="C256" s="7"/>
      <c r="D256" s="7"/>
      <c r="E256" s="7"/>
    </row>
    <row r="257" ht="14" customHeight="1">
      <c r="A257" s="11"/>
      <c r="B257" s="11"/>
      <c r="C257" s="7"/>
      <c r="D257" s="7"/>
      <c r="E257" s="7"/>
    </row>
    <row r="258" ht="14" customHeight="1">
      <c r="A258" s="11"/>
      <c r="B258" s="11"/>
      <c r="C258" s="7"/>
      <c r="D258" s="7"/>
      <c r="E258" s="7"/>
    </row>
    <row r="259" ht="14" customHeight="1">
      <c r="A259" s="11"/>
      <c r="B259" s="11"/>
      <c r="C259" s="7"/>
      <c r="D259" s="7"/>
      <c r="E259" s="7"/>
    </row>
    <row r="260" ht="14" customHeight="1">
      <c r="A260" s="11"/>
      <c r="B260" s="11"/>
      <c r="C260" s="7"/>
      <c r="D260" s="7"/>
      <c r="E260" s="7"/>
    </row>
    <row r="261" ht="14" customHeight="1">
      <c r="A261" s="11"/>
      <c r="B261" s="11"/>
      <c r="C261" s="7"/>
      <c r="D261" s="7"/>
      <c r="E261" s="7"/>
    </row>
    <row r="262" ht="14" customHeight="1">
      <c r="A262" s="11"/>
      <c r="B262" s="11"/>
      <c r="C262" s="7"/>
      <c r="D262" s="7"/>
      <c r="E262" s="7"/>
    </row>
    <row r="263" ht="14" customHeight="1">
      <c r="A263" s="11"/>
      <c r="B263" s="11"/>
      <c r="C263" s="7"/>
      <c r="D263" s="7"/>
      <c r="E263" s="7"/>
    </row>
    <row r="264" ht="14" customHeight="1">
      <c r="A264" s="11"/>
      <c r="B264" s="11"/>
      <c r="C264" s="7"/>
      <c r="D264" s="7"/>
      <c r="E264" s="7"/>
    </row>
    <row r="265" ht="14" customHeight="1">
      <c r="A265" s="11"/>
      <c r="B265" s="11"/>
      <c r="C265" s="7"/>
      <c r="D265" s="7"/>
      <c r="E265" s="7"/>
    </row>
    <row r="266" ht="14" customHeight="1">
      <c r="A266" s="11"/>
      <c r="B266" s="11"/>
      <c r="C266" s="7"/>
      <c r="D266" s="7"/>
      <c r="E266" s="7"/>
    </row>
    <row r="267" ht="14" customHeight="1">
      <c r="A267" s="11"/>
      <c r="B267" s="11"/>
      <c r="C267" s="7"/>
      <c r="D267" s="7"/>
      <c r="E267" s="7"/>
    </row>
    <row r="268" ht="15" customHeight="1">
      <c r="A268" s="68">
        <v>12</v>
      </c>
      <c r="B268" s="11"/>
      <c r="C268" s="7"/>
      <c r="D268" s="7"/>
      <c r="E268" s="7"/>
    </row>
    <row r="269" ht="14" customHeight="1">
      <c r="A269" s="11"/>
      <c r="B269" s="11"/>
      <c r="C269" s="7"/>
      <c r="D269" s="7"/>
      <c r="E269" s="7"/>
    </row>
    <row r="270" ht="14" customHeight="1">
      <c r="A270" s="11"/>
      <c r="B270" s="11"/>
      <c r="C270" s="7"/>
      <c r="D270" s="7"/>
      <c r="E270" s="7"/>
    </row>
    <row r="271" ht="14" customHeight="1">
      <c r="A271" s="11"/>
      <c r="B271" s="11"/>
      <c r="C271" s="7"/>
      <c r="D271" s="7"/>
      <c r="E271" s="7"/>
    </row>
    <row r="272" ht="14" customHeight="1">
      <c r="A272" s="11"/>
      <c r="B272" s="11"/>
      <c r="C272" s="7"/>
      <c r="D272" s="7"/>
      <c r="E272" s="7"/>
    </row>
    <row r="273" ht="14" customHeight="1">
      <c r="A273" s="11"/>
      <c r="B273" s="11"/>
      <c r="C273" s="7"/>
      <c r="D273" s="7"/>
      <c r="E273" s="7"/>
    </row>
    <row r="274" ht="14" customHeight="1">
      <c r="A274" s="11"/>
      <c r="B274" s="11"/>
      <c r="C274" s="7"/>
      <c r="D274" s="7"/>
      <c r="E274" s="7"/>
    </row>
    <row r="275" ht="14" customHeight="1">
      <c r="A275" s="11"/>
      <c r="B275" s="11"/>
      <c r="C275" s="7"/>
      <c r="D275" s="7"/>
      <c r="E275" s="7"/>
    </row>
    <row r="276" ht="14" customHeight="1">
      <c r="A276" s="11"/>
      <c r="B276" s="11"/>
      <c r="C276" s="7"/>
      <c r="D276" s="7"/>
      <c r="E276" s="7"/>
    </row>
    <row r="277" ht="14" customHeight="1">
      <c r="A277" s="11"/>
      <c r="B277" s="11"/>
      <c r="C277" s="7"/>
      <c r="D277" s="7"/>
      <c r="E277" s="7"/>
    </row>
    <row r="278" ht="14" customHeight="1">
      <c r="A278" s="11"/>
      <c r="B278" s="11"/>
      <c r="C278" s="7"/>
      <c r="D278" s="7"/>
      <c r="E278" s="7"/>
    </row>
    <row r="279" ht="14" customHeight="1">
      <c r="A279" s="11"/>
      <c r="B279" s="11"/>
      <c r="C279" s="7"/>
      <c r="D279" s="7"/>
      <c r="E279" s="7"/>
    </row>
    <row r="280" ht="14" customHeight="1">
      <c r="A280" s="11"/>
      <c r="B280" s="11"/>
      <c r="C280" s="7"/>
      <c r="D280" s="7"/>
      <c r="E280" s="7"/>
    </row>
    <row r="281" ht="14" customHeight="1">
      <c r="A281" s="11"/>
      <c r="B281" s="11"/>
      <c r="C281" s="7"/>
      <c r="D281" s="7"/>
      <c r="E281" s="7"/>
    </row>
    <row r="282" ht="14" customHeight="1">
      <c r="A282" s="11"/>
      <c r="B282" s="11"/>
      <c r="C282" s="7"/>
      <c r="D282" s="7"/>
      <c r="E282" s="7"/>
    </row>
    <row r="283" ht="14" customHeight="1">
      <c r="A283" s="11"/>
      <c r="B283" s="11"/>
      <c r="C283" s="7"/>
      <c r="D283" s="7"/>
      <c r="E283" s="7"/>
    </row>
    <row r="284" ht="14" customHeight="1">
      <c r="A284" s="11"/>
      <c r="B284" s="11"/>
      <c r="C284" s="7"/>
      <c r="D284" s="7"/>
      <c r="E284" s="7"/>
    </row>
    <row r="285" ht="14" customHeight="1">
      <c r="A285" s="11"/>
      <c r="B285" s="11"/>
      <c r="C285" s="7"/>
      <c r="D285" s="7"/>
      <c r="E285" s="7"/>
    </row>
    <row r="286" ht="14" customHeight="1">
      <c r="A286" s="11"/>
      <c r="B286" s="11"/>
      <c r="C286" s="7"/>
      <c r="D286" s="7"/>
      <c r="E286" s="7"/>
    </row>
    <row r="287" ht="14" customHeight="1">
      <c r="A287" s="11"/>
      <c r="B287" s="11"/>
      <c r="C287" s="7"/>
      <c r="D287" s="7"/>
      <c r="E287" s="7"/>
    </row>
    <row r="288" ht="14" customHeight="1">
      <c r="A288" s="11"/>
      <c r="B288" s="11"/>
      <c r="C288" s="7"/>
      <c r="D288" s="7"/>
      <c r="E288" s="7"/>
    </row>
    <row r="289" ht="14" customHeight="1">
      <c r="A289" s="11"/>
      <c r="B289" s="11"/>
      <c r="C289" s="7"/>
      <c r="D289" s="7"/>
      <c r="E289" s="7"/>
    </row>
    <row r="290" ht="14" customHeight="1">
      <c r="A290" s="11"/>
      <c r="B290" s="11"/>
      <c r="C290" s="7"/>
      <c r="D290" s="7"/>
      <c r="E290" s="7"/>
    </row>
    <row r="291" ht="14" customHeight="1">
      <c r="A291" s="11"/>
      <c r="B291" s="11"/>
      <c r="C291" s="7"/>
      <c r="D291" s="7"/>
      <c r="E291" s="7"/>
    </row>
    <row r="292" ht="14" customHeight="1">
      <c r="A292" s="11"/>
      <c r="B292" s="11"/>
      <c r="C292" s="7"/>
      <c r="D292" s="7"/>
      <c r="E292" s="7"/>
    </row>
    <row r="293" ht="14" customHeight="1">
      <c r="A293" s="11"/>
      <c r="B293" s="11"/>
      <c r="C293" s="7"/>
      <c r="D293" s="7"/>
      <c r="E293" s="7"/>
    </row>
    <row r="294" ht="15" customHeight="1">
      <c r="A294" s="68">
        <v>13</v>
      </c>
      <c r="B294" s="11"/>
      <c r="C294" s="7"/>
      <c r="D294" s="7"/>
      <c r="E294" s="7"/>
    </row>
    <row r="295" ht="14" customHeight="1">
      <c r="A295" s="11"/>
      <c r="B295" s="11"/>
      <c r="C295" s="7"/>
      <c r="D295" s="7"/>
      <c r="E295" s="7"/>
    </row>
    <row r="296" ht="14" customHeight="1">
      <c r="A296" s="11"/>
      <c r="B296" s="11"/>
      <c r="C296" s="7"/>
      <c r="D296" s="7"/>
      <c r="E296" s="7"/>
    </row>
    <row r="297" ht="14" customHeight="1">
      <c r="A297" s="11"/>
      <c r="B297" s="11"/>
      <c r="C297" s="7"/>
      <c r="D297" s="7"/>
      <c r="E297" s="7"/>
    </row>
    <row r="298" ht="14" customHeight="1">
      <c r="A298" s="11"/>
      <c r="B298" s="11"/>
      <c r="C298" s="7"/>
      <c r="D298" s="7"/>
      <c r="E298" s="7"/>
    </row>
    <row r="299" ht="14" customHeight="1">
      <c r="A299" s="11"/>
      <c r="B299" s="11"/>
      <c r="C299" s="7"/>
      <c r="D299" s="7"/>
      <c r="E299" s="7"/>
    </row>
    <row r="300" ht="14" customHeight="1">
      <c r="A300" s="11"/>
      <c r="B300" s="11"/>
      <c r="C300" s="7"/>
      <c r="D300" s="7"/>
      <c r="E300" s="7"/>
    </row>
    <row r="301" ht="14" customHeight="1">
      <c r="A301" s="11"/>
      <c r="B301" s="11"/>
      <c r="C301" s="7"/>
      <c r="D301" s="7"/>
      <c r="E301" s="7"/>
    </row>
    <row r="302" ht="14" customHeight="1">
      <c r="A302" s="11"/>
      <c r="B302" s="11"/>
      <c r="C302" s="7"/>
      <c r="D302" s="7"/>
      <c r="E302" s="7"/>
    </row>
    <row r="303" ht="14" customHeight="1">
      <c r="A303" s="11"/>
      <c r="B303" s="11"/>
      <c r="C303" s="7"/>
      <c r="D303" s="7"/>
      <c r="E303" s="7"/>
    </row>
    <row r="304" ht="14" customHeight="1">
      <c r="A304" s="11"/>
      <c r="B304" s="11"/>
      <c r="C304" s="7"/>
      <c r="D304" s="7"/>
      <c r="E304" s="7"/>
    </row>
    <row r="305" ht="14" customHeight="1">
      <c r="A305" s="11"/>
      <c r="B305" s="11"/>
      <c r="C305" s="7"/>
      <c r="D305" s="7"/>
      <c r="E305" s="7"/>
    </row>
    <row r="306" ht="14" customHeight="1">
      <c r="A306" s="11"/>
      <c r="B306" s="11"/>
      <c r="C306" s="7"/>
      <c r="D306" s="7"/>
      <c r="E306" s="7"/>
    </row>
    <row r="307" ht="14" customHeight="1">
      <c r="A307" s="11"/>
      <c r="B307" s="11"/>
      <c r="C307" s="7"/>
      <c r="D307" s="7"/>
      <c r="E307" s="7"/>
    </row>
    <row r="308" ht="14" customHeight="1">
      <c r="A308" s="11"/>
      <c r="B308" s="11"/>
      <c r="C308" s="7"/>
      <c r="D308" s="7"/>
      <c r="E308" s="7"/>
    </row>
    <row r="309" ht="14" customHeight="1">
      <c r="A309" s="11"/>
      <c r="B309" s="11"/>
      <c r="C309" s="7"/>
      <c r="D309" s="7"/>
      <c r="E309" s="7"/>
    </row>
    <row r="310" ht="14" customHeight="1">
      <c r="A310" s="11"/>
      <c r="B310" s="11"/>
      <c r="C310" s="7"/>
      <c r="D310" s="7"/>
      <c r="E310" s="7"/>
    </row>
    <row r="311" ht="14" customHeight="1">
      <c r="A311" s="11"/>
      <c r="B311" s="11"/>
      <c r="C311" s="7"/>
      <c r="D311" s="7"/>
      <c r="E311" s="7"/>
    </row>
    <row r="312" ht="14" customHeight="1">
      <c r="A312" s="11"/>
      <c r="B312" s="11"/>
      <c r="C312" s="7"/>
      <c r="D312" s="7"/>
      <c r="E312" s="7"/>
    </row>
    <row r="313" ht="14" customHeight="1">
      <c r="A313" s="11"/>
      <c r="B313" s="11"/>
      <c r="C313" s="7"/>
      <c r="D313" s="7"/>
      <c r="E313" s="7"/>
    </row>
    <row r="314" ht="14" customHeight="1">
      <c r="A314" s="11"/>
      <c r="B314" s="11"/>
      <c r="C314" s="7"/>
      <c r="D314" s="7"/>
      <c r="E314" s="7"/>
    </row>
    <row r="315" ht="14" customHeight="1">
      <c r="A315" s="11"/>
      <c r="B315" s="11"/>
      <c r="C315" s="7"/>
      <c r="D315" s="7"/>
      <c r="E315" s="7"/>
    </row>
    <row r="316" ht="14" customHeight="1">
      <c r="A316" s="11"/>
      <c r="B316" s="11"/>
      <c r="C316" s="7"/>
      <c r="D316" s="7"/>
      <c r="E316" s="7"/>
    </row>
    <row r="317" ht="14" customHeight="1">
      <c r="A317" s="11"/>
      <c r="B317" s="11"/>
      <c r="C317" s="7"/>
      <c r="D317" s="7"/>
      <c r="E317" s="7"/>
    </row>
    <row r="318" ht="14" customHeight="1">
      <c r="A318" s="11"/>
      <c r="B318" s="11"/>
      <c r="C318" s="7"/>
      <c r="D318" s="7"/>
      <c r="E318" s="7"/>
    </row>
    <row r="319" ht="14" customHeight="1">
      <c r="A319" s="11"/>
      <c r="B319" s="11"/>
      <c r="C319" s="7"/>
      <c r="D319" s="7"/>
      <c r="E319" s="7"/>
    </row>
    <row r="320" ht="15" customHeight="1">
      <c r="A320" s="68">
        <v>14</v>
      </c>
      <c r="B320" s="11"/>
      <c r="C320" s="7"/>
      <c r="D320" s="7"/>
      <c r="E320" s="7"/>
    </row>
    <row r="321" ht="14" customHeight="1">
      <c r="A321" s="11"/>
      <c r="B321" s="11"/>
      <c r="C321" s="7"/>
      <c r="D321" s="7"/>
      <c r="E321" s="7"/>
    </row>
    <row r="322" ht="14" customHeight="1">
      <c r="A322" s="11"/>
      <c r="B322" s="11"/>
      <c r="C322" s="7"/>
      <c r="D322" s="7"/>
      <c r="E322" s="7"/>
    </row>
    <row r="323" ht="14" customHeight="1">
      <c r="A323" s="11"/>
      <c r="B323" s="11"/>
      <c r="C323" s="7"/>
      <c r="D323" s="7"/>
      <c r="E323" s="7"/>
    </row>
    <row r="324" ht="14" customHeight="1">
      <c r="A324" s="11"/>
      <c r="B324" s="11"/>
      <c r="C324" s="7"/>
      <c r="D324" s="7"/>
      <c r="E324" s="7"/>
    </row>
    <row r="325" ht="14" customHeight="1">
      <c r="A325" s="11"/>
      <c r="B325" s="11"/>
      <c r="C325" s="7"/>
      <c r="D325" s="7"/>
      <c r="E325" s="7"/>
    </row>
    <row r="326" ht="14" customHeight="1">
      <c r="A326" s="11"/>
      <c r="B326" s="11"/>
      <c r="C326" s="7"/>
      <c r="D326" s="7"/>
      <c r="E326" s="7"/>
    </row>
    <row r="327" ht="14" customHeight="1">
      <c r="A327" s="11"/>
      <c r="B327" s="11"/>
      <c r="C327" s="7"/>
      <c r="D327" s="7"/>
      <c r="E327" s="7"/>
    </row>
    <row r="328" ht="14" customHeight="1">
      <c r="A328" s="11"/>
      <c r="B328" s="11"/>
      <c r="C328" s="7"/>
      <c r="D328" s="7"/>
      <c r="E328" s="7"/>
    </row>
    <row r="329" ht="14" customHeight="1">
      <c r="A329" s="11"/>
      <c r="B329" s="11"/>
      <c r="C329" s="7"/>
      <c r="D329" s="7"/>
      <c r="E329" s="7"/>
    </row>
    <row r="330" ht="14" customHeight="1">
      <c r="A330" s="11"/>
      <c r="B330" s="11"/>
      <c r="C330" s="7"/>
      <c r="D330" s="7"/>
      <c r="E330" s="7"/>
    </row>
    <row r="331" ht="14" customHeight="1">
      <c r="A331" s="11"/>
      <c r="B331" s="11"/>
      <c r="C331" s="7"/>
      <c r="D331" s="7"/>
      <c r="E331" s="7"/>
    </row>
    <row r="332" ht="14" customHeight="1">
      <c r="A332" s="11"/>
      <c r="B332" s="11"/>
      <c r="C332" s="7"/>
      <c r="D332" s="7"/>
      <c r="E332" s="7"/>
    </row>
    <row r="333" ht="14" customHeight="1">
      <c r="A333" s="11"/>
      <c r="B333" s="11"/>
      <c r="C333" s="7"/>
      <c r="D333" s="7"/>
      <c r="E333" s="7"/>
    </row>
    <row r="334" ht="14" customHeight="1">
      <c r="A334" s="11"/>
      <c r="B334" s="11"/>
      <c r="C334" s="7"/>
      <c r="D334" s="7"/>
      <c r="E334" s="7"/>
    </row>
    <row r="335" ht="14" customHeight="1">
      <c r="A335" s="11"/>
      <c r="B335" s="11"/>
      <c r="C335" s="7"/>
      <c r="D335" s="7"/>
      <c r="E335" s="7"/>
    </row>
    <row r="336" ht="14" customHeight="1">
      <c r="A336" s="11"/>
      <c r="B336" s="11"/>
      <c r="C336" s="7"/>
      <c r="D336" s="7"/>
      <c r="E336" s="7"/>
    </row>
    <row r="337" ht="14" customHeight="1">
      <c r="A337" s="11"/>
      <c r="B337" s="11"/>
      <c r="C337" s="7"/>
      <c r="D337" s="7"/>
      <c r="E337" s="7"/>
    </row>
    <row r="338" ht="14" customHeight="1">
      <c r="A338" s="11"/>
      <c r="B338" s="11"/>
      <c r="C338" s="7"/>
      <c r="D338" s="7"/>
      <c r="E338" s="7"/>
    </row>
    <row r="339" ht="14" customHeight="1">
      <c r="A339" s="11"/>
      <c r="B339" s="11"/>
      <c r="C339" s="7"/>
      <c r="D339" s="7"/>
      <c r="E339" s="7"/>
    </row>
    <row r="340" ht="14" customHeight="1">
      <c r="A340" s="11"/>
      <c r="B340" s="11"/>
      <c r="C340" s="7"/>
      <c r="D340" s="7"/>
      <c r="E340" s="7"/>
    </row>
    <row r="341" ht="14" customHeight="1">
      <c r="A341" s="11"/>
      <c r="B341" s="11"/>
      <c r="C341" s="7"/>
      <c r="D341" s="7"/>
      <c r="E341" s="7"/>
    </row>
    <row r="342" ht="14" customHeight="1">
      <c r="A342" s="11"/>
      <c r="B342" s="11"/>
      <c r="C342" s="7"/>
      <c r="D342" s="7"/>
      <c r="E342" s="7"/>
    </row>
    <row r="343" ht="14" customHeight="1">
      <c r="A343" s="11"/>
      <c r="B343" s="11"/>
      <c r="C343" s="7"/>
      <c r="D343" s="7"/>
      <c r="E343" s="7"/>
    </row>
    <row r="344" ht="14" customHeight="1">
      <c r="A344" s="11"/>
      <c r="B344" s="11"/>
      <c r="C344" s="7"/>
      <c r="D344" s="7"/>
      <c r="E344" s="7"/>
    </row>
    <row r="345" ht="14" customHeight="1">
      <c r="A345" s="11"/>
      <c r="B345" s="11"/>
      <c r="C345" s="7"/>
      <c r="D345" s="7"/>
      <c r="E345" s="7"/>
    </row>
    <row r="346" ht="15" customHeight="1">
      <c r="A346" s="68">
        <v>15</v>
      </c>
      <c r="B346" s="11"/>
      <c r="C346" s="7"/>
      <c r="D346" s="7"/>
      <c r="E346" s="7"/>
    </row>
    <row r="347" ht="14" customHeight="1">
      <c r="A347" s="11"/>
      <c r="B347" s="11"/>
      <c r="C347" s="7"/>
      <c r="D347" s="7"/>
      <c r="E347" s="7"/>
    </row>
    <row r="348" ht="14" customHeight="1">
      <c r="A348" s="11"/>
      <c r="B348" s="11"/>
      <c r="C348" s="7"/>
      <c r="D348" s="7"/>
      <c r="E348" s="7"/>
    </row>
    <row r="349" ht="14" customHeight="1">
      <c r="A349" s="11"/>
      <c r="B349" s="11"/>
      <c r="C349" s="7"/>
      <c r="D349" s="7"/>
      <c r="E349" s="7"/>
    </row>
    <row r="350" ht="14" customHeight="1">
      <c r="A350" s="11"/>
      <c r="B350" s="11"/>
      <c r="C350" s="7"/>
      <c r="D350" s="7"/>
      <c r="E350" s="7"/>
    </row>
    <row r="351" ht="14" customHeight="1">
      <c r="A351" s="11"/>
      <c r="B351" s="11"/>
      <c r="C351" s="7"/>
      <c r="D351" s="7"/>
      <c r="E351" s="7"/>
    </row>
    <row r="352" ht="14" customHeight="1">
      <c r="A352" s="11"/>
      <c r="B352" s="11"/>
      <c r="C352" s="7"/>
      <c r="D352" s="7"/>
      <c r="E352" s="7"/>
    </row>
    <row r="353" ht="14" customHeight="1">
      <c r="A353" s="11"/>
      <c r="B353" s="11"/>
      <c r="C353" s="7"/>
      <c r="D353" s="7"/>
      <c r="E353" s="7"/>
    </row>
    <row r="354" ht="14" customHeight="1">
      <c r="A354" s="11"/>
      <c r="B354" s="11"/>
      <c r="C354" s="7"/>
      <c r="D354" s="7"/>
      <c r="E354" s="7"/>
    </row>
    <row r="355" ht="14" customHeight="1">
      <c r="A355" s="11"/>
      <c r="B355" s="11"/>
      <c r="C355" s="7"/>
      <c r="D355" s="7"/>
      <c r="E355" s="7"/>
    </row>
    <row r="356" ht="14" customHeight="1">
      <c r="A356" s="11"/>
      <c r="B356" s="11"/>
      <c r="C356" s="7"/>
      <c r="D356" s="7"/>
      <c r="E356" s="7"/>
    </row>
    <row r="357" ht="14" customHeight="1">
      <c r="A357" s="11"/>
      <c r="B357" s="11"/>
      <c r="C357" s="7"/>
      <c r="D357" s="7"/>
      <c r="E357" s="7"/>
    </row>
    <row r="358" ht="14" customHeight="1">
      <c r="A358" s="11"/>
      <c r="B358" s="11"/>
      <c r="C358" s="7"/>
      <c r="D358" s="7"/>
      <c r="E358" s="7"/>
    </row>
    <row r="359" ht="14" customHeight="1">
      <c r="A359" s="11"/>
      <c r="B359" s="11"/>
      <c r="C359" s="7"/>
      <c r="D359" s="7"/>
      <c r="E359" s="7"/>
    </row>
    <row r="360" ht="14" customHeight="1">
      <c r="A360" s="11"/>
      <c r="B360" s="11"/>
      <c r="C360" s="7"/>
      <c r="D360" s="7"/>
      <c r="E360" s="7"/>
    </row>
    <row r="361" ht="14" customHeight="1">
      <c r="A361" s="11"/>
      <c r="B361" s="11"/>
      <c r="C361" s="7"/>
      <c r="D361" s="7"/>
      <c r="E361" s="7"/>
    </row>
    <row r="362" ht="14" customHeight="1">
      <c r="A362" s="11"/>
      <c r="B362" s="11"/>
      <c r="C362" s="7"/>
      <c r="D362" s="7"/>
      <c r="E362" s="7"/>
    </row>
    <row r="363" ht="14" customHeight="1">
      <c r="A363" s="11"/>
      <c r="B363" s="11"/>
      <c r="C363" s="7"/>
      <c r="D363" s="7"/>
      <c r="E363" s="7"/>
    </row>
    <row r="364" ht="14" customHeight="1">
      <c r="A364" s="11"/>
      <c r="B364" s="11"/>
      <c r="C364" s="7"/>
      <c r="D364" s="7"/>
      <c r="E364" s="7"/>
    </row>
    <row r="365" ht="14" customHeight="1">
      <c r="A365" s="11"/>
      <c r="B365" s="11"/>
      <c r="C365" s="7"/>
      <c r="D365" s="7"/>
      <c r="E365" s="7"/>
    </row>
    <row r="366" ht="14" customHeight="1">
      <c r="A366" s="11"/>
      <c r="B366" s="11"/>
      <c r="C366" s="7"/>
      <c r="D366" s="7"/>
      <c r="E366" s="7"/>
    </row>
    <row r="367" ht="14" customHeight="1">
      <c r="A367" s="11"/>
      <c r="B367" s="11"/>
      <c r="C367" s="7"/>
      <c r="D367" s="7"/>
      <c r="E367" s="7"/>
    </row>
    <row r="368" ht="14" customHeight="1">
      <c r="A368" s="11"/>
      <c r="B368" s="11"/>
      <c r="C368" s="7"/>
      <c r="D368" s="7"/>
      <c r="E368" s="7"/>
    </row>
    <row r="369" ht="14" customHeight="1">
      <c r="A369" s="11"/>
      <c r="B369" s="11"/>
      <c r="C369" s="7"/>
      <c r="D369" s="7"/>
      <c r="E369" s="7"/>
    </row>
    <row r="370" ht="14" customHeight="1">
      <c r="A370" s="11"/>
      <c r="B370" s="11"/>
      <c r="C370" s="7"/>
      <c r="D370" s="7"/>
      <c r="E370" s="7"/>
    </row>
    <row r="371" ht="14" customHeight="1">
      <c r="A371" s="11"/>
      <c r="B371" s="11"/>
      <c r="C371" s="7"/>
      <c r="D371" s="7"/>
      <c r="E371" s="7"/>
    </row>
    <row r="372" ht="15" customHeight="1">
      <c r="A372" s="68">
        <v>16</v>
      </c>
      <c r="B372" s="11"/>
      <c r="C372" s="7"/>
      <c r="D372" s="7"/>
      <c r="E372" s="7"/>
    </row>
    <row r="373" ht="14" customHeight="1">
      <c r="A373" s="11"/>
      <c r="B373" s="11"/>
      <c r="C373" s="7"/>
      <c r="D373" s="7"/>
      <c r="E373" s="7"/>
    </row>
    <row r="374" ht="14" customHeight="1">
      <c r="A374" s="11"/>
      <c r="B374" s="11"/>
      <c r="C374" s="7"/>
      <c r="D374" s="7"/>
      <c r="E374" s="7"/>
    </row>
    <row r="375" ht="14" customHeight="1">
      <c r="A375" s="11"/>
      <c r="B375" s="11"/>
      <c r="C375" s="7"/>
      <c r="D375" s="7"/>
      <c r="E375" s="7"/>
    </row>
    <row r="376" ht="14" customHeight="1">
      <c r="A376" s="11"/>
      <c r="B376" s="11"/>
      <c r="C376" s="7"/>
      <c r="D376" s="7"/>
      <c r="E376" s="7"/>
    </row>
    <row r="377" ht="14" customHeight="1">
      <c r="A377" s="11"/>
      <c r="B377" s="11"/>
      <c r="C377" s="7"/>
      <c r="D377" s="7"/>
      <c r="E377" s="7"/>
    </row>
    <row r="378" ht="14" customHeight="1">
      <c r="A378" s="11"/>
      <c r="B378" s="11"/>
      <c r="C378" s="7"/>
      <c r="D378" s="7"/>
      <c r="E378" s="7"/>
    </row>
    <row r="379" ht="14" customHeight="1">
      <c r="A379" s="11"/>
      <c r="B379" s="11"/>
      <c r="C379" s="7"/>
      <c r="D379" s="7"/>
      <c r="E379" s="7"/>
    </row>
    <row r="380" ht="14" customHeight="1">
      <c r="A380" s="11"/>
      <c r="B380" s="11"/>
      <c r="C380" s="7"/>
      <c r="D380" s="7"/>
      <c r="E380" s="7"/>
    </row>
    <row r="381" ht="14" customHeight="1">
      <c r="A381" s="11"/>
      <c r="B381" s="11"/>
      <c r="C381" s="7"/>
      <c r="D381" s="7"/>
      <c r="E381" s="7"/>
    </row>
    <row r="382" ht="14" customHeight="1">
      <c r="A382" s="11"/>
      <c r="B382" s="11"/>
      <c r="C382" s="7"/>
      <c r="D382" s="7"/>
      <c r="E382" s="7"/>
    </row>
    <row r="383" ht="14" customHeight="1">
      <c r="A383" s="11"/>
      <c r="B383" s="11"/>
      <c r="C383" s="7"/>
      <c r="D383" s="7"/>
      <c r="E383" s="7"/>
    </row>
    <row r="384" ht="14" customHeight="1">
      <c r="A384" s="11"/>
      <c r="B384" s="11"/>
      <c r="C384" s="7"/>
      <c r="D384" s="7"/>
      <c r="E384" s="7"/>
    </row>
    <row r="385" ht="14" customHeight="1">
      <c r="A385" s="11"/>
      <c r="B385" s="11"/>
      <c r="C385" s="7"/>
      <c r="D385" s="7"/>
      <c r="E385" s="7"/>
    </row>
    <row r="386" ht="14" customHeight="1">
      <c r="A386" s="11"/>
      <c r="B386" s="11"/>
      <c r="C386" s="7"/>
      <c r="D386" s="7"/>
      <c r="E386" s="7"/>
    </row>
    <row r="387" ht="14" customHeight="1">
      <c r="A387" s="11"/>
      <c r="B387" s="11"/>
      <c r="C387" s="7"/>
      <c r="D387" s="7"/>
      <c r="E387" s="7"/>
    </row>
    <row r="388" ht="14" customHeight="1">
      <c r="A388" s="11"/>
      <c r="B388" s="11"/>
      <c r="C388" s="7"/>
      <c r="D388" s="7"/>
      <c r="E388" s="7"/>
    </row>
    <row r="389" ht="14" customHeight="1">
      <c r="A389" s="11"/>
      <c r="B389" s="11"/>
      <c r="C389" s="7"/>
      <c r="D389" s="7"/>
      <c r="E389" s="7"/>
    </row>
    <row r="390" ht="14" customHeight="1">
      <c r="A390" s="11"/>
      <c r="B390" s="11"/>
      <c r="C390" s="7"/>
      <c r="D390" s="7"/>
      <c r="E390" s="7"/>
    </row>
    <row r="391" ht="14" customHeight="1">
      <c r="A391" s="11"/>
      <c r="B391" s="11"/>
      <c r="C391" s="7"/>
      <c r="D391" s="7"/>
      <c r="E391" s="7"/>
    </row>
    <row r="392" ht="14" customHeight="1">
      <c r="A392" s="11"/>
      <c r="B392" s="11"/>
      <c r="C392" s="7"/>
      <c r="D392" s="7"/>
      <c r="E392" s="7"/>
    </row>
    <row r="393" ht="14" customHeight="1">
      <c r="A393" s="11"/>
      <c r="B393" s="11"/>
      <c r="C393" s="7"/>
      <c r="D393" s="7"/>
      <c r="E393" s="7"/>
    </row>
    <row r="394" ht="14" customHeight="1">
      <c r="A394" s="11"/>
      <c r="B394" s="11"/>
      <c r="C394" s="7"/>
      <c r="D394" s="7"/>
      <c r="E394" s="7"/>
    </row>
    <row r="395" ht="14" customHeight="1">
      <c r="A395" s="11"/>
      <c r="B395" s="11"/>
      <c r="C395" s="7"/>
      <c r="D395" s="7"/>
      <c r="E395" s="7"/>
    </row>
    <row r="396" ht="14" customHeight="1">
      <c r="A396" s="11"/>
      <c r="B396" s="11"/>
      <c r="C396" s="7"/>
      <c r="D396" s="7"/>
      <c r="E396" s="7"/>
    </row>
    <row r="397" ht="14" customHeight="1">
      <c r="A397" s="11"/>
      <c r="B397" s="11"/>
      <c r="C397" s="7"/>
      <c r="D397" s="7"/>
      <c r="E397" s="7"/>
    </row>
    <row r="398" ht="15" customHeight="1">
      <c r="A398" s="68">
        <v>17</v>
      </c>
      <c r="B398" s="11"/>
      <c r="C398" s="7"/>
      <c r="D398" s="7"/>
      <c r="E398" s="7"/>
    </row>
    <row r="399" ht="14" customHeight="1">
      <c r="A399" s="11"/>
      <c r="B399" s="11"/>
      <c r="C399" s="7"/>
      <c r="D399" s="7"/>
      <c r="E399" s="7"/>
    </row>
    <row r="400" ht="14" customHeight="1">
      <c r="A400" s="11"/>
      <c r="B400" s="11"/>
      <c r="C400" s="7"/>
      <c r="D400" s="7"/>
      <c r="E400" s="7"/>
    </row>
    <row r="401" ht="14" customHeight="1">
      <c r="A401" s="11"/>
      <c r="B401" s="11"/>
      <c r="C401" s="7"/>
      <c r="D401" s="7"/>
      <c r="E401" s="7"/>
    </row>
    <row r="402" ht="14" customHeight="1">
      <c r="A402" s="11"/>
      <c r="B402" s="11"/>
      <c r="C402" s="7"/>
      <c r="D402" s="7"/>
      <c r="E402" s="7"/>
    </row>
    <row r="403" ht="14" customHeight="1">
      <c r="A403" s="11"/>
      <c r="B403" s="11"/>
      <c r="C403" s="7"/>
      <c r="D403" s="7"/>
      <c r="E403" s="7"/>
    </row>
    <row r="404" ht="14" customHeight="1">
      <c r="A404" s="11"/>
      <c r="B404" s="11"/>
      <c r="C404" s="7"/>
      <c r="D404" s="7"/>
      <c r="E404" s="7"/>
    </row>
    <row r="405" ht="14" customHeight="1">
      <c r="A405" s="11"/>
      <c r="B405" s="11"/>
      <c r="C405" s="7"/>
      <c r="D405" s="7"/>
      <c r="E405" s="7"/>
    </row>
    <row r="406" ht="14" customHeight="1">
      <c r="A406" s="11"/>
      <c r="B406" s="11"/>
      <c r="C406" s="7"/>
      <c r="D406" s="7"/>
      <c r="E406" s="7"/>
    </row>
    <row r="407" ht="14" customHeight="1">
      <c r="A407" s="11"/>
      <c r="B407" s="11"/>
      <c r="C407" s="7"/>
      <c r="D407" s="7"/>
      <c r="E407" s="7"/>
    </row>
    <row r="408" ht="14" customHeight="1">
      <c r="A408" s="11"/>
      <c r="B408" s="11"/>
      <c r="C408" s="7"/>
      <c r="D408" s="7"/>
      <c r="E408" s="7"/>
    </row>
    <row r="409" ht="14" customHeight="1">
      <c r="A409" s="11"/>
      <c r="B409" s="11"/>
      <c r="C409" s="7"/>
      <c r="D409" s="7"/>
      <c r="E409" s="7"/>
    </row>
    <row r="410" ht="14" customHeight="1">
      <c r="A410" s="11"/>
      <c r="B410" s="11"/>
      <c r="C410" s="7"/>
      <c r="D410" s="7"/>
      <c r="E410" s="7"/>
    </row>
    <row r="411" ht="14" customHeight="1">
      <c r="A411" s="11"/>
      <c r="B411" s="11"/>
      <c r="C411" s="7"/>
      <c r="D411" s="7"/>
      <c r="E411" s="7"/>
    </row>
    <row r="412" ht="14" customHeight="1">
      <c r="A412" s="11"/>
      <c r="B412" s="11"/>
      <c r="C412" s="7"/>
      <c r="D412" s="7"/>
      <c r="E412" s="7"/>
    </row>
    <row r="413" ht="14" customHeight="1">
      <c r="A413" s="11"/>
      <c r="B413" s="11"/>
      <c r="C413" s="7"/>
      <c r="D413" s="7"/>
      <c r="E413" s="7"/>
    </row>
    <row r="414" ht="14" customHeight="1">
      <c r="A414" s="11"/>
      <c r="B414" s="11"/>
      <c r="C414" s="7"/>
      <c r="D414" s="7"/>
      <c r="E414" s="7"/>
    </row>
    <row r="415" ht="14" customHeight="1">
      <c r="A415" s="11"/>
      <c r="B415" s="11"/>
      <c r="C415" s="7"/>
      <c r="D415" s="7"/>
      <c r="E415" s="7"/>
    </row>
    <row r="416" ht="14" customHeight="1">
      <c r="A416" s="11"/>
      <c r="B416" s="11"/>
      <c r="C416" s="7"/>
      <c r="D416" s="7"/>
      <c r="E416" s="7"/>
    </row>
    <row r="417" ht="14" customHeight="1">
      <c r="A417" s="11"/>
      <c r="B417" s="11"/>
      <c r="C417" s="7"/>
      <c r="D417" s="7"/>
      <c r="E417" s="7"/>
    </row>
    <row r="418" ht="14" customHeight="1">
      <c r="A418" s="11"/>
      <c r="B418" s="11"/>
      <c r="C418" s="7"/>
      <c r="D418" s="7"/>
      <c r="E418" s="7"/>
    </row>
    <row r="419" ht="14" customHeight="1">
      <c r="A419" s="11"/>
      <c r="B419" s="11"/>
      <c r="C419" s="7"/>
      <c r="D419" s="7"/>
      <c r="E419" s="7"/>
    </row>
    <row r="420" ht="14" customHeight="1">
      <c r="A420" s="11"/>
      <c r="B420" s="11"/>
      <c r="C420" s="7"/>
      <c r="D420" s="7"/>
      <c r="E420" s="7"/>
    </row>
    <row r="421" ht="14" customHeight="1">
      <c r="A421" s="11"/>
      <c r="B421" s="11"/>
      <c r="C421" s="7"/>
      <c r="D421" s="7"/>
      <c r="E421" s="7"/>
    </row>
    <row r="422" ht="14" customHeight="1">
      <c r="A422" s="11"/>
      <c r="B422" s="11"/>
      <c r="C422" s="7"/>
      <c r="D422" s="7"/>
      <c r="E422" s="7"/>
    </row>
    <row r="423" ht="14" customHeight="1">
      <c r="A423" s="11"/>
      <c r="B423" s="11"/>
      <c r="C423" s="7"/>
      <c r="D423" s="7"/>
      <c r="E423" s="7"/>
    </row>
    <row r="424" ht="15" customHeight="1">
      <c r="A424" s="68">
        <v>18</v>
      </c>
      <c r="B424" s="11"/>
      <c r="C424" s="7"/>
      <c r="D424" s="7"/>
      <c r="E424" s="7"/>
    </row>
    <row r="425" ht="14" customHeight="1">
      <c r="A425" s="11"/>
      <c r="B425" s="11"/>
      <c r="C425" s="7"/>
      <c r="D425" s="7"/>
      <c r="E425" s="7"/>
    </row>
    <row r="426" ht="14" customHeight="1">
      <c r="A426" s="11"/>
      <c r="B426" s="11"/>
      <c r="C426" s="7"/>
      <c r="D426" s="7"/>
      <c r="E426" s="7"/>
    </row>
    <row r="427" ht="14" customHeight="1">
      <c r="A427" s="11"/>
      <c r="B427" s="11"/>
      <c r="C427" s="7"/>
      <c r="D427" s="7"/>
      <c r="E427" s="7"/>
    </row>
    <row r="428" ht="14" customHeight="1">
      <c r="A428" s="11"/>
      <c r="B428" s="11"/>
      <c r="C428" s="7"/>
      <c r="D428" s="7"/>
      <c r="E428" s="7"/>
    </row>
    <row r="429" ht="14" customHeight="1">
      <c r="A429" s="11"/>
      <c r="B429" s="11"/>
      <c r="C429" s="7"/>
      <c r="D429" s="7"/>
      <c r="E429" s="7"/>
    </row>
    <row r="430" ht="14" customHeight="1">
      <c r="A430" s="11"/>
      <c r="B430" s="11"/>
      <c r="C430" s="7"/>
      <c r="D430" s="7"/>
      <c r="E430" s="7"/>
    </row>
    <row r="431" ht="14" customHeight="1">
      <c r="A431" s="11"/>
      <c r="B431" s="11"/>
      <c r="C431" s="7"/>
      <c r="D431" s="7"/>
      <c r="E431" s="7"/>
    </row>
    <row r="432" ht="14" customHeight="1">
      <c r="A432" s="11"/>
      <c r="B432" s="11"/>
      <c r="C432" s="7"/>
      <c r="D432" s="7"/>
      <c r="E432" s="7"/>
    </row>
    <row r="433" ht="14" customHeight="1">
      <c r="A433" s="11"/>
      <c r="B433" s="11"/>
      <c r="C433" s="7"/>
      <c r="D433" s="7"/>
      <c r="E433" s="7"/>
    </row>
    <row r="434" ht="14" customHeight="1">
      <c r="A434" s="11"/>
      <c r="B434" s="11"/>
      <c r="C434" s="7"/>
      <c r="D434" s="7"/>
      <c r="E434" s="7"/>
    </row>
    <row r="435" ht="14" customHeight="1">
      <c r="A435" s="11"/>
      <c r="B435" s="11"/>
      <c r="C435" s="7"/>
      <c r="D435" s="7"/>
      <c r="E435" s="7"/>
    </row>
    <row r="436" ht="14" customHeight="1">
      <c r="A436" s="11"/>
      <c r="B436" s="11"/>
      <c r="C436" s="7"/>
      <c r="D436" s="7"/>
      <c r="E436" s="7"/>
    </row>
    <row r="437" ht="14" customHeight="1">
      <c r="A437" s="11"/>
      <c r="B437" s="11"/>
      <c r="C437" s="7"/>
      <c r="D437" s="7"/>
      <c r="E437" s="7"/>
    </row>
    <row r="438" ht="14" customHeight="1">
      <c r="A438" s="11"/>
      <c r="B438" s="11"/>
      <c r="C438" s="7"/>
      <c r="D438" s="7"/>
      <c r="E438" s="7"/>
    </row>
    <row r="439" ht="14" customHeight="1">
      <c r="A439" s="11"/>
      <c r="B439" s="11"/>
      <c r="C439" s="7"/>
      <c r="D439" s="7"/>
      <c r="E439" s="7"/>
    </row>
    <row r="440" ht="14" customHeight="1">
      <c r="A440" s="11"/>
      <c r="B440" s="11"/>
      <c r="C440" s="7"/>
      <c r="D440" s="7"/>
      <c r="E440" s="7"/>
    </row>
    <row r="441" ht="14" customHeight="1">
      <c r="A441" s="11"/>
      <c r="B441" s="11"/>
      <c r="C441" s="7"/>
      <c r="D441" s="7"/>
      <c r="E441" s="7"/>
    </row>
    <row r="442" ht="14" customHeight="1">
      <c r="A442" s="11"/>
      <c r="B442" s="11"/>
      <c r="C442" s="7"/>
      <c r="D442" s="7"/>
      <c r="E442" s="7"/>
    </row>
    <row r="443" ht="14" customHeight="1">
      <c r="A443" s="11"/>
      <c r="B443" s="11"/>
      <c r="C443" s="7"/>
      <c r="D443" s="7"/>
      <c r="E443" s="7"/>
    </row>
    <row r="444" ht="14" customHeight="1">
      <c r="A444" s="11"/>
      <c r="B444" s="11"/>
      <c r="C444" s="7"/>
      <c r="D444" s="7"/>
      <c r="E444" s="7"/>
    </row>
    <row r="445" ht="14" customHeight="1">
      <c r="A445" s="11"/>
      <c r="B445" s="11"/>
      <c r="C445" s="7"/>
      <c r="D445" s="7"/>
      <c r="E445" s="7"/>
    </row>
    <row r="446" ht="14" customHeight="1">
      <c r="A446" s="11"/>
      <c r="B446" s="11"/>
      <c r="C446" s="7"/>
      <c r="D446" s="7"/>
      <c r="E446" s="7"/>
    </row>
    <row r="447" ht="14" customHeight="1">
      <c r="A447" s="11"/>
      <c r="B447" s="11"/>
      <c r="C447" s="7"/>
      <c r="D447" s="7"/>
      <c r="E447" s="7"/>
    </row>
    <row r="448" ht="14" customHeight="1">
      <c r="A448" s="11"/>
      <c r="B448" s="11"/>
      <c r="C448" s="7"/>
      <c r="D448" s="7"/>
      <c r="E448" s="7"/>
    </row>
    <row r="449" ht="14" customHeight="1">
      <c r="A449" s="11"/>
      <c r="B449" s="11"/>
      <c r="C449" s="7"/>
      <c r="D449" s="7"/>
      <c r="E449" s="7"/>
    </row>
    <row r="450" ht="15" customHeight="1">
      <c r="A450" s="68">
        <v>19</v>
      </c>
      <c r="B450" s="11"/>
      <c r="C450" s="7"/>
      <c r="D450" s="7"/>
      <c r="E450" s="7"/>
    </row>
    <row r="451" ht="14" customHeight="1">
      <c r="A451" s="11"/>
      <c r="B451" s="11"/>
      <c r="C451" s="7"/>
      <c r="D451" s="7"/>
      <c r="E451" s="7"/>
    </row>
    <row r="452" ht="14" customHeight="1">
      <c r="A452" s="11"/>
      <c r="B452" s="11"/>
      <c r="C452" s="7"/>
      <c r="D452" s="7"/>
      <c r="E452" s="7"/>
    </row>
    <row r="453" ht="14" customHeight="1">
      <c r="A453" s="11"/>
      <c r="B453" s="11"/>
      <c r="C453" s="7"/>
      <c r="D453" s="7"/>
      <c r="E453" s="7"/>
    </row>
    <row r="454" ht="14" customHeight="1">
      <c r="A454" s="11"/>
      <c r="B454" s="11"/>
      <c r="C454" s="7"/>
      <c r="D454" s="7"/>
      <c r="E454" s="7"/>
    </row>
    <row r="455" ht="14" customHeight="1">
      <c r="A455" s="11"/>
      <c r="B455" s="11"/>
      <c r="C455" s="7"/>
      <c r="D455" s="7"/>
      <c r="E455" s="7"/>
    </row>
    <row r="456" ht="14" customHeight="1">
      <c r="A456" s="11"/>
      <c r="B456" s="11"/>
      <c r="C456" s="7"/>
      <c r="D456" s="7"/>
      <c r="E456" s="7"/>
    </row>
    <row r="457" ht="14" customHeight="1">
      <c r="A457" s="11"/>
      <c r="B457" s="11"/>
      <c r="C457" s="7"/>
      <c r="D457" s="7"/>
      <c r="E457" s="7"/>
    </row>
    <row r="458" ht="14" customHeight="1">
      <c r="A458" s="11"/>
      <c r="B458" s="11"/>
      <c r="C458" s="7"/>
      <c r="D458" s="7"/>
      <c r="E458" s="7"/>
    </row>
    <row r="459" ht="14" customHeight="1">
      <c r="A459" s="11"/>
      <c r="B459" s="11"/>
      <c r="C459" s="7"/>
      <c r="D459" s="7"/>
      <c r="E459" s="7"/>
    </row>
    <row r="460" ht="14" customHeight="1">
      <c r="A460" s="11"/>
      <c r="B460" s="11"/>
      <c r="C460" s="7"/>
      <c r="D460" s="7"/>
      <c r="E460" s="7"/>
    </row>
    <row r="461" ht="14" customHeight="1">
      <c r="A461" s="11"/>
      <c r="B461" s="11"/>
      <c r="C461" s="7"/>
      <c r="D461" s="7"/>
      <c r="E461" s="7"/>
    </row>
    <row r="462" ht="14" customHeight="1">
      <c r="A462" s="11"/>
      <c r="B462" s="11"/>
      <c r="C462" s="7"/>
      <c r="D462" s="7"/>
      <c r="E462" s="7"/>
    </row>
    <row r="463" ht="14" customHeight="1">
      <c r="A463" s="11"/>
      <c r="B463" s="11"/>
      <c r="C463" s="7"/>
      <c r="D463" s="7"/>
      <c r="E463" s="7"/>
    </row>
    <row r="464" ht="14" customHeight="1">
      <c r="A464" s="11"/>
      <c r="B464" s="11"/>
      <c r="C464" s="7"/>
      <c r="D464" s="7"/>
      <c r="E464" s="7"/>
    </row>
    <row r="465" ht="14" customHeight="1">
      <c r="A465" s="11"/>
      <c r="B465" s="11"/>
      <c r="C465" s="7"/>
      <c r="D465" s="7"/>
      <c r="E465" s="7"/>
    </row>
    <row r="466" ht="14" customHeight="1">
      <c r="A466" s="11"/>
      <c r="B466" s="11"/>
      <c r="C466" s="7"/>
      <c r="D466" s="7"/>
      <c r="E466" s="7"/>
    </row>
    <row r="467" ht="14" customHeight="1">
      <c r="A467" s="11"/>
      <c r="B467" s="11"/>
      <c r="C467" s="7"/>
      <c r="D467" s="7"/>
      <c r="E467" s="7"/>
    </row>
    <row r="468" ht="14" customHeight="1">
      <c r="A468" s="11"/>
      <c r="B468" s="11"/>
      <c r="C468" s="7"/>
      <c r="D468" s="7"/>
      <c r="E468" s="7"/>
    </row>
    <row r="469" ht="14" customHeight="1">
      <c r="A469" s="11"/>
      <c r="B469" s="11"/>
      <c r="C469" s="7"/>
      <c r="D469" s="7"/>
      <c r="E469" s="7"/>
    </row>
    <row r="470" ht="14" customHeight="1">
      <c r="A470" s="11"/>
      <c r="B470" s="11"/>
      <c r="C470" s="7"/>
      <c r="D470" s="7"/>
      <c r="E470" s="7"/>
    </row>
    <row r="471" ht="14" customHeight="1">
      <c r="A471" s="11"/>
      <c r="B471" s="11"/>
      <c r="C471" s="7"/>
      <c r="D471" s="7"/>
      <c r="E471" s="7"/>
    </row>
    <row r="472" ht="14" customHeight="1">
      <c r="A472" s="11"/>
      <c r="B472" s="11"/>
      <c r="C472" s="7"/>
      <c r="D472" s="7"/>
      <c r="E472" s="7"/>
    </row>
    <row r="473" ht="14" customHeight="1">
      <c r="A473" s="11"/>
      <c r="B473" s="11"/>
      <c r="C473" s="7"/>
      <c r="D473" s="7"/>
      <c r="E473" s="7"/>
    </row>
    <row r="474" ht="14" customHeight="1">
      <c r="A474" s="11"/>
      <c r="B474" s="11"/>
      <c r="C474" s="7"/>
      <c r="D474" s="7"/>
      <c r="E474" s="7"/>
    </row>
    <row r="475" ht="14" customHeight="1">
      <c r="A475" s="11"/>
      <c r="B475" s="11"/>
      <c r="C475" s="7"/>
      <c r="D475" s="7"/>
      <c r="E475" s="7"/>
    </row>
    <row r="476" ht="15" customHeight="1">
      <c r="A476" s="68">
        <v>20</v>
      </c>
      <c r="B476" s="11"/>
      <c r="C476" s="7"/>
      <c r="D476" s="7"/>
      <c r="E476" s="7"/>
    </row>
    <row r="477" ht="14" customHeight="1">
      <c r="A477" s="11"/>
      <c r="B477" s="11"/>
      <c r="C477" s="7"/>
      <c r="D477" s="7"/>
      <c r="E477" s="7"/>
    </row>
    <row r="478" ht="14" customHeight="1">
      <c r="A478" s="11"/>
      <c r="B478" s="11"/>
      <c r="C478" s="7"/>
      <c r="D478" s="7"/>
      <c r="E478" s="7"/>
    </row>
    <row r="479" ht="14" customHeight="1">
      <c r="A479" s="11"/>
      <c r="B479" s="11"/>
      <c r="C479" s="7"/>
      <c r="D479" s="7"/>
      <c r="E479" s="7"/>
    </row>
    <row r="480" ht="14" customHeight="1">
      <c r="A480" s="11"/>
      <c r="B480" s="11"/>
      <c r="C480" s="7"/>
      <c r="D480" s="7"/>
      <c r="E480" s="7"/>
    </row>
    <row r="481" ht="14" customHeight="1">
      <c r="A481" s="11"/>
      <c r="B481" s="11"/>
      <c r="C481" s="7"/>
      <c r="D481" s="7"/>
      <c r="E481" s="7"/>
    </row>
    <row r="482" ht="14" customHeight="1">
      <c r="A482" s="11"/>
      <c r="B482" s="11"/>
      <c r="C482" s="7"/>
      <c r="D482" s="7"/>
      <c r="E482" s="7"/>
    </row>
    <row r="483" ht="14" customHeight="1">
      <c r="A483" s="11"/>
      <c r="B483" s="11"/>
      <c r="C483" s="7"/>
      <c r="D483" s="7"/>
      <c r="E483" s="7"/>
    </row>
    <row r="484" ht="14" customHeight="1">
      <c r="A484" s="11"/>
      <c r="B484" s="11"/>
      <c r="C484" s="7"/>
      <c r="D484" s="7"/>
      <c r="E484" s="7"/>
    </row>
    <row r="485" ht="14" customHeight="1">
      <c r="A485" s="11"/>
      <c r="B485" s="11"/>
      <c r="C485" s="7"/>
      <c r="D485" s="7"/>
      <c r="E485" s="7"/>
    </row>
    <row r="486" ht="14" customHeight="1">
      <c r="A486" s="11"/>
      <c r="B486" s="11"/>
      <c r="C486" s="7"/>
      <c r="D486" s="7"/>
      <c r="E486" s="7"/>
    </row>
    <row r="487" ht="14" customHeight="1">
      <c r="A487" s="11"/>
      <c r="B487" s="11"/>
      <c r="C487" s="7"/>
      <c r="D487" s="7"/>
      <c r="E487" s="7"/>
    </row>
    <row r="488" ht="14" customHeight="1">
      <c r="A488" s="11"/>
      <c r="B488" s="11"/>
      <c r="C488" s="7"/>
      <c r="D488" s="7"/>
      <c r="E488" s="7"/>
    </row>
    <row r="489" ht="14" customHeight="1">
      <c r="A489" s="11"/>
      <c r="B489" s="11"/>
      <c r="C489" s="7"/>
      <c r="D489" s="7"/>
      <c r="E489" s="7"/>
    </row>
    <row r="490" ht="14" customHeight="1">
      <c r="A490" s="11"/>
      <c r="B490" s="11"/>
      <c r="C490" s="7"/>
      <c r="D490" s="7"/>
      <c r="E490" s="7"/>
    </row>
    <row r="491" ht="14" customHeight="1">
      <c r="A491" s="11"/>
      <c r="B491" s="11"/>
      <c r="C491" s="7"/>
      <c r="D491" s="7"/>
      <c r="E491" s="7"/>
    </row>
    <row r="492" ht="14" customHeight="1">
      <c r="A492" s="11"/>
      <c r="B492" s="11"/>
      <c r="C492" s="7"/>
      <c r="D492" s="7"/>
      <c r="E492" s="7"/>
    </row>
    <row r="493" ht="14" customHeight="1">
      <c r="A493" s="11"/>
      <c r="B493" s="11"/>
      <c r="C493" s="7"/>
      <c r="D493" s="7"/>
      <c r="E493" s="7"/>
    </row>
    <row r="494" ht="14" customHeight="1">
      <c r="A494" s="11"/>
      <c r="B494" s="11"/>
      <c r="C494" s="7"/>
      <c r="D494" s="7"/>
      <c r="E494" s="7"/>
    </row>
    <row r="495" ht="14" customHeight="1">
      <c r="A495" s="11"/>
      <c r="B495" s="11"/>
      <c r="C495" s="7"/>
      <c r="D495" s="7"/>
      <c r="E495" s="7"/>
    </row>
    <row r="496" ht="14" customHeight="1">
      <c r="A496" s="11"/>
      <c r="B496" s="11"/>
      <c r="C496" s="7"/>
      <c r="D496" s="7"/>
      <c r="E496" s="7"/>
    </row>
    <row r="497" ht="14" customHeight="1">
      <c r="A497" s="11"/>
      <c r="B497" s="11"/>
      <c r="C497" s="7"/>
      <c r="D497" s="7"/>
      <c r="E497" s="7"/>
    </row>
    <row r="498" ht="14" customHeight="1">
      <c r="A498" s="11"/>
      <c r="B498" s="11"/>
      <c r="C498" s="7"/>
      <c r="D498" s="7"/>
      <c r="E498" s="7"/>
    </row>
    <row r="499" ht="14" customHeight="1">
      <c r="A499" s="11"/>
      <c r="B499" s="11"/>
      <c r="C499" s="7"/>
      <c r="D499" s="7"/>
      <c r="E499" s="7"/>
    </row>
    <row r="500" ht="14" customHeight="1">
      <c r="A500" s="11"/>
      <c r="B500" s="11"/>
      <c r="C500" s="7"/>
      <c r="D500" s="7"/>
      <c r="E500" s="7"/>
    </row>
    <row r="501" ht="14" customHeight="1">
      <c r="A501" s="11"/>
      <c r="B501" s="11"/>
      <c r="C501" s="7"/>
      <c r="D501" s="7"/>
      <c r="E501" s="7"/>
    </row>
    <row r="502" ht="15" customHeight="1">
      <c r="A502" s="68">
        <v>21</v>
      </c>
      <c r="B502" s="11"/>
      <c r="C502" s="7"/>
      <c r="D502" s="7"/>
      <c r="E502" s="7"/>
    </row>
    <row r="503" ht="14" customHeight="1">
      <c r="A503" s="11"/>
      <c r="B503" s="11"/>
      <c r="C503" s="7"/>
      <c r="D503" s="7"/>
      <c r="E503" s="7"/>
    </row>
    <row r="504" ht="14" customHeight="1">
      <c r="A504" s="11"/>
      <c r="B504" s="11"/>
      <c r="C504" s="7"/>
      <c r="D504" s="7"/>
      <c r="E504" s="7"/>
    </row>
    <row r="505" ht="14" customHeight="1">
      <c r="A505" s="11"/>
      <c r="B505" s="11"/>
      <c r="C505" s="7"/>
      <c r="D505" s="7"/>
      <c r="E505" s="7"/>
    </row>
    <row r="506" ht="14" customHeight="1">
      <c r="A506" s="11"/>
      <c r="B506" s="11"/>
      <c r="C506" s="7"/>
      <c r="D506" s="7"/>
      <c r="E506" s="7"/>
    </row>
    <row r="507" ht="14" customHeight="1">
      <c r="A507" s="11"/>
      <c r="B507" s="11"/>
      <c r="C507" s="7"/>
      <c r="D507" s="7"/>
      <c r="E507" s="7"/>
    </row>
    <row r="508" ht="14" customHeight="1">
      <c r="A508" s="11"/>
      <c r="B508" s="11"/>
      <c r="C508" s="7"/>
      <c r="D508" s="7"/>
      <c r="E508" s="7"/>
    </row>
    <row r="509" ht="14" customHeight="1">
      <c r="A509" s="11"/>
      <c r="B509" s="11"/>
      <c r="C509" s="7"/>
      <c r="D509" s="7"/>
      <c r="E509" s="7"/>
    </row>
    <row r="510" ht="14" customHeight="1">
      <c r="A510" s="11"/>
      <c r="B510" s="11"/>
      <c r="C510" s="7"/>
      <c r="D510" s="7"/>
      <c r="E510" s="7"/>
    </row>
    <row r="511" ht="14" customHeight="1">
      <c r="A511" s="11"/>
      <c r="B511" s="11"/>
      <c r="C511" s="7"/>
      <c r="D511" s="7"/>
      <c r="E511" s="7"/>
    </row>
    <row r="512" ht="14" customHeight="1">
      <c r="A512" s="11"/>
      <c r="B512" s="11"/>
      <c r="C512" s="7"/>
      <c r="D512" s="7"/>
      <c r="E512" s="7"/>
    </row>
    <row r="513" ht="14" customHeight="1">
      <c r="A513" s="11"/>
      <c r="B513" s="11"/>
      <c r="C513" s="7"/>
      <c r="D513" s="7"/>
      <c r="E513" s="7"/>
    </row>
    <row r="514" ht="14" customHeight="1">
      <c r="A514" s="11"/>
      <c r="B514" s="11"/>
      <c r="C514" s="7"/>
      <c r="D514" s="7"/>
      <c r="E514" s="7"/>
    </row>
    <row r="515" ht="14" customHeight="1">
      <c r="A515" s="11"/>
      <c r="B515" s="11"/>
      <c r="C515" s="7"/>
      <c r="D515" s="7"/>
      <c r="E515" s="7"/>
    </row>
    <row r="516" ht="14" customHeight="1">
      <c r="A516" s="11"/>
      <c r="B516" s="11"/>
      <c r="C516" s="7"/>
      <c r="D516" s="7"/>
      <c r="E516" s="7"/>
    </row>
    <row r="517" ht="14" customHeight="1">
      <c r="A517" s="11"/>
      <c r="B517" s="11"/>
      <c r="C517" s="7"/>
      <c r="D517" s="7"/>
      <c r="E517" s="7"/>
    </row>
    <row r="518" ht="14" customHeight="1">
      <c r="A518" s="11"/>
      <c r="B518" s="11"/>
      <c r="C518" s="7"/>
      <c r="D518" s="7"/>
      <c r="E518" s="7"/>
    </row>
    <row r="519" ht="14" customHeight="1">
      <c r="A519" s="11"/>
      <c r="B519" s="11"/>
      <c r="C519" s="7"/>
      <c r="D519" s="7"/>
      <c r="E519" s="7"/>
    </row>
    <row r="520" ht="14" customHeight="1">
      <c r="A520" s="11"/>
      <c r="B520" s="11"/>
      <c r="C520" s="7"/>
      <c r="D520" s="7"/>
      <c r="E520" s="7"/>
    </row>
    <row r="521" ht="14" customHeight="1">
      <c r="A521" s="11"/>
      <c r="B521" s="11"/>
      <c r="C521" s="7"/>
      <c r="D521" s="7"/>
      <c r="E521" s="7"/>
    </row>
    <row r="522" ht="14" customHeight="1">
      <c r="A522" s="11"/>
      <c r="B522" s="11"/>
      <c r="C522" s="7"/>
      <c r="D522" s="7"/>
      <c r="E522" s="7"/>
    </row>
    <row r="523" ht="14" customHeight="1">
      <c r="A523" s="11"/>
      <c r="B523" s="11"/>
      <c r="C523" s="7"/>
      <c r="D523" s="7"/>
      <c r="E523" s="7"/>
    </row>
    <row r="524" ht="14" customHeight="1">
      <c r="A524" s="11"/>
      <c r="B524" s="11"/>
      <c r="C524" s="7"/>
      <c r="D524" s="7"/>
      <c r="E524" s="7"/>
    </row>
    <row r="525" ht="14" customHeight="1">
      <c r="A525" s="11"/>
      <c r="B525" s="11"/>
      <c r="C525" s="7"/>
      <c r="D525" s="7"/>
      <c r="E525" s="7"/>
    </row>
    <row r="526" ht="14" customHeight="1">
      <c r="A526" s="11"/>
      <c r="B526" s="11"/>
      <c r="C526" s="7"/>
      <c r="D526" s="7"/>
      <c r="E526" s="7"/>
    </row>
    <row r="527" ht="14" customHeight="1">
      <c r="A527" s="11"/>
      <c r="B527" s="11"/>
      <c r="C527" s="7"/>
      <c r="D527" s="7"/>
      <c r="E527" s="7"/>
    </row>
    <row r="528" ht="15" customHeight="1">
      <c r="A528" s="68">
        <v>22</v>
      </c>
      <c r="B528" s="11"/>
      <c r="C528" s="7"/>
      <c r="D528" s="7"/>
      <c r="E528" s="7"/>
    </row>
    <row r="529" ht="14" customHeight="1">
      <c r="A529" s="11"/>
      <c r="B529" s="11"/>
      <c r="C529" s="7"/>
      <c r="D529" s="7"/>
      <c r="E529" s="7"/>
    </row>
    <row r="530" ht="14" customHeight="1">
      <c r="A530" s="11"/>
      <c r="B530" s="11"/>
      <c r="C530" s="7"/>
      <c r="D530" s="7"/>
      <c r="E530" s="7"/>
    </row>
    <row r="531" ht="14" customHeight="1">
      <c r="A531" s="11"/>
      <c r="B531" s="11"/>
      <c r="C531" s="7"/>
      <c r="D531" s="7"/>
      <c r="E531" s="7"/>
    </row>
    <row r="532" ht="14" customHeight="1">
      <c r="A532" s="11"/>
      <c r="B532" s="11"/>
      <c r="C532" s="7"/>
      <c r="D532" s="7"/>
      <c r="E532" s="7"/>
    </row>
    <row r="533" ht="14" customHeight="1">
      <c r="A533" s="11"/>
      <c r="B533" s="11"/>
      <c r="C533" s="7"/>
      <c r="D533" s="7"/>
      <c r="E533" s="7"/>
    </row>
    <row r="534" ht="14" customHeight="1">
      <c r="A534" s="11"/>
      <c r="B534" s="11"/>
      <c r="C534" s="7"/>
      <c r="D534" s="7"/>
      <c r="E534" s="7"/>
    </row>
    <row r="535" ht="14" customHeight="1">
      <c r="A535" s="11"/>
      <c r="B535" s="11"/>
      <c r="C535" s="7"/>
      <c r="D535" s="7"/>
      <c r="E535" s="7"/>
    </row>
    <row r="536" ht="14" customHeight="1">
      <c r="A536" s="11"/>
      <c r="B536" s="11"/>
      <c r="C536" s="7"/>
      <c r="D536" s="7"/>
      <c r="E536" s="7"/>
    </row>
    <row r="537" ht="14" customHeight="1">
      <c r="A537" s="11"/>
      <c r="B537" s="11"/>
      <c r="C537" s="7"/>
      <c r="D537" s="7"/>
      <c r="E537" s="7"/>
    </row>
    <row r="538" ht="14" customHeight="1">
      <c r="A538" s="11"/>
      <c r="B538" s="11"/>
      <c r="C538" s="7"/>
      <c r="D538" s="7"/>
      <c r="E538" s="7"/>
    </row>
    <row r="539" ht="14" customHeight="1">
      <c r="A539" s="11"/>
      <c r="B539" s="11"/>
      <c r="C539" s="7"/>
      <c r="D539" s="7"/>
      <c r="E539" s="7"/>
    </row>
    <row r="540" ht="14" customHeight="1">
      <c r="A540" s="11"/>
      <c r="B540" s="11"/>
      <c r="C540" s="7"/>
      <c r="D540" s="7"/>
      <c r="E540" s="7"/>
    </row>
    <row r="541" ht="14" customHeight="1">
      <c r="A541" s="11"/>
      <c r="B541" s="11"/>
      <c r="C541" s="7"/>
      <c r="D541" s="7"/>
      <c r="E541" s="7"/>
    </row>
    <row r="542" ht="14" customHeight="1">
      <c r="A542" s="11"/>
      <c r="B542" s="11"/>
      <c r="C542" s="7"/>
      <c r="D542" s="7"/>
      <c r="E542" s="7"/>
    </row>
    <row r="543" ht="14" customHeight="1">
      <c r="A543" s="11"/>
      <c r="B543" s="11"/>
      <c r="C543" s="7"/>
      <c r="D543" s="7"/>
      <c r="E543" s="7"/>
    </row>
    <row r="544" ht="14" customHeight="1">
      <c r="A544" s="11"/>
      <c r="B544" s="11"/>
      <c r="C544" s="7"/>
      <c r="D544" s="7"/>
      <c r="E544" s="7"/>
    </row>
    <row r="545" ht="14" customHeight="1">
      <c r="A545" s="11"/>
      <c r="B545" s="11"/>
      <c r="C545" s="7"/>
      <c r="D545" s="7"/>
      <c r="E545" s="7"/>
    </row>
    <row r="546" ht="14" customHeight="1">
      <c r="A546" s="11"/>
      <c r="B546" s="11"/>
      <c r="C546" s="7"/>
      <c r="D546" s="7"/>
      <c r="E546" s="7"/>
    </row>
    <row r="547" ht="14" customHeight="1">
      <c r="A547" s="11"/>
      <c r="B547" s="11"/>
      <c r="C547" s="7"/>
      <c r="D547" s="7"/>
      <c r="E547" s="7"/>
    </row>
    <row r="548" ht="14" customHeight="1">
      <c r="A548" s="11"/>
      <c r="B548" s="11"/>
      <c r="C548" s="7"/>
      <c r="D548" s="7"/>
      <c r="E548" s="7"/>
    </row>
    <row r="549" ht="14" customHeight="1">
      <c r="A549" s="11"/>
      <c r="B549" s="11"/>
      <c r="C549" s="7"/>
      <c r="D549" s="7"/>
      <c r="E549" s="7"/>
    </row>
    <row r="550" ht="14" customHeight="1">
      <c r="A550" s="11"/>
      <c r="B550" s="11"/>
      <c r="C550" s="7"/>
      <c r="D550" s="7"/>
      <c r="E550" s="7"/>
    </row>
    <row r="551" ht="14" customHeight="1">
      <c r="A551" s="11"/>
      <c r="B551" s="11"/>
      <c r="C551" s="7"/>
      <c r="D551" s="7"/>
      <c r="E551" s="7"/>
    </row>
    <row r="552" ht="14" customHeight="1">
      <c r="A552" s="11"/>
      <c r="B552" s="11"/>
      <c r="C552" s="7"/>
      <c r="D552" s="7"/>
      <c r="E552" s="7"/>
    </row>
    <row r="553" ht="14" customHeight="1">
      <c r="A553" s="11"/>
      <c r="B553" s="11"/>
      <c r="C553" s="7"/>
      <c r="D553" s="7"/>
      <c r="E553" s="7"/>
    </row>
    <row r="554" ht="15" customHeight="1">
      <c r="A554" s="68">
        <v>23</v>
      </c>
      <c r="B554" s="11"/>
      <c r="C554" s="7"/>
      <c r="D554" s="7"/>
      <c r="E554" s="7"/>
    </row>
    <row r="555" ht="14" customHeight="1">
      <c r="A555" s="11"/>
      <c r="B555" s="11"/>
      <c r="C555" s="7"/>
      <c r="D555" s="7"/>
      <c r="E555" s="7"/>
    </row>
    <row r="556" ht="14" customHeight="1">
      <c r="A556" s="11"/>
      <c r="B556" s="11"/>
      <c r="C556" s="7"/>
      <c r="D556" s="7"/>
      <c r="E556" s="7"/>
    </row>
    <row r="557" ht="14" customHeight="1">
      <c r="A557" s="11"/>
      <c r="B557" s="11"/>
      <c r="C557" s="7"/>
      <c r="D557" s="7"/>
      <c r="E557" s="7"/>
    </row>
    <row r="558" ht="14" customHeight="1">
      <c r="A558" s="11"/>
      <c r="B558" s="11"/>
      <c r="C558" s="7"/>
      <c r="D558" s="7"/>
      <c r="E558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5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63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6"/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6"/>
      <c r="B22" s="86"/>
      <c r="C22" s="86"/>
      <c r="D22" s="86"/>
      <c r="E22" s="86"/>
      <c r="F22" s="86"/>
      <c r="G22" s="86"/>
      <c r="H22" s="86"/>
      <c r="I22" s="86"/>
      <c r="J22" s="86"/>
    </row>
    <row r="23" ht="8" customHeight="1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ht="8" customHeight="1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ht="8" customHeight="1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ht="8" customHeight="1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ht="8" customHeight="1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ht="8" customHeight="1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ht="8.5" customHeight="1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66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67</v>
      </c>
      <c r="C4" t="s" s="91">
        <v>17</v>
      </c>
      <c r="D4" t="s" s="91">
        <v>68</v>
      </c>
      <c r="E4" t="s" s="91">
        <v>69</v>
      </c>
      <c r="F4" t="s" s="91">
        <v>70</v>
      </c>
      <c r="G4" t="s" s="91">
        <v>69</v>
      </c>
      <c r="H4" t="s" s="91">
        <v>71</v>
      </c>
      <c r="I4" t="s" s="91">
        <v>69</v>
      </c>
    </row>
    <row r="5" ht="17" customHeight="1">
      <c r="A5" s="13"/>
      <c r="B5" t="s" s="92">
        <v>72</v>
      </c>
      <c r="C5" t="s" s="92">
        <v>73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72</v>
      </c>
      <c r="C6" t="s" s="92">
        <v>74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76</v>
      </c>
      <c r="E3" s="25"/>
      <c r="F3" s="25"/>
      <c r="G3" s="25"/>
      <c r="H3" s="25"/>
      <c r="I3" s="25"/>
      <c r="J3" t="s" s="14">
        <v>25</v>
      </c>
      <c r="K3" s="15"/>
      <c r="L3" t="s" s="24">
        <v>77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78</v>
      </c>
      <c r="K4" s="15"/>
      <c r="L4" s="21">
        <f>MAX($C$9:$D$990)-C9</f>
        <v>153684.21052632</v>
      </c>
      <c r="M4" s="21"/>
      <c r="N4" t="s" s="14">
        <v>79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