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46" i="31"/>
  <c r="K46"/>
  <c r="M46" i="32"/>
  <c r="K46"/>
  <c r="M45" i="31"/>
  <c r="K45"/>
  <c r="M45" i="32"/>
  <c r="K45"/>
  <c r="K44" i="31"/>
  <c r="M44" s="1"/>
  <c r="M44" i="32"/>
  <c r="K44"/>
  <c r="M43" i="31"/>
  <c r="K43"/>
  <c r="M43" i="32"/>
  <c r="K43"/>
  <c r="M42" i="31"/>
  <c r="K42"/>
  <c r="K42" i="32"/>
  <c r="M42" s="1"/>
  <c r="M41" i="31"/>
  <c r="K41"/>
  <c r="M41" i="32"/>
  <c r="K41"/>
  <c r="K40" i="31"/>
  <c r="M40" s="1"/>
  <c r="R40" s="1"/>
  <c r="C41" s="1"/>
  <c r="X41" s="1"/>
  <c r="Y41" s="1"/>
  <c r="K40" i="32"/>
  <c r="M40" s="1"/>
  <c r="R40" s="1"/>
  <c r="C41" s="1"/>
  <c r="X41" s="1"/>
  <c r="Y41" s="1"/>
  <c r="K39" i="31"/>
  <c r="M39" s="1"/>
  <c r="K39" i="32"/>
  <c r="M39" s="1"/>
  <c r="M38" i="31"/>
  <c r="K38"/>
  <c r="M38" i="32"/>
  <c r="K38"/>
  <c r="K37" i="31"/>
  <c r="M37" s="1"/>
  <c r="R37" s="1"/>
  <c r="C38" s="1"/>
  <c r="X38" s="1"/>
  <c r="Y38" s="1"/>
  <c r="M37" i="32"/>
  <c r="K37"/>
  <c r="K36" i="31"/>
  <c r="M36" s="1"/>
  <c r="K36" i="32"/>
  <c r="M36" s="1"/>
  <c r="M35" i="31"/>
  <c r="K35"/>
  <c r="K35" i="32"/>
  <c r="M35" s="1"/>
  <c r="R35" s="1"/>
  <c r="C36" s="1"/>
  <c r="X36" s="1"/>
  <c r="Y36" s="1"/>
  <c r="M34" i="31"/>
  <c r="K34"/>
  <c r="K34" i="32"/>
  <c r="M34" s="1"/>
  <c r="K33" i="31"/>
  <c r="M33" s="1"/>
  <c r="R33" s="1"/>
  <c r="C34" s="1"/>
  <c r="X34" s="1"/>
  <c r="Y34" s="1"/>
  <c r="M33" i="32"/>
  <c r="K33"/>
  <c r="M32" i="31"/>
  <c r="K32"/>
  <c r="K32" i="32"/>
  <c r="M32" s="1"/>
  <c r="K31" i="31"/>
  <c r="M31" s="1"/>
  <c r="M31" i="32"/>
  <c r="K31"/>
  <c r="K30" i="31"/>
  <c r="M30" s="1"/>
  <c r="R30" s="1"/>
  <c r="C31" s="1"/>
  <c r="X31" s="1"/>
  <c r="Y31" s="1"/>
  <c r="K29"/>
  <c r="M29" s="1"/>
  <c r="K29" i="32"/>
  <c r="M29" s="1"/>
  <c r="M28" i="31"/>
  <c r="K28"/>
  <c r="M28" i="32"/>
  <c r="K28"/>
  <c r="K27" i="31"/>
  <c r="M27" s="1"/>
  <c r="M27" i="32"/>
  <c r="K27"/>
  <c r="M26" i="31"/>
  <c r="K26"/>
  <c r="M26" i="32"/>
  <c r="K26"/>
  <c r="M25" i="31"/>
  <c r="R25" s="1"/>
  <c r="C26" s="1"/>
  <c r="X26" s="1"/>
  <c r="Y26" s="1"/>
  <c r="K25"/>
  <c r="M25" i="32"/>
  <c r="K25"/>
  <c r="K17" i="31"/>
  <c r="M17" s="1"/>
  <c r="M16"/>
  <c r="K16"/>
  <c r="K15" i="32"/>
  <c r="M15" s="1"/>
  <c r="K15" i="31"/>
  <c r="M15" s="1"/>
  <c r="K14"/>
  <c r="M14" s="1"/>
  <c r="M14" i="32"/>
  <c r="K14"/>
  <c r="K13" i="31"/>
  <c r="M13" s="1"/>
  <c r="M13" i="32"/>
  <c r="K13"/>
  <c r="K12" i="31"/>
  <c r="M12" s="1"/>
  <c r="M12" i="32"/>
  <c r="K12"/>
  <c r="K11" i="31"/>
  <c r="M11" s="1"/>
  <c r="K11" i="32"/>
  <c r="M11" s="1"/>
  <c r="M10" i="31"/>
  <c r="K10"/>
  <c r="K10" i="32"/>
  <c r="M10" s="1"/>
  <c r="M9" i="31"/>
  <c r="K9"/>
  <c r="K9" i="32"/>
  <c r="M9" s="1"/>
  <c r="V108" i="33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/>
  <c r="R94"/>
  <c r="C95" s="1"/>
  <c r="X95" s="1"/>
  <c r="Y95" s="1"/>
  <c r="M94"/>
  <c r="K94"/>
  <c r="V93"/>
  <c r="T93"/>
  <c r="W93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/>
  <c r="R88"/>
  <c r="C89" s="1"/>
  <c r="X89" s="1"/>
  <c r="Y89" s="1"/>
  <c r="M88"/>
  <c r="K88"/>
  <c r="W87"/>
  <c r="V87"/>
  <c r="T87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/>
  <c r="R64"/>
  <c r="C65" s="1"/>
  <c r="X65" s="1"/>
  <c r="Y65" s="1"/>
  <c r="M64"/>
  <c r="K64"/>
  <c r="W63"/>
  <c r="V63"/>
  <c r="T63"/>
  <c r="R63"/>
  <c r="C64" s="1"/>
  <c r="X64" s="1"/>
  <c r="Y64" s="1"/>
  <c r="M63"/>
  <c r="K63"/>
  <c r="V62"/>
  <c r="T62"/>
  <c r="W62"/>
  <c r="R62"/>
  <c r="C63" s="1"/>
  <c r="X63" s="1"/>
  <c r="Y63" s="1"/>
  <c r="M62"/>
  <c r="K62"/>
  <c r="V61"/>
  <c r="T61"/>
  <c r="W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/>
  <c r="R56"/>
  <c r="C57" s="1"/>
  <c r="X57" s="1"/>
  <c r="Y57" s="1"/>
  <c r="M56"/>
  <c r="K56"/>
  <c r="W55"/>
  <c r="V55"/>
  <c r="T55"/>
  <c r="R55"/>
  <c r="C56" s="1"/>
  <c r="X56" s="1"/>
  <c r="Y56" s="1"/>
  <c r="M55"/>
  <c r="K55"/>
  <c r="V54"/>
  <c r="T54"/>
  <c r="W54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M45"/>
  <c r="K45"/>
  <c r="V44"/>
  <c r="T44"/>
  <c r="W44" s="1"/>
  <c r="M44"/>
  <c r="K44"/>
  <c r="V43"/>
  <c r="T43"/>
  <c r="W43" s="1"/>
  <c r="R43"/>
  <c r="C44" s="1"/>
  <c r="X44" s="1"/>
  <c r="Y44" s="1"/>
  <c r="M43"/>
  <c r="K43"/>
  <c r="V42"/>
  <c r="T42"/>
  <c r="W42" s="1"/>
  <c r="K42"/>
  <c r="M42" s="1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K39"/>
  <c r="M39" s="1"/>
  <c r="V38"/>
  <c r="T38"/>
  <c r="W38"/>
  <c r="R38"/>
  <c r="C39" s="1"/>
  <c r="X39" s="1"/>
  <c r="Y39" s="1"/>
  <c r="M38"/>
  <c r="K38"/>
  <c r="V37"/>
  <c r="T37"/>
  <c r="W37" s="1"/>
  <c r="M37"/>
  <c r="K37"/>
  <c r="V36"/>
  <c r="T36"/>
  <c r="W36" s="1"/>
  <c r="K36"/>
  <c r="M36" s="1"/>
  <c r="V35"/>
  <c r="T35"/>
  <c r="W35" s="1"/>
  <c r="K35"/>
  <c r="M35" s="1"/>
  <c r="V34"/>
  <c r="T34"/>
  <c r="W34" s="1"/>
  <c r="M34"/>
  <c r="K34"/>
  <c r="V33"/>
  <c r="T33"/>
  <c r="W33" s="1"/>
  <c r="K33"/>
  <c r="M33" s="1"/>
  <c r="V32"/>
  <c r="T32"/>
  <c r="W32" s="1"/>
  <c r="K32"/>
  <c r="M32" s="1"/>
  <c r="V31"/>
  <c r="T31"/>
  <c r="W31" s="1"/>
  <c r="M31"/>
  <c r="K31"/>
  <c r="V30"/>
  <c r="T30"/>
  <c r="W30" s="1"/>
  <c r="M30"/>
  <c r="K30"/>
  <c r="V29"/>
  <c r="T29"/>
  <c r="W29" s="1"/>
  <c r="K29"/>
  <c r="M29" s="1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M25"/>
  <c r="K25"/>
  <c r="V24"/>
  <c r="T24"/>
  <c r="W24" s="1"/>
  <c r="M24"/>
  <c r="K24"/>
  <c r="V23"/>
  <c r="T23"/>
  <c r="W23" s="1"/>
  <c r="M23"/>
  <c r="K23"/>
  <c r="T22"/>
  <c r="V22" s="1"/>
  <c r="K22"/>
  <c r="M22" s="1"/>
  <c r="T21"/>
  <c r="W21" s="1"/>
  <c r="R21"/>
  <c r="C22" s="1"/>
  <c r="X22" s="1"/>
  <c r="Y22" s="1"/>
  <c r="M21"/>
  <c r="K21"/>
  <c r="T20"/>
  <c r="V20" s="1"/>
  <c r="M20"/>
  <c r="K20"/>
  <c r="T19"/>
  <c r="W19" s="1"/>
  <c r="R19"/>
  <c r="C20" s="1"/>
  <c r="X20" s="1"/>
  <c r="Y20" s="1"/>
  <c r="M19"/>
  <c r="K19"/>
  <c r="T18"/>
  <c r="W18" s="1"/>
  <c r="M18"/>
  <c r="K18"/>
  <c r="T17"/>
  <c r="V17" s="1"/>
  <c r="K17"/>
  <c r="M17" s="1"/>
  <c r="T16"/>
  <c r="W16" s="1"/>
  <c r="K16"/>
  <c r="M16" s="1"/>
  <c r="T15"/>
  <c r="W15" s="1"/>
  <c r="K15"/>
  <c r="M15" s="1"/>
  <c r="T14"/>
  <c r="W14" s="1"/>
  <c r="M14"/>
  <c r="K14"/>
  <c r="T13"/>
  <c r="V13" s="1"/>
  <c r="M13"/>
  <c r="K13"/>
  <c r="T12"/>
  <c r="V12" s="1"/>
  <c r="M12"/>
  <c r="K12"/>
  <c r="T11"/>
  <c r="T10"/>
  <c r="W10" s="1"/>
  <c r="T9"/>
  <c r="W9" s="1"/>
  <c r="K9"/>
  <c r="M9" s="1"/>
  <c r="R9" s="1"/>
  <c r="C10" s="1"/>
  <c r="C9"/>
  <c r="V108" i="32"/>
  <c r="T108"/>
  <c r="W108" s="1"/>
  <c r="R108"/>
  <c r="M108"/>
  <c r="K108"/>
  <c r="V107"/>
  <c r="T107"/>
  <c r="W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V45"/>
  <c r="T45"/>
  <c r="W45" s="1"/>
  <c r="V44"/>
  <c r="T44"/>
  <c r="W44" s="1"/>
  <c r="V43"/>
  <c r="T43"/>
  <c r="R43" s="1"/>
  <c r="C44" s="1"/>
  <c r="X44" s="1"/>
  <c r="Y44" s="1"/>
  <c r="V42"/>
  <c r="T42"/>
  <c r="W42" s="1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W36" s="1"/>
  <c r="V35"/>
  <c r="T35"/>
  <c r="W35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R27"/>
  <c r="C28" s="1"/>
  <c r="X28" s="1"/>
  <c r="Y28" s="1"/>
  <c r="V26"/>
  <c r="T26"/>
  <c r="W26" s="1"/>
  <c r="V25"/>
  <c r="T25"/>
  <c r="W25" s="1"/>
  <c r="V24"/>
  <c r="T24"/>
  <c r="V23"/>
  <c r="T23"/>
  <c r="T22"/>
  <c r="W22" s="1"/>
  <c r="T21"/>
  <c r="V21" s="1"/>
  <c r="T20"/>
  <c r="T19"/>
  <c r="T18"/>
  <c r="T17"/>
  <c r="T16"/>
  <c r="T15"/>
  <c r="W15" s="1"/>
  <c r="T14"/>
  <c r="W14" s="1"/>
  <c r="T13"/>
  <c r="W13" s="1"/>
  <c r="R13"/>
  <c r="C14" s="1"/>
  <c r="X14" s="1"/>
  <c r="Y14" s="1"/>
  <c r="T12"/>
  <c r="W12" s="1"/>
  <c r="R12"/>
  <c r="C13" s="1"/>
  <c r="X13" s="1"/>
  <c r="Y13" s="1"/>
  <c r="T11"/>
  <c r="T10"/>
  <c r="W10" s="1"/>
  <c r="T9"/>
  <c r="V9" s="1"/>
  <c r="C9"/>
  <c r="V108" i="31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/>
  <c r="R49"/>
  <c r="C50" s="1"/>
  <c r="X50" s="1"/>
  <c r="Y50" s="1"/>
  <c r="M49"/>
  <c r="K49"/>
  <c r="W48"/>
  <c r="V48"/>
  <c r="T48"/>
  <c r="R48"/>
  <c r="C49" s="1"/>
  <c r="X49" s="1"/>
  <c r="Y49" s="1"/>
  <c r="M48"/>
  <c r="K48"/>
  <c r="V47"/>
  <c r="T47"/>
  <c r="W47" s="1"/>
  <c r="R47"/>
  <c r="C48" s="1"/>
  <c r="X48" s="1"/>
  <c r="Y48" s="1"/>
  <c r="M47"/>
  <c r="K47"/>
  <c r="W46"/>
  <c r="V46"/>
  <c r="T46"/>
  <c r="R46"/>
  <c r="C47" s="1"/>
  <c r="X47" s="1"/>
  <c r="Y47" s="1"/>
  <c r="V45"/>
  <c r="T45"/>
  <c r="W45" s="1"/>
  <c r="R45"/>
  <c r="C46" s="1"/>
  <c r="X46" s="1"/>
  <c r="Y46" s="1"/>
  <c r="V44"/>
  <c r="T44"/>
  <c r="W44" s="1"/>
  <c r="V43"/>
  <c r="T43"/>
  <c r="W43" s="1"/>
  <c r="R43"/>
  <c r="C44" s="1"/>
  <c r="X44" s="1"/>
  <c r="Y44" s="1"/>
  <c r="V42"/>
  <c r="T42"/>
  <c r="W42" s="1"/>
  <c r="V41"/>
  <c r="T41"/>
  <c r="W41" s="1"/>
  <c r="W40"/>
  <c r="V40"/>
  <c r="T40"/>
  <c r="V39"/>
  <c r="T39"/>
  <c r="W39" s="1"/>
  <c r="V38"/>
  <c r="T38"/>
  <c r="R38" s="1"/>
  <c r="C39" s="1"/>
  <c r="X39" s="1"/>
  <c r="Y39" s="1"/>
  <c r="V37"/>
  <c r="T37"/>
  <c r="W37" s="1"/>
  <c r="V36"/>
  <c r="T36"/>
  <c r="W36" s="1"/>
  <c r="V35"/>
  <c r="T35"/>
  <c r="W35" s="1"/>
  <c r="V34"/>
  <c r="T34"/>
  <c r="W34" s="1"/>
  <c r="V33"/>
  <c r="T33"/>
  <c r="W33"/>
  <c r="V32"/>
  <c r="T32"/>
  <c r="W32" s="1"/>
  <c r="V31"/>
  <c r="T31"/>
  <c r="W31" s="1"/>
  <c r="V30"/>
  <c r="T30"/>
  <c r="W30" s="1"/>
  <c r="V29"/>
  <c r="T29"/>
  <c r="W29" s="1"/>
  <c r="V28"/>
  <c r="T28"/>
  <c r="W28" s="1"/>
  <c r="R28"/>
  <c r="C29" s="1"/>
  <c r="X29" s="1"/>
  <c r="Y29" s="1"/>
  <c r="V27"/>
  <c r="T27"/>
  <c r="W27" s="1"/>
  <c r="V26"/>
  <c r="T26"/>
  <c r="W26" s="1"/>
  <c r="V25"/>
  <c r="T25"/>
  <c r="W25"/>
  <c r="W24"/>
  <c r="V24"/>
  <c r="T24"/>
  <c r="V23"/>
  <c r="T23"/>
  <c r="T22"/>
  <c r="W22" s="1"/>
  <c r="T21"/>
  <c r="T20"/>
  <c r="V20" s="1"/>
  <c r="T19"/>
  <c r="T18"/>
  <c r="T17"/>
  <c r="V17" s="1"/>
  <c r="T16"/>
  <c r="W16" s="1"/>
  <c r="T15"/>
  <c r="W15" s="1"/>
  <c r="T14"/>
  <c r="V14" s="1"/>
  <c r="T13"/>
  <c r="W13" s="1"/>
  <c r="T12"/>
  <c r="W12" s="1"/>
  <c r="T11"/>
  <c r="V11"/>
  <c r="T10"/>
  <c r="W10" s="1"/>
  <c r="T9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15" i="31"/>
  <c r="V19" i="33"/>
  <c r="W9" i="32"/>
  <c r="V11" i="33"/>
  <c r="W12"/>
  <c r="V11" i="32"/>
  <c r="V12"/>
  <c r="R45" l="1"/>
  <c r="C46" s="1"/>
  <c r="X46" s="1"/>
  <c r="Y46" s="1"/>
  <c r="R45" i="33"/>
  <c r="C46" s="1"/>
  <c r="X46" s="1"/>
  <c r="Y46" s="1"/>
  <c r="R44" i="32"/>
  <c r="C45" s="1"/>
  <c r="X45" s="1"/>
  <c r="Y45" s="1"/>
  <c r="R44" i="31"/>
  <c r="C45" s="1"/>
  <c r="X45" s="1"/>
  <c r="Y45" s="1"/>
  <c r="R44" i="33"/>
  <c r="C45" s="1"/>
  <c r="X45" s="1"/>
  <c r="Y45" s="1"/>
  <c r="W43" i="32"/>
  <c r="R42"/>
  <c r="C43" s="1"/>
  <c r="X43" s="1"/>
  <c r="Y43" s="1"/>
  <c r="R42" i="31"/>
  <c r="C43" s="1"/>
  <c r="X43" s="1"/>
  <c r="Y43" s="1"/>
  <c r="R42" i="33"/>
  <c r="C43" s="1"/>
  <c r="X43" s="1"/>
  <c r="Y43" s="1"/>
  <c r="R41" i="31"/>
  <c r="C42" s="1"/>
  <c r="X42" s="1"/>
  <c r="Y42" s="1"/>
  <c r="R41" i="32"/>
  <c r="C42" s="1"/>
  <c r="X42" s="1"/>
  <c r="Y42" s="1"/>
  <c r="R39" i="31"/>
  <c r="C40" s="1"/>
  <c r="X40" s="1"/>
  <c r="Y40" s="1"/>
  <c r="R39" i="32"/>
  <c r="C40" s="1"/>
  <c r="X40" s="1"/>
  <c r="Y40" s="1"/>
  <c r="W38" i="31"/>
  <c r="R38" i="32"/>
  <c r="C39" s="1"/>
  <c r="X39" s="1"/>
  <c r="Y39" s="1"/>
  <c r="R37"/>
  <c r="C38" s="1"/>
  <c r="X38" s="1"/>
  <c r="Y38" s="1"/>
  <c r="R37" i="33"/>
  <c r="C38" s="1"/>
  <c r="X38" s="1"/>
  <c r="Y38" s="1"/>
  <c r="R36" i="31"/>
  <c r="C37" s="1"/>
  <c r="X37" s="1"/>
  <c r="Y37" s="1"/>
  <c r="R36" i="32"/>
  <c r="C37" s="1"/>
  <c r="X37" s="1"/>
  <c r="Y37" s="1"/>
  <c r="R36" i="33"/>
  <c r="C37" s="1"/>
  <c r="X37" s="1"/>
  <c r="Y37" s="1"/>
  <c r="R35" i="31"/>
  <c r="C36" s="1"/>
  <c r="X36" s="1"/>
  <c r="Y36" s="1"/>
  <c r="R35" i="33"/>
  <c r="C36" s="1"/>
  <c r="X36" s="1"/>
  <c r="Y36" s="1"/>
  <c r="R34" i="31"/>
  <c r="C35" s="1"/>
  <c r="X35" s="1"/>
  <c r="Y35" s="1"/>
  <c r="R34" i="32"/>
  <c r="C35" s="1"/>
  <c r="X35" s="1"/>
  <c r="Y35" s="1"/>
  <c r="R34" i="33"/>
  <c r="C35" s="1"/>
  <c r="X35" s="1"/>
  <c r="Y35" s="1"/>
  <c r="R33" i="32"/>
  <c r="C34" s="1"/>
  <c r="X34" s="1"/>
  <c r="Y34" s="1"/>
  <c r="R33" i="33"/>
  <c r="C34" s="1"/>
  <c r="X34" s="1"/>
  <c r="Y34" s="1"/>
  <c r="R32" i="31"/>
  <c r="C33" s="1"/>
  <c r="X33" s="1"/>
  <c r="Y33" s="1"/>
  <c r="R32" i="32"/>
  <c r="C33" s="1"/>
  <c r="X33" s="1"/>
  <c r="Y33" s="1"/>
  <c r="R32" i="33"/>
  <c r="C33" s="1"/>
  <c r="X33" s="1"/>
  <c r="Y33" s="1"/>
  <c r="R31" i="31"/>
  <c r="C32" s="1"/>
  <c r="X32" s="1"/>
  <c r="Y32" s="1"/>
  <c r="R31" i="32"/>
  <c r="C32" s="1"/>
  <c r="X32" s="1"/>
  <c r="Y32" s="1"/>
  <c r="R31" i="33"/>
  <c r="C32" s="1"/>
  <c r="X32" s="1"/>
  <c r="Y32" s="1"/>
  <c r="R29" i="32"/>
  <c r="C30" s="1"/>
  <c r="R30" i="33"/>
  <c r="C31" s="1"/>
  <c r="X31" s="1"/>
  <c r="Y31" s="1"/>
  <c r="R29" i="31"/>
  <c r="C30" s="1"/>
  <c r="X30" s="1"/>
  <c r="Y30" s="1"/>
  <c r="R29" i="33"/>
  <c r="C30" s="1"/>
  <c r="X30" s="1"/>
  <c r="Y30" s="1"/>
  <c r="R28" i="32"/>
  <c r="C29" s="1"/>
  <c r="X29" s="1"/>
  <c r="Y29" s="1"/>
  <c r="R27" i="31"/>
  <c r="C28" s="1"/>
  <c r="X28" s="1"/>
  <c r="Y28" s="1"/>
  <c r="R26"/>
  <c r="C27" s="1"/>
  <c r="X27" s="1"/>
  <c r="Y27" s="1"/>
  <c r="R26" i="32"/>
  <c r="C27" s="1"/>
  <c r="X27" s="1"/>
  <c r="Y27" s="1"/>
  <c r="R25"/>
  <c r="C26" s="1"/>
  <c r="X26" s="1"/>
  <c r="Y26" s="1"/>
  <c r="R25" i="33"/>
  <c r="C26" s="1"/>
  <c r="X26" s="1"/>
  <c r="Y26" s="1"/>
  <c r="V18" i="31"/>
  <c r="V19" s="1"/>
  <c r="W23"/>
  <c r="W24" i="32"/>
  <c r="R24" i="33"/>
  <c r="C25" s="1"/>
  <c r="X25" s="1"/>
  <c r="Y25" s="1"/>
  <c r="W17" i="32"/>
  <c r="W20"/>
  <c r="W21" s="1"/>
  <c r="W23"/>
  <c r="R23" i="33"/>
  <c r="C24" s="1"/>
  <c r="X24" s="1"/>
  <c r="Y24" s="1"/>
  <c r="R22"/>
  <c r="C23" s="1"/>
  <c r="X23" s="1"/>
  <c r="Y23" s="1"/>
  <c r="W22"/>
  <c r="V21" i="31"/>
  <c r="V22" s="1"/>
  <c r="V21" i="33"/>
  <c r="R20"/>
  <c r="C21" s="1"/>
  <c r="X21" s="1"/>
  <c r="Y21" s="1"/>
  <c r="W20"/>
  <c r="W19" i="32"/>
  <c r="W19" i="31"/>
  <c r="W20" s="1"/>
  <c r="W21" s="1"/>
  <c r="W18"/>
  <c r="W18" i="32"/>
  <c r="R18" i="33"/>
  <c r="C19" s="1"/>
  <c r="X19" s="1"/>
  <c r="Y19" s="1"/>
  <c r="V18"/>
  <c r="V17" i="32"/>
  <c r="V18" s="1"/>
  <c r="V19" s="1"/>
  <c r="R17" i="31"/>
  <c r="C18" s="1"/>
  <c r="R17" i="33"/>
  <c r="C18" s="1"/>
  <c r="X18" s="1"/>
  <c r="Y18" s="1"/>
  <c r="W16" i="32"/>
  <c r="V16"/>
  <c r="V16" i="31"/>
  <c r="R16"/>
  <c r="C17" s="1"/>
  <c r="X17" s="1"/>
  <c r="Y17" s="1"/>
  <c r="R16" i="33"/>
  <c r="C17" s="1"/>
  <c r="X17" s="1"/>
  <c r="Y17" s="1"/>
  <c r="R15" i="31"/>
  <c r="C16" s="1"/>
  <c r="X16" s="1"/>
  <c r="Y16" s="1"/>
  <c r="R15" i="32"/>
  <c r="C16" s="1"/>
  <c r="R15" i="33"/>
  <c r="C16" s="1"/>
  <c r="X16" s="1"/>
  <c r="Y16" s="1"/>
  <c r="R14" i="31"/>
  <c r="C15" s="1"/>
  <c r="X15" s="1"/>
  <c r="Y15" s="1"/>
  <c r="H4" i="32"/>
  <c r="R14"/>
  <c r="C15" s="1"/>
  <c r="X15" s="1"/>
  <c r="Y15" s="1"/>
  <c r="V14"/>
  <c r="R14" i="33"/>
  <c r="C15" s="1"/>
  <c r="X15" s="1"/>
  <c r="Y15" s="1"/>
  <c r="V14"/>
  <c r="V13" i="31"/>
  <c r="R13"/>
  <c r="C14" s="1"/>
  <c r="X14" s="1"/>
  <c r="Y14" s="1"/>
  <c r="R13" i="33"/>
  <c r="C14" s="1"/>
  <c r="X14" s="1"/>
  <c r="Y14" s="1"/>
  <c r="W13"/>
  <c r="R12" i="31"/>
  <c r="C13" s="1"/>
  <c r="X13" s="1"/>
  <c r="Y13" s="1"/>
  <c r="R12" i="33"/>
  <c r="C13" s="1"/>
  <c r="X13" s="1"/>
  <c r="Y13" s="1"/>
  <c r="W11"/>
  <c r="H4" i="31"/>
  <c r="V10" i="32"/>
  <c r="W9" i="31"/>
  <c r="V9"/>
  <c r="V10" s="1"/>
  <c r="W11" i="32"/>
  <c r="V9" i="33"/>
  <c r="V10" s="1"/>
  <c r="W17" i="31"/>
  <c r="W14"/>
  <c r="V12"/>
  <c r="R9"/>
  <c r="C10" s="1"/>
  <c r="V13" i="32"/>
  <c r="V15"/>
  <c r="V20"/>
  <c r="V22"/>
  <c r="R9"/>
  <c r="C10" s="1"/>
  <c r="R10" s="1"/>
  <c r="C11" s="1"/>
  <c r="V16" i="33"/>
  <c r="H4"/>
  <c r="V15"/>
  <c r="W17"/>
  <c r="K10"/>
  <c r="M10" s="1"/>
  <c r="R10" s="1"/>
  <c r="C11" s="1"/>
  <c r="X10"/>
  <c r="C10" i="17"/>
  <c r="T9"/>
  <c r="H4" s="1"/>
  <c r="D4"/>
  <c r="G5"/>
  <c r="E5"/>
  <c r="C5"/>
  <c r="W11" i="31"/>
  <c r="X30" i="32" l="1"/>
  <c r="Y30" s="1"/>
  <c r="K30"/>
  <c r="M30" s="1"/>
  <c r="R30" s="1"/>
  <c r="C31" s="1"/>
  <c r="X31" s="1"/>
  <c r="Y31" s="1"/>
  <c r="P5"/>
  <c r="X16"/>
  <c r="Y16" s="1"/>
  <c r="K16"/>
  <c r="M16" s="1"/>
  <c r="R16" s="1"/>
  <c r="C17" s="1"/>
  <c r="X18" i="31"/>
  <c r="Y18" s="1"/>
  <c r="K18"/>
  <c r="M18" s="1"/>
  <c r="R18" s="1"/>
  <c r="C19" s="1"/>
  <c r="K19" s="1"/>
  <c r="M19" s="1"/>
  <c r="R19" s="1"/>
  <c r="C20" s="1"/>
  <c r="K20" s="1"/>
  <c r="M20" s="1"/>
  <c r="R20" s="1"/>
  <c r="C21" s="1"/>
  <c r="P5" i="33"/>
  <c r="P5" i="31"/>
  <c r="L5"/>
  <c r="L5" i="32"/>
  <c r="L5" i="33"/>
  <c r="X10" i="32"/>
  <c r="I5" i="17"/>
  <c r="L4"/>
  <c r="P4"/>
  <c r="X10" i="31"/>
  <c r="R10"/>
  <c r="R11" i="32"/>
  <c r="X11"/>
  <c r="Y11" s="1"/>
  <c r="K11" i="33"/>
  <c r="M11" s="1"/>
  <c r="R11" s="1"/>
  <c r="X11"/>
  <c r="Y11" s="1"/>
  <c r="X17" i="32" l="1"/>
  <c r="Y17" s="1"/>
  <c r="K17"/>
  <c r="M17" s="1"/>
  <c r="R17" s="1"/>
  <c r="C18" s="1"/>
  <c r="X19" i="31"/>
  <c r="Y19" s="1"/>
  <c r="K21"/>
  <c r="M21" s="1"/>
  <c r="R21" s="1"/>
  <c r="C22" s="1"/>
  <c r="C12" i="32"/>
  <c r="C12" i="33"/>
  <c r="X12" s="1"/>
  <c r="Y12" s="1"/>
  <c r="P4" s="1"/>
  <c r="G5"/>
  <c r="D4"/>
  <c r="P2" s="1"/>
  <c r="E5"/>
  <c r="C5"/>
  <c r="C11" i="31"/>
  <c r="X20" l="1"/>
  <c r="Y20" s="1"/>
  <c r="X18" i="32"/>
  <c r="Y18" s="1"/>
  <c r="K18"/>
  <c r="M18" s="1"/>
  <c r="R18" s="1"/>
  <c r="C19" s="1"/>
  <c r="K22" i="31"/>
  <c r="M22" s="1"/>
  <c r="R22" s="1"/>
  <c r="C23" s="1"/>
  <c r="R11"/>
  <c r="X11"/>
  <c r="Y11" s="1"/>
  <c r="X12" i="32"/>
  <c r="Y12" s="1"/>
  <c r="I5" i="33"/>
  <c r="X21" i="31" l="1"/>
  <c r="Y21" s="1"/>
  <c r="X19" i="32"/>
  <c r="Y19" s="1"/>
  <c r="K19"/>
  <c r="M19" s="1"/>
  <c r="R19" s="1"/>
  <c r="C20" s="1"/>
  <c r="K23" i="31"/>
  <c r="M23" s="1"/>
  <c r="R23" s="1"/>
  <c r="C24" s="1"/>
  <c r="K24" s="1"/>
  <c r="M24" s="1"/>
  <c r="R24" s="1"/>
  <c r="C25" s="1"/>
  <c r="C12"/>
  <c r="X22" l="1"/>
  <c r="Y22" s="1"/>
  <c r="K20" i="32"/>
  <c r="M20" s="1"/>
  <c r="R20" s="1"/>
  <c r="C21" s="1"/>
  <c r="X20"/>
  <c r="Y20" s="1"/>
  <c r="X23" i="31"/>
  <c r="Y23" s="1"/>
  <c r="C5"/>
  <c r="D4"/>
  <c r="P2" s="1"/>
  <c r="G5"/>
  <c r="E5"/>
  <c r="X12"/>
  <c r="Y12" s="1"/>
  <c r="L4"/>
  <c r="X24" l="1"/>
  <c r="K21" i="32"/>
  <c r="M21" s="1"/>
  <c r="R21" s="1"/>
  <c r="X21"/>
  <c r="Y21" s="1"/>
  <c r="I5" i="31"/>
  <c r="Y24" l="1"/>
  <c r="P4" s="1"/>
  <c r="X25"/>
  <c r="Y25" s="1"/>
  <c r="C22" i="32"/>
  <c r="K22" l="1"/>
  <c r="M22" s="1"/>
  <c r="R22" s="1"/>
  <c r="X22"/>
  <c r="Y22" s="1"/>
  <c r="C23" l="1"/>
  <c r="X23" l="1"/>
  <c r="Y23" s="1"/>
  <c r="K23"/>
  <c r="M23" s="1"/>
  <c r="R23" s="1"/>
  <c r="C24" l="1"/>
  <c r="K24" s="1"/>
  <c r="M24" s="1"/>
  <c r="R24" s="1"/>
  <c r="C25" s="1"/>
  <c r="C5"/>
  <c r="G5"/>
  <c r="D4"/>
  <c r="P2" s="1"/>
  <c r="E5"/>
  <c r="X25" l="1"/>
  <c r="Y25" s="1"/>
  <c r="I5"/>
  <c r="X24"/>
  <c r="Y24" s="1"/>
  <c r="L4"/>
  <c r="P4" l="1"/>
</calcChain>
</file>

<file path=xl/sharedStrings.xml><?xml version="1.0" encoding="utf-8"?>
<sst xmlns="http://schemas.openxmlformats.org/spreadsheetml/2006/main" count="421" uniqueCount="86">
  <si>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</si>
  <si>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</si>
  <si>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</si>
  <si>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</si>
  <si>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</si>
  <si>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</si>
  <si>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</si>
  <si>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</si>
  <si>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</si>
  <si>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</si>
  <si>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</si>
  <si>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</si>
  <si>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</si>
  <si>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</si>
  <si>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</si>
  <si>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</si>
  <si>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</si>
  <si>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</si>
  <si>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</si>
  <si>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</si>
  <si>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</si>
  <si>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</si>
  <si>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</si>
  <si>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</si>
  <si>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</si>
  <si>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</si>
  <si>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</si>
  <si>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</si>
  <si>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</si>
  <si>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</si>
  <si>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</si>
  <si>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</si>
  <si>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</si>
  <si>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</si>
  <si>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</si>
  <si>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</si>
  <si>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</si>
  <si>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</si>
  <si>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</si>
  <si>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</si>
  <si>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</si>
  <si>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</si>
  <si>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</si>
  <si>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</si>
  <si>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</si>
  <si>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</si>
  <si>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</si>
  <si>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</si>
  <si>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</si>
  <si>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</si>
  <si>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</si>
  <si>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</si>
  <si>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</si>
  <si>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</si>
  <si>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</si>
  <si>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</si>
  <si>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</si>
  <si>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</si>
  <si>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</si>
  <si>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</si>
  <si>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</si>
  <si>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</si>
  <si>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</si>
  <si>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</si>
  <si>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</si>
  <si>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EURCHF</t>
    <phoneticPr fontId="2"/>
  </si>
  <si>
    <t>４時間足</t>
    <rPh sb="1" eb="3">
      <t>ジカン</t>
    </rPh>
    <rPh sb="3" eb="4">
      <t>アシ</t>
    </rPh>
    <phoneticPr fontId="3"/>
  </si>
  <si>
    <t>10MA・20MA・50MAの上側にキャンドルがあれば買い方向、下側なら売り方向。MAに触れてEB出現でエントリー待ち、EB高値or安値ブレイクでエントリー。</t>
    <phoneticPr fontId="2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</si>
  <si>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</si>
  <si>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</si>
  <si>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</si>
  <si>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</si>
  <si>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</si>
  <si>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</si>
  <si>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</si>
  <si>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</si>
  <si>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</si>
  <si>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</si>
  <si>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</si>
  <si>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</si>
  <si>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</si>
  <si>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</si>
  <si>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</si>
  <si>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ＥＢを探していると、エントリーできるＥＢが少ないです。</t>
    <rPh sb="3" eb="4">
      <t>サガ</t>
    </rPh>
    <rPh sb="21" eb="22">
      <t>スク</t>
    </rPh>
    <phoneticPr fontId="2"/>
  </si>
  <si>
    <t>フィボナッチ1.27で勝率60%であれば監視リストへ入れてもいいかと思います。</t>
    <rPh sb="11" eb="13">
      <t>ショウリツ</t>
    </rPh>
    <rPh sb="20" eb="22">
      <t>カンシ</t>
    </rPh>
    <rPh sb="26" eb="27">
      <t>イ</t>
    </rPh>
    <rPh sb="34" eb="35">
      <t>オモ</t>
    </rPh>
    <phoneticPr fontId="2"/>
  </si>
  <si>
    <t>　ＥＢ検証を継続します。</t>
    <rPh sb="3" eb="5">
      <t>ケンショウ</t>
    </rPh>
    <rPh sb="6" eb="8">
      <t>ケイゾク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</si>
</sst>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9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2" name="図 1" descr="2019-08-03_06h37_5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3" name="図 2" descr="2019-08-03_06h43_1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4" name="図 3" descr="2019-08-03_06h49_1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8-03_06h54_17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8-03_06h59_0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8-03_07h08_20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8-03_07h13_39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9" name="図 8" descr="2019-08-03_07h19_24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0" name="図 9" descr="2019-08-03_07h24_3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452216</xdr:colOff>
      <xdr:row>318</xdr:row>
      <xdr:rowOff>173715</xdr:rowOff>
    </xdr:to>
    <xdr:pic>
      <xdr:nvPicPr>
        <xdr:cNvPr id="11" name="図 10" descr="2019-08-03_17h41_13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34516" cy="560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38" activePane="bottomLeft" state="frozen"/>
      <selection pane="bottomLeft" activeCell="F47" sqref="F47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9" t="s">
        <v>5</v>
      </c>
      <c r="C2" s="49"/>
      <c r="D2" s="51" t="s">
        <v>65</v>
      </c>
      <c r="E2" s="51"/>
      <c r="F2" s="49" t="s">
        <v>6</v>
      </c>
      <c r="G2" s="49"/>
      <c r="H2" s="53" t="s">
        <v>66</v>
      </c>
      <c r="I2" s="53"/>
      <c r="J2" s="49" t="s">
        <v>7</v>
      </c>
      <c r="K2" s="49"/>
      <c r="L2" s="50">
        <v>100000</v>
      </c>
      <c r="M2" s="51"/>
      <c r="N2" s="49" t="s">
        <v>8</v>
      </c>
      <c r="O2" s="49"/>
      <c r="P2" s="52">
        <f>SUM(L2,D4)</f>
        <v>143380.88641665474</v>
      </c>
      <c r="Q2" s="53"/>
      <c r="R2" s="1"/>
      <c r="S2" s="1"/>
      <c r="T2" s="1"/>
    </row>
    <row r="3" spans="2:25" ht="57" customHeight="1">
      <c r="B3" s="49" t="s">
        <v>9</v>
      </c>
      <c r="C3" s="49"/>
      <c r="D3" s="54" t="s">
        <v>67</v>
      </c>
      <c r="E3" s="54"/>
      <c r="F3" s="54"/>
      <c r="G3" s="54"/>
      <c r="H3" s="54"/>
      <c r="I3" s="54"/>
      <c r="J3" s="49" t="s">
        <v>10</v>
      </c>
      <c r="K3" s="49"/>
      <c r="L3" s="54" t="s">
        <v>59</v>
      </c>
      <c r="M3" s="55"/>
      <c r="N3" s="55"/>
      <c r="O3" s="55"/>
      <c r="P3" s="55"/>
      <c r="Q3" s="55"/>
      <c r="R3" s="1"/>
      <c r="S3" s="1"/>
    </row>
    <row r="4" spans="2:25">
      <c r="B4" s="49" t="s">
        <v>11</v>
      </c>
      <c r="C4" s="49"/>
      <c r="D4" s="56">
        <f>SUM($R$9:$S$993)</f>
        <v>43380.88641665475</v>
      </c>
      <c r="E4" s="56"/>
      <c r="F4" s="49" t="s">
        <v>12</v>
      </c>
      <c r="G4" s="49"/>
      <c r="H4" s="57">
        <f>SUM($T$9:$U$108)</f>
        <v>237.00000000000722</v>
      </c>
      <c r="I4" s="53"/>
      <c r="J4" s="58"/>
      <c r="K4" s="58"/>
      <c r="L4" s="52"/>
      <c r="M4" s="52"/>
      <c r="N4" s="58" t="s">
        <v>56</v>
      </c>
      <c r="O4" s="58"/>
      <c r="P4" s="59">
        <f>MAX(Y:Y)</f>
        <v>6.5077922077923844E-2</v>
      </c>
      <c r="Q4" s="59"/>
      <c r="R4" s="1"/>
      <c r="S4" s="1"/>
      <c r="T4" s="1"/>
    </row>
    <row r="5" spans="2:25">
      <c r="B5" s="39" t="s">
        <v>15</v>
      </c>
      <c r="C5" s="2">
        <f>COUNTIF($R$9:$R$990,"&gt;0")</f>
        <v>23</v>
      </c>
      <c r="D5" s="38" t="s">
        <v>16</v>
      </c>
      <c r="E5" s="15">
        <f>COUNTIF($R$9:$R$990,"&lt;0")</f>
        <v>15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0.60526315789473684</v>
      </c>
      <c r="J5" s="60" t="s">
        <v>19</v>
      </c>
      <c r="K5" s="49"/>
      <c r="L5" s="61">
        <f>MAX(V9:V993)</f>
        <v>3</v>
      </c>
      <c r="M5" s="62"/>
      <c r="N5" s="17" t="s">
        <v>20</v>
      </c>
      <c r="O5" s="9"/>
      <c r="P5" s="61">
        <f>MAX(W9:W993)</f>
        <v>2</v>
      </c>
      <c r="Q5" s="62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 t="s">
        <v>24</v>
      </c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5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  <c r="Y8" t="s">
        <v>55</v>
      </c>
    </row>
    <row r="9" spans="2:25">
      <c r="B9" s="40">
        <v>1</v>
      </c>
      <c r="C9" s="83">
        <f>L2</f>
        <v>100000</v>
      </c>
      <c r="D9" s="83"/>
      <c r="E9" s="40">
        <v>2013</v>
      </c>
      <c r="F9" s="8">
        <v>43616</v>
      </c>
      <c r="G9" s="43" t="s">
        <v>3</v>
      </c>
      <c r="H9" s="84">
        <v>1.2393000000000001</v>
      </c>
      <c r="I9" s="84"/>
      <c r="J9" s="40">
        <v>61</v>
      </c>
      <c r="K9" s="83">
        <f>IF(J9="","",C9*0.03)</f>
        <v>3000</v>
      </c>
      <c r="L9" s="83"/>
      <c r="M9" s="6">
        <f>IF(J9="","",(K9/J9)/LOOKUP(RIGHT($D$2,3),定数!$A$6:$A$13,定数!$B$6:$B$13))</f>
        <v>0.44709388971684055</v>
      </c>
      <c r="N9" s="40">
        <v>2013</v>
      </c>
      <c r="O9" s="8">
        <v>43616</v>
      </c>
      <c r="P9" s="84">
        <v>1.2456</v>
      </c>
      <c r="Q9" s="84"/>
      <c r="R9" s="85">
        <f>IF(P9="","",T9*M9*LOOKUP(RIGHT($D$2,3),定数!$A$6:$A$13,定数!$B$6:$B$13))</f>
        <v>-3098.3606557376916</v>
      </c>
      <c r="S9" s="85"/>
      <c r="T9" s="86">
        <f>IF(P9="","",IF(G9="買",(P9-H9),(H9-P9))*IF(RIGHT($D$2,3)="JPY",100,10000))</f>
        <v>-62.999999999999723</v>
      </c>
      <c r="U9" s="86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83">
        <f t="shared" ref="C10:C73" si="0">IF(R9="","",C9+R9)</f>
        <v>96901.639344262308</v>
      </c>
      <c r="D10" s="83"/>
      <c r="E10" s="40">
        <v>2013</v>
      </c>
      <c r="F10" s="8">
        <v>43652</v>
      </c>
      <c r="G10" s="45" t="s">
        <v>4</v>
      </c>
      <c r="H10" s="84">
        <v>1.2371000000000001</v>
      </c>
      <c r="I10" s="84"/>
      <c r="J10" s="40">
        <v>38</v>
      </c>
      <c r="K10" s="87">
        <f>IF(J10="","",C10*0.03)</f>
        <v>2907.0491803278692</v>
      </c>
      <c r="L10" s="88"/>
      <c r="M10" s="6">
        <f>IF(J10="","",(K10/J10)/LOOKUP(RIGHT($D$2,3),定数!$A$6:$A$13,定数!$B$6:$B$13))</f>
        <v>0.69546631108322221</v>
      </c>
      <c r="N10" s="40">
        <v>2013</v>
      </c>
      <c r="O10" s="8">
        <v>43655</v>
      </c>
      <c r="P10" s="84">
        <v>1.2418</v>
      </c>
      <c r="Q10" s="84"/>
      <c r="R10" s="85">
        <f>IF(P10="","",T10*M10*LOOKUP(RIGHT($D$2,3),定数!$A$6:$A$13,定数!$B$6:$B$13))</f>
        <v>3595.560828300202</v>
      </c>
      <c r="S10" s="85"/>
      <c r="T10" s="86">
        <f>IF(P10="","",IF(G10="買",(P10-H10),(H10-P10))*IF(RIGHT($D$2,3)="JPY",100,10000))</f>
        <v>46.999999999999261</v>
      </c>
      <c r="U10" s="86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83">
        <f t="shared" si="0"/>
        <v>100497.20017256252</v>
      </c>
      <c r="D11" s="83"/>
      <c r="E11" s="40">
        <v>2013</v>
      </c>
      <c r="F11" s="8">
        <v>43731</v>
      </c>
      <c r="G11" s="43" t="s">
        <v>3</v>
      </c>
      <c r="H11" s="84">
        <v>1.2275</v>
      </c>
      <c r="I11" s="84"/>
      <c r="J11" s="40">
        <v>55</v>
      </c>
      <c r="K11" s="87">
        <f t="shared" ref="K11:K74" si="3">IF(J11="","",C11*0.03)</f>
        <v>3014.9160051768754</v>
      </c>
      <c r="L11" s="88"/>
      <c r="M11" s="6">
        <f>IF(J11="","",(K11/J11)/LOOKUP(RIGHT($D$2,3),定数!$A$6:$A$13,定数!$B$6:$B$13))</f>
        <v>0.49833322399617774</v>
      </c>
      <c r="N11" s="40">
        <v>2013</v>
      </c>
      <c r="O11" s="8">
        <v>43749</v>
      </c>
      <c r="P11" s="84">
        <v>1.2332000000000001</v>
      </c>
      <c r="Q11" s="84"/>
      <c r="R11" s="85">
        <f>IF(P11="","",T11*M11*LOOKUP(RIGHT($D$2,3),定数!$A$6:$A$13,定数!$B$6:$B$13))</f>
        <v>-3124.5493144560555</v>
      </c>
      <c r="S11" s="85"/>
      <c r="T11" s="86">
        <f>IF(P11="","",IF(G11="買",(P11-H11),(H11-P11))*IF(RIGHT($D$2,3)="JPY",100,10000))</f>
        <v>-57.000000000000384</v>
      </c>
      <c r="U11" s="86"/>
      <c r="V11" s="22">
        <f t="shared" si="1"/>
        <v>0</v>
      </c>
      <c r="W11">
        <f t="shared" si="2"/>
        <v>1</v>
      </c>
      <c r="X11" s="41">
        <f>IF(C11&lt;&gt;"",MAX(X10,C11),"")</f>
        <v>100497.20017256252</v>
      </c>
      <c r="Y11" s="42">
        <f>IF(X11&lt;&gt;"",1-(C11/X11),"")</f>
        <v>0</v>
      </c>
    </row>
    <row r="12" spans="2:25">
      <c r="B12" s="40">
        <v>4</v>
      </c>
      <c r="C12" s="83">
        <f t="shared" si="0"/>
        <v>97372.650858106455</v>
      </c>
      <c r="D12" s="83"/>
      <c r="E12" s="40">
        <v>2013</v>
      </c>
      <c r="F12" s="8">
        <v>43749</v>
      </c>
      <c r="G12" s="45" t="s">
        <v>4</v>
      </c>
      <c r="H12" s="84">
        <v>1.2329000000000001</v>
      </c>
      <c r="I12" s="84"/>
      <c r="J12" s="40">
        <v>17</v>
      </c>
      <c r="K12" s="87">
        <f t="shared" si="3"/>
        <v>2921.1795257431936</v>
      </c>
      <c r="L12" s="88"/>
      <c r="M12" s="6">
        <f>IF(J12="","",(K12/J12)/LOOKUP(RIGHT($D$2,3),定数!$A$6:$A$13,定数!$B$6:$B$13))</f>
        <v>1.5621280886327238</v>
      </c>
      <c r="N12" s="40">
        <v>2013</v>
      </c>
      <c r="O12" s="8">
        <v>43750</v>
      </c>
      <c r="P12" s="84">
        <v>1.2350000000000001</v>
      </c>
      <c r="Q12" s="84"/>
      <c r="R12" s="85">
        <f>IF(P12="","",T12*M12*LOOKUP(RIGHT($D$2,3),定数!$A$6:$A$13,定数!$B$6:$B$13))</f>
        <v>3608.5158847415755</v>
      </c>
      <c r="S12" s="85"/>
      <c r="T12" s="86">
        <f t="shared" ref="T12:T75" si="4">IF(P12="","",IF(G12="買",(P12-H12),(H12-P12))*IF(RIGHT($D$2,3)="JPY",100,10000))</f>
        <v>20.999999999999908</v>
      </c>
      <c r="U12" s="86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100497.20017256252</v>
      </c>
      <c r="Y12" s="42">
        <f t="shared" ref="Y12:Y75" si="6">IF(X12&lt;&gt;"",1-(C12/X12),"")</f>
        <v>3.1090909090909391E-2</v>
      </c>
    </row>
    <row r="13" spans="2:25">
      <c r="B13" s="40">
        <v>5</v>
      </c>
      <c r="C13" s="83">
        <f t="shared" si="0"/>
        <v>100981.16674284803</v>
      </c>
      <c r="D13" s="83"/>
      <c r="E13" s="40">
        <v>2013</v>
      </c>
      <c r="F13" s="8">
        <v>43802</v>
      </c>
      <c r="G13" s="45" t="s">
        <v>3</v>
      </c>
      <c r="H13" s="84">
        <v>1.2293000000000001</v>
      </c>
      <c r="I13" s="84"/>
      <c r="J13" s="40">
        <v>17</v>
      </c>
      <c r="K13" s="87">
        <f t="shared" si="3"/>
        <v>3029.4350022854405</v>
      </c>
      <c r="L13" s="88"/>
      <c r="M13" s="6">
        <f>IF(J13="","",(K13/J13)/LOOKUP(RIGHT($D$2,3),定数!$A$6:$A$13,定数!$B$6:$B$13))</f>
        <v>1.620018717799701</v>
      </c>
      <c r="N13" s="40">
        <v>2013</v>
      </c>
      <c r="O13" s="8">
        <v>43803</v>
      </c>
      <c r="P13" s="84">
        <v>1.2272000000000001</v>
      </c>
      <c r="Q13" s="84"/>
      <c r="R13" s="85">
        <f>IF(P13="","",T13*M13*LOOKUP(RIGHT($D$2,3),定数!$A$6:$A$13,定数!$B$6:$B$13))</f>
        <v>3742.243238117293</v>
      </c>
      <c r="S13" s="85"/>
      <c r="T13" s="86">
        <f t="shared" si="4"/>
        <v>20.999999999999908</v>
      </c>
      <c r="U13" s="86"/>
      <c r="V13" s="22">
        <f t="shared" si="1"/>
        <v>2</v>
      </c>
      <c r="W13">
        <f t="shared" si="2"/>
        <v>0</v>
      </c>
      <c r="X13" s="41">
        <f t="shared" si="5"/>
        <v>100981.16674284803</v>
      </c>
      <c r="Y13" s="42">
        <f t="shared" si="6"/>
        <v>0</v>
      </c>
    </row>
    <row r="14" spans="2:25">
      <c r="B14" s="40">
        <v>6</v>
      </c>
      <c r="C14" s="83">
        <f t="shared" si="0"/>
        <v>104723.40998096533</v>
      </c>
      <c r="D14" s="83"/>
      <c r="E14" s="40">
        <v>2014</v>
      </c>
      <c r="F14" s="8">
        <v>43502</v>
      </c>
      <c r="G14" s="45" t="s">
        <v>4</v>
      </c>
      <c r="H14" s="84">
        <v>1.2238</v>
      </c>
      <c r="I14" s="84"/>
      <c r="J14" s="40">
        <v>29</v>
      </c>
      <c r="K14" s="87">
        <f t="shared" si="3"/>
        <v>3141.7022994289596</v>
      </c>
      <c r="L14" s="88"/>
      <c r="M14" s="6">
        <f>IF(J14="","",(K14/J14)/LOOKUP(RIGHT($D$2,3),定数!$A$6:$A$13,定数!$B$6:$B$13))</f>
        <v>0.98485965499340422</v>
      </c>
      <c r="N14" s="40">
        <v>2014</v>
      </c>
      <c r="O14" s="8">
        <v>43509</v>
      </c>
      <c r="P14" s="84">
        <v>1.2205999999999999</v>
      </c>
      <c r="Q14" s="84"/>
      <c r="R14" s="85">
        <f>IF(P14="","",T14*M14*LOOKUP(RIGHT($D$2,3),定数!$A$6:$A$13,定数!$B$6:$B$13))</f>
        <v>-3466.7059855768821</v>
      </c>
      <c r="S14" s="85"/>
      <c r="T14" s="86">
        <f t="shared" si="4"/>
        <v>-32.000000000000917</v>
      </c>
      <c r="U14" s="86"/>
      <c r="V14" s="22">
        <f t="shared" si="1"/>
        <v>0</v>
      </c>
      <c r="W14">
        <f t="shared" si="2"/>
        <v>1</v>
      </c>
      <c r="X14" s="41">
        <f t="shared" si="5"/>
        <v>104723.40998096533</v>
      </c>
      <c r="Y14" s="42">
        <f t="shared" si="6"/>
        <v>0</v>
      </c>
    </row>
    <row r="15" spans="2:25">
      <c r="B15" s="40">
        <v>7</v>
      </c>
      <c r="C15" s="83">
        <f t="shared" si="0"/>
        <v>101256.70399538844</v>
      </c>
      <c r="D15" s="83"/>
      <c r="E15" s="40">
        <v>2014</v>
      </c>
      <c r="F15" s="8">
        <v>43515</v>
      </c>
      <c r="G15" s="45" t="s">
        <v>3</v>
      </c>
      <c r="H15" s="84">
        <v>1.2198</v>
      </c>
      <c r="I15" s="84"/>
      <c r="J15" s="40">
        <v>25</v>
      </c>
      <c r="K15" s="87">
        <f t="shared" si="3"/>
        <v>3037.7011198616528</v>
      </c>
      <c r="L15" s="88"/>
      <c r="M15" s="6">
        <f>IF(J15="","",(K15/J15)/LOOKUP(RIGHT($D$2,3),定数!$A$6:$A$13,定数!$B$6:$B$13))</f>
        <v>1.1046185890406011</v>
      </c>
      <c r="N15" s="40">
        <v>2014</v>
      </c>
      <c r="O15" s="8">
        <v>43523</v>
      </c>
      <c r="P15" s="84">
        <v>1.2166999999999999</v>
      </c>
      <c r="Q15" s="84"/>
      <c r="R15" s="85">
        <f>IF(P15="","",T15*M15*LOOKUP(RIGHT($D$2,3),定数!$A$6:$A$13,定数!$B$6:$B$13))</f>
        <v>3766.7493886285743</v>
      </c>
      <c r="S15" s="85"/>
      <c r="T15" s="86">
        <f t="shared" si="4"/>
        <v>31.000000000001027</v>
      </c>
      <c r="U15" s="86"/>
      <c r="V15" s="22">
        <f t="shared" si="1"/>
        <v>1</v>
      </c>
      <c r="W15">
        <f t="shared" si="2"/>
        <v>0</v>
      </c>
      <c r="X15" s="41">
        <f t="shared" si="5"/>
        <v>104723.40998096533</v>
      </c>
      <c r="Y15" s="42">
        <f t="shared" si="6"/>
        <v>3.310344827586309E-2</v>
      </c>
    </row>
    <row r="16" spans="2:25">
      <c r="B16" s="40">
        <v>8</v>
      </c>
      <c r="C16" s="83">
        <f t="shared" si="0"/>
        <v>105023.45338401702</v>
      </c>
      <c r="D16" s="83"/>
      <c r="E16" s="40">
        <v>2014</v>
      </c>
      <c r="F16" s="8">
        <v>43565</v>
      </c>
      <c r="G16" s="45" t="s">
        <v>3</v>
      </c>
      <c r="H16" s="84">
        <v>1.2163999999999999</v>
      </c>
      <c r="I16" s="84"/>
      <c r="J16" s="40">
        <v>20</v>
      </c>
      <c r="K16" s="87">
        <f t="shared" si="3"/>
        <v>3150.7036015205103</v>
      </c>
      <c r="L16" s="88"/>
      <c r="M16" s="6">
        <f>IF(J16="","",(K16/J16)/LOOKUP(RIGHT($D$2,3),定数!$A$6:$A$13,定数!$B$6:$B$13))</f>
        <v>1.4321380006911411</v>
      </c>
      <c r="N16" s="40">
        <v>2014</v>
      </c>
      <c r="O16" s="8">
        <v>43572</v>
      </c>
      <c r="P16" s="84">
        <v>1.2185999999999999</v>
      </c>
      <c r="Q16" s="84"/>
      <c r="R16" s="85">
        <f>IF(P16="","",T16*M16*LOOKUP(RIGHT($D$2,3),定数!$A$6:$A$13,定数!$B$6:$B$13))</f>
        <v>-3465.7739616725298</v>
      </c>
      <c r="S16" s="85"/>
      <c r="T16" s="86">
        <f t="shared" si="4"/>
        <v>-21.999999999999797</v>
      </c>
      <c r="U16" s="86"/>
      <c r="V16" s="22">
        <f t="shared" si="1"/>
        <v>0</v>
      </c>
      <c r="W16">
        <f t="shared" si="2"/>
        <v>1</v>
      </c>
      <c r="X16" s="41">
        <f t="shared" si="5"/>
        <v>105023.45338401702</v>
      </c>
      <c r="Y16" s="42">
        <f t="shared" si="6"/>
        <v>0</v>
      </c>
    </row>
    <row r="17" spans="2:25">
      <c r="B17" s="40">
        <v>9</v>
      </c>
      <c r="C17" s="83">
        <f t="shared" si="0"/>
        <v>101557.67942234449</v>
      </c>
      <c r="D17" s="83"/>
      <c r="E17" s="40">
        <v>2014</v>
      </c>
      <c r="F17" s="8">
        <v>43576</v>
      </c>
      <c r="G17" s="45" t="s">
        <v>4</v>
      </c>
      <c r="H17" s="84">
        <v>1.2206999999999999</v>
      </c>
      <c r="I17" s="84"/>
      <c r="J17" s="40">
        <v>10</v>
      </c>
      <c r="K17" s="87">
        <f t="shared" si="3"/>
        <v>3046.7303826703346</v>
      </c>
      <c r="L17" s="88"/>
      <c r="M17" s="6">
        <f>IF(J17="","",(K17/J17)/LOOKUP(RIGHT($D$2,3),定数!$A$6:$A$13,定数!$B$6:$B$13))</f>
        <v>2.769754893336668</v>
      </c>
      <c r="N17" s="40">
        <v>2014</v>
      </c>
      <c r="O17" s="8">
        <v>43578</v>
      </c>
      <c r="P17" s="84">
        <v>1.2219</v>
      </c>
      <c r="Q17" s="84"/>
      <c r="R17" s="85">
        <f>IF(P17="","",T17*M17*LOOKUP(RIGHT($D$2,3),定数!$A$6:$A$13,定数!$B$6:$B$13))</f>
        <v>3656.0764592046758</v>
      </c>
      <c r="S17" s="85"/>
      <c r="T17" s="86">
        <f t="shared" si="4"/>
        <v>12.000000000000899</v>
      </c>
      <c r="U17" s="86"/>
      <c r="V17" s="22">
        <f t="shared" si="1"/>
        <v>1</v>
      </c>
      <c r="W17">
        <f t="shared" si="2"/>
        <v>0</v>
      </c>
      <c r="X17" s="41">
        <f t="shared" si="5"/>
        <v>105023.45338401702</v>
      </c>
      <c r="Y17" s="42">
        <f t="shared" si="6"/>
        <v>3.2999999999999696E-2</v>
      </c>
    </row>
    <row r="18" spans="2:25">
      <c r="B18" s="40">
        <v>10</v>
      </c>
      <c r="C18" s="83">
        <f t="shared" si="0"/>
        <v>105213.75588154916</v>
      </c>
      <c r="D18" s="83"/>
      <c r="E18" s="40">
        <v>2014</v>
      </c>
      <c r="F18" s="8">
        <v>43627</v>
      </c>
      <c r="G18" s="45" t="s">
        <v>3</v>
      </c>
      <c r="H18" s="84">
        <v>1.2173</v>
      </c>
      <c r="I18" s="84"/>
      <c r="J18" s="40">
        <v>13</v>
      </c>
      <c r="K18" s="87">
        <f t="shared" si="3"/>
        <v>3156.412676446475</v>
      </c>
      <c r="L18" s="88"/>
      <c r="M18" s="6">
        <f>IF(J18="","",(K18/J18)/LOOKUP(RIGHT($D$2,3),定数!$A$6:$A$13,定数!$B$6:$B$13))</f>
        <v>2.2072815919206117</v>
      </c>
      <c r="N18" s="40">
        <v>2014</v>
      </c>
      <c r="O18" s="8">
        <v>43635</v>
      </c>
      <c r="P18" s="84">
        <v>1.2157</v>
      </c>
      <c r="Q18" s="84"/>
      <c r="R18" s="85">
        <f>IF(P18="","",T18*M18*LOOKUP(RIGHT($D$2,3),定数!$A$6:$A$13,定数!$B$6:$B$13))</f>
        <v>3884.8156017803876</v>
      </c>
      <c r="S18" s="85"/>
      <c r="T18" s="86">
        <f t="shared" si="4"/>
        <v>16.000000000000458</v>
      </c>
      <c r="U18" s="86"/>
      <c r="V18" s="22">
        <f t="shared" si="1"/>
        <v>2</v>
      </c>
      <c r="W18">
        <f t="shared" si="2"/>
        <v>0</v>
      </c>
      <c r="X18" s="41">
        <f t="shared" si="5"/>
        <v>105213.75588154916</v>
      </c>
      <c r="Y18" s="42">
        <f t="shared" si="6"/>
        <v>0</v>
      </c>
    </row>
    <row r="19" spans="2:25">
      <c r="B19" s="40">
        <v>11</v>
      </c>
      <c r="C19" s="83">
        <f t="shared" si="0"/>
        <v>109098.57148332955</v>
      </c>
      <c r="D19" s="83"/>
      <c r="E19" s="40">
        <v>2014</v>
      </c>
      <c r="F19" s="8">
        <v>43752</v>
      </c>
      <c r="G19" s="45" t="s">
        <v>3</v>
      </c>
      <c r="H19" s="84">
        <v>1.2068000000000001</v>
      </c>
      <c r="I19" s="84"/>
      <c r="J19" s="40">
        <v>20</v>
      </c>
      <c r="K19" s="87">
        <f t="shared" si="3"/>
        <v>3272.9571444998865</v>
      </c>
      <c r="L19" s="88"/>
      <c r="M19" s="6">
        <f>IF(J19="","",(K19/J19)/LOOKUP(RIGHT($D$2,3),定数!$A$6:$A$13,定数!$B$6:$B$13))</f>
        <v>1.4877077929544937</v>
      </c>
      <c r="N19" s="40">
        <v>2014</v>
      </c>
      <c r="O19" s="8">
        <v>43774</v>
      </c>
      <c r="P19" s="84">
        <v>1.2042999999999999</v>
      </c>
      <c r="Q19" s="84"/>
      <c r="R19" s="85">
        <f>IF(P19="","",T19*M19*LOOKUP(RIGHT($D$2,3),定数!$A$6:$A$13,定数!$B$6:$B$13))</f>
        <v>4091.1964306251339</v>
      </c>
      <c r="S19" s="85"/>
      <c r="T19" s="86">
        <f t="shared" si="4"/>
        <v>25.000000000001688</v>
      </c>
      <c r="U19" s="86"/>
      <c r="V19" s="22">
        <f t="shared" si="1"/>
        <v>3</v>
      </c>
      <c r="W19">
        <f t="shared" si="2"/>
        <v>0</v>
      </c>
      <c r="X19" s="41">
        <f t="shared" si="5"/>
        <v>109098.57148332955</v>
      </c>
      <c r="Y19" s="42">
        <f t="shared" si="6"/>
        <v>0</v>
      </c>
    </row>
    <row r="20" spans="2:25">
      <c r="B20" s="40">
        <v>12</v>
      </c>
      <c r="C20" s="83">
        <f t="shared" si="0"/>
        <v>113189.76791395468</v>
      </c>
      <c r="D20" s="83"/>
      <c r="E20" s="40">
        <v>2014</v>
      </c>
      <c r="F20" s="8">
        <v>43773</v>
      </c>
      <c r="G20" s="46" t="s">
        <v>3</v>
      </c>
      <c r="H20" s="84">
        <v>1.2041999999999999</v>
      </c>
      <c r="I20" s="84"/>
      <c r="J20" s="40">
        <v>12</v>
      </c>
      <c r="K20" s="87">
        <f t="shared" si="3"/>
        <v>3395.6930374186404</v>
      </c>
      <c r="L20" s="88"/>
      <c r="M20" s="6">
        <f>IF(J20="","",(K20/J20)/LOOKUP(RIGHT($D$2,3),定数!$A$6:$A$13,定数!$B$6:$B$13))</f>
        <v>2.572494725317152</v>
      </c>
      <c r="N20" s="40">
        <v>2014</v>
      </c>
      <c r="O20" s="8">
        <v>43775</v>
      </c>
      <c r="P20" s="84">
        <v>1.2056</v>
      </c>
      <c r="Q20" s="84"/>
      <c r="R20" s="85">
        <f>IF(P20="","",T20*M20*LOOKUP(RIGHT($D$2,3),定数!$A$6:$A$13,定数!$B$6:$B$13))</f>
        <v>-3961.6418769886059</v>
      </c>
      <c r="S20" s="85"/>
      <c r="T20" s="86">
        <f t="shared" si="4"/>
        <v>-14.000000000000679</v>
      </c>
      <c r="U20" s="86"/>
      <c r="V20" s="22">
        <f t="shared" si="1"/>
        <v>0</v>
      </c>
      <c r="W20">
        <f t="shared" si="2"/>
        <v>1</v>
      </c>
      <c r="X20" s="41">
        <f t="shared" si="5"/>
        <v>113189.76791395468</v>
      </c>
      <c r="Y20" s="42">
        <f t="shared" si="6"/>
        <v>0</v>
      </c>
    </row>
    <row r="21" spans="2:25">
      <c r="B21" s="40">
        <v>13</v>
      </c>
      <c r="C21" s="83">
        <f t="shared" si="0"/>
        <v>109228.12603696607</v>
      </c>
      <c r="D21" s="83"/>
      <c r="E21" s="40">
        <v>2015</v>
      </c>
      <c r="F21" s="8">
        <v>43499</v>
      </c>
      <c r="G21" s="46" t="s">
        <v>4</v>
      </c>
      <c r="H21" s="84">
        <v>1.0561</v>
      </c>
      <c r="I21" s="84"/>
      <c r="J21" s="40">
        <v>77</v>
      </c>
      <c r="K21" s="87">
        <f t="shared" si="3"/>
        <v>3276.8437811089821</v>
      </c>
      <c r="L21" s="88"/>
      <c r="M21" s="6">
        <f>IF(J21="","",(K21/J21)/LOOKUP(RIGHT($D$2,3),定数!$A$6:$A$13,定数!$B$6:$B$13))</f>
        <v>0.38687647946977355</v>
      </c>
      <c r="N21" s="40">
        <v>2015</v>
      </c>
      <c r="O21" s="8">
        <v>43501</v>
      </c>
      <c r="P21" s="84">
        <v>1.0481</v>
      </c>
      <c r="Q21" s="84"/>
      <c r="R21" s="85">
        <f>IF(P21="","",T21*M21*LOOKUP(RIGHT($D$2,3),定数!$A$6:$A$13,定数!$B$6:$B$13))</f>
        <v>-3404.5130193340101</v>
      </c>
      <c r="S21" s="85"/>
      <c r="T21" s="86">
        <f t="shared" si="4"/>
        <v>-80.000000000000071</v>
      </c>
      <c r="U21" s="86"/>
      <c r="V21" s="22">
        <f t="shared" si="1"/>
        <v>0</v>
      </c>
      <c r="W21">
        <f t="shared" si="2"/>
        <v>2</v>
      </c>
      <c r="X21" s="41">
        <f t="shared" si="5"/>
        <v>113189.76791395468</v>
      </c>
      <c r="Y21" s="42">
        <f t="shared" si="6"/>
        <v>3.5000000000001696E-2</v>
      </c>
    </row>
    <row r="22" spans="2:25">
      <c r="B22" s="40">
        <v>14</v>
      </c>
      <c r="C22" s="83">
        <f t="shared" si="0"/>
        <v>105823.61301763206</v>
      </c>
      <c r="D22" s="83"/>
      <c r="E22" s="40">
        <v>2015</v>
      </c>
      <c r="F22" s="8">
        <v>43535</v>
      </c>
      <c r="G22" s="46" t="s">
        <v>3</v>
      </c>
      <c r="H22" s="84">
        <v>1.0630999999999999</v>
      </c>
      <c r="I22" s="84"/>
      <c r="J22" s="40">
        <v>60</v>
      </c>
      <c r="K22" s="87">
        <f t="shared" si="3"/>
        <v>3174.7083905289614</v>
      </c>
      <c r="L22" s="88"/>
      <c r="M22" s="6">
        <f>IF(J22="","",(K22/J22)/LOOKUP(RIGHT($D$2,3),定数!$A$6:$A$13,定数!$B$6:$B$13))</f>
        <v>0.48101642280741835</v>
      </c>
      <c r="N22" s="40">
        <v>2015</v>
      </c>
      <c r="O22" s="8">
        <v>43538</v>
      </c>
      <c r="P22" s="84">
        <v>1.0553999999999999</v>
      </c>
      <c r="Q22" s="84"/>
      <c r="R22" s="85">
        <f>IF(P22="","",T22*M22*LOOKUP(RIGHT($D$2,3),定数!$A$6:$A$13,定数!$B$6:$B$13))</f>
        <v>4074.2091011788548</v>
      </c>
      <c r="S22" s="85"/>
      <c r="T22" s="86">
        <f t="shared" si="4"/>
        <v>77.000000000000398</v>
      </c>
      <c r="U22" s="86"/>
      <c r="V22" s="22">
        <f t="shared" si="1"/>
        <v>1</v>
      </c>
      <c r="W22">
        <f t="shared" si="2"/>
        <v>0</v>
      </c>
      <c r="X22" s="41">
        <f t="shared" si="5"/>
        <v>113189.76791395468</v>
      </c>
      <c r="Y22" s="42">
        <f t="shared" si="6"/>
        <v>6.5077922077923844E-2</v>
      </c>
    </row>
    <row r="23" spans="2:25">
      <c r="B23" s="40">
        <v>15</v>
      </c>
      <c r="C23" s="83">
        <f t="shared" si="0"/>
        <v>109897.82211881092</v>
      </c>
      <c r="D23" s="83"/>
      <c r="E23" s="40">
        <v>2015</v>
      </c>
      <c r="F23" s="8">
        <v>43561</v>
      </c>
      <c r="G23" s="46" t="s">
        <v>4</v>
      </c>
      <c r="H23" s="84">
        <v>1.0482</v>
      </c>
      <c r="I23" s="84"/>
      <c r="J23" s="40">
        <v>41</v>
      </c>
      <c r="K23" s="87">
        <f t="shared" si="3"/>
        <v>3296.9346635643274</v>
      </c>
      <c r="L23" s="88"/>
      <c r="M23" s="6">
        <f>IF(J23="","",(K23/J23)/LOOKUP(RIGHT($D$2,3),定数!$A$6:$A$13,定数!$B$6:$B$13))</f>
        <v>0.73102764158854272</v>
      </c>
      <c r="N23" s="40">
        <v>2015</v>
      </c>
      <c r="O23" s="8">
        <v>43562</v>
      </c>
      <c r="P23" s="84">
        <v>1.0439000000000001</v>
      </c>
      <c r="Q23" s="84"/>
      <c r="R23" s="85">
        <f>IF(P23="","",T23*M23*LOOKUP(RIGHT($D$2,3),定数!$A$6:$A$13,定数!$B$6:$B$13))</f>
        <v>-3457.760744713783</v>
      </c>
      <c r="S23" s="85"/>
      <c r="T23" s="86">
        <f t="shared" si="4"/>
        <v>-42.999999999999702</v>
      </c>
      <c r="U23" s="86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113189.76791395468</v>
      </c>
      <c r="Y23" s="42">
        <f t="shared" si="6"/>
        <v>2.9083422077923693E-2</v>
      </c>
    </row>
    <row r="24" spans="2:25">
      <c r="B24" s="40">
        <v>16</v>
      </c>
      <c r="C24" s="83">
        <f t="shared" si="0"/>
        <v>106440.06137409713</v>
      </c>
      <c r="D24" s="83"/>
      <c r="E24" s="40">
        <v>2015</v>
      </c>
      <c r="F24" s="8">
        <v>43563</v>
      </c>
      <c r="G24" s="46" t="s">
        <v>3</v>
      </c>
      <c r="H24" s="84">
        <v>1.0432999999999999</v>
      </c>
      <c r="I24" s="84"/>
      <c r="J24" s="40">
        <v>33</v>
      </c>
      <c r="K24" s="87">
        <f t="shared" si="3"/>
        <v>3193.201841222914</v>
      </c>
      <c r="L24" s="88"/>
      <c r="M24" s="6">
        <f>IF(J24="","",(K24/J24)/LOOKUP(RIGHT($D$2,3),定数!$A$6:$A$13,定数!$B$6:$B$13))</f>
        <v>0.87966992871154648</v>
      </c>
      <c r="N24" s="40">
        <v>2015</v>
      </c>
      <c r="O24" s="8">
        <v>43565</v>
      </c>
      <c r="P24" s="84">
        <v>1.0390999999999999</v>
      </c>
      <c r="Q24" s="84"/>
      <c r="R24" s="85">
        <f>IF(P24="","",T24*M24*LOOKUP(RIGHT($D$2,3),定数!$A$6:$A$13,定数!$B$6:$B$13))</f>
        <v>4064.0750706473264</v>
      </c>
      <c r="S24" s="85"/>
      <c r="T24" s="86">
        <f t="shared" si="4"/>
        <v>41.999999999999815</v>
      </c>
      <c r="U24" s="86"/>
      <c r="V24" t="str">
        <f t="shared" si="7"/>
        <v/>
      </c>
      <c r="W24">
        <f t="shared" si="2"/>
        <v>0</v>
      </c>
      <c r="X24" s="41">
        <f t="shared" si="5"/>
        <v>113189.76791395468</v>
      </c>
      <c r="Y24" s="42">
        <f t="shared" si="6"/>
        <v>5.9631772944252259E-2</v>
      </c>
    </row>
    <row r="25" spans="2:25">
      <c r="B25" s="40">
        <v>17</v>
      </c>
      <c r="C25" s="83">
        <f t="shared" si="0"/>
        <v>110504.13644474445</v>
      </c>
      <c r="D25" s="83"/>
      <c r="E25" s="40">
        <v>2015</v>
      </c>
      <c r="F25" s="8">
        <v>43564</v>
      </c>
      <c r="G25" s="46" t="s">
        <v>3</v>
      </c>
      <c r="H25" s="84">
        <v>1.0403</v>
      </c>
      <c r="I25" s="84"/>
      <c r="J25" s="40">
        <v>44</v>
      </c>
      <c r="K25" s="87">
        <f t="shared" si="3"/>
        <v>3315.1240933423333</v>
      </c>
      <c r="L25" s="88"/>
      <c r="M25" s="6">
        <f>IF(J25="","",(K25/J25)/LOOKUP(RIGHT($D$2,3),定数!$A$6:$A$13,定数!$B$6:$B$13))</f>
        <v>0.68494299449221763</v>
      </c>
      <c r="N25" s="40">
        <v>2015</v>
      </c>
      <c r="O25" s="8">
        <v>43568</v>
      </c>
      <c r="P25" s="84">
        <v>1.0347999999999999</v>
      </c>
      <c r="Q25" s="84"/>
      <c r="R25" s="85">
        <f>IF(P25="","",T25*M25*LOOKUP(RIGHT($D$2,3),定数!$A$6:$A$13,定数!$B$6:$B$13))</f>
        <v>4143.9051166779627</v>
      </c>
      <c r="S25" s="85"/>
      <c r="T25" s="86">
        <f t="shared" si="4"/>
        <v>55.000000000000604</v>
      </c>
      <c r="U25" s="86"/>
      <c r="V25" t="str">
        <f t="shared" si="7"/>
        <v/>
      </c>
      <c r="W25">
        <f t="shared" si="2"/>
        <v>0</v>
      </c>
      <c r="X25" s="41">
        <f t="shared" si="5"/>
        <v>113189.76791395468</v>
      </c>
      <c r="Y25" s="42">
        <f t="shared" si="6"/>
        <v>2.3726804274851188E-2</v>
      </c>
    </row>
    <row r="26" spans="2:25">
      <c r="B26" s="40">
        <v>18</v>
      </c>
      <c r="C26" s="83">
        <f t="shared" si="0"/>
        <v>114648.04156142242</v>
      </c>
      <c r="D26" s="83"/>
      <c r="E26" s="40">
        <v>2015</v>
      </c>
      <c r="F26" s="8">
        <v>43568</v>
      </c>
      <c r="G26" s="46" t="s">
        <v>3</v>
      </c>
      <c r="H26" s="84">
        <v>1.036</v>
      </c>
      <c r="I26" s="84"/>
      <c r="J26" s="40">
        <v>39</v>
      </c>
      <c r="K26" s="87">
        <f t="shared" si="3"/>
        <v>3439.4412468426726</v>
      </c>
      <c r="L26" s="88"/>
      <c r="M26" s="6">
        <f>IF(J26="","",(K26/J26)/LOOKUP(RIGHT($D$2,3),定数!$A$6:$A$13,定数!$B$6:$B$13))</f>
        <v>0.80173455637358337</v>
      </c>
      <c r="N26" s="40">
        <v>2015</v>
      </c>
      <c r="O26" s="8">
        <v>43569</v>
      </c>
      <c r="P26" s="84">
        <v>1.0309999999999999</v>
      </c>
      <c r="Q26" s="84"/>
      <c r="R26" s="85">
        <f>IF(P26="","",T26*M26*LOOKUP(RIGHT($D$2,3),定数!$A$6:$A$13,定数!$B$6:$B$13))</f>
        <v>4409.5400600548101</v>
      </c>
      <c r="S26" s="85"/>
      <c r="T26" s="86">
        <f t="shared" si="4"/>
        <v>50.000000000001151</v>
      </c>
      <c r="U26" s="86"/>
      <c r="V26" t="str">
        <f t="shared" si="7"/>
        <v/>
      </c>
      <c r="W26">
        <f t="shared" si="2"/>
        <v>0</v>
      </c>
      <c r="X26" s="41">
        <f t="shared" si="5"/>
        <v>114648.04156142242</v>
      </c>
      <c r="Y26" s="42">
        <f t="shared" si="6"/>
        <v>0</v>
      </c>
    </row>
    <row r="27" spans="2:25">
      <c r="B27" s="40">
        <v>19</v>
      </c>
      <c r="C27" s="83">
        <f t="shared" si="0"/>
        <v>119057.58162147723</v>
      </c>
      <c r="D27" s="83"/>
      <c r="E27" s="40">
        <v>2015</v>
      </c>
      <c r="F27" s="8">
        <v>43571</v>
      </c>
      <c r="G27" s="46" t="s">
        <v>3</v>
      </c>
      <c r="H27" s="84">
        <v>1.0275000000000001</v>
      </c>
      <c r="I27" s="84"/>
      <c r="J27" s="40">
        <v>66</v>
      </c>
      <c r="K27" s="87">
        <f t="shared" si="3"/>
        <v>3571.7274486443171</v>
      </c>
      <c r="L27" s="88"/>
      <c r="M27" s="6">
        <f>IF(J27="","",(K27/J27)/LOOKUP(RIGHT($D$2,3),定数!$A$6:$A$13,定数!$B$6:$B$13))</f>
        <v>0.4919734777746993</v>
      </c>
      <c r="N27" s="40">
        <v>2015</v>
      </c>
      <c r="O27" s="8">
        <v>43577</v>
      </c>
      <c r="P27" s="84">
        <v>1.0343</v>
      </c>
      <c r="Q27" s="84"/>
      <c r="R27" s="85">
        <f>IF(P27="","",T27*M27*LOOKUP(RIGHT($D$2,3),定数!$A$6:$A$13,定数!$B$6:$B$13))</f>
        <v>-3679.9616137547059</v>
      </c>
      <c r="S27" s="85"/>
      <c r="T27" s="86">
        <f t="shared" si="4"/>
        <v>-67.999999999999176</v>
      </c>
      <c r="U27" s="86"/>
      <c r="V27" t="str">
        <f t="shared" si="7"/>
        <v/>
      </c>
      <c r="W27">
        <f t="shared" si="2"/>
        <v>1</v>
      </c>
      <c r="X27" s="41">
        <f t="shared" si="5"/>
        <v>119057.58162147723</v>
      </c>
      <c r="Y27" s="42">
        <f t="shared" si="6"/>
        <v>0</v>
      </c>
    </row>
    <row r="28" spans="2:25">
      <c r="B28" s="40">
        <v>20</v>
      </c>
      <c r="C28" s="83">
        <f t="shared" si="0"/>
        <v>115377.62000772252</v>
      </c>
      <c r="D28" s="83"/>
      <c r="E28" s="40">
        <v>2015</v>
      </c>
      <c r="F28" s="8">
        <v>43669</v>
      </c>
      <c r="G28" s="46" t="s">
        <v>4</v>
      </c>
      <c r="H28" s="84">
        <v>1.0489999999999999</v>
      </c>
      <c r="I28" s="84"/>
      <c r="J28" s="40">
        <v>31</v>
      </c>
      <c r="K28" s="87">
        <f t="shared" si="3"/>
        <v>3461.3286002316754</v>
      </c>
      <c r="L28" s="88"/>
      <c r="M28" s="6">
        <f>IF(J28="","",(K28/J28)/LOOKUP(RIGHT($D$2,3),定数!$A$6:$A$13,定数!$B$6:$B$13))</f>
        <v>1.0150523754345089</v>
      </c>
      <c r="N28" s="40">
        <v>2015</v>
      </c>
      <c r="O28" s="8">
        <v>43670</v>
      </c>
      <c r="P28" s="84">
        <v>1.0529999999999999</v>
      </c>
      <c r="Q28" s="84"/>
      <c r="R28" s="85">
        <f>IF(P28="","",T28*M28*LOOKUP(RIGHT($D$2,3),定数!$A$6:$A$13,定数!$B$6:$B$13))</f>
        <v>4466.2304519118434</v>
      </c>
      <c r="S28" s="85"/>
      <c r="T28" s="86">
        <f t="shared" si="4"/>
        <v>40.000000000000036</v>
      </c>
      <c r="U28" s="86"/>
      <c r="V28" t="str">
        <f t="shared" si="7"/>
        <v/>
      </c>
      <c r="W28">
        <f t="shared" si="2"/>
        <v>0</v>
      </c>
      <c r="X28" s="41">
        <f t="shared" si="5"/>
        <v>119057.58162147723</v>
      </c>
      <c r="Y28" s="42">
        <f t="shared" si="6"/>
        <v>3.0909090909090553E-2</v>
      </c>
    </row>
    <row r="29" spans="2:25">
      <c r="B29" s="40">
        <v>21</v>
      </c>
      <c r="C29" s="83">
        <f t="shared" si="0"/>
        <v>119843.85045963437</v>
      </c>
      <c r="D29" s="83"/>
      <c r="E29" s="40">
        <v>2015</v>
      </c>
      <c r="F29" s="8">
        <v>43670</v>
      </c>
      <c r="G29" s="46" t="s">
        <v>4</v>
      </c>
      <c r="H29" s="84">
        <v>1.0569</v>
      </c>
      <c r="I29" s="84"/>
      <c r="J29" s="40">
        <v>62</v>
      </c>
      <c r="K29" s="87">
        <f t="shared" si="3"/>
        <v>3595.3155137890308</v>
      </c>
      <c r="L29" s="88"/>
      <c r="M29" s="6">
        <f>IF(J29="","",(K29/J29)/LOOKUP(RIGHT($D$2,3),定数!$A$6:$A$13,定数!$B$6:$B$13))</f>
        <v>0.52717236272566437</v>
      </c>
      <c r="N29" s="40">
        <v>2015</v>
      </c>
      <c r="O29" s="8">
        <v>43673</v>
      </c>
      <c r="P29" s="84">
        <v>1.0647</v>
      </c>
      <c r="Q29" s="84"/>
      <c r="R29" s="85">
        <f>IF(P29="","",T29*M29*LOOKUP(RIGHT($D$2,3),定数!$A$6:$A$13,定数!$B$6:$B$13))</f>
        <v>4523.1388721862168</v>
      </c>
      <c r="S29" s="85"/>
      <c r="T29" s="86">
        <f t="shared" si="4"/>
        <v>78.000000000000284</v>
      </c>
      <c r="U29" s="86"/>
      <c r="V29" t="str">
        <f t="shared" si="7"/>
        <v/>
      </c>
      <c r="W29">
        <f t="shared" si="2"/>
        <v>0</v>
      </c>
      <c r="X29" s="41">
        <f t="shared" si="5"/>
        <v>119843.85045963437</v>
      </c>
      <c r="Y29" s="42">
        <f t="shared" si="6"/>
        <v>0</v>
      </c>
    </row>
    <row r="30" spans="2:25">
      <c r="B30" s="40">
        <v>22</v>
      </c>
      <c r="C30" s="83">
        <f t="shared" si="0"/>
        <v>124366.98933182059</v>
      </c>
      <c r="D30" s="83"/>
      <c r="E30" s="40">
        <v>2016</v>
      </c>
      <c r="F30" s="8">
        <v>43486</v>
      </c>
      <c r="G30" s="46" t="s">
        <v>4</v>
      </c>
      <c r="H30" s="84">
        <v>1.1101000000000001</v>
      </c>
      <c r="I30" s="84"/>
      <c r="J30" s="40">
        <v>23</v>
      </c>
      <c r="K30" s="87">
        <f t="shared" si="3"/>
        <v>3731.0096799546172</v>
      </c>
      <c r="L30" s="88"/>
      <c r="M30" s="6">
        <f>IF(J30="","",(K30/J30)/LOOKUP(RIGHT($D$2,3),定数!$A$6:$A$13,定数!$B$6:$B$13))</f>
        <v>1.4747073833812716</v>
      </c>
      <c r="N30" s="40">
        <v>2016</v>
      </c>
      <c r="O30" s="8">
        <v>43500</v>
      </c>
      <c r="P30" s="84">
        <v>1.113</v>
      </c>
      <c r="Q30" s="84"/>
      <c r="R30" s="85">
        <f>IF(P30="","",T30*M30*LOOKUP(RIGHT($D$2,3),定数!$A$6:$A$13,定数!$B$6:$B$13))</f>
        <v>4704.316552986098</v>
      </c>
      <c r="S30" s="85"/>
      <c r="T30" s="86">
        <f t="shared" si="4"/>
        <v>28.999999999999027</v>
      </c>
      <c r="U30" s="86"/>
      <c r="V30" t="str">
        <f t="shared" si="7"/>
        <v/>
      </c>
      <c r="W30">
        <f t="shared" si="2"/>
        <v>0</v>
      </c>
      <c r="X30" s="41">
        <f t="shared" si="5"/>
        <v>124366.98933182059</v>
      </c>
      <c r="Y30" s="42">
        <f t="shared" si="6"/>
        <v>0</v>
      </c>
    </row>
    <row r="31" spans="2:25">
      <c r="B31" s="40">
        <v>23</v>
      </c>
      <c r="C31" s="83">
        <f t="shared" si="0"/>
        <v>129071.30588480669</v>
      </c>
      <c r="D31" s="83"/>
      <c r="E31" s="40">
        <v>2016</v>
      </c>
      <c r="F31" s="8">
        <v>43504</v>
      </c>
      <c r="G31" s="46" t="s">
        <v>3</v>
      </c>
      <c r="H31" s="84">
        <v>1.1041000000000001</v>
      </c>
      <c r="I31" s="84"/>
      <c r="J31" s="40">
        <v>51</v>
      </c>
      <c r="K31" s="87">
        <f t="shared" si="3"/>
        <v>3872.1391765442004</v>
      </c>
      <c r="L31" s="88"/>
      <c r="M31" s="6">
        <f>IF(J31="","",(K31/J31)/LOOKUP(RIGHT($D$2,3),定数!$A$6:$A$13,定数!$B$6:$B$13))</f>
        <v>0.69022088708452767</v>
      </c>
      <c r="N31" s="40">
        <v>2016</v>
      </c>
      <c r="O31" s="8">
        <v>43505</v>
      </c>
      <c r="P31" s="84">
        <v>1.0976999999999999</v>
      </c>
      <c r="Q31" s="84"/>
      <c r="R31" s="85">
        <f>IF(P31="","",T31*M31*LOOKUP(RIGHT($D$2,3),定数!$A$6:$A$13,定数!$B$6:$B$13))</f>
        <v>4859.1550450752138</v>
      </c>
      <c r="S31" s="85"/>
      <c r="T31" s="86">
        <f t="shared" si="4"/>
        <v>64.000000000001833</v>
      </c>
      <c r="U31" s="86"/>
      <c r="V31" t="str">
        <f t="shared" si="7"/>
        <v/>
      </c>
      <c r="W31">
        <f t="shared" si="2"/>
        <v>0</v>
      </c>
      <c r="X31" s="41">
        <f t="shared" si="5"/>
        <v>129071.30588480669</v>
      </c>
      <c r="Y31" s="42">
        <f t="shared" si="6"/>
        <v>0</v>
      </c>
    </row>
    <row r="32" spans="2:25">
      <c r="B32" s="40">
        <v>24</v>
      </c>
      <c r="C32" s="83">
        <f t="shared" si="0"/>
        <v>133930.4609298819</v>
      </c>
      <c r="D32" s="83"/>
      <c r="E32" s="40">
        <v>2016</v>
      </c>
      <c r="F32" s="8">
        <v>43630</v>
      </c>
      <c r="G32" s="46" t="s">
        <v>3</v>
      </c>
      <c r="H32" s="84">
        <v>1.083</v>
      </c>
      <c r="I32" s="84"/>
      <c r="J32" s="40">
        <v>52</v>
      </c>
      <c r="K32" s="87">
        <f t="shared" si="3"/>
        <v>4017.913827896457</v>
      </c>
      <c r="L32" s="88"/>
      <c r="M32" s="6">
        <f>IF(J32="","",(K32/J32)/LOOKUP(RIGHT($D$2,3),定数!$A$6:$A$13,定数!$B$6:$B$13))</f>
        <v>0.70243248739448549</v>
      </c>
      <c r="N32" s="40">
        <v>2016</v>
      </c>
      <c r="O32" s="8">
        <v>43636</v>
      </c>
      <c r="P32" s="84">
        <v>1.0884</v>
      </c>
      <c r="Q32" s="84"/>
      <c r="R32" s="85">
        <f>IF(P32="","",T32*M32*LOOKUP(RIGHT($D$2,3),定数!$A$6:$A$13,定数!$B$6:$B$13))</f>
        <v>-4172.4489751232986</v>
      </c>
      <c r="S32" s="85"/>
      <c r="T32" s="86">
        <f t="shared" si="4"/>
        <v>-54.000000000000711</v>
      </c>
      <c r="U32" s="86"/>
      <c r="V32" t="str">
        <f t="shared" si="7"/>
        <v/>
      </c>
      <c r="W32">
        <f t="shared" si="2"/>
        <v>1</v>
      </c>
      <c r="X32" s="41">
        <f t="shared" si="5"/>
        <v>133930.4609298819</v>
      </c>
      <c r="Y32" s="42">
        <f t="shared" si="6"/>
        <v>0</v>
      </c>
    </row>
    <row r="33" spans="2:25">
      <c r="B33" s="40">
        <v>25</v>
      </c>
      <c r="C33" s="83">
        <f t="shared" si="0"/>
        <v>129758.01195475859</v>
      </c>
      <c r="D33" s="83"/>
      <c r="E33" s="40">
        <v>2016</v>
      </c>
      <c r="F33" s="8">
        <v>43703</v>
      </c>
      <c r="G33" s="46" t="s">
        <v>4</v>
      </c>
      <c r="H33" s="84">
        <v>1.0935999999999999</v>
      </c>
      <c r="I33" s="84"/>
      <c r="J33" s="40">
        <v>21</v>
      </c>
      <c r="K33" s="87">
        <f t="shared" si="3"/>
        <v>3892.7403586427577</v>
      </c>
      <c r="L33" s="88"/>
      <c r="M33" s="6">
        <f>IF(J33="","",(K33/J33)/LOOKUP(RIGHT($D$2,3),定数!$A$6:$A$13,定数!$B$6:$B$13))</f>
        <v>1.6851689864254362</v>
      </c>
      <c r="N33" s="40">
        <v>2016</v>
      </c>
      <c r="O33" s="8">
        <v>43709</v>
      </c>
      <c r="P33" s="84">
        <v>1.0962000000000001</v>
      </c>
      <c r="Q33" s="84"/>
      <c r="R33" s="85">
        <f>IF(P33="","",T33*M33*LOOKUP(RIGHT($D$2,3),定数!$A$6:$A$13,定数!$B$6:$B$13))</f>
        <v>4819.5833011770401</v>
      </c>
      <c r="S33" s="85"/>
      <c r="T33" s="86">
        <f t="shared" si="4"/>
        <v>26.000000000001577</v>
      </c>
      <c r="U33" s="86"/>
      <c r="V33" t="str">
        <f t="shared" si="7"/>
        <v/>
      </c>
      <c r="W33">
        <f t="shared" si="2"/>
        <v>0</v>
      </c>
      <c r="X33" s="41">
        <f t="shared" si="5"/>
        <v>133930.4609298819</v>
      </c>
      <c r="Y33" s="42">
        <f t="shared" si="6"/>
        <v>3.1153846153846643E-2</v>
      </c>
    </row>
    <row r="34" spans="2:25">
      <c r="B34" s="40">
        <v>26</v>
      </c>
      <c r="C34" s="83">
        <f t="shared" si="0"/>
        <v>134577.59525593562</v>
      </c>
      <c r="D34" s="83"/>
      <c r="E34" s="40">
        <v>2017</v>
      </c>
      <c r="F34" s="8">
        <v>43630</v>
      </c>
      <c r="G34" s="46" t="s">
        <v>4</v>
      </c>
      <c r="H34" s="84">
        <v>1.089</v>
      </c>
      <c r="I34" s="84"/>
      <c r="J34" s="40">
        <v>35</v>
      </c>
      <c r="K34" s="87">
        <f t="shared" si="3"/>
        <v>4037.3278576780685</v>
      </c>
      <c r="L34" s="88"/>
      <c r="M34" s="6">
        <f>IF(J34="","",(K34/J34)/LOOKUP(RIGHT($D$2,3),定数!$A$6:$A$13,定数!$B$6:$B$13))</f>
        <v>1.048656586409888</v>
      </c>
      <c r="N34" s="40">
        <v>2017</v>
      </c>
      <c r="O34" s="8">
        <v>43636</v>
      </c>
      <c r="P34" s="84">
        <v>1.0852999999999999</v>
      </c>
      <c r="Q34" s="84"/>
      <c r="R34" s="85">
        <f>IF(P34="","",T34*M34*LOOKUP(RIGHT($D$2,3),定数!$A$6:$A$13,定数!$B$6:$B$13))</f>
        <v>-4268.0323066882875</v>
      </c>
      <c r="S34" s="85"/>
      <c r="T34" s="86">
        <f t="shared" si="4"/>
        <v>-37.000000000000369</v>
      </c>
      <c r="U34" s="86"/>
      <c r="V34" t="str">
        <f t="shared" si="7"/>
        <v/>
      </c>
      <c r="W34">
        <f t="shared" si="2"/>
        <v>1</v>
      </c>
      <c r="X34" s="41">
        <f t="shared" si="5"/>
        <v>134577.59525593562</v>
      </c>
      <c r="Y34" s="42">
        <f t="shared" si="6"/>
        <v>0</v>
      </c>
    </row>
    <row r="35" spans="2:25">
      <c r="B35" s="40">
        <v>27</v>
      </c>
      <c r="C35" s="83">
        <f t="shared" si="0"/>
        <v>130309.56294924734</v>
      </c>
      <c r="D35" s="83"/>
      <c r="E35" s="40">
        <v>2017</v>
      </c>
      <c r="F35" s="8">
        <v>43749</v>
      </c>
      <c r="G35" s="46" t="s">
        <v>4</v>
      </c>
      <c r="H35" s="84">
        <v>1.1536</v>
      </c>
      <c r="I35" s="84"/>
      <c r="J35" s="40">
        <v>37</v>
      </c>
      <c r="K35" s="87">
        <f t="shared" si="3"/>
        <v>3909.2868884774198</v>
      </c>
      <c r="L35" s="88"/>
      <c r="M35" s="6">
        <f>IF(J35="","",(K35/J35)/LOOKUP(RIGHT($D$2,3),定数!$A$6:$A$13,定数!$B$6:$B$13))</f>
        <v>0.96051274901165107</v>
      </c>
      <c r="N35" s="40">
        <v>2017</v>
      </c>
      <c r="O35" s="8">
        <v>43754</v>
      </c>
      <c r="P35" s="84">
        <v>1.1496999999999999</v>
      </c>
      <c r="Q35" s="84"/>
      <c r="R35" s="85">
        <f>IF(P35="","",T35*M35*LOOKUP(RIGHT($D$2,3),定数!$A$6:$A$13,定数!$B$6:$B$13))</f>
        <v>-4120.5996932599983</v>
      </c>
      <c r="S35" s="85"/>
      <c r="T35" s="86">
        <f t="shared" si="4"/>
        <v>-39.000000000000142</v>
      </c>
      <c r="U35" s="86"/>
      <c r="V35" t="str">
        <f t="shared" si="7"/>
        <v/>
      </c>
      <c r="W35">
        <f t="shared" si="2"/>
        <v>2</v>
      </c>
      <c r="X35" s="41">
        <f t="shared" si="5"/>
        <v>134577.59525593562</v>
      </c>
      <c r="Y35" s="42">
        <f t="shared" si="6"/>
        <v>3.1714285714286028E-2</v>
      </c>
    </row>
    <row r="36" spans="2:25">
      <c r="B36" s="40">
        <v>28</v>
      </c>
      <c r="C36" s="83">
        <f t="shared" si="0"/>
        <v>126188.96325598734</v>
      </c>
      <c r="D36" s="83"/>
      <c r="E36" s="40">
        <v>2017</v>
      </c>
      <c r="F36" s="8">
        <v>43758</v>
      </c>
      <c r="G36" s="46" t="s">
        <v>4</v>
      </c>
      <c r="H36" s="84">
        <v>1.1574</v>
      </c>
      <c r="I36" s="84"/>
      <c r="J36" s="40">
        <v>38</v>
      </c>
      <c r="K36" s="87">
        <f t="shared" si="3"/>
        <v>3785.6688976796199</v>
      </c>
      <c r="L36" s="88"/>
      <c r="M36" s="6">
        <f>IF(J36="","",(K36/J36)/LOOKUP(RIGHT($D$2,3),定数!$A$6:$A$13,定数!$B$6:$B$13))</f>
        <v>0.9056624157128278</v>
      </c>
      <c r="N36" s="40">
        <v>2017</v>
      </c>
      <c r="O36" s="8">
        <v>43758</v>
      </c>
      <c r="P36" s="84">
        <v>1.1620999999999999</v>
      </c>
      <c r="Q36" s="84"/>
      <c r="R36" s="85">
        <f>IF(P36="","",T36*M36*LOOKUP(RIGHT($D$2,3),定数!$A$6:$A$13,定数!$B$6:$B$13))</f>
        <v>4682.2746892352461</v>
      </c>
      <c r="S36" s="85"/>
      <c r="T36" s="86">
        <f t="shared" si="4"/>
        <v>46.999999999999261</v>
      </c>
      <c r="U36" s="86"/>
      <c r="V36" t="str">
        <f t="shared" si="7"/>
        <v/>
      </c>
      <c r="W36">
        <f t="shared" si="2"/>
        <v>0</v>
      </c>
      <c r="X36" s="41">
        <f t="shared" si="5"/>
        <v>134577.59525593562</v>
      </c>
      <c r="Y36" s="42">
        <f t="shared" si="6"/>
        <v>6.2333050193050576E-2</v>
      </c>
    </row>
    <row r="37" spans="2:25">
      <c r="B37" s="40">
        <v>29</v>
      </c>
      <c r="C37" s="83">
        <f t="shared" si="0"/>
        <v>130871.23794522259</v>
      </c>
      <c r="D37" s="83"/>
      <c r="E37" s="40">
        <v>2017</v>
      </c>
      <c r="F37" s="8">
        <v>43811</v>
      </c>
      <c r="G37" s="46" t="s">
        <v>3</v>
      </c>
      <c r="H37" s="84">
        <v>1.1668000000000001</v>
      </c>
      <c r="I37" s="84"/>
      <c r="J37" s="40">
        <v>24</v>
      </c>
      <c r="K37" s="87">
        <f t="shared" si="3"/>
        <v>3926.1371383566775</v>
      </c>
      <c r="L37" s="88"/>
      <c r="M37" s="6">
        <f>IF(J37="","",(K37/J37)/LOOKUP(RIGHT($D$2,3),定数!$A$6:$A$13,定数!$B$6:$B$13))</f>
        <v>1.4871731584684384</v>
      </c>
      <c r="N37" s="40">
        <v>2017</v>
      </c>
      <c r="O37" s="8">
        <v>43811</v>
      </c>
      <c r="P37" s="84">
        <v>1.1638999999999999</v>
      </c>
      <c r="Q37" s="84"/>
      <c r="R37" s="85">
        <f>IF(P37="","",T37*M37*LOOKUP(RIGHT($D$2,3),定数!$A$6:$A$13,定数!$B$6:$B$13))</f>
        <v>4744.082375514522</v>
      </c>
      <c r="S37" s="85"/>
      <c r="T37" s="86">
        <f t="shared" si="4"/>
        <v>29.000000000001247</v>
      </c>
      <c r="U37" s="86"/>
      <c r="V37" t="str">
        <f t="shared" si="7"/>
        <v/>
      </c>
      <c r="W37">
        <f t="shared" si="2"/>
        <v>0</v>
      </c>
      <c r="X37" s="41">
        <f t="shared" si="5"/>
        <v>134577.59525593562</v>
      </c>
      <c r="Y37" s="42">
        <f t="shared" si="6"/>
        <v>2.7540671266003791E-2</v>
      </c>
    </row>
    <row r="38" spans="2:25">
      <c r="B38" s="40">
        <v>30</v>
      </c>
      <c r="C38" s="83">
        <f t="shared" si="0"/>
        <v>135615.32032073711</v>
      </c>
      <c r="D38" s="83"/>
      <c r="E38" s="40">
        <v>2018</v>
      </c>
      <c r="F38" s="8">
        <v>43468</v>
      </c>
      <c r="G38" s="46" t="s">
        <v>4</v>
      </c>
      <c r="H38" s="84">
        <v>1.1747000000000001</v>
      </c>
      <c r="I38" s="84"/>
      <c r="J38" s="40">
        <v>46</v>
      </c>
      <c r="K38" s="87">
        <f t="shared" si="3"/>
        <v>4068.459609622113</v>
      </c>
      <c r="L38" s="88"/>
      <c r="M38" s="6">
        <f>IF(J38="","",(K38/J38)/LOOKUP(RIGHT($D$2,3),定数!$A$6:$A$13,定数!$B$6:$B$13))</f>
        <v>0.80404340111108963</v>
      </c>
      <c r="N38" s="40">
        <v>2018</v>
      </c>
      <c r="O38" s="8">
        <v>43473</v>
      </c>
      <c r="P38" s="84">
        <v>1.1698999999999999</v>
      </c>
      <c r="Q38" s="84"/>
      <c r="R38" s="85">
        <f>IF(P38="","",T38*M38*LOOKUP(RIGHT($D$2,3),定数!$A$6:$A$13,定数!$B$6:$B$13))</f>
        <v>-4245.3491578666753</v>
      </c>
      <c r="S38" s="85"/>
      <c r="T38" s="86">
        <f t="shared" si="4"/>
        <v>-48.000000000001378</v>
      </c>
      <c r="U38" s="86"/>
      <c r="V38" t="str">
        <f t="shared" si="7"/>
        <v/>
      </c>
      <c r="W38">
        <f t="shared" si="2"/>
        <v>1</v>
      </c>
      <c r="X38" s="41">
        <f t="shared" si="5"/>
        <v>135615.32032073711</v>
      </c>
      <c r="Y38" s="42">
        <f t="shared" si="6"/>
        <v>0</v>
      </c>
    </row>
    <row r="39" spans="2:25">
      <c r="B39" s="40">
        <v>31</v>
      </c>
      <c r="C39" s="83">
        <f t="shared" si="0"/>
        <v>131369.97116287044</v>
      </c>
      <c r="D39" s="83"/>
      <c r="E39" s="40">
        <v>2018</v>
      </c>
      <c r="F39" s="8">
        <v>43655</v>
      </c>
      <c r="G39" s="46" t="s">
        <v>4</v>
      </c>
      <c r="H39" s="84">
        <v>1.1648000000000001</v>
      </c>
      <c r="I39" s="84"/>
      <c r="J39" s="40">
        <v>43</v>
      </c>
      <c r="K39" s="87">
        <f t="shared" si="3"/>
        <v>3941.099134886113</v>
      </c>
      <c r="L39" s="88"/>
      <c r="M39" s="6">
        <f>IF(J39="","",(K39/J39)/LOOKUP(RIGHT($D$2,3),定数!$A$6:$A$13,定数!$B$6:$B$13))</f>
        <v>0.83321334775604927</v>
      </c>
      <c r="N39" s="40">
        <v>2018</v>
      </c>
      <c r="O39" s="8">
        <v>43658</v>
      </c>
      <c r="P39" s="84">
        <v>1.1701999999999999</v>
      </c>
      <c r="Q39" s="84"/>
      <c r="R39" s="85">
        <f>IF(P39="","",T39*M39*LOOKUP(RIGHT($D$2,3),定数!$A$6:$A$13,定数!$B$6:$B$13))</f>
        <v>4949.2872856707945</v>
      </c>
      <c r="S39" s="85"/>
      <c r="T39" s="86">
        <f t="shared" si="4"/>
        <v>53.999999999998494</v>
      </c>
      <c r="U39" s="86"/>
      <c r="V39" t="str">
        <f t="shared" si="7"/>
        <v/>
      </c>
      <c r="W39">
        <f t="shared" si="2"/>
        <v>0</v>
      </c>
      <c r="X39" s="41">
        <f t="shared" si="5"/>
        <v>135615.32032073711</v>
      </c>
      <c r="Y39" s="42">
        <f t="shared" si="6"/>
        <v>3.1304347826087819E-2</v>
      </c>
    </row>
    <row r="40" spans="2:25">
      <c r="B40" s="40">
        <v>32</v>
      </c>
      <c r="C40" s="83">
        <f t="shared" si="0"/>
        <v>136319.25844854122</v>
      </c>
      <c r="D40" s="83"/>
      <c r="E40" s="40">
        <v>2018</v>
      </c>
      <c r="F40" s="8">
        <v>43770</v>
      </c>
      <c r="G40" s="47" t="s">
        <v>4</v>
      </c>
      <c r="H40" s="84">
        <v>1.1435999999999999</v>
      </c>
      <c r="I40" s="84"/>
      <c r="J40" s="40">
        <v>31</v>
      </c>
      <c r="K40" s="87">
        <f t="shared" si="3"/>
        <v>4089.5777534562367</v>
      </c>
      <c r="L40" s="88"/>
      <c r="M40" s="6">
        <f>IF(J40="","",(K40/J40)/LOOKUP(RIGHT($D$2,3),定数!$A$6:$A$13,定数!$B$6:$B$13))</f>
        <v>1.1992896637701573</v>
      </c>
      <c r="N40" s="40">
        <v>2018</v>
      </c>
      <c r="O40" s="8">
        <v>43778</v>
      </c>
      <c r="P40" s="84">
        <v>1.1403000000000001</v>
      </c>
      <c r="Q40" s="84"/>
      <c r="R40" s="85">
        <f>IF(P40="","",T40*M40*LOOKUP(RIGHT($D$2,3),定数!$A$6:$A$13,定数!$B$6:$B$13))</f>
        <v>-4353.4214794854843</v>
      </c>
      <c r="S40" s="85"/>
      <c r="T40" s="86">
        <f t="shared" si="4"/>
        <v>-32.999999999998586</v>
      </c>
      <c r="U40" s="86"/>
      <c r="V40" t="str">
        <f t="shared" si="7"/>
        <v/>
      </c>
      <c r="W40">
        <f t="shared" si="2"/>
        <v>1</v>
      </c>
      <c r="X40" s="41">
        <f t="shared" si="5"/>
        <v>136319.25844854122</v>
      </c>
      <c r="Y40" s="42">
        <f t="shared" si="6"/>
        <v>0</v>
      </c>
    </row>
    <row r="41" spans="2:25">
      <c r="B41" s="40">
        <v>33</v>
      </c>
      <c r="C41" s="83">
        <f t="shared" si="0"/>
        <v>131965.83696905573</v>
      </c>
      <c r="D41" s="83"/>
      <c r="E41" s="40">
        <v>2018</v>
      </c>
      <c r="F41" s="8">
        <v>43809</v>
      </c>
      <c r="G41" s="47" t="s">
        <v>3</v>
      </c>
      <c r="H41" s="84">
        <v>1.1283000000000001</v>
      </c>
      <c r="I41" s="84"/>
      <c r="J41" s="40">
        <v>22</v>
      </c>
      <c r="K41" s="87">
        <f t="shared" si="3"/>
        <v>3958.9751090716718</v>
      </c>
      <c r="L41" s="88"/>
      <c r="M41" s="6">
        <f>IF(J41="","",(K41/J41)/LOOKUP(RIGHT($D$2,3),定数!$A$6:$A$13,定数!$B$6:$B$13))</f>
        <v>1.6359401277155667</v>
      </c>
      <c r="N41" s="40">
        <v>2018</v>
      </c>
      <c r="O41" s="8">
        <v>43809</v>
      </c>
      <c r="P41" s="84">
        <v>1.1254999999999999</v>
      </c>
      <c r="Q41" s="84"/>
      <c r="R41" s="85">
        <f>IF(P41="","",T41*M41*LOOKUP(RIGHT($D$2,3),定数!$A$6:$A$13,定数!$B$6:$B$13))</f>
        <v>5038.6955933641902</v>
      </c>
      <c r="S41" s="85"/>
      <c r="T41" s="86">
        <f t="shared" si="4"/>
        <v>28.000000000001357</v>
      </c>
      <c r="U41" s="86"/>
      <c r="V41" t="str">
        <f t="shared" si="7"/>
        <v/>
      </c>
      <c r="W41">
        <f t="shared" si="2"/>
        <v>0</v>
      </c>
      <c r="X41" s="41">
        <f t="shared" si="5"/>
        <v>136319.25844854122</v>
      </c>
      <c r="Y41" s="42">
        <f t="shared" si="6"/>
        <v>3.1935483870966452E-2</v>
      </c>
    </row>
    <row r="42" spans="2:25">
      <c r="B42" s="40">
        <v>34</v>
      </c>
      <c r="C42" s="83">
        <f t="shared" si="0"/>
        <v>137004.53256241992</v>
      </c>
      <c r="D42" s="83"/>
      <c r="E42" s="40">
        <v>2019</v>
      </c>
      <c r="F42" s="8">
        <v>43544</v>
      </c>
      <c r="G42" s="47" t="s">
        <v>3</v>
      </c>
      <c r="H42" s="84">
        <v>1.1334</v>
      </c>
      <c r="I42" s="84"/>
      <c r="J42" s="40">
        <v>14</v>
      </c>
      <c r="K42" s="87">
        <f t="shared" si="3"/>
        <v>4110.135976872597</v>
      </c>
      <c r="L42" s="88"/>
      <c r="M42" s="6">
        <f>IF(J42="","",(K42/J42)/LOOKUP(RIGHT($D$2,3),定数!$A$6:$A$13,定数!$B$6:$B$13))</f>
        <v>2.6689194655016863</v>
      </c>
      <c r="N42" s="40">
        <v>2019</v>
      </c>
      <c r="O42" s="8">
        <v>43545</v>
      </c>
      <c r="P42" s="84">
        <v>1.1316999999999999</v>
      </c>
      <c r="Q42" s="84"/>
      <c r="R42" s="85">
        <f>IF(P42="","",T42*M42*LOOKUP(RIGHT($D$2,3),定数!$A$6:$A$13,定数!$B$6:$B$13))</f>
        <v>4990.8794004882557</v>
      </c>
      <c r="S42" s="85"/>
      <c r="T42" s="86">
        <f t="shared" si="4"/>
        <v>17.000000000000348</v>
      </c>
      <c r="U42" s="86"/>
      <c r="V42" t="str">
        <f t="shared" si="7"/>
        <v/>
      </c>
      <c r="W42">
        <f t="shared" si="2"/>
        <v>0</v>
      </c>
      <c r="X42" s="41">
        <f t="shared" si="5"/>
        <v>137004.53256241992</v>
      </c>
      <c r="Y42" s="42">
        <f t="shared" si="6"/>
        <v>0</v>
      </c>
    </row>
    <row r="43" spans="2:25">
      <c r="B43" s="40">
        <v>35</v>
      </c>
      <c r="C43" s="83">
        <f t="shared" si="0"/>
        <v>141995.41196290817</v>
      </c>
      <c r="D43" s="83"/>
      <c r="E43" s="40">
        <v>2019</v>
      </c>
      <c r="F43" s="8">
        <v>43549</v>
      </c>
      <c r="G43" s="47" t="s">
        <v>3</v>
      </c>
      <c r="H43" s="84">
        <v>1.1231</v>
      </c>
      <c r="I43" s="84"/>
      <c r="J43" s="40">
        <v>22</v>
      </c>
      <c r="K43" s="87">
        <f t="shared" si="3"/>
        <v>4259.8623588872451</v>
      </c>
      <c r="L43" s="88"/>
      <c r="M43" s="6">
        <f>IF(J43="","",(K43/J43)/LOOKUP(RIGHT($D$2,3),定数!$A$6:$A$13,定数!$B$6:$B$13))</f>
        <v>1.7602737020195227</v>
      </c>
      <c r="N43" s="40">
        <v>2019</v>
      </c>
      <c r="O43" s="8">
        <v>43551</v>
      </c>
      <c r="P43" s="84">
        <v>1.1203000000000001</v>
      </c>
      <c r="Q43" s="84"/>
      <c r="R43" s="85">
        <f>IF(P43="","",T43*M43*LOOKUP(RIGHT($D$2,3),定数!$A$6:$A$13,定数!$B$6:$B$13))</f>
        <v>5421.6430022199629</v>
      </c>
      <c r="S43" s="85"/>
      <c r="T43" s="86">
        <f t="shared" si="4"/>
        <v>27.999999999999137</v>
      </c>
      <c r="U43" s="86"/>
      <c r="V43" t="str">
        <f t="shared" si="7"/>
        <v/>
      </c>
      <c r="W43">
        <f t="shared" si="2"/>
        <v>0</v>
      </c>
      <c r="X43" s="41">
        <f t="shared" si="5"/>
        <v>141995.41196290817</v>
      </c>
      <c r="Y43" s="42">
        <f t="shared" si="6"/>
        <v>0</v>
      </c>
    </row>
    <row r="44" spans="2:25">
      <c r="B44" s="40">
        <v>36</v>
      </c>
      <c r="C44" s="83">
        <f t="shared" si="0"/>
        <v>147417.05496512813</v>
      </c>
      <c r="D44" s="83"/>
      <c r="E44" s="40">
        <v>2019</v>
      </c>
      <c r="F44" s="8">
        <v>43616</v>
      </c>
      <c r="G44" s="47" t="s">
        <v>3</v>
      </c>
      <c r="H44" s="84">
        <v>1.1178999999999999</v>
      </c>
      <c r="I44" s="84"/>
      <c r="J44" s="40">
        <v>40</v>
      </c>
      <c r="K44" s="87">
        <f t="shared" si="3"/>
        <v>4422.5116489538441</v>
      </c>
      <c r="L44" s="88"/>
      <c r="M44" s="6">
        <f>IF(J44="","",(K44/J44)/LOOKUP(RIGHT($D$2,3),定数!$A$6:$A$13,定数!$B$6:$B$13))</f>
        <v>1.0051162838531464</v>
      </c>
      <c r="N44" s="40">
        <v>2019</v>
      </c>
      <c r="O44" s="8">
        <v>43619</v>
      </c>
      <c r="P44" s="84">
        <v>1.1128</v>
      </c>
      <c r="Q44" s="84"/>
      <c r="R44" s="85">
        <f>IF(P44="","",T44*M44*LOOKUP(RIGHT($D$2,3),定数!$A$6:$A$13,定数!$B$6:$B$13))</f>
        <v>5638.7023524160204</v>
      </c>
      <c r="S44" s="85"/>
      <c r="T44" s="86">
        <f t="shared" si="4"/>
        <v>50.99999999999882</v>
      </c>
      <c r="U44" s="86"/>
      <c r="V44" t="str">
        <f t="shared" si="7"/>
        <v/>
      </c>
      <c r="W44">
        <f t="shared" si="2"/>
        <v>0</v>
      </c>
      <c r="X44" s="41">
        <f t="shared" si="5"/>
        <v>147417.05496512813</v>
      </c>
      <c r="Y44" s="42">
        <f t="shared" si="6"/>
        <v>0</v>
      </c>
    </row>
    <row r="45" spans="2:25">
      <c r="B45" s="40">
        <v>37</v>
      </c>
      <c r="C45" s="83">
        <f t="shared" si="0"/>
        <v>153055.75731754416</v>
      </c>
      <c r="D45" s="83"/>
      <c r="E45" s="40">
        <v>2019</v>
      </c>
      <c r="F45" s="8">
        <v>43648</v>
      </c>
      <c r="G45" s="47" t="s">
        <v>4</v>
      </c>
      <c r="H45" s="84">
        <v>1.1157999999999999</v>
      </c>
      <c r="I45" s="84"/>
      <c r="J45" s="40">
        <v>26</v>
      </c>
      <c r="K45" s="87">
        <f t="shared" si="3"/>
        <v>4591.6727195263247</v>
      </c>
      <c r="L45" s="88"/>
      <c r="M45" s="6">
        <f>IF(J45="","",(K45/J45)/LOOKUP(RIGHT($D$2,3),定数!$A$6:$A$13,定数!$B$6:$B$13))</f>
        <v>1.6054799718623514</v>
      </c>
      <c r="N45" s="40">
        <v>2019</v>
      </c>
      <c r="O45" s="8">
        <v>43648</v>
      </c>
      <c r="P45" s="84">
        <v>1.113</v>
      </c>
      <c r="Q45" s="84"/>
      <c r="R45" s="85">
        <f>IF(P45="","",T45*M45*LOOKUP(RIGHT($D$2,3),定数!$A$6:$A$13,定数!$B$6:$B$13))</f>
        <v>-4944.8783133358902</v>
      </c>
      <c r="S45" s="85"/>
      <c r="T45" s="86">
        <f t="shared" si="4"/>
        <v>-27.999999999999137</v>
      </c>
      <c r="U45" s="86"/>
      <c r="V45" t="str">
        <f t="shared" si="7"/>
        <v/>
      </c>
      <c r="W45">
        <f t="shared" si="2"/>
        <v>1</v>
      </c>
      <c r="X45" s="41">
        <f t="shared" si="5"/>
        <v>153055.75731754416</v>
      </c>
      <c r="Y45" s="42">
        <f t="shared" si="6"/>
        <v>0</v>
      </c>
    </row>
    <row r="46" spans="2:25">
      <c r="B46" s="40">
        <v>38</v>
      </c>
      <c r="C46" s="83">
        <f t="shared" si="0"/>
        <v>148110.87900420828</v>
      </c>
      <c r="D46" s="83"/>
      <c r="E46" s="40">
        <v>2019</v>
      </c>
      <c r="F46" s="8">
        <v>43662</v>
      </c>
      <c r="G46" s="47" t="s">
        <v>3</v>
      </c>
      <c r="H46" s="84">
        <v>1.1060000000000001</v>
      </c>
      <c r="I46" s="84"/>
      <c r="J46" s="40">
        <v>31</v>
      </c>
      <c r="K46" s="87">
        <f t="shared" si="3"/>
        <v>4443.3263701262485</v>
      </c>
      <c r="L46" s="88"/>
      <c r="M46" s="6">
        <f>IF(J46="","",(K46/J46)/LOOKUP(RIGHT($D$2,3),定数!$A$6:$A$13,定数!$B$6:$B$13))</f>
        <v>1.3030282610340906</v>
      </c>
      <c r="N46" s="40">
        <v>2019</v>
      </c>
      <c r="O46" s="8">
        <v>43663</v>
      </c>
      <c r="P46" s="84">
        <v>1.1093</v>
      </c>
      <c r="Q46" s="84"/>
      <c r="R46" s="85">
        <f>IF(P46="","",T46*M46*LOOKUP(RIGHT($D$2,3),定数!$A$6:$A$13,定数!$B$6:$B$13))</f>
        <v>-4729.9925875535464</v>
      </c>
      <c r="S46" s="85"/>
      <c r="T46" s="86">
        <f t="shared" si="4"/>
        <v>-32.999999999998586</v>
      </c>
      <c r="U46" s="86"/>
      <c r="V46" t="str">
        <f t="shared" si="7"/>
        <v/>
      </c>
      <c r="W46">
        <f t="shared" si="2"/>
        <v>2</v>
      </c>
      <c r="X46" s="41">
        <f t="shared" si="5"/>
        <v>153055.75731754416</v>
      </c>
      <c r="Y46" s="42">
        <f t="shared" si="6"/>
        <v>3.230769230769126E-2</v>
      </c>
    </row>
    <row r="47" spans="2:25">
      <c r="B47" s="40">
        <v>39</v>
      </c>
      <c r="C47" s="83">
        <f t="shared" si="0"/>
        <v>143380.88641665474</v>
      </c>
      <c r="D47" s="83"/>
      <c r="E47" s="40"/>
      <c r="F47" s="8"/>
      <c r="G47" s="40"/>
      <c r="H47" s="84"/>
      <c r="I47" s="84"/>
      <c r="J47" s="40"/>
      <c r="K47" s="87" t="str">
        <f t="shared" si="3"/>
        <v/>
      </c>
      <c r="L47" s="88"/>
      <c r="M47" s="6" t="str">
        <f>IF(J47="","",(K47/J47)/LOOKUP(RIGHT($D$2,3),定数!$A$6:$A$13,定数!$B$6:$B$13))</f>
        <v/>
      </c>
      <c r="N47" s="40"/>
      <c r="O47" s="8"/>
      <c r="P47" s="84"/>
      <c r="Q47" s="84"/>
      <c r="R47" s="85" t="str">
        <f>IF(P47="","",T47*M47*LOOKUP(RIGHT($D$2,3),定数!$A$6:$A$13,定数!$B$6:$B$13))</f>
        <v/>
      </c>
      <c r="S47" s="85"/>
      <c r="T47" s="86" t="str">
        <f t="shared" si="4"/>
        <v/>
      </c>
      <c r="U47" s="86"/>
      <c r="V47" t="str">
        <f t="shared" si="7"/>
        <v/>
      </c>
      <c r="W47" t="str">
        <f t="shared" si="2"/>
        <v/>
      </c>
      <c r="X47" s="41">
        <f t="shared" si="5"/>
        <v>153055.75731754416</v>
      </c>
      <c r="Y47" s="42">
        <f t="shared" si="6"/>
        <v>6.321141439205713E-2</v>
      </c>
    </row>
    <row r="48" spans="2:25">
      <c r="B48" s="40">
        <v>40</v>
      </c>
      <c r="C48" s="83" t="str">
        <f t="shared" si="0"/>
        <v/>
      </c>
      <c r="D48" s="83"/>
      <c r="E48" s="40"/>
      <c r="F48" s="8"/>
      <c r="G48" s="40"/>
      <c r="H48" s="84"/>
      <c r="I48" s="84"/>
      <c r="J48" s="40"/>
      <c r="K48" s="87" t="str">
        <f t="shared" si="3"/>
        <v/>
      </c>
      <c r="L48" s="88"/>
      <c r="M48" s="6" t="str">
        <f>IF(J48="","",(K48/J48)/LOOKUP(RIGHT($D$2,3),定数!$A$6:$A$13,定数!$B$6:$B$13))</f>
        <v/>
      </c>
      <c r="N48" s="40"/>
      <c r="O48" s="8"/>
      <c r="P48" s="84"/>
      <c r="Q48" s="84"/>
      <c r="R48" s="85" t="str">
        <f>IF(P48="","",T48*M48*LOOKUP(RIGHT($D$2,3),定数!$A$6:$A$13,定数!$B$6:$B$13))</f>
        <v/>
      </c>
      <c r="S48" s="85"/>
      <c r="T48" s="86" t="str">
        <f t="shared" si="4"/>
        <v/>
      </c>
      <c r="U48" s="86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3" t="str">
        <f t="shared" si="0"/>
        <v/>
      </c>
      <c r="D49" s="83"/>
      <c r="E49" s="40"/>
      <c r="F49" s="8"/>
      <c r="G49" s="40"/>
      <c r="H49" s="84"/>
      <c r="I49" s="84"/>
      <c r="J49" s="40"/>
      <c r="K49" s="87" t="str">
        <f t="shared" si="3"/>
        <v/>
      </c>
      <c r="L49" s="88"/>
      <c r="M49" s="6" t="str">
        <f>IF(J49="","",(K49/J49)/LOOKUP(RIGHT($D$2,3),定数!$A$6:$A$13,定数!$B$6:$B$13))</f>
        <v/>
      </c>
      <c r="N49" s="40"/>
      <c r="O49" s="8"/>
      <c r="P49" s="84"/>
      <c r="Q49" s="84"/>
      <c r="R49" s="85" t="str">
        <f>IF(P49="","",T49*M49*LOOKUP(RIGHT($D$2,3),定数!$A$6:$A$13,定数!$B$6:$B$13))</f>
        <v/>
      </c>
      <c r="S49" s="85"/>
      <c r="T49" s="86" t="str">
        <f t="shared" si="4"/>
        <v/>
      </c>
      <c r="U49" s="86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3" t="str">
        <f t="shared" si="0"/>
        <v/>
      </c>
      <c r="D50" s="83"/>
      <c r="E50" s="40"/>
      <c r="F50" s="8"/>
      <c r="G50" s="40"/>
      <c r="H50" s="84"/>
      <c r="I50" s="84"/>
      <c r="J50" s="40"/>
      <c r="K50" s="87" t="str">
        <f t="shared" si="3"/>
        <v/>
      </c>
      <c r="L50" s="88"/>
      <c r="M50" s="6" t="str">
        <f>IF(J50="","",(K50/J50)/LOOKUP(RIGHT($D$2,3),定数!$A$6:$A$13,定数!$B$6:$B$13))</f>
        <v/>
      </c>
      <c r="N50" s="40"/>
      <c r="O50" s="8"/>
      <c r="P50" s="84"/>
      <c r="Q50" s="84"/>
      <c r="R50" s="85" t="str">
        <f>IF(P50="","",T50*M50*LOOKUP(RIGHT($D$2,3),定数!$A$6:$A$13,定数!$B$6:$B$13))</f>
        <v/>
      </c>
      <c r="S50" s="85"/>
      <c r="T50" s="86" t="str">
        <f t="shared" si="4"/>
        <v/>
      </c>
      <c r="U50" s="86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3" t="str">
        <f t="shared" si="0"/>
        <v/>
      </c>
      <c r="D51" s="83"/>
      <c r="E51" s="40"/>
      <c r="F51" s="8"/>
      <c r="G51" s="40"/>
      <c r="H51" s="84"/>
      <c r="I51" s="84"/>
      <c r="J51" s="40"/>
      <c r="K51" s="87" t="str">
        <f t="shared" si="3"/>
        <v/>
      </c>
      <c r="L51" s="88"/>
      <c r="M51" s="6" t="str">
        <f>IF(J51="","",(K51/J51)/LOOKUP(RIGHT($D$2,3),定数!$A$6:$A$13,定数!$B$6:$B$13))</f>
        <v/>
      </c>
      <c r="N51" s="40"/>
      <c r="O51" s="8"/>
      <c r="P51" s="84"/>
      <c r="Q51" s="84"/>
      <c r="R51" s="85" t="str">
        <f>IF(P51="","",T51*M51*LOOKUP(RIGHT($D$2,3),定数!$A$6:$A$13,定数!$B$6:$B$13))</f>
        <v/>
      </c>
      <c r="S51" s="85"/>
      <c r="T51" s="86" t="str">
        <f t="shared" si="4"/>
        <v/>
      </c>
      <c r="U51" s="86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3" t="str">
        <f t="shared" si="0"/>
        <v/>
      </c>
      <c r="D52" s="83"/>
      <c r="E52" s="40"/>
      <c r="F52" s="8"/>
      <c r="G52" s="40"/>
      <c r="H52" s="84"/>
      <c r="I52" s="84"/>
      <c r="J52" s="40"/>
      <c r="K52" s="87" t="str">
        <f t="shared" si="3"/>
        <v/>
      </c>
      <c r="L52" s="88"/>
      <c r="M52" s="6" t="str">
        <f>IF(J52="","",(K52/J52)/LOOKUP(RIGHT($D$2,3),定数!$A$6:$A$13,定数!$B$6:$B$13))</f>
        <v/>
      </c>
      <c r="N52" s="40"/>
      <c r="O52" s="8"/>
      <c r="P52" s="84"/>
      <c r="Q52" s="84"/>
      <c r="R52" s="85" t="str">
        <f>IF(P52="","",T52*M52*LOOKUP(RIGHT($D$2,3),定数!$A$6:$A$13,定数!$B$6:$B$13))</f>
        <v/>
      </c>
      <c r="S52" s="85"/>
      <c r="T52" s="86" t="str">
        <f t="shared" si="4"/>
        <v/>
      </c>
      <c r="U52" s="86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3" t="str">
        <f t="shared" si="0"/>
        <v/>
      </c>
      <c r="D53" s="83"/>
      <c r="E53" s="40"/>
      <c r="F53" s="8"/>
      <c r="G53" s="40"/>
      <c r="H53" s="84"/>
      <c r="I53" s="84"/>
      <c r="J53" s="40"/>
      <c r="K53" s="87" t="str">
        <f t="shared" si="3"/>
        <v/>
      </c>
      <c r="L53" s="88"/>
      <c r="M53" s="6" t="str">
        <f>IF(J53="","",(K53/J53)/LOOKUP(RIGHT($D$2,3),定数!$A$6:$A$13,定数!$B$6:$B$13))</f>
        <v/>
      </c>
      <c r="N53" s="40"/>
      <c r="O53" s="8"/>
      <c r="P53" s="84"/>
      <c r="Q53" s="84"/>
      <c r="R53" s="85" t="str">
        <f>IF(P53="","",T53*M53*LOOKUP(RIGHT($D$2,3),定数!$A$6:$A$13,定数!$B$6:$B$13))</f>
        <v/>
      </c>
      <c r="S53" s="85"/>
      <c r="T53" s="86" t="str">
        <f t="shared" si="4"/>
        <v/>
      </c>
      <c r="U53" s="86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3" t="str">
        <f t="shared" si="0"/>
        <v/>
      </c>
      <c r="D54" s="83"/>
      <c r="E54" s="40"/>
      <c r="F54" s="8"/>
      <c r="G54" s="40"/>
      <c r="H54" s="84"/>
      <c r="I54" s="84"/>
      <c r="J54" s="40"/>
      <c r="K54" s="87" t="str">
        <f t="shared" si="3"/>
        <v/>
      </c>
      <c r="L54" s="88"/>
      <c r="M54" s="6" t="str">
        <f>IF(J54="","",(K54/J54)/LOOKUP(RIGHT($D$2,3),定数!$A$6:$A$13,定数!$B$6:$B$13))</f>
        <v/>
      </c>
      <c r="N54" s="40"/>
      <c r="O54" s="8"/>
      <c r="P54" s="84"/>
      <c r="Q54" s="84"/>
      <c r="R54" s="85" t="str">
        <f>IF(P54="","",T54*M54*LOOKUP(RIGHT($D$2,3),定数!$A$6:$A$13,定数!$B$6:$B$13))</f>
        <v/>
      </c>
      <c r="S54" s="85"/>
      <c r="T54" s="86" t="str">
        <f t="shared" si="4"/>
        <v/>
      </c>
      <c r="U54" s="86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3" t="str">
        <f t="shared" si="0"/>
        <v/>
      </c>
      <c r="D55" s="83"/>
      <c r="E55" s="40"/>
      <c r="F55" s="8"/>
      <c r="G55" s="40"/>
      <c r="H55" s="84"/>
      <c r="I55" s="84"/>
      <c r="J55" s="40"/>
      <c r="K55" s="87" t="str">
        <f t="shared" si="3"/>
        <v/>
      </c>
      <c r="L55" s="88"/>
      <c r="M55" s="6" t="str">
        <f>IF(J55="","",(K55/J55)/LOOKUP(RIGHT($D$2,3),定数!$A$6:$A$13,定数!$B$6:$B$13))</f>
        <v/>
      </c>
      <c r="N55" s="40"/>
      <c r="O55" s="8"/>
      <c r="P55" s="84"/>
      <c r="Q55" s="84"/>
      <c r="R55" s="85" t="str">
        <f>IF(P55="","",T55*M55*LOOKUP(RIGHT($D$2,3),定数!$A$6:$A$13,定数!$B$6:$B$13))</f>
        <v/>
      </c>
      <c r="S55" s="85"/>
      <c r="T55" s="86" t="str">
        <f t="shared" si="4"/>
        <v/>
      </c>
      <c r="U55" s="86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3" t="str">
        <f t="shared" si="0"/>
        <v/>
      </c>
      <c r="D56" s="83"/>
      <c r="E56" s="40"/>
      <c r="F56" s="8"/>
      <c r="G56" s="40"/>
      <c r="H56" s="84"/>
      <c r="I56" s="84"/>
      <c r="J56" s="40"/>
      <c r="K56" s="87" t="str">
        <f t="shared" si="3"/>
        <v/>
      </c>
      <c r="L56" s="88"/>
      <c r="M56" s="6" t="str">
        <f>IF(J56="","",(K56/J56)/LOOKUP(RIGHT($D$2,3),定数!$A$6:$A$13,定数!$B$6:$B$13))</f>
        <v/>
      </c>
      <c r="N56" s="40"/>
      <c r="O56" s="8"/>
      <c r="P56" s="84"/>
      <c r="Q56" s="84"/>
      <c r="R56" s="85" t="str">
        <f>IF(P56="","",T56*M56*LOOKUP(RIGHT($D$2,3),定数!$A$6:$A$13,定数!$B$6:$B$13))</f>
        <v/>
      </c>
      <c r="S56" s="85"/>
      <c r="T56" s="86" t="str">
        <f t="shared" si="4"/>
        <v/>
      </c>
      <c r="U56" s="86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3" t="str">
        <f t="shared" si="0"/>
        <v/>
      </c>
      <c r="D57" s="83"/>
      <c r="E57" s="40"/>
      <c r="F57" s="8"/>
      <c r="G57" s="40"/>
      <c r="H57" s="84"/>
      <c r="I57" s="84"/>
      <c r="J57" s="40"/>
      <c r="K57" s="87" t="str">
        <f t="shared" si="3"/>
        <v/>
      </c>
      <c r="L57" s="88"/>
      <c r="M57" s="6" t="str">
        <f>IF(J57="","",(K57/J57)/LOOKUP(RIGHT($D$2,3),定数!$A$6:$A$13,定数!$B$6:$B$13))</f>
        <v/>
      </c>
      <c r="N57" s="40"/>
      <c r="O57" s="8"/>
      <c r="P57" s="84"/>
      <c r="Q57" s="84"/>
      <c r="R57" s="85" t="str">
        <f>IF(P57="","",T57*M57*LOOKUP(RIGHT($D$2,3),定数!$A$6:$A$13,定数!$B$6:$B$13))</f>
        <v/>
      </c>
      <c r="S57" s="85"/>
      <c r="T57" s="86" t="str">
        <f t="shared" si="4"/>
        <v/>
      </c>
      <c r="U57" s="86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3" t="str">
        <f t="shared" si="0"/>
        <v/>
      </c>
      <c r="D58" s="83"/>
      <c r="E58" s="40"/>
      <c r="F58" s="8"/>
      <c r="G58" s="40"/>
      <c r="H58" s="84"/>
      <c r="I58" s="84"/>
      <c r="J58" s="40"/>
      <c r="K58" s="87" t="str">
        <f t="shared" si="3"/>
        <v/>
      </c>
      <c r="L58" s="88"/>
      <c r="M58" s="6" t="str">
        <f>IF(J58="","",(K58/J58)/LOOKUP(RIGHT($D$2,3),定数!$A$6:$A$13,定数!$B$6:$B$13))</f>
        <v/>
      </c>
      <c r="N58" s="40"/>
      <c r="O58" s="8"/>
      <c r="P58" s="84"/>
      <c r="Q58" s="84"/>
      <c r="R58" s="85" t="str">
        <f>IF(P58="","",T58*M58*LOOKUP(RIGHT($D$2,3),定数!$A$6:$A$13,定数!$B$6:$B$13))</f>
        <v/>
      </c>
      <c r="S58" s="85"/>
      <c r="T58" s="86" t="str">
        <f t="shared" si="4"/>
        <v/>
      </c>
      <c r="U58" s="86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3" t="str">
        <f t="shared" si="0"/>
        <v/>
      </c>
      <c r="D59" s="83"/>
      <c r="E59" s="40"/>
      <c r="F59" s="8"/>
      <c r="G59" s="40"/>
      <c r="H59" s="84"/>
      <c r="I59" s="84"/>
      <c r="J59" s="40"/>
      <c r="K59" s="87" t="str">
        <f t="shared" si="3"/>
        <v/>
      </c>
      <c r="L59" s="88"/>
      <c r="M59" s="6" t="str">
        <f>IF(J59="","",(K59/J59)/LOOKUP(RIGHT($D$2,3),定数!$A$6:$A$13,定数!$B$6:$B$13))</f>
        <v/>
      </c>
      <c r="N59" s="40"/>
      <c r="O59" s="8"/>
      <c r="P59" s="84"/>
      <c r="Q59" s="84"/>
      <c r="R59" s="85" t="str">
        <f>IF(P59="","",T59*M59*LOOKUP(RIGHT($D$2,3),定数!$A$6:$A$13,定数!$B$6:$B$13))</f>
        <v/>
      </c>
      <c r="S59" s="85"/>
      <c r="T59" s="86" t="str">
        <f t="shared" si="4"/>
        <v/>
      </c>
      <c r="U59" s="86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3" t="str">
        <f t="shared" si="0"/>
        <v/>
      </c>
      <c r="D60" s="83"/>
      <c r="E60" s="40"/>
      <c r="F60" s="8"/>
      <c r="G60" s="40"/>
      <c r="H60" s="84"/>
      <c r="I60" s="84"/>
      <c r="J60" s="40"/>
      <c r="K60" s="87" t="str">
        <f t="shared" si="3"/>
        <v/>
      </c>
      <c r="L60" s="88"/>
      <c r="M60" s="6" t="str">
        <f>IF(J60="","",(K60/J60)/LOOKUP(RIGHT($D$2,3),定数!$A$6:$A$13,定数!$B$6:$B$13))</f>
        <v/>
      </c>
      <c r="N60" s="40"/>
      <c r="O60" s="8"/>
      <c r="P60" s="84"/>
      <c r="Q60" s="84"/>
      <c r="R60" s="85" t="str">
        <f>IF(P60="","",T60*M60*LOOKUP(RIGHT($D$2,3),定数!$A$6:$A$13,定数!$B$6:$B$13))</f>
        <v/>
      </c>
      <c r="S60" s="85"/>
      <c r="T60" s="86" t="str">
        <f t="shared" si="4"/>
        <v/>
      </c>
      <c r="U60" s="86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3" t="str">
        <f t="shared" si="0"/>
        <v/>
      </c>
      <c r="D61" s="83"/>
      <c r="E61" s="40"/>
      <c r="F61" s="8"/>
      <c r="G61" s="40"/>
      <c r="H61" s="84"/>
      <c r="I61" s="84"/>
      <c r="J61" s="40"/>
      <c r="K61" s="87" t="str">
        <f t="shared" si="3"/>
        <v/>
      </c>
      <c r="L61" s="88"/>
      <c r="M61" s="6" t="str">
        <f>IF(J61="","",(K61/J61)/LOOKUP(RIGHT($D$2,3),定数!$A$6:$A$13,定数!$B$6:$B$13))</f>
        <v/>
      </c>
      <c r="N61" s="40"/>
      <c r="O61" s="8"/>
      <c r="P61" s="84"/>
      <c r="Q61" s="84"/>
      <c r="R61" s="85" t="str">
        <f>IF(P61="","",T61*M61*LOOKUP(RIGHT($D$2,3),定数!$A$6:$A$13,定数!$B$6:$B$13))</f>
        <v/>
      </c>
      <c r="S61" s="85"/>
      <c r="T61" s="86" t="str">
        <f t="shared" si="4"/>
        <v/>
      </c>
      <c r="U61" s="86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3" t="str">
        <f t="shared" si="0"/>
        <v/>
      </c>
      <c r="D62" s="83"/>
      <c r="E62" s="40"/>
      <c r="F62" s="8"/>
      <c r="G62" s="40"/>
      <c r="H62" s="84"/>
      <c r="I62" s="84"/>
      <c r="J62" s="40"/>
      <c r="K62" s="87" t="str">
        <f t="shared" si="3"/>
        <v/>
      </c>
      <c r="L62" s="88"/>
      <c r="M62" s="6" t="str">
        <f>IF(J62="","",(K62/J62)/LOOKUP(RIGHT($D$2,3),定数!$A$6:$A$13,定数!$B$6:$B$13))</f>
        <v/>
      </c>
      <c r="N62" s="40"/>
      <c r="O62" s="8"/>
      <c r="P62" s="84"/>
      <c r="Q62" s="84"/>
      <c r="R62" s="85" t="str">
        <f>IF(P62="","",T62*M62*LOOKUP(RIGHT($D$2,3),定数!$A$6:$A$13,定数!$B$6:$B$13))</f>
        <v/>
      </c>
      <c r="S62" s="85"/>
      <c r="T62" s="86" t="str">
        <f t="shared" si="4"/>
        <v/>
      </c>
      <c r="U62" s="86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3" t="str">
        <f t="shared" si="0"/>
        <v/>
      </c>
      <c r="D63" s="83"/>
      <c r="E63" s="40"/>
      <c r="F63" s="8"/>
      <c r="G63" s="40"/>
      <c r="H63" s="84"/>
      <c r="I63" s="84"/>
      <c r="J63" s="40"/>
      <c r="K63" s="87" t="str">
        <f t="shared" si="3"/>
        <v/>
      </c>
      <c r="L63" s="88"/>
      <c r="M63" s="6" t="str">
        <f>IF(J63="","",(K63/J63)/LOOKUP(RIGHT($D$2,3),定数!$A$6:$A$13,定数!$B$6:$B$13))</f>
        <v/>
      </c>
      <c r="N63" s="40"/>
      <c r="O63" s="8"/>
      <c r="P63" s="84"/>
      <c r="Q63" s="84"/>
      <c r="R63" s="85" t="str">
        <f>IF(P63="","",T63*M63*LOOKUP(RIGHT($D$2,3),定数!$A$6:$A$13,定数!$B$6:$B$13))</f>
        <v/>
      </c>
      <c r="S63" s="85"/>
      <c r="T63" s="86" t="str">
        <f t="shared" si="4"/>
        <v/>
      </c>
      <c r="U63" s="86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3" t="str">
        <f t="shared" si="0"/>
        <v/>
      </c>
      <c r="D64" s="83"/>
      <c r="E64" s="40"/>
      <c r="F64" s="8"/>
      <c r="G64" s="40"/>
      <c r="H64" s="84"/>
      <c r="I64" s="84"/>
      <c r="J64" s="40"/>
      <c r="K64" s="87" t="str">
        <f t="shared" si="3"/>
        <v/>
      </c>
      <c r="L64" s="88"/>
      <c r="M64" s="6" t="str">
        <f>IF(J64="","",(K64/J64)/LOOKUP(RIGHT($D$2,3),定数!$A$6:$A$13,定数!$B$6:$B$13))</f>
        <v/>
      </c>
      <c r="N64" s="40"/>
      <c r="O64" s="8"/>
      <c r="P64" s="84"/>
      <c r="Q64" s="84"/>
      <c r="R64" s="85" t="str">
        <f>IF(P64="","",T64*M64*LOOKUP(RIGHT($D$2,3),定数!$A$6:$A$13,定数!$B$6:$B$13))</f>
        <v/>
      </c>
      <c r="S64" s="85"/>
      <c r="T64" s="86" t="str">
        <f t="shared" si="4"/>
        <v/>
      </c>
      <c r="U64" s="86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3" t="str">
        <f t="shared" si="0"/>
        <v/>
      </c>
      <c r="D65" s="83"/>
      <c r="E65" s="40"/>
      <c r="F65" s="8"/>
      <c r="G65" s="40"/>
      <c r="H65" s="84"/>
      <c r="I65" s="84"/>
      <c r="J65" s="40"/>
      <c r="K65" s="87" t="str">
        <f t="shared" si="3"/>
        <v/>
      </c>
      <c r="L65" s="88"/>
      <c r="M65" s="6" t="str">
        <f>IF(J65="","",(K65/J65)/LOOKUP(RIGHT($D$2,3),定数!$A$6:$A$13,定数!$B$6:$B$13))</f>
        <v/>
      </c>
      <c r="N65" s="40"/>
      <c r="O65" s="8"/>
      <c r="P65" s="84"/>
      <c r="Q65" s="84"/>
      <c r="R65" s="85" t="str">
        <f>IF(P65="","",T65*M65*LOOKUP(RIGHT($D$2,3),定数!$A$6:$A$13,定数!$B$6:$B$13))</f>
        <v/>
      </c>
      <c r="S65" s="85"/>
      <c r="T65" s="86" t="str">
        <f t="shared" si="4"/>
        <v/>
      </c>
      <c r="U65" s="86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3" t="str">
        <f t="shared" si="0"/>
        <v/>
      </c>
      <c r="D66" s="83"/>
      <c r="E66" s="40"/>
      <c r="F66" s="8"/>
      <c r="G66" s="40"/>
      <c r="H66" s="84"/>
      <c r="I66" s="84"/>
      <c r="J66" s="40"/>
      <c r="K66" s="87" t="str">
        <f t="shared" si="3"/>
        <v/>
      </c>
      <c r="L66" s="88"/>
      <c r="M66" s="6" t="str">
        <f>IF(J66="","",(K66/J66)/LOOKUP(RIGHT($D$2,3),定数!$A$6:$A$13,定数!$B$6:$B$13))</f>
        <v/>
      </c>
      <c r="N66" s="40"/>
      <c r="O66" s="8"/>
      <c r="P66" s="84"/>
      <c r="Q66" s="84"/>
      <c r="R66" s="85" t="str">
        <f>IF(P66="","",T66*M66*LOOKUP(RIGHT($D$2,3),定数!$A$6:$A$13,定数!$B$6:$B$13))</f>
        <v/>
      </c>
      <c r="S66" s="85"/>
      <c r="T66" s="86" t="str">
        <f t="shared" si="4"/>
        <v/>
      </c>
      <c r="U66" s="86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3" t="str">
        <f t="shared" si="0"/>
        <v/>
      </c>
      <c r="D67" s="83"/>
      <c r="E67" s="40"/>
      <c r="F67" s="8"/>
      <c r="G67" s="40"/>
      <c r="H67" s="84"/>
      <c r="I67" s="84"/>
      <c r="J67" s="40"/>
      <c r="K67" s="87" t="str">
        <f t="shared" si="3"/>
        <v/>
      </c>
      <c r="L67" s="88"/>
      <c r="M67" s="6" t="str">
        <f>IF(J67="","",(K67/J67)/LOOKUP(RIGHT($D$2,3),定数!$A$6:$A$13,定数!$B$6:$B$13))</f>
        <v/>
      </c>
      <c r="N67" s="40"/>
      <c r="O67" s="8"/>
      <c r="P67" s="84"/>
      <c r="Q67" s="84"/>
      <c r="R67" s="85" t="str">
        <f>IF(P67="","",T67*M67*LOOKUP(RIGHT($D$2,3),定数!$A$6:$A$13,定数!$B$6:$B$13))</f>
        <v/>
      </c>
      <c r="S67" s="85"/>
      <c r="T67" s="86" t="str">
        <f t="shared" si="4"/>
        <v/>
      </c>
      <c r="U67" s="86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3" t="str">
        <f t="shared" si="0"/>
        <v/>
      </c>
      <c r="D68" s="83"/>
      <c r="E68" s="40"/>
      <c r="F68" s="8"/>
      <c r="G68" s="40"/>
      <c r="H68" s="84"/>
      <c r="I68" s="84"/>
      <c r="J68" s="40"/>
      <c r="K68" s="87" t="str">
        <f t="shared" si="3"/>
        <v/>
      </c>
      <c r="L68" s="88"/>
      <c r="M68" s="6" t="str">
        <f>IF(J68="","",(K68/J68)/LOOKUP(RIGHT($D$2,3),定数!$A$6:$A$13,定数!$B$6:$B$13))</f>
        <v/>
      </c>
      <c r="N68" s="40"/>
      <c r="O68" s="8"/>
      <c r="P68" s="84"/>
      <c r="Q68" s="84"/>
      <c r="R68" s="85" t="str">
        <f>IF(P68="","",T68*M68*LOOKUP(RIGHT($D$2,3),定数!$A$6:$A$13,定数!$B$6:$B$13))</f>
        <v/>
      </c>
      <c r="S68" s="85"/>
      <c r="T68" s="86" t="str">
        <f t="shared" si="4"/>
        <v/>
      </c>
      <c r="U68" s="86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3" t="str">
        <f t="shared" si="0"/>
        <v/>
      </c>
      <c r="D69" s="83"/>
      <c r="E69" s="40"/>
      <c r="F69" s="8"/>
      <c r="G69" s="40"/>
      <c r="H69" s="84"/>
      <c r="I69" s="84"/>
      <c r="J69" s="40"/>
      <c r="K69" s="87" t="str">
        <f t="shared" si="3"/>
        <v/>
      </c>
      <c r="L69" s="88"/>
      <c r="M69" s="6" t="str">
        <f>IF(J69="","",(K69/J69)/LOOKUP(RIGHT($D$2,3),定数!$A$6:$A$13,定数!$B$6:$B$13))</f>
        <v/>
      </c>
      <c r="N69" s="40"/>
      <c r="O69" s="8"/>
      <c r="P69" s="84"/>
      <c r="Q69" s="84"/>
      <c r="R69" s="85" t="str">
        <f>IF(P69="","",T69*M69*LOOKUP(RIGHT($D$2,3),定数!$A$6:$A$13,定数!$B$6:$B$13))</f>
        <v/>
      </c>
      <c r="S69" s="85"/>
      <c r="T69" s="86" t="str">
        <f t="shared" si="4"/>
        <v/>
      </c>
      <c r="U69" s="86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3" t="str">
        <f t="shared" si="0"/>
        <v/>
      </c>
      <c r="D70" s="83"/>
      <c r="E70" s="40"/>
      <c r="F70" s="8"/>
      <c r="G70" s="40"/>
      <c r="H70" s="84"/>
      <c r="I70" s="84"/>
      <c r="J70" s="40"/>
      <c r="K70" s="87" t="str">
        <f t="shared" si="3"/>
        <v/>
      </c>
      <c r="L70" s="88"/>
      <c r="M70" s="6" t="str">
        <f>IF(J70="","",(K70/J70)/LOOKUP(RIGHT($D$2,3),定数!$A$6:$A$13,定数!$B$6:$B$13))</f>
        <v/>
      </c>
      <c r="N70" s="40"/>
      <c r="O70" s="8"/>
      <c r="P70" s="84"/>
      <c r="Q70" s="84"/>
      <c r="R70" s="85" t="str">
        <f>IF(P70="","",T70*M70*LOOKUP(RIGHT($D$2,3),定数!$A$6:$A$13,定数!$B$6:$B$13))</f>
        <v/>
      </c>
      <c r="S70" s="85"/>
      <c r="T70" s="86" t="str">
        <f t="shared" si="4"/>
        <v/>
      </c>
      <c r="U70" s="86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3" t="str">
        <f t="shared" si="0"/>
        <v/>
      </c>
      <c r="D71" s="83"/>
      <c r="E71" s="40"/>
      <c r="F71" s="8"/>
      <c r="G71" s="40"/>
      <c r="H71" s="84"/>
      <c r="I71" s="84"/>
      <c r="J71" s="40"/>
      <c r="K71" s="87" t="str">
        <f t="shared" si="3"/>
        <v/>
      </c>
      <c r="L71" s="88"/>
      <c r="M71" s="6" t="str">
        <f>IF(J71="","",(K71/J71)/LOOKUP(RIGHT($D$2,3),定数!$A$6:$A$13,定数!$B$6:$B$13))</f>
        <v/>
      </c>
      <c r="N71" s="40"/>
      <c r="O71" s="8"/>
      <c r="P71" s="84"/>
      <c r="Q71" s="84"/>
      <c r="R71" s="85" t="str">
        <f>IF(P71="","",T71*M71*LOOKUP(RIGHT($D$2,3),定数!$A$6:$A$13,定数!$B$6:$B$13))</f>
        <v/>
      </c>
      <c r="S71" s="85"/>
      <c r="T71" s="86" t="str">
        <f t="shared" si="4"/>
        <v/>
      </c>
      <c r="U71" s="86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3" t="str">
        <f t="shared" si="0"/>
        <v/>
      </c>
      <c r="D72" s="83"/>
      <c r="E72" s="40"/>
      <c r="F72" s="8"/>
      <c r="G72" s="40"/>
      <c r="H72" s="84"/>
      <c r="I72" s="84"/>
      <c r="J72" s="40"/>
      <c r="K72" s="87" t="str">
        <f t="shared" si="3"/>
        <v/>
      </c>
      <c r="L72" s="88"/>
      <c r="M72" s="6" t="str">
        <f>IF(J72="","",(K72/J72)/LOOKUP(RIGHT($D$2,3),定数!$A$6:$A$13,定数!$B$6:$B$13))</f>
        <v/>
      </c>
      <c r="N72" s="40"/>
      <c r="O72" s="8"/>
      <c r="P72" s="84"/>
      <c r="Q72" s="84"/>
      <c r="R72" s="85" t="str">
        <f>IF(P72="","",T72*M72*LOOKUP(RIGHT($D$2,3),定数!$A$6:$A$13,定数!$B$6:$B$13))</f>
        <v/>
      </c>
      <c r="S72" s="85"/>
      <c r="T72" s="86" t="str">
        <f t="shared" si="4"/>
        <v/>
      </c>
      <c r="U72" s="86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3" t="str">
        <f t="shared" si="0"/>
        <v/>
      </c>
      <c r="D73" s="83"/>
      <c r="E73" s="40"/>
      <c r="F73" s="8"/>
      <c r="G73" s="40"/>
      <c r="H73" s="84"/>
      <c r="I73" s="84"/>
      <c r="J73" s="40"/>
      <c r="K73" s="87" t="str">
        <f t="shared" si="3"/>
        <v/>
      </c>
      <c r="L73" s="88"/>
      <c r="M73" s="6" t="str">
        <f>IF(J73="","",(K73/J73)/LOOKUP(RIGHT($D$2,3),定数!$A$6:$A$13,定数!$B$6:$B$13))</f>
        <v/>
      </c>
      <c r="N73" s="40"/>
      <c r="O73" s="8"/>
      <c r="P73" s="84"/>
      <c r="Q73" s="84"/>
      <c r="R73" s="85" t="str">
        <f>IF(P73="","",T73*M73*LOOKUP(RIGHT($D$2,3),定数!$A$6:$A$13,定数!$B$6:$B$13))</f>
        <v/>
      </c>
      <c r="S73" s="85"/>
      <c r="T73" s="86" t="str">
        <f t="shared" si="4"/>
        <v/>
      </c>
      <c r="U73" s="86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3" t="str">
        <f t="shared" ref="C74:C108" si="8">IF(R73="","",C73+R73)</f>
        <v/>
      </c>
      <c r="D74" s="83"/>
      <c r="E74" s="40"/>
      <c r="F74" s="8"/>
      <c r="G74" s="40"/>
      <c r="H74" s="84"/>
      <c r="I74" s="84"/>
      <c r="J74" s="40"/>
      <c r="K74" s="87" t="str">
        <f t="shared" si="3"/>
        <v/>
      </c>
      <c r="L74" s="88"/>
      <c r="M74" s="6" t="str">
        <f>IF(J74="","",(K74/J74)/LOOKUP(RIGHT($D$2,3),定数!$A$6:$A$13,定数!$B$6:$B$13))</f>
        <v/>
      </c>
      <c r="N74" s="40"/>
      <c r="O74" s="8"/>
      <c r="P74" s="84"/>
      <c r="Q74" s="84"/>
      <c r="R74" s="85" t="str">
        <f>IF(P74="","",T74*M74*LOOKUP(RIGHT($D$2,3),定数!$A$6:$A$13,定数!$B$6:$B$13))</f>
        <v/>
      </c>
      <c r="S74" s="85"/>
      <c r="T74" s="86" t="str">
        <f t="shared" si="4"/>
        <v/>
      </c>
      <c r="U74" s="86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3" t="str">
        <f t="shared" si="8"/>
        <v/>
      </c>
      <c r="D75" s="83"/>
      <c r="E75" s="40"/>
      <c r="F75" s="8"/>
      <c r="G75" s="40"/>
      <c r="H75" s="84"/>
      <c r="I75" s="84"/>
      <c r="J75" s="40"/>
      <c r="K75" s="87" t="str">
        <f t="shared" ref="K75:K108" si="9">IF(J75="","",C75*0.03)</f>
        <v/>
      </c>
      <c r="L75" s="88"/>
      <c r="M75" s="6" t="str">
        <f>IF(J75="","",(K75/J75)/LOOKUP(RIGHT($D$2,3),定数!$A$6:$A$13,定数!$B$6:$B$13))</f>
        <v/>
      </c>
      <c r="N75" s="40"/>
      <c r="O75" s="8"/>
      <c r="P75" s="84"/>
      <c r="Q75" s="84"/>
      <c r="R75" s="85" t="str">
        <f>IF(P75="","",T75*M75*LOOKUP(RIGHT($D$2,3),定数!$A$6:$A$13,定数!$B$6:$B$13))</f>
        <v/>
      </c>
      <c r="S75" s="85"/>
      <c r="T75" s="86" t="str">
        <f t="shared" si="4"/>
        <v/>
      </c>
      <c r="U75" s="86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3" t="str">
        <f t="shared" si="8"/>
        <v/>
      </c>
      <c r="D76" s="83"/>
      <c r="E76" s="40"/>
      <c r="F76" s="8"/>
      <c r="G76" s="40"/>
      <c r="H76" s="84"/>
      <c r="I76" s="84"/>
      <c r="J76" s="40"/>
      <c r="K76" s="87" t="str">
        <f t="shared" si="9"/>
        <v/>
      </c>
      <c r="L76" s="88"/>
      <c r="M76" s="6" t="str">
        <f>IF(J76="","",(K76/J76)/LOOKUP(RIGHT($D$2,3),定数!$A$6:$A$13,定数!$B$6:$B$13))</f>
        <v/>
      </c>
      <c r="N76" s="40"/>
      <c r="O76" s="8"/>
      <c r="P76" s="84"/>
      <c r="Q76" s="84"/>
      <c r="R76" s="85" t="str">
        <f>IF(P76="","",T76*M76*LOOKUP(RIGHT($D$2,3),定数!$A$6:$A$13,定数!$B$6:$B$13))</f>
        <v/>
      </c>
      <c r="S76" s="85"/>
      <c r="T76" s="86" t="str">
        <f t="shared" ref="T76:T108" si="11">IF(P76="","",IF(G76="買",(P76-H76),(H76-P76))*IF(RIGHT($D$2,3)="JPY",100,10000))</f>
        <v/>
      </c>
      <c r="U76" s="86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3" t="str">
        <f t="shared" si="8"/>
        <v/>
      </c>
      <c r="D77" s="83"/>
      <c r="E77" s="40"/>
      <c r="F77" s="8"/>
      <c r="G77" s="40"/>
      <c r="H77" s="84"/>
      <c r="I77" s="84"/>
      <c r="J77" s="40"/>
      <c r="K77" s="87" t="str">
        <f t="shared" si="9"/>
        <v/>
      </c>
      <c r="L77" s="88"/>
      <c r="M77" s="6" t="str">
        <f>IF(J77="","",(K77/J77)/LOOKUP(RIGHT($D$2,3),定数!$A$6:$A$13,定数!$B$6:$B$13))</f>
        <v/>
      </c>
      <c r="N77" s="40"/>
      <c r="O77" s="8"/>
      <c r="P77" s="84"/>
      <c r="Q77" s="84"/>
      <c r="R77" s="85" t="str">
        <f>IF(P77="","",T77*M77*LOOKUP(RIGHT($D$2,3),定数!$A$6:$A$13,定数!$B$6:$B$13))</f>
        <v/>
      </c>
      <c r="S77" s="85"/>
      <c r="T77" s="86" t="str">
        <f t="shared" si="11"/>
        <v/>
      </c>
      <c r="U77" s="86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3" t="str">
        <f t="shared" si="8"/>
        <v/>
      </c>
      <c r="D78" s="83"/>
      <c r="E78" s="40"/>
      <c r="F78" s="8"/>
      <c r="G78" s="40"/>
      <c r="H78" s="84"/>
      <c r="I78" s="84"/>
      <c r="J78" s="40"/>
      <c r="K78" s="87" t="str">
        <f t="shared" si="9"/>
        <v/>
      </c>
      <c r="L78" s="88"/>
      <c r="M78" s="6" t="str">
        <f>IF(J78="","",(K78/J78)/LOOKUP(RIGHT($D$2,3),定数!$A$6:$A$13,定数!$B$6:$B$13))</f>
        <v/>
      </c>
      <c r="N78" s="40"/>
      <c r="O78" s="8"/>
      <c r="P78" s="84"/>
      <c r="Q78" s="84"/>
      <c r="R78" s="85" t="str">
        <f>IF(P78="","",T78*M78*LOOKUP(RIGHT($D$2,3),定数!$A$6:$A$13,定数!$B$6:$B$13))</f>
        <v/>
      </c>
      <c r="S78" s="85"/>
      <c r="T78" s="86" t="str">
        <f t="shared" si="11"/>
        <v/>
      </c>
      <c r="U78" s="86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3" t="str">
        <f t="shared" si="8"/>
        <v/>
      </c>
      <c r="D79" s="83"/>
      <c r="E79" s="40"/>
      <c r="F79" s="8"/>
      <c r="G79" s="40"/>
      <c r="H79" s="84"/>
      <c r="I79" s="84"/>
      <c r="J79" s="40"/>
      <c r="K79" s="87" t="str">
        <f t="shared" si="9"/>
        <v/>
      </c>
      <c r="L79" s="88"/>
      <c r="M79" s="6" t="str">
        <f>IF(J79="","",(K79/J79)/LOOKUP(RIGHT($D$2,3),定数!$A$6:$A$13,定数!$B$6:$B$13))</f>
        <v/>
      </c>
      <c r="N79" s="40"/>
      <c r="O79" s="8"/>
      <c r="P79" s="84"/>
      <c r="Q79" s="84"/>
      <c r="R79" s="85" t="str">
        <f>IF(P79="","",T79*M79*LOOKUP(RIGHT($D$2,3),定数!$A$6:$A$13,定数!$B$6:$B$13))</f>
        <v/>
      </c>
      <c r="S79" s="85"/>
      <c r="T79" s="86" t="str">
        <f t="shared" si="11"/>
        <v/>
      </c>
      <c r="U79" s="86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3" t="str">
        <f t="shared" si="8"/>
        <v/>
      </c>
      <c r="D80" s="83"/>
      <c r="E80" s="40"/>
      <c r="F80" s="8"/>
      <c r="G80" s="40"/>
      <c r="H80" s="84"/>
      <c r="I80" s="84"/>
      <c r="J80" s="40"/>
      <c r="K80" s="87" t="str">
        <f t="shared" si="9"/>
        <v/>
      </c>
      <c r="L80" s="88"/>
      <c r="M80" s="6" t="str">
        <f>IF(J80="","",(K80/J80)/LOOKUP(RIGHT($D$2,3),定数!$A$6:$A$13,定数!$B$6:$B$13))</f>
        <v/>
      </c>
      <c r="N80" s="40"/>
      <c r="O80" s="8"/>
      <c r="P80" s="84"/>
      <c r="Q80" s="84"/>
      <c r="R80" s="85" t="str">
        <f>IF(P80="","",T80*M80*LOOKUP(RIGHT($D$2,3),定数!$A$6:$A$13,定数!$B$6:$B$13))</f>
        <v/>
      </c>
      <c r="S80" s="85"/>
      <c r="T80" s="86" t="str">
        <f t="shared" si="11"/>
        <v/>
      </c>
      <c r="U80" s="86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3" t="str">
        <f t="shared" si="8"/>
        <v/>
      </c>
      <c r="D81" s="83"/>
      <c r="E81" s="40"/>
      <c r="F81" s="8"/>
      <c r="G81" s="40"/>
      <c r="H81" s="84"/>
      <c r="I81" s="84"/>
      <c r="J81" s="40"/>
      <c r="K81" s="87" t="str">
        <f t="shared" si="9"/>
        <v/>
      </c>
      <c r="L81" s="88"/>
      <c r="M81" s="6" t="str">
        <f>IF(J81="","",(K81/J81)/LOOKUP(RIGHT($D$2,3),定数!$A$6:$A$13,定数!$B$6:$B$13))</f>
        <v/>
      </c>
      <c r="N81" s="40"/>
      <c r="O81" s="8"/>
      <c r="P81" s="84"/>
      <c r="Q81" s="84"/>
      <c r="R81" s="85" t="str">
        <f>IF(P81="","",T81*M81*LOOKUP(RIGHT($D$2,3),定数!$A$6:$A$13,定数!$B$6:$B$13))</f>
        <v/>
      </c>
      <c r="S81" s="85"/>
      <c r="T81" s="86" t="str">
        <f t="shared" si="11"/>
        <v/>
      </c>
      <c r="U81" s="86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3" t="str">
        <f t="shared" si="8"/>
        <v/>
      </c>
      <c r="D82" s="83"/>
      <c r="E82" s="40"/>
      <c r="F82" s="8"/>
      <c r="G82" s="40"/>
      <c r="H82" s="84"/>
      <c r="I82" s="84"/>
      <c r="J82" s="40"/>
      <c r="K82" s="87" t="str">
        <f t="shared" si="9"/>
        <v/>
      </c>
      <c r="L82" s="88"/>
      <c r="M82" s="6" t="str">
        <f>IF(J82="","",(K82/J82)/LOOKUP(RIGHT($D$2,3),定数!$A$6:$A$13,定数!$B$6:$B$13))</f>
        <v/>
      </c>
      <c r="N82" s="40"/>
      <c r="O82" s="8"/>
      <c r="P82" s="84"/>
      <c r="Q82" s="84"/>
      <c r="R82" s="85" t="str">
        <f>IF(P82="","",T82*M82*LOOKUP(RIGHT($D$2,3),定数!$A$6:$A$13,定数!$B$6:$B$13))</f>
        <v/>
      </c>
      <c r="S82" s="85"/>
      <c r="T82" s="86" t="str">
        <f t="shared" si="11"/>
        <v/>
      </c>
      <c r="U82" s="86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3" t="str">
        <f t="shared" si="8"/>
        <v/>
      </c>
      <c r="D83" s="83"/>
      <c r="E83" s="40"/>
      <c r="F83" s="8"/>
      <c r="G83" s="40"/>
      <c r="H83" s="84"/>
      <c r="I83" s="84"/>
      <c r="J83" s="40"/>
      <c r="K83" s="87" t="str">
        <f t="shared" si="9"/>
        <v/>
      </c>
      <c r="L83" s="88"/>
      <c r="M83" s="6" t="str">
        <f>IF(J83="","",(K83/J83)/LOOKUP(RIGHT($D$2,3),定数!$A$6:$A$13,定数!$B$6:$B$13))</f>
        <v/>
      </c>
      <c r="N83" s="40"/>
      <c r="O83" s="8"/>
      <c r="P83" s="84"/>
      <c r="Q83" s="84"/>
      <c r="R83" s="85" t="str">
        <f>IF(P83="","",T83*M83*LOOKUP(RIGHT($D$2,3),定数!$A$6:$A$13,定数!$B$6:$B$13))</f>
        <v/>
      </c>
      <c r="S83" s="85"/>
      <c r="T83" s="86" t="str">
        <f t="shared" si="11"/>
        <v/>
      </c>
      <c r="U83" s="86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3" t="str">
        <f t="shared" si="8"/>
        <v/>
      </c>
      <c r="D84" s="83"/>
      <c r="E84" s="40"/>
      <c r="F84" s="8"/>
      <c r="G84" s="40"/>
      <c r="H84" s="84"/>
      <c r="I84" s="84"/>
      <c r="J84" s="40"/>
      <c r="K84" s="87" t="str">
        <f t="shared" si="9"/>
        <v/>
      </c>
      <c r="L84" s="88"/>
      <c r="M84" s="6" t="str">
        <f>IF(J84="","",(K84/J84)/LOOKUP(RIGHT($D$2,3),定数!$A$6:$A$13,定数!$B$6:$B$13))</f>
        <v/>
      </c>
      <c r="N84" s="40"/>
      <c r="O84" s="8"/>
      <c r="P84" s="84"/>
      <c r="Q84" s="84"/>
      <c r="R84" s="85" t="str">
        <f>IF(P84="","",T84*M84*LOOKUP(RIGHT($D$2,3),定数!$A$6:$A$13,定数!$B$6:$B$13))</f>
        <v/>
      </c>
      <c r="S84" s="85"/>
      <c r="T84" s="86" t="str">
        <f t="shared" si="11"/>
        <v/>
      </c>
      <c r="U84" s="86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3" t="str">
        <f t="shared" si="8"/>
        <v/>
      </c>
      <c r="D85" s="83"/>
      <c r="E85" s="40"/>
      <c r="F85" s="8"/>
      <c r="G85" s="40"/>
      <c r="H85" s="84"/>
      <c r="I85" s="84"/>
      <c r="J85" s="40"/>
      <c r="K85" s="87" t="str">
        <f t="shared" si="9"/>
        <v/>
      </c>
      <c r="L85" s="88"/>
      <c r="M85" s="6" t="str">
        <f>IF(J85="","",(K85/J85)/LOOKUP(RIGHT($D$2,3),定数!$A$6:$A$13,定数!$B$6:$B$13))</f>
        <v/>
      </c>
      <c r="N85" s="40"/>
      <c r="O85" s="8"/>
      <c r="P85" s="84"/>
      <c r="Q85" s="84"/>
      <c r="R85" s="85" t="str">
        <f>IF(P85="","",T85*M85*LOOKUP(RIGHT($D$2,3),定数!$A$6:$A$13,定数!$B$6:$B$13))</f>
        <v/>
      </c>
      <c r="S85" s="85"/>
      <c r="T85" s="86" t="str">
        <f t="shared" si="11"/>
        <v/>
      </c>
      <c r="U85" s="86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3" t="str">
        <f t="shared" si="8"/>
        <v/>
      </c>
      <c r="D86" s="83"/>
      <c r="E86" s="40"/>
      <c r="F86" s="8"/>
      <c r="G86" s="40"/>
      <c r="H86" s="84"/>
      <c r="I86" s="84"/>
      <c r="J86" s="40"/>
      <c r="K86" s="87" t="str">
        <f t="shared" si="9"/>
        <v/>
      </c>
      <c r="L86" s="88"/>
      <c r="M86" s="6" t="str">
        <f>IF(J86="","",(K86/J86)/LOOKUP(RIGHT($D$2,3),定数!$A$6:$A$13,定数!$B$6:$B$13))</f>
        <v/>
      </c>
      <c r="N86" s="40"/>
      <c r="O86" s="8"/>
      <c r="P86" s="84"/>
      <c r="Q86" s="84"/>
      <c r="R86" s="85" t="str">
        <f>IF(P86="","",T86*M86*LOOKUP(RIGHT($D$2,3),定数!$A$6:$A$13,定数!$B$6:$B$13))</f>
        <v/>
      </c>
      <c r="S86" s="85"/>
      <c r="T86" s="86" t="str">
        <f t="shared" si="11"/>
        <v/>
      </c>
      <c r="U86" s="86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3" t="str">
        <f t="shared" si="8"/>
        <v/>
      </c>
      <c r="D87" s="83"/>
      <c r="E87" s="40"/>
      <c r="F87" s="8"/>
      <c r="G87" s="40"/>
      <c r="H87" s="84"/>
      <c r="I87" s="84"/>
      <c r="J87" s="40"/>
      <c r="K87" s="87" t="str">
        <f t="shared" si="9"/>
        <v/>
      </c>
      <c r="L87" s="88"/>
      <c r="M87" s="6" t="str">
        <f>IF(J87="","",(K87/J87)/LOOKUP(RIGHT($D$2,3),定数!$A$6:$A$13,定数!$B$6:$B$13))</f>
        <v/>
      </c>
      <c r="N87" s="40"/>
      <c r="O87" s="8"/>
      <c r="P87" s="84"/>
      <c r="Q87" s="84"/>
      <c r="R87" s="85" t="str">
        <f>IF(P87="","",T87*M87*LOOKUP(RIGHT($D$2,3),定数!$A$6:$A$13,定数!$B$6:$B$13))</f>
        <v/>
      </c>
      <c r="S87" s="85"/>
      <c r="T87" s="86" t="str">
        <f t="shared" si="11"/>
        <v/>
      </c>
      <c r="U87" s="86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3" t="str">
        <f t="shared" si="8"/>
        <v/>
      </c>
      <c r="D88" s="83"/>
      <c r="E88" s="40"/>
      <c r="F88" s="8"/>
      <c r="G88" s="40"/>
      <c r="H88" s="84"/>
      <c r="I88" s="84"/>
      <c r="J88" s="40"/>
      <c r="K88" s="87" t="str">
        <f t="shared" si="9"/>
        <v/>
      </c>
      <c r="L88" s="88"/>
      <c r="M88" s="6" t="str">
        <f>IF(J88="","",(K88/J88)/LOOKUP(RIGHT($D$2,3),定数!$A$6:$A$13,定数!$B$6:$B$13))</f>
        <v/>
      </c>
      <c r="N88" s="40"/>
      <c r="O88" s="8"/>
      <c r="P88" s="84"/>
      <c r="Q88" s="84"/>
      <c r="R88" s="85" t="str">
        <f>IF(P88="","",T88*M88*LOOKUP(RIGHT($D$2,3),定数!$A$6:$A$13,定数!$B$6:$B$13))</f>
        <v/>
      </c>
      <c r="S88" s="85"/>
      <c r="T88" s="86" t="str">
        <f t="shared" si="11"/>
        <v/>
      </c>
      <c r="U88" s="86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3" t="str">
        <f t="shared" si="8"/>
        <v/>
      </c>
      <c r="D89" s="83"/>
      <c r="E89" s="40"/>
      <c r="F89" s="8"/>
      <c r="G89" s="40"/>
      <c r="H89" s="84"/>
      <c r="I89" s="84"/>
      <c r="J89" s="40"/>
      <c r="K89" s="87" t="str">
        <f t="shared" si="9"/>
        <v/>
      </c>
      <c r="L89" s="88"/>
      <c r="M89" s="6" t="str">
        <f>IF(J89="","",(K89/J89)/LOOKUP(RIGHT($D$2,3),定数!$A$6:$A$13,定数!$B$6:$B$13))</f>
        <v/>
      </c>
      <c r="N89" s="40"/>
      <c r="O89" s="8"/>
      <c r="P89" s="84"/>
      <c r="Q89" s="84"/>
      <c r="R89" s="85" t="str">
        <f>IF(P89="","",T89*M89*LOOKUP(RIGHT($D$2,3),定数!$A$6:$A$13,定数!$B$6:$B$13))</f>
        <v/>
      </c>
      <c r="S89" s="85"/>
      <c r="T89" s="86" t="str">
        <f t="shared" si="11"/>
        <v/>
      </c>
      <c r="U89" s="86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3" t="str">
        <f t="shared" si="8"/>
        <v/>
      </c>
      <c r="D90" s="83"/>
      <c r="E90" s="40"/>
      <c r="F90" s="8"/>
      <c r="G90" s="40"/>
      <c r="H90" s="84"/>
      <c r="I90" s="84"/>
      <c r="J90" s="40"/>
      <c r="K90" s="87" t="str">
        <f t="shared" si="9"/>
        <v/>
      </c>
      <c r="L90" s="88"/>
      <c r="M90" s="6" t="str">
        <f>IF(J90="","",(K90/J90)/LOOKUP(RIGHT($D$2,3),定数!$A$6:$A$13,定数!$B$6:$B$13))</f>
        <v/>
      </c>
      <c r="N90" s="40"/>
      <c r="O90" s="8"/>
      <c r="P90" s="84"/>
      <c r="Q90" s="84"/>
      <c r="R90" s="85" t="str">
        <f>IF(P90="","",T90*M90*LOOKUP(RIGHT($D$2,3),定数!$A$6:$A$13,定数!$B$6:$B$13))</f>
        <v/>
      </c>
      <c r="S90" s="85"/>
      <c r="T90" s="86" t="str">
        <f t="shared" si="11"/>
        <v/>
      </c>
      <c r="U90" s="86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3" t="str">
        <f t="shared" si="8"/>
        <v/>
      </c>
      <c r="D91" s="83"/>
      <c r="E91" s="40"/>
      <c r="F91" s="8"/>
      <c r="G91" s="40"/>
      <c r="H91" s="84"/>
      <c r="I91" s="84"/>
      <c r="J91" s="40"/>
      <c r="K91" s="87" t="str">
        <f t="shared" si="9"/>
        <v/>
      </c>
      <c r="L91" s="88"/>
      <c r="M91" s="6" t="str">
        <f>IF(J91="","",(K91/J91)/LOOKUP(RIGHT($D$2,3),定数!$A$6:$A$13,定数!$B$6:$B$13))</f>
        <v/>
      </c>
      <c r="N91" s="40"/>
      <c r="O91" s="8"/>
      <c r="P91" s="84"/>
      <c r="Q91" s="84"/>
      <c r="R91" s="85" t="str">
        <f>IF(P91="","",T91*M91*LOOKUP(RIGHT($D$2,3),定数!$A$6:$A$13,定数!$B$6:$B$13))</f>
        <v/>
      </c>
      <c r="S91" s="85"/>
      <c r="T91" s="86" t="str">
        <f t="shared" si="11"/>
        <v/>
      </c>
      <c r="U91" s="86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3" t="str">
        <f t="shared" si="8"/>
        <v/>
      </c>
      <c r="D92" s="83"/>
      <c r="E92" s="40"/>
      <c r="F92" s="8"/>
      <c r="G92" s="40"/>
      <c r="H92" s="84"/>
      <c r="I92" s="84"/>
      <c r="J92" s="40"/>
      <c r="K92" s="87" t="str">
        <f t="shared" si="9"/>
        <v/>
      </c>
      <c r="L92" s="88"/>
      <c r="M92" s="6" t="str">
        <f>IF(J92="","",(K92/J92)/LOOKUP(RIGHT($D$2,3),定数!$A$6:$A$13,定数!$B$6:$B$13))</f>
        <v/>
      </c>
      <c r="N92" s="40"/>
      <c r="O92" s="8"/>
      <c r="P92" s="84"/>
      <c r="Q92" s="84"/>
      <c r="R92" s="85" t="str">
        <f>IF(P92="","",T92*M92*LOOKUP(RIGHT($D$2,3),定数!$A$6:$A$13,定数!$B$6:$B$13))</f>
        <v/>
      </c>
      <c r="S92" s="85"/>
      <c r="T92" s="86" t="str">
        <f t="shared" si="11"/>
        <v/>
      </c>
      <c r="U92" s="86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3" t="str">
        <f t="shared" si="8"/>
        <v/>
      </c>
      <c r="D93" s="83"/>
      <c r="E93" s="40"/>
      <c r="F93" s="8"/>
      <c r="G93" s="40"/>
      <c r="H93" s="84"/>
      <c r="I93" s="84"/>
      <c r="J93" s="40"/>
      <c r="K93" s="87" t="str">
        <f t="shared" si="9"/>
        <v/>
      </c>
      <c r="L93" s="88"/>
      <c r="M93" s="6" t="str">
        <f>IF(J93="","",(K93/J93)/LOOKUP(RIGHT($D$2,3),定数!$A$6:$A$13,定数!$B$6:$B$13))</f>
        <v/>
      </c>
      <c r="N93" s="40"/>
      <c r="O93" s="8"/>
      <c r="P93" s="84"/>
      <c r="Q93" s="84"/>
      <c r="R93" s="85" t="str">
        <f>IF(P93="","",T93*M93*LOOKUP(RIGHT($D$2,3),定数!$A$6:$A$13,定数!$B$6:$B$13))</f>
        <v/>
      </c>
      <c r="S93" s="85"/>
      <c r="T93" s="86" t="str">
        <f t="shared" si="11"/>
        <v/>
      </c>
      <c r="U93" s="86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3" t="str">
        <f t="shared" si="8"/>
        <v/>
      </c>
      <c r="D94" s="83"/>
      <c r="E94" s="40"/>
      <c r="F94" s="8"/>
      <c r="G94" s="40"/>
      <c r="H94" s="84"/>
      <c r="I94" s="84"/>
      <c r="J94" s="40"/>
      <c r="K94" s="87" t="str">
        <f t="shared" si="9"/>
        <v/>
      </c>
      <c r="L94" s="88"/>
      <c r="M94" s="6" t="str">
        <f>IF(J94="","",(K94/J94)/LOOKUP(RIGHT($D$2,3),定数!$A$6:$A$13,定数!$B$6:$B$13))</f>
        <v/>
      </c>
      <c r="N94" s="40"/>
      <c r="O94" s="8"/>
      <c r="P94" s="84"/>
      <c r="Q94" s="84"/>
      <c r="R94" s="85" t="str">
        <f>IF(P94="","",T94*M94*LOOKUP(RIGHT($D$2,3),定数!$A$6:$A$13,定数!$B$6:$B$13))</f>
        <v/>
      </c>
      <c r="S94" s="85"/>
      <c r="T94" s="86" t="str">
        <f t="shared" si="11"/>
        <v/>
      </c>
      <c r="U94" s="86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3" t="str">
        <f t="shared" si="8"/>
        <v/>
      </c>
      <c r="D95" s="83"/>
      <c r="E95" s="40"/>
      <c r="F95" s="8"/>
      <c r="G95" s="40"/>
      <c r="H95" s="84"/>
      <c r="I95" s="84"/>
      <c r="J95" s="40"/>
      <c r="K95" s="87" t="str">
        <f t="shared" si="9"/>
        <v/>
      </c>
      <c r="L95" s="88"/>
      <c r="M95" s="6" t="str">
        <f>IF(J95="","",(K95/J95)/LOOKUP(RIGHT($D$2,3),定数!$A$6:$A$13,定数!$B$6:$B$13))</f>
        <v/>
      </c>
      <c r="N95" s="40"/>
      <c r="O95" s="8"/>
      <c r="P95" s="84"/>
      <c r="Q95" s="84"/>
      <c r="R95" s="85" t="str">
        <f>IF(P95="","",T95*M95*LOOKUP(RIGHT($D$2,3),定数!$A$6:$A$13,定数!$B$6:$B$13))</f>
        <v/>
      </c>
      <c r="S95" s="85"/>
      <c r="T95" s="86" t="str">
        <f t="shared" si="11"/>
        <v/>
      </c>
      <c r="U95" s="86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3" t="str">
        <f t="shared" si="8"/>
        <v/>
      </c>
      <c r="D96" s="83"/>
      <c r="E96" s="40"/>
      <c r="F96" s="8"/>
      <c r="G96" s="40"/>
      <c r="H96" s="84"/>
      <c r="I96" s="84"/>
      <c r="J96" s="40"/>
      <c r="K96" s="87" t="str">
        <f t="shared" si="9"/>
        <v/>
      </c>
      <c r="L96" s="88"/>
      <c r="M96" s="6" t="str">
        <f>IF(J96="","",(K96/J96)/LOOKUP(RIGHT($D$2,3),定数!$A$6:$A$13,定数!$B$6:$B$13))</f>
        <v/>
      </c>
      <c r="N96" s="40"/>
      <c r="O96" s="8"/>
      <c r="P96" s="84"/>
      <c r="Q96" s="84"/>
      <c r="R96" s="85" t="str">
        <f>IF(P96="","",T96*M96*LOOKUP(RIGHT($D$2,3),定数!$A$6:$A$13,定数!$B$6:$B$13))</f>
        <v/>
      </c>
      <c r="S96" s="85"/>
      <c r="T96" s="86" t="str">
        <f t="shared" si="11"/>
        <v/>
      </c>
      <c r="U96" s="86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3" t="str">
        <f t="shared" si="8"/>
        <v/>
      </c>
      <c r="D97" s="83"/>
      <c r="E97" s="40"/>
      <c r="F97" s="8"/>
      <c r="G97" s="40"/>
      <c r="H97" s="84"/>
      <c r="I97" s="84"/>
      <c r="J97" s="40"/>
      <c r="K97" s="87" t="str">
        <f t="shared" si="9"/>
        <v/>
      </c>
      <c r="L97" s="88"/>
      <c r="M97" s="6" t="str">
        <f>IF(J97="","",(K97/J97)/LOOKUP(RIGHT($D$2,3),定数!$A$6:$A$13,定数!$B$6:$B$13))</f>
        <v/>
      </c>
      <c r="N97" s="40"/>
      <c r="O97" s="8"/>
      <c r="P97" s="84"/>
      <c r="Q97" s="84"/>
      <c r="R97" s="85" t="str">
        <f>IF(P97="","",T97*M97*LOOKUP(RIGHT($D$2,3),定数!$A$6:$A$13,定数!$B$6:$B$13))</f>
        <v/>
      </c>
      <c r="S97" s="85"/>
      <c r="T97" s="86" t="str">
        <f t="shared" si="11"/>
        <v/>
      </c>
      <c r="U97" s="86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3" t="str">
        <f t="shared" si="8"/>
        <v/>
      </c>
      <c r="D98" s="83"/>
      <c r="E98" s="40"/>
      <c r="F98" s="8"/>
      <c r="G98" s="40"/>
      <c r="H98" s="84"/>
      <c r="I98" s="84"/>
      <c r="J98" s="40"/>
      <c r="K98" s="87" t="str">
        <f t="shared" si="9"/>
        <v/>
      </c>
      <c r="L98" s="88"/>
      <c r="M98" s="6" t="str">
        <f>IF(J98="","",(K98/J98)/LOOKUP(RIGHT($D$2,3),定数!$A$6:$A$13,定数!$B$6:$B$13))</f>
        <v/>
      </c>
      <c r="N98" s="40"/>
      <c r="O98" s="8"/>
      <c r="P98" s="84"/>
      <c r="Q98" s="84"/>
      <c r="R98" s="85" t="str">
        <f>IF(P98="","",T98*M98*LOOKUP(RIGHT($D$2,3),定数!$A$6:$A$13,定数!$B$6:$B$13))</f>
        <v/>
      </c>
      <c r="S98" s="85"/>
      <c r="T98" s="86" t="str">
        <f t="shared" si="11"/>
        <v/>
      </c>
      <c r="U98" s="86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3" t="str">
        <f t="shared" si="8"/>
        <v/>
      </c>
      <c r="D99" s="83"/>
      <c r="E99" s="40"/>
      <c r="F99" s="8"/>
      <c r="G99" s="40"/>
      <c r="H99" s="84"/>
      <c r="I99" s="84"/>
      <c r="J99" s="40"/>
      <c r="K99" s="87" t="str">
        <f t="shared" si="9"/>
        <v/>
      </c>
      <c r="L99" s="88"/>
      <c r="M99" s="6" t="str">
        <f>IF(J99="","",(K99/J99)/LOOKUP(RIGHT($D$2,3),定数!$A$6:$A$13,定数!$B$6:$B$13))</f>
        <v/>
      </c>
      <c r="N99" s="40"/>
      <c r="O99" s="8"/>
      <c r="P99" s="84"/>
      <c r="Q99" s="84"/>
      <c r="R99" s="85" t="str">
        <f>IF(P99="","",T99*M99*LOOKUP(RIGHT($D$2,3),定数!$A$6:$A$13,定数!$B$6:$B$13))</f>
        <v/>
      </c>
      <c r="S99" s="85"/>
      <c r="T99" s="86" t="str">
        <f t="shared" si="11"/>
        <v/>
      </c>
      <c r="U99" s="86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3" t="str">
        <f t="shared" si="8"/>
        <v/>
      </c>
      <c r="D100" s="83"/>
      <c r="E100" s="40"/>
      <c r="F100" s="8"/>
      <c r="G100" s="40"/>
      <c r="H100" s="84"/>
      <c r="I100" s="84"/>
      <c r="J100" s="40"/>
      <c r="K100" s="87" t="str">
        <f t="shared" si="9"/>
        <v/>
      </c>
      <c r="L100" s="88"/>
      <c r="M100" s="6" t="str">
        <f>IF(J100="","",(K100/J100)/LOOKUP(RIGHT($D$2,3),定数!$A$6:$A$13,定数!$B$6:$B$13))</f>
        <v/>
      </c>
      <c r="N100" s="40"/>
      <c r="O100" s="8"/>
      <c r="P100" s="84"/>
      <c r="Q100" s="84"/>
      <c r="R100" s="85" t="str">
        <f>IF(P100="","",T100*M100*LOOKUP(RIGHT($D$2,3),定数!$A$6:$A$13,定数!$B$6:$B$13))</f>
        <v/>
      </c>
      <c r="S100" s="85"/>
      <c r="T100" s="86" t="str">
        <f t="shared" si="11"/>
        <v/>
      </c>
      <c r="U100" s="86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3" t="str">
        <f t="shared" si="8"/>
        <v/>
      </c>
      <c r="D101" s="83"/>
      <c r="E101" s="40"/>
      <c r="F101" s="8"/>
      <c r="G101" s="40"/>
      <c r="H101" s="84"/>
      <c r="I101" s="84"/>
      <c r="J101" s="40"/>
      <c r="K101" s="87" t="str">
        <f t="shared" si="9"/>
        <v/>
      </c>
      <c r="L101" s="88"/>
      <c r="M101" s="6" t="str">
        <f>IF(J101="","",(K101/J101)/LOOKUP(RIGHT($D$2,3),定数!$A$6:$A$13,定数!$B$6:$B$13))</f>
        <v/>
      </c>
      <c r="N101" s="40"/>
      <c r="O101" s="8"/>
      <c r="P101" s="84"/>
      <c r="Q101" s="84"/>
      <c r="R101" s="85" t="str">
        <f>IF(P101="","",T101*M101*LOOKUP(RIGHT($D$2,3),定数!$A$6:$A$13,定数!$B$6:$B$13))</f>
        <v/>
      </c>
      <c r="S101" s="85"/>
      <c r="T101" s="86" t="str">
        <f t="shared" si="11"/>
        <v/>
      </c>
      <c r="U101" s="86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3" t="str">
        <f t="shared" si="8"/>
        <v/>
      </c>
      <c r="D102" s="83"/>
      <c r="E102" s="40"/>
      <c r="F102" s="8"/>
      <c r="G102" s="40"/>
      <c r="H102" s="84"/>
      <c r="I102" s="84"/>
      <c r="J102" s="40"/>
      <c r="K102" s="87" t="str">
        <f t="shared" si="9"/>
        <v/>
      </c>
      <c r="L102" s="88"/>
      <c r="M102" s="6" t="str">
        <f>IF(J102="","",(K102/J102)/LOOKUP(RIGHT($D$2,3),定数!$A$6:$A$13,定数!$B$6:$B$13))</f>
        <v/>
      </c>
      <c r="N102" s="40"/>
      <c r="O102" s="8"/>
      <c r="P102" s="84"/>
      <c r="Q102" s="84"/>
      <c r="R102" s="85" t="str">
        <f>IF(P102="","",T102*M102*LOOKUP(RIGHT($D$2,3),定数!$A$6:$A$13,定数!$B$6:$B$13))</f>
        <v/>
      </c>
      <c r="S102" s="85"/>
      <c r="T102" s="86" t="str">
        <f t="shared" si="11"/>
        <v/>
      </c>
      <c r="U102" s="86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3" t="str">
        <f t="shared" si="8"/>
        <v/>
      </c>
      <c r="D103" s="83"/>
      <c r="E103" s="40"/>
      <c r="F103" s="8"/>
      <c r="G103" s="40"/>
      <c r="H103" s="84"/>
      <c r="I103" s="84"/>
      <c r="J103" s="40"/>
      <c r="K103" s="87" t="str">
        <f t="shared" si="9"/>
        <v/>
      </c>
      <c r="L103" s="88"/>
      <c r="M103" s="6" t="str">
        <f>IF(J103="","",(K103/J103)/LOOKUP(RIGHT($D$2,3),定数!$A$6:$A$13,定数!$B$6:$B$13))</f>
        <v/>
      </c>
      <c r="N103" s="40"/>
      <c r="O103" s="8"/>
      <c r="P103" s="84"/>
      <c r="Q103" s="84"/>
      <c r="R103" s="85" t="str">
        <f>IF(P103="","",T103*M103*LOOKUP(RIGHT($D$2,3),定数!$A$6:$A$13,定数!$B$6:$B$13))</f>
        <v/>
      </c>
      <c r="S103" s="85"/>
      <c r="T103" s="86" t="str">
        <f t="shared" si="11"/>
        <v/>
      </c>
      <c r="U103" s="86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3" t="str">
        <f t="shared" si="8"/>
        <v/>
      </c>
      <c r="D104" s="83"/>
      <c r="E104" s="40"/>
      <c r="F104" s="8"/>
      <c r="G104" s="40"/>
      <c r="H104" s="84"/>
      <c r="I104" s="84"/>
      <c r="J104" s="40"/>
      <c r="K104" s="87" t="str">
        <f t="shared" si="9"/>
        <v/>
      </c>
      <c r="L104" s="88"/>
      <c r="M104" s="6" t="str">
        <f>IF(J104="","",(K104/J104)/LOOKUP(RIGHT($D$2,3),定数!$A$6:$A$13,定数!$B$6:$B$13))</f>
        <v/>
      </c>
      <c r="N104" s="40"/>
      <c r="O104" s="8"/>
      <c r="P104" s="84"/>
      <c r="Q104" s="84"/>
      <c r="R104" s="85" t="str">
        <f>IF(P104="","",T104*M104*LOOKUP(RIGHT($D$2,3),定数!$A$6:$A$13,定数!$B$6:$B$13))</f>
        <v/>
      </c>
      <c r="S104" s="85"/>
      <c r="T104" s="86" t="str">
        <f t="shared" si="11"/>
        <v/>
      </c>
      <c r="U104" s="86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3" t="str">
        <f t="shared" si="8"/>
        <v/>
      </c>
      <c r="D105" s="83"/>
      <c r="E105" s="40"/>
      <c r="F105" s="8"/>
      <c r="G105" s="40"/>
      <c r="H105" s="84"/>
      <c r="I105" s="84"/>
      <c r="J105" s="40"/>
      <c r="K105" s="87" t="str">
        <f t="shared" si="9"/>
        <v/>
      </c>
      <c r="L105" s="88"/>
      <c r="M105" s="6" t="str">
        <f>IF(J105="","",(K105/J105)/LOOKUP(RIGHT($D$2,3),定数!$A$6:$A$13,定数!$B$6:$B$13))</f>
        <v/>
      </c>
      <c r="N105" s="40"/>
      <c r="O105" s="8"/>
      <c r="P105" s="84"/>
      <c r="Q105" s="84"/>
      <c r="R105" s="85" t="str">
        <f>IF(P105="","",T105*M105*LOOKUP(RIGHT($D$2,3),定数!$A$6:$A$13,定数!$B$6:$B$13))</f>
        <v/>
      </c>
      <c r="S105" s="85"/>
      <c r="T105" s="86" t="str">
        <f t="shared" si="11"/>
        <v/>
      </c>
      <c r="U105" s="86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3" t="str">
        <f t="shared" si="8"/>
        <v/>
      </c>
      <c r="D106" s="83"/>
      <c r="E106" s="40"/>
      <c r="F106" s="8"/>
      <c r="G106" s="40"/>
      <c r="H106" s="84"/>
      <c r="I106" s="84"/>
      <c r="J106" s="40"/>
      <c r="K106" s="87" t="str">
        <f t="shared" si="9"/>
        <v/>
      </c>
      <c r="L106" s="88"/>
      <c r="M106" s="6" t="str">
        <f>IF(J106="","",(K106/J106)/LOOKUP(RIGHT($D$2,3),定数!$A$6:$A$13,定数!$B$6:$B$13))</f>
        <v/>
      </c>
      <c r="N106" s="40"/>
      <c r="O106" s="8"/>
      <c r="P106" s="84"/>
      <c r="Q106" s="84"/>
      <c r="R106" s="85" t="str">
        <f>IF(P106="","",T106*M106*LOOKUP(RIGHT($D$2,3),定数!$A$6:$A$13,定数!$B$6:$B$13))</f>
        <v/>
      </c>
      <c r="S106" s="85"/>
      <c r="T106" s="86" t="str">
        <f t="shared" si="11"/>
        <v/>
      </c>
      <c r="U106" s="86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3" t="str">
        <f t="shared" si="8"/>
        <v/>
      </c>
      <c r="D107" s="83"/>
      <c r="E107" s="40"/>
      <c r="F107" s="8"/>
      <c r="G107" s="40"/>
      <c r="H107" s="84"/>
      <c r="I107" s="84"/>
      <c r="J107" s="40"/>
      <c r="K107" s="87" t="str">
        <f t="shared" si="9"/>
        <v/>
      </c>
      <c r="L107" s="88"/>
      <c r="M107" s="6" t="str">
        <f>IF(J107="","",(K107/J107)/LOOKUP(RIGHT($D$2,3),定数!$A$6:$A$13,定数!$B$6:$B$13))</f>
        <v/>
      </c>
      <c r="N107" s="40"/>
      <c r="O107" s="8"/>
      <c r="P107" s="84"/>
      <c r="Q107" s="84"/>
      <c r="R107" s="85" t="str">
        <f>IF(P107="","",T107*M107*LOOKUP(RIGHT($D$2,3),定数!$A$6:$A$13,定数!$B$6:$B$13))</f>
        <v/>
      </c>
      <c r="S107" s="85"/>
      <c r="T107" s="86" t="str">
        <f t="shared" si="11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3" t="str">
        <f t="shared" si="8"/>
        <v/>
      </c>
      <c r="D108" s="83"/>
      <c r="E108" s="40"/>
      <c r="F108" s="8"/>
      <c r="G108" s="40"/>
      <c r="H108" s="84"/>
      <c r="I108" s="84"/>
      <c r="J108" s="40"/>
      <c r="K108" s="87" t="str">
        <f t="shared" si="9"/>
        <v/>
      </c>
      <c r="L108" s="88"/>
      <c r="M108" s="6" t="str">
        <f>IF(J108="","",(K108/J108)/LOOKUP(RIGHT($D$2,3),定数!$A$6:$A$13,定数!$B$6:$B$13))</f>
        <v/>
      </c>
      <c r="N108" s="40"/>
      <c r="O108" s="8"/>
      <c r="P108" s="84"/>
      <c r="Q108" s="84"/>
      <c r="R108" s="85" t="str">
        <f>IF(P108="","",T108*M108*LOOKUP(RIGHT($D$2,3),定数!$A$6:$A$13,定数!$B$6:$B$13))</f>
        <v/>
      </c>
      <c r="S108" s="85"/>
      <c r="T108" s="86" t="str">
        <f t="shared" si="11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9:G108">
    <cfRule type="cellIs" dxfId="191" priority="5" stopIfTrue="1" operator="equal">
      <formula>"買"</formula>
    </cfRule>
    <cfRule type="cellIs" dxfId="190" priority="6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3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9" t="s">
        <v>5</v>
      </c>
      <c r="C2" s="49"/>
      <c r="D2" s="51" t="s">
        <v>65</v>
      </c>
      <c r="E2" s="51"/>
      <c r="F2" s="49" t="s">
        <v>6</v>
      </c>
      <c r="G2" s="49"/>
      <c r="H2" s="53" t="s">
        <v>66</v>
      </c>
      <c r="I2" s="53"/>
      <c r="J2" s="49" t="s">
        <v>7</v>
      </c>
      <c r="K2" s="49"/>
      <c r="L2" s="50">
        <v>100000</v>
      </c>
      <c r="M2" s="51"/>
      <c r="N2" s="49" t="s">
        <v>8</v>
      </c>
      <c r="O2" s="49"/>
      <c r="P2" s="52">
        <f>SUM(L2,D4)</f>
        <v>157856.61591683488</v>
      </c>
      <c r="Q2" s="53"/>
      <c r="R2" s="1"/>
      <c r="S2" s="1"/>
      <c r="T2" s="1"/>
    </row>
    <row r="3" spans="2:25" ht="57" customHeight="1">
      <c r="B3" s="49" t="s">
        <v>9</v>
      </c>
      <c r="C3" s="49"/>
      <c r="D3" s="54" t="s">
        <v>67</v>
      </c>
      <c r="E3" s="54"/>
      <c r="F3" s="54"/>
      <c r="G3" s="54"/>
      <c r="H3" s="54"/>
      <c r="I3" s="54"/>
      <c r="J3" s="49" t="s">
        <v>10</v>
      </c>
      <c r="K3" s="49"/>
      <c r="L3" s="54" t="s">
        <v>58</v>
      </c>
      <c r="M3" s="55"/>
      <c r="N3" s="55"/>
      <c r="O3" s="55"/>
      <c r="P3" s="55"/>
      <c r="Q3" s="55"/>
      <c r="R3" s="1"/>
      <c r="S3" s="1"/>
    </row>
    <row r="4" spans="2:25">
      <c r="B4" s="49" t="s">
        <v>11</v>
      </c>
      <c r="C4" s="49"/>
      <c r="D4" s="56">
        <f>SUM($R$9:$S$993)</f>
        <v>57856.615916834882</v>
      </c>
      <c r="E4" s="56"/>
      <c r="F4" s="49" t="s">
        <v>12</v>
      </c>
      <c r="G4" s="49"/>
      <c r="H4" s="57">
        <f>SUM($T$9:$U$108)</f>
        <v>307.00000000000171</v>
      </c>
      <c r="I4" s="53"/>
      <c r="J4" s="58" t="s">
        <v>57</v>
      </c>
      <c r="K4" s="58"/>
      <c r="L4" s="52">
        <f>MAX($C$9:$D$990)-C9</f>
        <v>73988.91219463083</v>
      </c>
      <c r="M4" s="52"/>
      <c r="N4" s="58" t="s">
        <v>56</v>
      </c>
      <c r="O4" s="58"/>
      <c r="P4" s="59">
        <f>MAX(Y:Y)</f>
        <v>9.2720254838708938E-2</v>
      </c>
      <c r="Q4" s="59"/>
      <c r="R4" s="1"/>
      <c r="S4" s="1"/>
      <c r="T4" s="1"/>
    </row>
    <row r="5" spans="2:25">
      <c r="B5" s="39" t="s">
        <v>15</v>
      </c>
      <c r="C5" s="2">
        <f>COUNTIF($R$9:$R$990,"&gt;0")</f>
        <v>22</v>
      </c>
      <c r="D5" s="38" t="s">
        <v>16</v>
      </c>
      <c r="E5" s="15">
        <f>COUNTIF($R$9:$R$990,"&lt;0")</f>
        <v>16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0.57894736842105265</v>
      </c>
      <c r="J5" s="60" t="s">
        <v>19</v>
      </c>
      <c r="K5" s="49"/>
      <c r="L5" s="61">
        <f>MAX(V9:V993)</f>
        <v>3</v>
      </c>
      <c r="M5" s="62"/>
      <c r="N5" s="17" t="s">
        <v>20</v>
      </c>
      <c r="O5" s="9"/>
      <c r="P5" s="61">
        <f>MAX(W9:W993)</f>
        <v>3</v>
      </c>
      <c r="Q5" s="62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/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5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  <c r="Y8" t="s">
        <v>55</v>
      </c>
    </row>
    <row r="9" spans="2:25">
      <c r="B9" s="40">
        <v>1</v>
      </c>
      <c r="C9" s="83">
        <f>L2</f>
        <v>100000</v>
      </c>
      <c r="D9" s="83"/>
      <c r="E9" s="45">
        <v>2013</v>
      </c>
      <c r="F9" s="8">
        <v>43616</v>
      </c>
      <c r="G9" s="45" t="s">
        <v>3</v>
      </c>
      <c r="H9" s="84">
        <v>1.2393000000000001</v>
      </c>
      <c r="I9" s="84"/>
      <c r="J9" s="45">
        <v>61</v>
      </c>
      <c r="K9" s="83">
        <f>IF(J9="","",C9*0.03)</f>
        <v>3000</v>
      </c>
      <c r="L9" s="83"/>
      <c r="M9" s="6">
        <f>IF(J9="","",(K9/J9)/LOOKUP(RIGHT($D$2,3),定数!$A$6:$A$13,定数!$B$6:$B$13))</f>
        <v>0.44709388971684055</v>
      </c>
      <c r="N9" s="45">
        <v>2017</v>
      </c>
      <c r="O9" s="8">
        <v>43616</v>
      </c>
      <c r="P9" s="84">
        <v>1.2456</v>
      </c>
      <c r="Q9" s="84"/>
      <c r="R9" s="85">
        <f>IF(P9="","",T9*M9*LOOKUP(RIGHT($D$2,3),定数!$A$6:$A$13,定数!$B$6:$B$13))</f>
        <v>-3098.3606557376916</v>
      </c>
      <c r="S9" s="85"/>
      <c r="T9" s="86">
        <f>IF(P9="","",IF(G9="買",(P9-H9),(H9-P9))*IF(RIGHT($D$2,3)="JPY",100,10000))</f>
        <v>-62.999999999999723</v>
      </c>
      <c r="U9" s="86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83">
        <f t="shared" ref="C10:C73" si="0">IF(R9="","",C9+R9)</f>
        <v>96901.639344262308</v>
      </c>
      <c r="D10" s="83"/>
      <c r="E10" s="45">
        <v>2013</v>
      </c>
      <c r="F10" s="8">
        <v>43652</v>
      </c>
      <c r="G10" s="45" t="s">
        <v>4</v>
      </c>
      <c r="H10" s="84">
        <v>1.2371000000000001</v>
      </c>
      <c r="I10" s="84"/>
      <c r="J10" s="45">
        <v>38</v>
      </c>
      <c r="K10" s="87">
        <f>IF(J10="","",C10*0.03)</f>
        <v>2907.0491803278692</v>
      </c>
      <c r="L10" s="88"/>
      <c r="M10" s="6">
        <f>IF(J10="","",(K10/J10)/LOOKUP(RIGHT($D$2,3),定数!$A$6:$A$13,定数!$B$6:$B$13))</f>
        <v>0.69546631108322221</v>
      </c>
      <c r="N10" s="45">
        <v>2013</v>
      </c>
      <c r="O10" s="8">
        <v>43655</v>
      </c>
      <c r="P10" s="84">
        <v>1.2426999999999999</v>
      </c>
      <c r="Q10" s="84"/>
      <c r="R10" s="85">
        <f>IF(P10="","",T10*M10*LOOKUP(RIGHT($D$2,3),定数!$A$6:$A$13,定数!$B$6:$B$13))</f>
        <v>4284.0724762725167</v>
      </c>
      <c r="S10" s="85"/>
      <c r="T10" s="86">
        <f>IF(P10="","",IF(G10="買",(P10-H10),(H10-P10))*IF(RIGHT($D$2,3)="JPY",100,10000))</f>
        <v>55.999999999998273</v>
      </c>
      <c r="U10" s="86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83">
        <f t="shared" si="0"/>
        <v>101185.71182053482</v>
      </c>
      <c r="D11" s="83"/>
      <c r="E11" s="45">
        <v>2013</v>
      </c>
      <c r="F11" s="8">
        <v>43731</v>
      </c>
      <c r="G11" s="45" t="s">
        <v>3</v>
      </c>
      <c r="H11" s="84">
        <v>1.2275</v>
      </c>
      <c r="I11" s="84"/>
      <c r="J11" s="45">
        <v>55</v>
      </c>
      <c r="K11" s="87">
        <f t="shared" ref="K11:K46" si="3">IF(J11="","",C11*0.03)</f>
        <v>3035.5713546160446</v>
      </c>
      <c r="L11" s="88"/>
      <c r="M11" s="6">
        <f>IF(J11="","",(K11/J11)/LOOKUP(RIGHT($D$2,3),定数!$A$6:$A$13,定数!$B$6:$B$13))</f>
        <v>0.50174733134149496</v>
      </c>
      <c r="N11" s="45">
        <v>2013</v>
      </c>
      <c r="O11" s="8">
        <v>43749</v>
      </c>
      <c r="P11" s="84">
        <v>1.2332000000000001</v>
      </c>
      <c r="Q11" s="84"/>
      <c r="R11" s="85">
        <f>IF(P11="","",T11*M11*LOOKUP(RIGHT($D$2,3),定数!$A$6:$A$13,定数!$B$6:$B$13))</f>
        <v>-3145.9557675111946</v>
      </c>
      <c r="S11" s="85"/>
      <c r="T11" s="86">
        <f>IF(P11="","",IF(G11="買",(P11-H11),(H11-P11))*IF(RIGHT($D$2,3)="JPY",100,10000))</f>
        <v>-57.000000000000384</v>
      </c>
      <c r="U11" s="86"/>
      <c r="V11" s="22">
        <f t="shared" si="1"/>
        <v>0</v>
      </c>
      <c r="W11">
        <f t="shared" si="2"/>
        <v>1</v>
      </c>
      <c r="X11" s="41">
        <f>IF(C11&lt;&gt;"",MAX(X10,C11),"")</f>
        <v>101185.71182053482</v>
      </c>
      <c r="Y11" s="42">
        <f>IF(X11&lt;&gt;"",1-(C11/X11),"")</f>
        <v>0</v>
      </c>
    </row>
    <row r="12" spans="2:25">
      <c r="B12" s="40">
        <v>4</v>
      </c>
      <c r="C12" s="83">
        <f t="shared" si="0"/>
        <v>98039.756053023622</v>
      </c>
      <c r="D12" s="83"/>
      <c r="E12" s="45">
        <v>2013</v>
      </c>
      <c r="F12" s="8">
        <v>43749</v>
      </c>
      <c r="G12" s="45" t="s">
        <v>4</v>
      </c>
      <c r="H12" s="84">
        <v>1.2329000000000001</v>
      </c>
      <c r="I12" s="84"/>
      <c r="J12" s="45">
        <v>17</v>
      </c>
      <c r="K12" s="87">
        <f t="shared" si="3"/>
        <v>2941.1926815907086</v>
      </c>
      <c r="L12" s="88"/>
      <c r="M12" s="6">
        <f>IF(J12="","",(K12/J12)/LOOKUP(RIGHT($D$2,3),定数!$A$6:$A$13,定数!$B$6:$B$13))</f>
        <v>1.5728303110110742</v>
      </c>
      <c r="N12" s="45">
        <v>2013</v>
      </c>
      <c r="O12" s="8">
        <v>43752</v>
      </c>
      <c r="P12" s="84">
        <v>1.2354000000000001</v>
      </c>
      <c r="Q12" s="84"/>
      <c r="R12" s="85">
        <f>IF(P12="","",T12*M12*LOOKUP(RIGHT($D$2,3),定数!$A$6:$A$13,定数!$B$6:$B$13))</f>
        <v>4325.2833552803613</v>
      </c>
      <c r="S12" s="85"/>
      <c r="T12" s="86">
        <f t="shared" ref="T12:T75" si="4">IF(P12="","",IF(G12="買",(P12-H12),(H12-P12))*IF(RIGHT($D$2,3)="JPY",100,10000))</f>
        <v>24.999999999999467</v>
      </c>
      <c r="U12" s="86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101185.71182053482</v>
      </c>
      <c r="Y12" s="42">
        <f t="shared" ref="Y12:Y75" si="6">IF(X12&lt;&gt;"",1-(C12/X12),"")</f>
        <v>3.1090909090909391E-2</v>
      </c>
    </row>
    <row r="13" spans="2:25">
      <c r="B13" s="40">
        <v>5</v>
      </c>
      <c r="C13" s="83">
        <f t="shared" si="0"/>
        <v>102365.03940830399</v>
      </c>
      <c r="D13" s="83"/>
      <c r="E13" s="45">
        <v>2013</v>
      </c>
      <c r="F13" s="8">
        <v>43802</v>
      </c>
      <c r="G13" s="45" t="s">
        <v>3</v>
      </c>
      <c r="H13" s="84">
        <v>1.2293000000000001</v>
      </c>
      <c r="I13" s="84"/>
      <c r="J13" s="45">
        <v>17</v>
      </c>
      <c r="K13" s="87">
        <f t="shared" si="3"/>
        <v>3070.9511822491195</v>
      </c>
      <c r="L13" s="88"/>
      <c r="M13" s="6">
        <f>IF(J13="","",(K13/J13)/LOOKUP(RIGHT($D$2,3),定数!$A$6:$A$13,定数!$B$6:$B$13))</f>
        <v>1.6422198835556789</v>
      </c>
      <c r="N13" s="45">
        <v>2013</v>
      </c>
      <c r="O13" s="8">
        <v>43803</v>
      </c>
      <c r="P13" s="84">
        <v>1.2267999999999999</v>
      </c>
      <c r="Q13" s="84"/>
      <c r="R13" s="85">
        <f>IF(P13="","",T13*M13*LOOKUP(RIGHT($D$2,3),定数!$A$6:$A$13,定数!$B$6:$B$13))</f>
        <v>4516.104679778422</v>
      </c>
      <c r="S13" s="85"/>
      <c r="T13" s="86">
        <f t="shared" si="4"/>
        <v>25.000000000001688</v>
      </c>
      <c r="U13" s="86"/>
      <c r="V13" s="22">
        <f t="shared" si="1"/>
        <v>2</v>
      </c>
      <c r="W13">
        <f t="shared" si="2"/>
        <v>0</v>
      </c>
      <c r="X13" s="41">
        <f t="shared" si="5"/>
        <v>102365.03940830399</v>
      </c>
      <c r="Y13" s="42">
        <f t="shared" si="6"/>
        <v>0</v>
      </c>
    </row>
    <row r="14" spans="2:25">
      <c r="B14" s="40">
        <v>6</v>
      </c>
      <c r="C14" s="83">
        <f t="shared" si="0"/>
        <v>106881.14408808241</v>
      </c>
      <c r="D14" s="83"/>
      <c r="E14" s="45">
        <v>2014</v>
      </c>
      <c r="F14" s="8">
        <v>43502</v>
      </c>
      <c r="G14" s="45" t="s">
        <v>4</v>
      </c>
      <c r="H14" s="84">
        <v>1.2238</v>
      </c>
      <c r="I14" s="84"/>
      <c r="J14" s="45">
        <v>29</v>
      </c>
      <c r="K14" s="87">
        <f t="shared" si="3"/>
        <v>3206.4343226424721</v>
      </c>
      <c r="L14" s="88"/>
      <c r="M14" s="6">
        <f>IF(J14="","",(K14/J14)/LOOKUP(RIGHT($D$2,3),定数!$A$6:$A$13,定数!$B$6:$B$13))</f>
        <v>1.0051518252797718</v>
      </c>
      <c r="N14" s="45">
        <v>2014</v>
      </c>
      <c r="O14" s="8">
        <v>43509</v>
      </c>
      <c r="P14" s="84">
        <v>1.2205999999999999</v>
      </c>
      <c r="Q14" s="84"/>
      <c r="R14" s="85">
        <f>IF(P14="","",T14*M14*LOOKUP(RIGHT($D$2,3),定数!$A$6:$A$13,定数!$B$6:$B$13))</f>
        <v>-3538.134424984898</v>
      </c>
      <c r="S14" s="85"/>
      <c r="T14" s="86">
        <f t="shared" si="4"/>
        <v>-32.000000000000917</v>
      </c>
      <c r="U14" s="86"/>
      <c r="V14" s="22">
        <f t="shared" si="1"/>
        <v>0</v>
      </c>
      <c r="W14">
        <f t="shared" si="2"/>
        <v>1</v>
      </c>
      <c r="X14" s="41">
        <f t="shared" si="5"/>
        <v>106881.14408808241</v>
      </c>
      <c r="Y14" s="42">
        <f t="shared" si="6"/>
        <v>0</v>
      </c>
    </row>
    <row r="15" spans="2:25">
      <c r="B15" s="40">
        <v>7</v>
      </c>
      <c r="C15" s="83">
        <f t="shared" si="0"/>
        <v>103343.00966309752</v>
      </c>
      <c r="D15" s="83"/>
      <c r="E15" s="45">
        <v>2014</v>
      </c>
      <c r="F15" s="8">
        <v>43515</v>
      </c>
      <c r="G15" s="45" t="s">
        <v>3</v>
      </c>
      <c r="H15" s="84">
        <v>1.2198</v>
      </c>
      <c r="I15" s="84"/>
      <c r="J15" s="45">
        <v>25</v>
      </c>
      <c r="K15" s="87">
        <f t="shared" si="3"/>
        <v>3100.2902898929256</v>
      </c>
      <c r="L15" s="88"/>
      <c r="M15" s="6">
        <f>IF(J15="","",(K15/J15)/LOOKUP(RIGHT($D$2,3),定数!$A$6:$A$13,定数!$B$6:$B$13))</f>
        <v>1.1273782872337912</v>
      </c>
      <c r="N15" s="45">
        <v>2014</v>
      </c>
      <c r="O15" s="8">
        <v>43523</v>
      </c>
      <c r="P15" s="84">
        <v>1.2161999999999999</v>
      </c>
      <c r="Q15" s="84"/>
      <c r="R15" s="85">
        <f>IF(P15="","",T15*M15*LOOKUP(RIGHT($D$2,3),定数!$A$6:$A$13,定数!$B$6:$B$13))</f>
        <v>4464.4180174458725</v>
      </c>
      <c r="S15" s="85"/>
      <c r="T15" s="86">
        <f t="shared" si="4"/>
        <v>36.000000000000476</v>
      </c>
      <c r="U15" s="86"/>
      <c r="V15" s="22">
        <f t="shared" si="1"/>
        <v>1</v>
      </c>
      <c r="W15">
        <f t="shared" si="2"/>
        <v>0</v>
      </c>
      <c r="X15" s="41">
        <f t="shared" si="5"/>
        <v>106881.14408808241</v>
      </c>
      <c r="Y15" s="42">
        <f t="shared" si="6"/>
        <v>3.3103448275862979E-2</v>
      </c>
    </row>
    <row r="16" spans="2:25">
      <c r="B16" s="40">
        <v>8</v>
      </c>
      <c r="C16" s="83">
        <f t="shared" si="0"/>
        <v>107807.42768054339</v>
      </c>
      <c r="D16" s="83"/>
      <c r="E16" s="45">
        <v>2014</v>
      </c>
      <c r="F16" s="8">
        <v>43565</v>
      </c>
      <c r="G16" s="45" t="s">
        <v>3</v>
      </c>
      <c r="H16" s="84">
        <v>1.2163999999999999</v>
      </c>
      <c r="I16" s="84"/>
      <c r="J16" s="45">
        <v>20</v>
      </c>
      <c r="K16" s="87">
        <f t="shared" si="3"/>
        <v>3234.2228304163018</v>
      </c>
      <c r="L16" s="88"/>
      <c r="M16" s="6">
        <f>IF(J16="","",(K16/J16)/LOOKUP(RIGHT($D$2,3),定数!$A$6:$A$13,定数!$B$6:$B$13))</f>
        <v>1.4701012865528644</v>
      </c>
      <c r="N16" s="45">
        <v>2014</v>
      </c>
      <c r="O16" s="8">
        <v>43572</v>
      </c>
      <c r="P16" s="84">
        <v>1.2185999999999999</v>
      </c>
      <c r="Q16" s="84"/>
      <c r="R16" s="85">
        <f>IF(P16="","",T16*M16*LOOKUP(RIGHT($D$2,3),定数!$A$6:$A$13,定数!$B$6:$B$13))</f>
        <v>-3557.6451134578988</v>
      </c>
      <c r="S16" s="85"/>
      <c r="T16" s="86">
        <f t="shared" si="4"/>
        <v>-21.999999999999797</v>
      </c>
      <c r="U16" s="86"/>
      <c r="V16" s="22">
        <f t="shared" si="1"/>
        <v>0</v>
      </c>
      <c r="W16">
        <f t="shared" si="2"/>
        <v>1</v>
      </c>
      <c r="X16" s="41">
        <f t="shared" si="5"/>
        <v>107807.42768054339</v>
      </c>
      <c r="Y16" s="42">
        <f t="shared" si="6"/>
        <v>0</v>
      </c>
    </row>
    <row r="17" spans="2:25">
      <c r="B17" s="40">
        <v>9</v>
      </c>
      <c r="C17" s="83">
        <f t="shared" si="0"/>
        <v>104249.78256708549</v>
      </c>
      <c r="D17" s="83"/>
      <c r="E17" s="45">
        <v>2014</v>
      </c>
      <c r="F17" s="8">
        <v>43576</v>
      </c>
      <c r="G17" s="45" t="s">
        <v>4</v>
      </c>
      <c r="H17" s="84">
        <v>1.2206999999999999</v>
      </c>
      <c r="I17" s="84"/>
      <c r="J17" s="45">
        <v>10</v>
      </c>
      <c r="K17" s="87">
        <f t="shared" si="3"/>
        <v>3127.4934770125647</v>
      </c>
      <c r="L17" s="88"/>
      <c r="M17" s="6">
        <f>IF(J17="","",(K17/J17)/LOOKUP(RIGHT($D$2,3),定数!$A$6:$A$13,定数!$B$6:$B$13))</f>
        <v>2.8431758881932403</v>
      </c>
      <c r="N17" s="45">
        <v>2014</v>
      </c>
      <c r="O17" s="48">
        <v>43578</v>
      </c>
      <c r="P17" s="89">
        <v>1.2226999999999999</v>
      </c>
      <c r="Q17" s="89"/>
      <c r="R17" s="85">
        <f>IF(P17="","",T17*M17*LOOKUP(RIGHT($D$2,3),定数!$A$6:$A$13,定数!$B$6:$B$13))</f>
        <v>6254.9869540251339</v>
      </c>
      <c r="S17" s="85"/>
      <c r="T17" s="86">
        <f t="shared" si="4"/>
        <v>20.000000000000018</v>
      </c>
      <c r="U17" s="86"/>
      <c r="V17" s="22">
        <f t="shared" si="1"/>
        <v>1</v>
      </c>
      <c r="W17">
        <f t="shared" si="2"/>
        <v>0</v>
      </c>
      <c r="X17" s="41">
        <f t="shared" si="5"/>
        <v>107807.42768054339</v>
      </c>
      <c r="Y17" s="42">
        <f t="shared" si="6"/>
        <v>3.2999999999999696E-2</v>
      </c>
    </row>
    <row r="18" spans="2:25">
      <c r="B18" s="40">
        <v>10</v>
      </c>
      <c r="C18" s="83">
        <f t="shared" si="0"/>
        <v>110504.76952111063</v>
      </c>
      <c r="D18" s="83"/>
      <c r="E18" s="45">
        <v>2014</v>
      </c>
      <c r="F18" s="8">
        <v>43627</v>
      </c>
      <c r="G18" s="45" t="s">
        <v>3</v>
      </c>
      <c r="H18" s="84">
        <v>1.2173</v>
      </c>
      <c r="I18" s="84"/>
      <c r="J18" s="45">
        <v>13</v>
      </c>
      <c r="K18" s="87">
        <f t="shared" si="3"/>
        <v>3315.1430856333191</v>
      </c>
      <c r="L18" s="88"/>
      <c r="M18" s="6">
        <f>IF(J18="","",(K18/J18)/LOOKUP(RIGHT($D$2,3),定数!$A$6:$A$13,定数!$B$6:$B$13))</f>
        <v>2.3182818780652581</v>
      </c>
      <c r="N18" s="45">
        <v>2014</v>
      </c>
      <c r="O18" s="8">
        <v>43646</v>
      </c>
      <c r="P18" s="84">
        <v>1.2154</v>
      </c>
      <c r="Q18" s="84"/>
      <c r="R18" s="85">
        <f>IF(P18="","",T18*M18*LOOKUP(RIGHT($D$2,3),定数!$A$6:$A$13,定数!$B$6:$B$13))</f>
        <v>4845.2091251564216</v>
      </c>
      <c r="S18" s="85"/>
      <c r="T18" s="86">
        <f t="shared" si="4"/>
        <v>19.000000000000128</v>
      </c>
      <c r="U18" s="86"/>
      <c r="V18" s="22">
        <f t="shared" si="1"/>
        <v>2</v>
      </c>
      <c r="W18">
        <f t="shared" si="2"/>
        <v>0</v>
      </c>
      <c r="X18" s="41">
        <f t="shared" si="5"/>
        <v>110504.76952111063</v>
      </c>
      <c r="Y18" s="42">
        <f t="shared" si="6"/>
        <v>0</v>
      </c>
    </row>
    <row r="19" spans="2:25">
      <c r="B19" s="40">
        <v>11</v>
      </c>
      <c r="C19" s="83">
        <f t="shared" si="0"/>
        <v>115349.97864626706</v>
      </c>
      <c r="D19" s="83"/>
      <c r="E19" s="46">
        <v>2014</v>
      </c>
      <c r="F19" s="8">
        <v>43752</v>
      </c>
      <c r="G19" s="46" t="s">
        <v>3</v>
      </c>
      <c r="H19" s="84">
        <v>1.2068000000000001</v>
      </c>
      <c r="I19" s="84"/>
      <c r="J19" s="46">
        <v>20</v>
      </c>
      <c r="K19" s="87">
        <f t="shared" si="3"/>
        <v>3460.4993593880117</v>
      </c>
      <c r="L19" s="88"/>
      <c r="M19" s="6">
        <f>IF(J19="","",(K19/J19)/LOOKUP(RIGHT($D$2,3),定数!$A$6:$A$13,定数!$B$6:$B$13))</f>
        <v>1.5729542542672781</v>
      </c>
      <c r="N19" s="46">
        <v>2014</v>
      </c>
      <c r="O19" s="8">
        <v>43779</v>
      </c>
      <c r="P19" s="84">
        <v>1.2039</v>
      </c>
      <c r="Q19" s="84"/>
      <c r="R19" s="85">
        <f>IF(P19="","",T19*M19*LOOKUP(RIGHT($D$2,3),定数!$A$6:$A$13,定数!$B$6:$B$13))</f>
        <v>5017.7240711128325</v>
      </c>
      <c r="S19" s="85"/>
      <c r="T19" s="86">
        <f t="shared" si="4"/>
        <v>29.000000000001247</v>
      </c>
      <c r="U19" s="86"/>
      <c r="V19" s="22">
        <f t="shared" si="1"/>
        <v>3</v>
      </c>
      <c r="W19">
        <f t="shared" si="2"/>
        <v>0</v>
      </c>
      <c r="X19" s="41">
        <f t="shared" si="5"/>
        <v>115349.97864626706</v>
      </c>
      <c r="Y19" s="42">
        <f t="shared" si="6"/>
        <v>0</v>
      </c>
    </row>
    <row r="20" spans="2:25">
      <c r="B20" s="40">
        <v>12</v>
      </c>
      <c r="C20" s="83">
        <f t="shared" si="0"/>
        <v>120367.7027173799</v>
      </c>
      <c r="D20" s="83"/>
      <c r="E20" s="46">
        <v>2014</v>
      </c>
      <c r="F20" s="8">
        <v>43773</v>
      </c>
      <c r="G20" s="46" t="s">
        <v>3</v>
      </c>
      <c r="H20" s="84">
        <v>1.2041999999999999</v>
      </c>
      <c r="I20" s="84"/>
      <c r="J20" s="46">
        <v>12</v>
      </c>
      <c r="K20" s="87">
        <f t="shared" si="3"/>
        <v>3611.031081521397</v>
      </c>
      <c r="L20" s="88"/>
      <c r="M20" s="6">
        <f>IF(J20="","",(K20/J20)/LOOKUP(RIGHT($D$2,3),定数!$A$6:$A$13,定数!$B$6:$B$13))</f>
        <v>2.7356296072131796</v>
      </c>
      <c r="N20" s="46">
        <v>2014</v>
      </c>
      <c r="O20" s="8">
        <v>43775</v>
      </c>
      <c r="P20" s="84">
        <v>1.2056</v>
      </c>
      <c r="Q20" s="84"/>
      <c r="R20" s="85">
        <f>IF(P20="","",T20*M20*LOOKUP(RIGHT($D$2,3),定数!$A$6:$A$13,定数!$B$6:$B$13))</f>
        <v>-4212.869595108501</v>
      </c>
      <c r="S20" s="85"/>
      <c r="T20" s="86">
        <f t="shared" si="4"/>
        <v>-14.000000000000679</v>
      </c>
      <c r="U20" s="86"/>
      <c r="V20" s="22">
        <f t="shared" si="1"/>
        <v>0</v>
      </c>
      <c r="W20">
        <f t="shared" si="2"/>
        <v>1</v>
      </c>
      <c r="X20" s="41">
        <f t="shared" si="5"/>
        <v>120367.7027173799</v>
      </c>
      <c r="Y20" s="42">
        <f t="shared" si="6"/>
        <v>0</v>
      </c>
    </row>
    <row r="21" spans="2:25">
      <c r="B21" s="40">
        <v>13</v>
      </c>
      <c r="C21" s="83">
        <f t="shared" si="0"/>
        <v>116154.8331222714</v>
      </c>
      <c r="D21" s="83"/>
      <c r="E21" s="46">
        <v>2015</v>
      </c>
      <c r="F21" s="8">
        <v>43499</v>
      </c>
      <c r="G21" s="46" t="s">
        <v>4</v>
      </c>
      <c r="H21" s="84">
        <v>1.0561</v>
      </c>
      <c r="I21" s="84"/>
      <c r="J21" s="46">
        <v>77</v>
      </c>
      <c r="K21" s="87">
        <f t="shared" si="3"/>
        <v>3484.644993668142</v>
      </c>
      <c r="L21" s="88"/>
      <c r="M21" s="6">
        <f>IF(J21="","",(K21/J21)/LOOKUP(RIGHT($D$2,3),定数!$A$6:$A$13,定数!$B$6:$B$13))</f>
        <v>0.41141027079907228</v>
      </c>
      <c r="N21" s="46">
        <v>2015</v>
      </c>
      <c r="O21" s="8">
        <v>43501</v>
      </c>
      <c r="P21" s="84">
        <v>1.0481</v>
      </c>
      <c r="Q21" s="84"/>
      <c r="R21" s="85">
        <f>IF(P21="","",T21*M21*LOOKUP(RIGHT($D$2,3),定数!$A$6:$A$13,定数!$B$6:$B$13))</f>
        <v>-3620.410383031839</v>
      </c>
      <c r="S21" s="85"/>
      <c r="T21" s="86">
        <f t="shared" si="4"/>
        <v>-80.000000000000071</v>
      </c>
      <c r="U21" s="86"/>
      <c r="V21" s="22">
        <f t="shared" si="1"/>
        <v>0</v>
      </c>
      <c r="W21">
        <f t="shared" si="2"/>
        <v>2</v>
      </c>
      <c r="X21" s="41">
        <f t="shared" si="5"/>
        <v>120367.7027173799</v>
      </c>
      <c r="Y21" s="42">
        <f t="shared" si="6"/>
        <v>3.5000000000001696E-2</v>
      </c>
    </row>
    <row r="22" spans="2:25">
      <c r="B22" s="40">
        <v>14</v>
      </c>
      <c r="C22" s="83">
        <f t="shared" si="0"/>
        <v>112534.42273923957</v>
      </c>
      <c r="D22" s="83"/>
      <c r="E22" s="46">
        <v>2015</v>
      </c>
      <c r="F22" s="8">
        <v>43535</v>
      </c>
      <c r="G22" s="46" t="s">
        <v>3</v>
      </c>
      <c r="H22" s="84">
        <v>1.0630999999999999</v>
      </c>
      <c r="I22" s="84"/>
      <c r="J22" s="46">
        <v>60</v>
      </c>
      <c r="K22" s="87">
        <f t="shared" si="3"/>
        <v>3376.0326821771869</v>
      </c>
      <c r="L22" s="88"/>
      <c r="M22" s="6">
        <f>IF(J22="","",(K22/J22)/LOOKUP(RIGHT($D$2,3),定数!$A$6:$A$13,定数!$B$6:$B$13))</f>
        <v>0.51152010336017983</v>
      </c>
      <c r="N22" s="46">
        <v>2015</v>
      </c>
      <c r="O22" s="8">
        <v>43538</v>
      </c>
      <c r="P22" s="84">
        <v>1.054</v>
      </c>
      <c r="Q22" s="84"/>
      <c r="R22" s="85">
        <f>IF(P22="","",T22*M22*LOOKUP(RIGHT($D$2,3),定数!$A$6:$A$13,定数!$B$6:$B$13))</f>
        <v>5120.3162346353356</v>
      </c>
      <c r="S22" s="85"/>
      <c r="T22" s="86">
        <f t="shared" si="4"/>
        <v>90.999999999998863</v>
      </c>
      <c r="U22" s="86"/>
      <c r="V22" s="22">
        <f t="shared" si="1"/>
        <v>1</v>
      </c>
      <c r="W22">
        <f t="shared" si="2"/>
        <v>0</v>
      </c>
      <c r="X22" s="41">
        <f t="shared" si="5"/>
        <v>120367.7027173799</v>
      </c>
      <c r="Y22" s="42">
        <f t="shared" si="6"/>
        <v>6.5077922077923622E-2</v>
      </c>
    </row>
    <row r="23" spans="2:25">
      <c r="B23" s="40">
        <v>15</v>
      </c>
      <c r="C23" s="83">
        <f t="shared" si="0"/>
        <v>117654.7389738749</v>
      </c>
      <c r="D23" s="83"/>
      <c r="E23" s="46">
        <v>2015</v>
      </c>
      <c r="F23" s="8">
        <v>43561</v>
      </c>
      <c r="G23" s="46" t="s">
        <v>4</v>
      </c>
      <c r="H23" s="84">
        <v>1.0482</v>
      </c>
      <c r="I23" s="84"/>
      <c r="J23" s="46">
        <v>41</v>
      </c>
      <c r="K23" s="87">
        <f t="shared" si="3"/>
        <v>3529.6421692162471</v>
      </c>
      <c r="L23" s="88"/>
      <c r="M23" s="6">
        <f>IF(J23="","",(K23/J23)/LOOKUP(RIGHT($D$2,3),定数!$A$6:$A$13,定数!$B$6:$B$13))</f>
        <v>0.78262575814107471</v>
      </c>
      <c r="N23" s="46">
        <v>2015</v>
      </c>
      <c r="O23" s="8">
        <v>43562</v>
      </c>
      <c r="P23" s="84">
        <v>1.0439000000000001</v>
      </c>
      <c r="Q23" s="84"/>
      <c r="R23" s="85">
        <f>IF(P23="","",T23*M23*LOOKUP(RIGHT($D$2,3),定数!$A$6:$A$13,定数!$B$6:$B$13))</f>
        <v>-3701.8198360072579</v>
      </c>
      <c r="S23" s="85"/>
      <c r="T23" s="86">
        <f t="shared" si="4"/>
        <v>-42.999999999999702</v>
      </c>
      <c r="U23" s="86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120367.7027173799</v>
      </c>
      <c r="Y23" s="42">
        <f t="shared" si="6"/>
        <v>2.2538967532469756E-2</v>
      </c>
    </row>
    <row r="24" spans="2:25">
      <c r="B24" s="40">
        <v>16</v>
      </c>
      <c r="C24" s="83">
        <f t="shared" si="0"/>
        <v>113952.91913786765</v>
      </c>
      <c r="D24" s="83"/>
      <c r="E24" s="46">
        <v>2015</v>
      </c>
      <c r="F24" s="8">
        <v>43563</v>
      </c>
      <c r="G24" s="46" t="s">
        <v>3</v>
      </c>
      <c r="H24" s="84">
        <v>1.0432999999999999</v>
      </c>
      <c r="I24" s="84"/>
      <c r="J24" s="46">
        <v>33</v>
      </c>
      <c r="K24" s="87">
        <f t="shared" si="3"/>
        <v>3418.5875741360292</v>
      </c>
      <c r="L24" s="88"/>
      <c r="M24" s="6">
        <f>IF(J24="","",(K24/J24)/LOOKUP(RIGHT($D$2,3),定数!$A$6:$A$13,定数!$B$6:$B$13))</f>
        <v>0.94175966229642682</v>
      </c>
      <c r="N24" s="46">
        <v>2015</v>
      </c>
      <c r="O24" s="8">
        <v>43565</v>
      </c>
      <c r="P24" s="84">
        <v>1.0383</v>
      </c>
      <c r="Q24" s="84"/>
      <c r="R24" s="85">
        <f>IF(P24="","",T24*M24*LOOKUP(RIGHT($D$2,3),定数!$A$6:$A$13,定数!$B$6:$B$13))</f>
        <v>5179.6781426302377</v>
      </c>
      <c r="S24" s="85"/>
      <c r="T24" s="86">
        <f t="shared" si="4"/>
        <v>49.999999999998934</v>
      </c>
      <c r="U24" s="86"/>
      <c r="V24" t="str">
        <f t="shared" si="7"/>
        <v/>
      </c>
      <c r="W24">
        <f t="shared" si="2"/>
        <v>0</v>
      </c>
      <c r="X24" s="41">
        <f t="shared" si="5"/>
        <v>120367.7027173799</v>
      </c>
      <c r="Y24" s="42">
        <f t="shared" si="6"/>
        <v>5.3293229285716226E-2</v>
      </c>
    </row>
    <row r="25" spans="2:25">
      <c r="B25" s="40">
        <v>17</v>
      </c>
      <c r="C25" s="83">
        <f t="shared" si="0"/>
        <v>119132.59728049788</v>
      </c>
      <c r="D25" s="83"/>
      <c r="E25" s="46">
        <v>2015</v>
      </c>
      <c r="F25" s="8">
        <v>43564</v>
      </c>
      <c r="G25" s="46" t="s">
        <v>3</v>
      </c>
      <c r="H25" s="84">
        <v>1.0403</v>
      </c>
      <c r="I25" s="84"/>
      <c r="J25" s="46">
        <v>44</v>
      </c>
      <c r="K25" s="87">
        <f t="shared" si="3"/>
        <v>3573.9779184149361</v>
      </c>
      <c r="L25" s="88"/>
      <c r="M25" s="6">
        <f>IF(J25="","",(K25/J25)/LOOKUP(RIGHT($D$2,3),定数!$A$6:$A$13,定数!$B$6:$B$13))</f>
        <v>0.73842518975515203</v>
      </c>
      <c r="N25" s="46">
        <v>2015</v>
      </c>
      <c r="O25" s="8">
        <v>43568</v>
      </c>
      <c r="P25" s="84">
        <v>1.0337000000000001</v>
      </c>
      <c r="Q25" s="84"/>
      <c r="R25" s="85">
        <f>IF(P25="","",T25*M25*LOOKUP(RIGHT($D$2,3),定数!$A$6:$A$13,定数!$B$6:$B$13))</f>
        <v>5360.9668776223543</v>
      </c>
      <c r="S25" s="85"/>
      <c r="T25" s="86">
        <f t="shared" si="4"/>
        <v>65.999999999999389</v>
      </c>
      <c r="U25" s="86"/>
      <c r="V25" t="str">
        <f t="shared" si="7"/>
        <v/>
      </c>
      <c r="W25">
        <f t="shared" si="2"/>
        <v>0</v>
      </c>
      <c r="X25" s="41">
        <f t="shared" si="5"/>
        <v>120367.7027173799</v>
      </c>
      <c r="Y25" s="42">
        <f t="shared" si="6"/>
        <v>1.0261103344158751E-2</v>
      </c>
    </row>
    <row r="26" spans="2:25">
      <c r="B26" s="40">
        <v>18</v>
      </c>
      <c r="C26" s="83">
        <f t="shared" si="0"/>
        <v>124493.56415812024</v>
      </c>
      <c r="D26" s="83"/>
      <c r="E26" s="46">
        <v>2015</v>
      </c>
      <c r="F26" s="8">
        <v>43568</v>
      </c>
      <c r="G26" s="46" t="s">
        <v>3</v>
      </c>
      <c r="H26" s="84">
        <v>1.036</v>
      </c>
      <c r="I26" s="84"/>
      <c r="J26" s="46">
        <v>39</v>
      </c>
      <c r="K26" s="87">
        <f t="shared" si="3"/>
        <v>3734.8069247436069</v>
      </c>
      <c r="L26" s="88"/>
      <c r="M26" s="6">
        <f>IF(J26="","",(K26/J26)/LOOKUP(RIGHT($D$2,3),定数!$A$6:$A$13,定数!$B$6:$B$13))</f>
        <v>0.87058436474209955</v>
      </c>
      <c r="N26" s="46">
        <v>2015</v>
      </c>
      <c r="O26" s="8">
        <v>43569</v>
      </c>
      <c r="P26" s="84">
        <v>1.0301</v>
      </c>
      <c r="Q26" s="84"/>
      <c r="R26" s="85">
        <f>IF(P26="","",T26*M26*LOOKUP(RIGHT($D$2,3),定数!$A$6:$A$13,定数!$B$6:$B$13))</f>
        <v>5650.0925271762417</v>
      </c>
      <c r="S26" s="85"/>
      <c r="T26" s="86">
        <f t="shared" si="4"/>
        <v>59.000000000000163</v>
      </c>
      <c r="U26" s="86"/>
      <c r="V26" t="str">
        <f t="shared" si="7"/>
        <v/>
      </c>
      <c r="W26">
        <f t="shared" si="2"/>
        <v>0</v>
      </c>
      <c r="X26" s="41">
        <f t="shared" si="5"/>
        <v>124493.56415812024</v>
      </c>
      <c r="Y26" s="42">
        <f t="shared" si="6"/>
        <v>0</v>
      </c>
    </row>
    <row r="27" spans="2:25">
      <c r="B27" s="40">
        <v>19</v>
      </c>
      <c r="C27" s="83">
        <f t="shared" si="0"/>
        <v>130143.65668529648</v>
      </c>
      <c r="D27" s="83"/>
      <c r="E27" s="46">
        <v>2015</v>
      </c>
      <c r="F27" s="8">
        <v>43571</v>
      </c>
      <c r="G27" s="46" t="s">
        <v>3</v>
      </c>
      <c r="H27" s="84">
        <v>1.0275000000000001</v>
      </c>
      <c r="I27" s="84"/>
      <c r="J27" s="46">
        <v>66</v>
      </c>
      <c r="K27" s="87">
        <f t="shared" si="3"/>
        <v>3904.3097005588943</v>
      </c>
      <c r="L27" s="88"/>
      <c r="M27" s="6">
        <f>IF(J27="","",(K27/J27)/LOOKUP(RIGHT($D$2,3),定数!$A$6:$A$13,定数!$B$6:$B$13))</f>
        <v>0.53778370531114239</v>
      </c>
      <c r="N27" s="46">
        <v>2015</v>
      </c>
      <c r="O27" s="8">
        <v>43577</v>
      </c>
      <c r="P27" s="84">
        <v>1.0343</v>
      </c>
      <c r="Q27" s="84"/>
      <c r="R27" s="85">
        <f>IF(P27="","",T27*M27*LOOKUP(RIGHT($D$2,3),定数!$A$6:$A$13,定数!$B$6:$B$13))</f>
        <v>-4022.6221157272967</v>
      </c>
      <c r="S27" s="85"/>
      <c r="T27" s="86">
        <f t="shared" si="4"/>
        <v>-67.999999999999176</v>
      </c>
      <c r="U27" s="86"/>
      <c r="V27" t="str">
        <f t="shared" si="7"/>
        <v/>
      </c>
      <c r="W27">
        <f t="shared" si="2"/>
        <v>1</v>
      </c>
      <c r="X27" s="41">
        <f t="shared" si="5"/>
        <v>130143.65668529648</v>
      </c>
      <c r="Y27" s="42">
        <f t="shared" si="6"/>
        <v>0</v>
      </c>
    </row>
    <row r="28" spans="2:25">
      <c r="B28" s="40">
        <v>20</v>
      </c>
      <c r="C28" s="83">
        <f t="shared" si="0"/>
        <v>126121.03456956918</v>
      </c>
      <c r="D28" s="83"/>
      <c r="E28" s="46">
        <v>2015</v>
      </c>
      <c r="F28" s="8">
        <v>43669</v>
      </c>
      <c r="G28" s="46" t="s">
        <v>4</v>
      </c>
      <c r="H28" s="84">
        <v>1.0489999999999999</v>
      </c>
      <c r="I28" s="84"/>
      <c r="J28" s="46">
        <v>31</v>
      </c>
      <c r="K28" s="87">
        <f t="shared" si="3"/>
        <v>3783.6310370870751</v>
      </c>
      <c r="L28" s="88"/>
      <c r="M28" s="6">
        <f>IF(J28="","",(K28/J28)/LOOKUP(RIGHT($D$2,3),定数!$A$6:$A$13,定数!$B$6:$B$13))</f>
        <v>1.1095692190871187</v>
      </c>
      <c r="N28" s="46">
        <v>2015</v>
      </c>
      <c r="O28" s="8">
        <v>43670</v>
      </c>
      <c r="P28" s="84">
        <v>1.0537000000000001</v>
      </c>
      <c r="Q28" s="84"/>
      <c r="R28" s="85">
        <f>IF(P28="","",T28*M28*LOOKUP(RIGHT($D$2,3),定数!$A$6:$A$13,定数!$B$6:$B$13))</f>
        <v>5736.4728626805845</v>
      </c>
      <c r="S28" s="85"/>
      <c r="T28" s="86">
        <f t="shared" si="4"/>
        <v>47.000000000001485</v>
      </c>
      <c r="U28" s="86"/>
      <c r="V28" t="str">
        <f t="shared" si="7"/>
        <v/>
      </c>
      <c r="W28">
        <f t="shared" si="2"/>
        <v>0</v>
      </c>
      <c r="X28" s="41">
        <f t="shared" si="5"/>
        <v>130143.65668529648</v>
      </c>
      <c r="Y28" s="42">
        <f t="shared" si="6"/>
        <v>3.0909090909090553E-2</v>
      </c>
    </row>
    <row r="29" spans="2:25">
      <c r="B29" s="40">
        <v>21</v>
      </c>
      <c r="C29" s="83">
        <f t="shared" si="0"/>
        <v>131857.50743224975</v>
      </c>
      <c r="D29" s="83"/>
      <c r="E29" s="46">
        <v>2015</v>
      </c>
      <c r="F29" s="8">
        <v>43670</v>
      </c>
      <c r="G29" s="46" t="s">
        <v>4</v>
      </c>
      <c r="H29" s="84">
        <v>1.0569</v>
      </c>
      <c r="I29" s="84"/>
      <c r="J29" s="46">
        <v>62</v>
      </c>
      <c r="K29" s="87">
        <f t="shared" si="3"/>
        <v>3955.7252229674923</v>
      </c>
      <c r="L29" s="88"/>
      <c r="M29" s="6">
        <f>IF(J29="","",(K29/J29)/LOOKUP(RIGHT($D$2,3),定数!$A$6:$A$13,定数!$B$6:$B$13))</f>
        <v>0.58001836113892846</v>
      </c>
      <c r="N29" s="46">
        <v>2015</v>
      </c>
      <c r="O29" s="8">
        <v>43673</v>
      </c>
      <c r="P29" s="84">
        <v>1.0662</v>
      </c>
      <c r="Q29" s="84"/>
      <c r="R29" s="85">
        <f>IF(P29="","",T29*M29*LOOKUP(RIGHT($D$2,3),定数!$A$6:$A$13,定数!$B$6:$B$13))</f>
        <v>5933.5878344512921</v>
      </c>
      <c r="S29" s="85"/>
      <c r="T29" s="86">
        <f t="shared" si="4"/>
        <v>93.000000000000853</v>
      </c>
      <c r="U29" s="86"/>
      <c r="V29" t="str">
        <f t="shared" si="7"/>
        <v/>
      </c>
      <c r="W29">
        <f t="shared" si="2"/>
        <v>0</v>
      </c>
      <c r="X29" s="41">
        <f t="shared" si="5"/>
        <v>131857.50743224975</v>
      </c>
      <c r="Y29" s="42">
        <f t="shared" si="6"/>
        <v>0</v>
      </c>
    </row>
    <row r="30" spans="2:25">
      <c r="B30" s="40">
        <v>22</v>
      </c>
      <c r="C30" s="83">
        <f t="shared" si="0"/>
        <v>137791.09526670104</v>
      </c>
      <c r="D30" s="83"/>
      <c r="E30" s="46">
        <v>2016</v>
      </c>
      <c r="F30" s="8">
        <v>43486</v>
      </c>
      <c r="G30" s="46" t="s">
        <v>4</v>
      </c>
      <c r="H30" s="84">
        <v>1.1101000000000001</v>
      </c>
      <c r="I30" s="84"/>
      <c r="J30" s="46">
        <v>23</v>
      </c>
      <c r="K30" s="87">
        <f t="shared" si="3"/>
        <v>4133.7328580010308</v>
      </c>
      <c r="L30" s="88"/>
      <c r="M30" s="6">
        <f>IF(J30="","",(K30/J30)/LOOKUP(RIGHT($D$2,3),定数!$A$6:$A$13,定数!$B$6:$B$13))</f>
        <v>1.6338865051387472</v>
      </c>
      <c r="N30" s="46">
        <v>2016</v>
      </c>
      <c r="O30" s="8">
        <v>43500</v>
      </c>
      <c r="P30" s="84">
        <v>1.1135999999999999</v>
      </c>
      <c r="Q30" s="84"/>
      <c r="R30" s="85">
        <f>IF(P30="","",T30*M30*LOOKUP(RIGHT($D$2,3),定数!$A$6:$A$13,定数!$B$6:$B$13))</f>
        <v>6290.4630447838827</v>
      </c>
      <c r="S30" s="85"/>
      <c r="T30" s="86">
        <f t="shared" si="4"/>
        <v>34.999999999998366</v>
      </c>
      <c r="U30" s="86"/>
      <c r="V30" t="str">
        <f t="shared" si="7"/>
        <v/>
      </c>
      <c r="W30">
        <f t="shared" si="2"/>
        <v>0</v>
      </c>
      <c r="X30" s="41">
        <f t="shared" si="5"/>
        <v>137791.09526670104</v>
      </c>
      <c r="Y30" s="42">
        <f t="shared" si="6"/>
        <v>0</v>
      </c>
    </row>
    <row r="31" spans="2:25">
      <c r="B31" s="40">
        <v>23</v>
      </c>
      <c r="C31" s="83">
        <f t="shared" si="0"/>
        <v>144081.55831148493</v>
      </c>
      <c r="D31" s="83"/>
      <c r="E31" s="46">
        <v>2016</v>
      </c>
      <c r="F31" s="8">
        <v>43504</v>
      </c>
      <c r="G31" s="46" t="s">
        <v>3</v>
      </c>
      <c r="H31" s="84">
        <v>1.1041000000000001</v>
      </c>
      <c r="I31" s="84"/>
      <c r="J31" s="46">
        <v>51</v>
      </c>
      <c r="K31" s="87">
        <f t="shared" si="3"/>
        <v>4322.4467493445482</v>
      </c>
      <c r="L31" s="88"/>
      <c r="M31" s="6">
        <f>IF(J31="","",(K31/J31)/LOOKUP(RIGHT($D$2,3),定数!$A$6:$A$13,定数!$B$6:$B$13))</f>
        <v>0.77048961663895688</v>
      </c>
      <c r="N31" s="46">
        <v>2016</v>
      </c>
      <c r="O31" s="8">
        <v>43505</v>
      </c>
      <c r="P31" s="84">
        <v>1.0965</v>
      </c>
      <c r="Q31" s="84"/>
      <c r="R31" s="85">
        <f>IF(P31="","",T31*M31*LOOKUP(RIGHT($D$2,3),定数!$A$6:$A$13,定数!$B$6:$B$13))</f>
        <v>6441.2931951017226</v>
      </c>
      <c r="S31" s="85"/>
      <c r="T31" s="86">
        <f t="shared" si="4"/>
        <v>76.000000000000512</v>
      </c>
      <c r="U31" s="86"/>
      <c r="V31" t="str">
        <f t="shared" si="7"/>
        <v/>
      </c>
      <c r="W31">
        <f t="shared" si="2"/>
        <v>0</v>
      </c>
      <c r="X31" s="41">
        <f t="shared" si="5"/>
        <v>144081.55831148493</v>
      </c>
      <c r="Y31" s="42">
        <f t="shared" si="6"/>
        <v>0</v>
      </c>
    </row>
    <row r="32" spans="2:25">
      <c r="B32" s="40">
        <v>24</v>
      </c>
      <c r="C32" s="83">
        <f t="shared" si="0"/>
        <v>150522.85150658665</v>
      </c>
      <c r="D32" s="83"/>
      <c r="E32" s="46">
        <v>2016</v>
      </c>
      <c r="F32" s="8">
        <v>43630</v>
      </c>
      <c r="G32" s="46" t="s">
        <v>3</v>
      </c>
      <c r="H32" s="84">
        <v>1.083</v>
      </c>
      <c r="I32" s="84"/>
      <c r="J32" s="46">
        <v>52</v>
      </c>
      <c r="K32" s="87">
        <f t="shared" si="3"/>
        <v>4515.6855451975998</v>
      </c>
      <c r="L32" s="88"/>
      <c r="M32" s="6">
        <f>IF(J32="","",(K32/J32)/LOOKUP(RIGHT($D$2,3),定数!$A$6:$A$13,定数!$B$6:$B$13))</f>
        <v>0.78945551489468524</v>
      </c>
      <c r="N32" s="46">
        <v>2016</v>
      </c>
      <c r="O32" s="8">
        <v>43636</v>
      </c>
      <c r="P32" s="84">
        <v>1.0884</v>
      </c>
      <c r="Q32" s="84"/>
      <c r="R32" s="85">
        <f>IF(P32="","",T32*M32*LOOKUP(RIGHT($D$2,3),定数!$A$6:$A$13,定数!$B$6:$B$13))</f>
        <v>-4689.3657584744924</v>
      </c>
      <c r="S32" s="85"/>
      <c r="T32" s="86">
        <f t="shared" si="4"/>
        <v>-54.000000000000711</v>
      </c>
      <c r="U32" s="86"/>
      <c r="V32" t="str">
        <f t="shared" si="7"/>
        <v/>
      </c>
      <c r="W32">
        <f t="shared" si="2"/>
        <v>1</v>
      </c>
      <c r="X32" s="41">
        <f t="shared" si="5"/>
        <v>150522.85150658665</v>
      </c>
      <c r="Y32" s="42">
        <f t="shared" si="6"/>
        <v>0</v>
      </c>
    </row>
    <row r="33" spans="2:25">
      <c r="B33" s="40">
        <v>25</v>
      </c>
      <c r="C33" s="83">
        <f t="shared" si="0"/>
        <v>145833.48574811217</v>
      </c>
      <c r="D33" s="83"/>
      <c r="E33" s="46">
        <v>2016</v>
      </c>
      <c r="F33" s="8">
        <v>43703</v>
      </c>
      <c r="G33" s="46" t="s">
        <v>4</v>
      </c>
      <c r="H33" s="84">
        <v>1.0935999999999999</v>
      </c>
      <c r="I33" s="84"/>
      <c r="J33" s="46">
        <v>21</v>
      </c>
      <c r="K33" s="87">
        <f t="shared" si="3"/>
        <v>4375.0045724433649</v>
      </c>
      <c r="L33" s="88"/>
      <c r="M33" s="6">
        <f>IF(J33="","",(K33/J33)/LOOKUP(RIGHT($D$2,3),定数!$A$6:$A$13,定数!$B$6:$B$13))</f>
        <v>1.893941373352106</v>
      </c>
      <c r="N33" s="46">
        <v>2016</v>
      </c>
      <c r="O33" s="8">
        <v>43709</v>
      </c>
      <c r="P33" s="84">
        <v>1.0967</v>
      </c>
      <c r="Q33" s="84"/>
      <c r="R33" s="85">
        <f>IF(P33="","",T33*M33*LOOKUP(RIGHT($D$2,3),定数!$A$6:$A$13,定数!$B$6:$B$13))</f>
        <v>6458.3400831308954</v>
      </c>
      <c r="S33" s="85"/>
      <c r="T33" s="86">
        <f t="shared" si="4"/>
        <v>31.000000000001027</v>
      </c>
      <c r="U33" s="86"/>
      <c r="V33" t="str">
        <f t="shared" si="7"/>
        <v/>
      </c>
      <c r="W33">
        <f t="shared" si="2"/>
        <v>0</v>
      </c>
      <c r="X33" s="41">
        <f t="shared" si="5"/>
        <v>150522.85150658665</v>
      </c>
      <c r="Y33" s="42">
        <f t="shared" si="6"/>
        <v>3.1153846153846532E-2</v>
      </c>
    </row>
    <row r="34" spans="2:25">
      <c r="B34" s="40">
        <v>26</v>
      </c>
      <c r="C34" s="83">
        <f t="shared" si="0"/>
        <v>152291.82583124307</v>
      </c>
      <c r="D34" s="83"/>
      <c r="E34" s="46">
        <v>2017</v>
      </c>
      <c r="F34" s="8">
        <v>43630</v>
      </c>
      <c r="G34" s="46" t="s">
        <v>4</v>
      </c>
      <c r="H34" s="84">
        <v>1.089</v>
      </c>
      <c r="I34" s="84"/>
      <c r="J34" s="46">
        <v>35</v>
      </c>
      <c r="K34" s="87">
        <f t="shared" si="3"/>
        <v>4568.7547749372916</v>
      </c>
      <c r="L34" s="88"/>
      <c r="M34" s="6">
        <f>IF(J34="","",(K34/J34)/LOOKUP(RIGHT($D$2,3),定数!$A$6:$A$13,定数!$B$6:$B$13))</f>
        <v>1.186689551931764</v>
      </c>
      <c r="N34" s="46">
        <v>2017</v>
      </c>
      <c r="O34" s="8">
        <v>43636</v>
      </c>
      <c r="P34" s="84">
        <v>1.0852999999999999</v>
      </c>
      <c r="Q34" s="84"/>
      <c r="R34" s="85">
        <f>IF(P34="","",T34*M34*LOOKUP(RIGHT($D$2,3),定数!$A$6:$A$13,定数!$B$6:$B$13))</f>
        <v>-4829.8264763623274</v>
      </c>
      <c r="S34" s="85"/>
      <c r="T34" s="86">
        <f t="shared" si="4"/>
        <v>-37.000000000000369</v>
      </c>
      <c r="U34" s="86"/>
      <c r="V34" t="str">
        <f t="shared" si="7"/>
        <v/>
      </c>
      <c r="W34">
        <f t="shared" si="2"/>
        <v>1</v>
      </c>
      <c r="X34" s="41">
        <f t="shared" si="5"/>
        <v>152291.82583124307</v>
      </c>
      <c r="Y34" s="42">
        <f t="shared" si="6"/>
        <v>0</v>
      </c>
    </row>
    <row r="35" spans="2:25">
      <c r="B35" s="40">
        <v>27</v>
      </c>
      <c r="C35" s="83">
        <f t="shared" si="0"/>
        <v>147461.99935488074</v>
      </c>
      <c r="D35" s="83"/>
      <c r="E35" s="46">
        <v>2017</v>
      </c>
      <c r="F35" s="8">
        <v>43749</v>
      </c>
      <c r="G35" s="46" t="s">
        <v>4</v>
      </c>
      <c r="H35" s="84">
        <v>1.1536</v>
      </c>
      <c r="I35" s="84"/>
      <c r="J35" s="46">
        <v>37</v>
      </c>
      <c r="K35" s="87">
        <f t="shared" si="3"/>
        <v>4423.8599806464217</v>
      </c>
      <c r="L35" s="88"/>
      <c r="M35" s="6">
        <f>IF(J35="","",(K35/J35)/LOOKUP(RIGHT($D$2,3),定数!$A$6:$A$13,定数!$B$6:$B$13))</f>
        <v>1.0869434841883101</v>
      </c>
      <c r="N35" s="46">
        <v>2017</v>
      </c>
      <c r="O35" s="8">
        <v>43754</v>
      </c>
      <c r="P35" s="84">
        <v>1.1496999999999999</v>
      </c>
      <c r="Q35" s="84"/>
      <c r="R35" s="85">
        <f>IF(P35="","",T35*M35*LOOKUP(RIGHT($D$2,3),定数!$A$6:$A$13,定数!$B$6:$B$13))</f>
        <v>-4662.987547167867</v>
      </c>
      <c r="S35" s="85"/>
      <c r="T35" s="86">
        <f t="shared" si="4"/>
        <v>-39.000000000000142</v>
      </c>
      <c r="U35" s="86"/>
      <c r="V35" t="str">
        <f t="shared" si="7"/>
        <v/>
      </c>
      <c r="W35">
        <f t="shared" si="2"/>
        <v>2</v>
      </c>
      <c r="X35" s="41">
        <f t="shared" si="5"/>
        <v>152291.82583124307</v>
      </c>
      <c r="Y35" s="42">
        <f t="shared" si="6"/>
        <v>3.1714285714286028E-2</v>
      </c>
    </row>
    <row r="36" spans="2:25">
      <c r="B36" s="40">
        <v>28</v>
      </c>
      <c r="C36" s="83">
        <f t="shared" si="0"/>
        <v>142799.01180771287</v>
      </c>
      <c r="D36" s="83"/>
      <c r="E36" s="46">
        <v>2017</v>
      </c>
      <c r="F36" s="8">
        <v>43758</v>
      </c>
      <c r="G36" s="46" t="s">
        <v>4</v>
      </c>
      <c r="H36" s="84">
        <v>1.1574</v>
      </c>
      <c r="I36" s="84"/>
      <c r="J36" s="46">
        <v>38</v>
      </c>
      <c r="K36" s="87">
        <f t="shared" si="3"/>
        <v>4283.9703542313864</v>
      </c>
      <c r="L36" s="88"/>
      <c r="M36" s="6">
        <f>IF(J36="","",(K36/J36)/LOOKUP(RIGHT($D$2,3),定数!$A$6:$A$13,定数!$B$6:$B$13))</f>
        <v>1.0248732904859776</v>
      </c>
      <c r="N36" s="46">
        <v>2017</v>
      </c>
      <c r="O36" s="8">
        <v>43762</v>
      </c>
      <c r="P36" s="84">
        <v>1.163</v>
      </c>
      <c r="Q36" s="84"/>
      <c r="R36" s="85">
        <f>IF(P36="","",T36*M36*LOOKUP(RIGHT($D$2,3),定数!$A$6:$A$13,定数!$B$6:$B$13))</f>
        <v>6313.2194693936781</v>
      </c>
      <c r="S36" s="85"/>
      <c r="T36" s="86">
        <f t="shared" si="4"/>
        <v>56.000000000000497</v>
      </c>
      <c r="U36" s="86"/>
      <c r="V36" t="str">
        <f t="shared" si="7"/>
        <v/>
      </c>
      <c r="W36">
        <f t="shared" si="2"/>
        <v>0</v>
      </c>
      <c r="X36" s="41">
        <f t="shared" si="5"/>
        <v>152291.82583124307</v>
      </c>
      <c r="Y36" s="42">
        <f t="shared" si="6"/>
        <v>6.2333050193050576E-2</v>
      </c>
    </row>
    <row r="37" spans="2:25">
      <c r="B37" s="40">
        <v>29</v>
      </c>
      <c r="C37" s="83">
        <f t="shared" si="0"/>
        <v>149112.23127710656</v>
      </c>
      <c r="D37" s="83"/>
      <c r="E37" s="46">
        <v>2017</v>
      </c>
      <c r="F37" s="8">
        <v>43811</v>
      </c>
      <c r="G37" s="46" t="s">
        <v>3</v>
      </c>
      <c r="H37" s="84">
        <v>1.1668000000000001</v>
      </c>
      <c r="I37" s="84"/>
      <c r="J37" s="46">
        <v>24</v>
      </c>
      <c r="K37" s="87">
        <f t="shared" si="3"/>
        <v>4473.3669383131964</v>
      </c>
      <c r="L37" s="88"/>
      <c r="M37" s="6">
        <f>IF(J37="","",(K37/J37)/LOOKUP(RIGHT($D$2,3),定数!$A$6:$A$13,定数!$B$6:$B$13))</f>
        <v>1.6944571736034835</v>
      </c>
      <c r="N37" s="46">
        <v>2017</v>
      </c>
      <c r="O37" s="8">
        <v>43811</v>
      </c>
      <c r="P37" s="84">
        <v>1.1633</v>
      </c>
      <c r="Q37" s="84"/>
      <c r="R37" s="85">
        <f>IF(P37="","",T37*M37*LOOKUP(RIGHT($D$2,3),定数!$A$6:$A$13,定数!$B$6:$B$13))</f>
        <v>6523.6601183735202</v>
      </c>
      <c r="S37" s="85"/>
      <c r="T37" s="86">
        <f t="shared" si="4"/>
        <v>35.000000000000583</v>
      </c>
      <c r="U37" s="86"/>
      <c r="V37" t="str">
        <f t="shared" si="7"/>
        <v/>
      </c>
      <c r="W37">
        <f t="shared" si="2"/>
        <v>0</v>
      </c>
      <c r="X37" s="41">
        <f t="shared" si="5"/>
        <v>152291.82583124307</v>
      </c>
      <c r="Y37" s="42">
        <f t="shared" si="6"/>
        <v>2.0878300833163999E-2</v>
      </c>
    </row>
    <row r="38" spans="2:25">
      <c r="B38" s="40">
        <v>30</v>
      </c>
      <c r="C38" s="83">
        <f t="shared" si="0"/>
        <v>155635.89139548008</v>
      </c>
      <c r="D38" s="83"/>
      <c r="E38" s="46">
        <v>2018</v>
      </c>
      <c r="F38" s="8">
        <v>43468</v>
      </c>
      <c r="G38" s="46" t="s">
        <v>4</v>
      </c>
      <c r="H38" s="84">
        <v>1.1747000000000001</v>
      </c>
      <c r="I38" s="84"/>
      <c r="J38" s="46">
        <v>46</v>
      </c>
      <c r="K38" s="87">
        <f t="shared" si="3"/>
        <v>4669.0767418644018</v>
      </c>
      <c r="L38" s="88"/>
      <c r="M38" s="6">
        <f>IF(J38="","",(K38/J38)/LOOKUP(RIGHT($D$2,3),定数!$A$6:$A$13,定数!$B$6:$B$13))</f>
        <v>0.92274243910363674</v>
      </c>
      <c r="N38" s="46">
        <v>2018</v>
      </c>
      <c r="O38" s="8">
        <v>43473</v>
      </c>
      <c r="P38" s="84">
        <v>1.1698999999999999</v>
      </c>
      <c r="Q38" s="84"/>
      <c r="R38" s="85">
        <f>IF(P38="","",T38*M38*LOOKUP(RIGHT($D$2,3),定数!$A$6:$A$13,定数!$B$6:$B$13))</f>
        <v>-4872.080078467342</v>
      </c>
      <c r="S38" s="85"/>
      <c r="T38" s="86">
        <f t="shared" si="4"/>
        <v>-48.000000000001378</v>
      </c>
      <c r="U38" s="86"/>
      <c r="V38" t="str">
        <f t="shared" si="7"/>
        <v/>
      </c>
      <c r="W38">
        <f t="shared" si="2"/>
        <v>1</v>
      </c>
      <c r="X38" s="41">
        <f t="shared" si="5"/>
        <v>155635.89139548008</v>
      </c>
      <c r="Y38" s="42">
        <f t="shared" si="6"/>
        <v>0</v>
      </c>
    </row>
    <row r="39" spans="2:25">
      <c r="B39" s="40">
        <v>31</v>
      </c>
      <c r="C39" s="83">
        <f t="shared" si="0"/>
        <v>150763.81131701273</v>
      </c>
      <c r="D39" s="83"/>
      <c r="E39" s="47">
        <v>2018</v>
      </c>
      <c r="F39" s="8">
        <v>43655</v>
      </c>
      <c r="G39" s="47" t="s">
        <v>4</v>
      </c>
      <c r="H39" s="84">
        <v>1.1648000000000001</v>
      </c>
      <c r="I39" s="84"/>
      <c r="J39" s="47">
        <v>43</v>
      </c>
      <c r="K39" s="87">
        <f t="shared" si="3"/>
        <v>4522.914339510382</v>
      </c>
      <c r="L39" s="88"/>
      <c r="M39" s="6">
        <f>IF(J39="","",(K39/J39)/LOOKUP(RIGHT($D$2,3),定数!$A$6:$A$13,定数!$B$6:$B$13))</f>
        <v>0.95621867642925618</v>
      </c>
      <c r="N39" s="47">
        <v>2018</v>
      </c>
      <c r="O39" s="8">
        <v>43662</v>
      </c>
      <c r="P39" s="84">
        <v>1.1712</v>
      </c>
      <c r="Q39" s="84"/>
      <c r="R39" s="85">
        <f>IF(P39="","",T39*M39*LOOKUP(RIGHT($D$2,3),定数!$A$6:$A$13,定数!$B$6:$B$13))</f>
        <v>6731.7794820619229</v>
      </c>
      <c r="S39" s="85"/>
      <c r="T39" s="86">
        <f t="shared" si="4"/>
        <v>63.999999999999616</v>
      </c>
      <c r="U39" s="86"/>
      <c r="V39" t="str">
        <f t="shared" si="7"/>
        <v/>
      </c>
      <c r="W39">
        <f t="shared" si="2"/>
        <v>0</v>
      </c>
      <c r="X39" s="41">
        <f t="shared" si="5"/>
        <v>155635.89139548008</v>
      </c>
      <c r="Y39" s="42">
        <f t="shared" si="6"/>
        <v>3.130434782608793E-2</v>
      </c>
    </row>
    <row r="40" spans="2:25">
      <c r="B40" s="40">
        <v>32</v>
      </c>
      <c r="C40" s="83">
        <f t="shared" si="0"/>
        <v>157495.59079907465</v>
      </c>
      <c r="D40" s="83"/>
      <c r="E40" s="47">
        <v>2018</v>
      </c>
      <c r="F40" s="8">
        <v>43770</v>
      </c>
      <c r="G40" s="47" t="s">
        <v>4</v>
      </c>
      <c r="H40" s="84">
        <v>1.1435999999999999</v>
      </c>
      <c r="I40" s="84"/>
      <c r="J40" s="47">
        <v>31</v>
      </c>
      <c r="K40" s="87">
        <f t="shared" si="3"/>
        <v>4724.8677239722392</v>
      </c>
      <c r="L40" s="88"/>
      <c r="M40" s="6">
        <f>IF(J40="","",(K40/J40)/LOOKUP(RIGHT($D$2,3),定数!$A$6:$A$13,定数!$B$6:$B$13))</f>
        <v>1.3855917079097475</v>
      </c>
      <c r="N40" s="47">
        <v>2018</v>
      </c>
      <c r="O40" s="8">
        <v>43778</v>
      </c>
      <c r="P40" s="84">
        <v>1.1403000000000001</v>
      </c>
      <c r="Q40" s="84"/>
      <c r="R40" s="85">
        <f>IF(P40="","",T40*M40*LOOKUP(RIGHT($D$2,3),定数!$A$6:$A$13,定数!$B$6:$B$13))</f>
        <v>-5029.6978997121678</v>
      </c>
      <c r="S40" s="85"/>
      <c r="T40" s="86">
        <f t="shared" si="4"/>
        <v>-32.999999999998586</v>
      </c>
      <c r="U40" s="86"/>
      <c r="V40" t="str">
        <f t="shared" si="7"/>
        <v/>
      </c>
      <c r="W40">
        <f t="shared" si="2"/>
        <v>1</v>
      </c>
      <c r="X40" s="41">
        <f t="shared" si="5"/>
        <v>157495.59079907465</v>
      </c>
      <c r="Y40" s="42">
        <f t="shared" si="6"/>
        <v>0</v>
      </c>
    </row>
    <row r="41" spans="2:25">
      <c r="B41" s="40">
        <v>33</v>
      </c>
      <c r="C41" s="83">
        <f t="shared" si="0"/>
        <v>152465.89289936249</v>
      </c>
      <c r="D41" s="83"/>
      <c r="E41" s="47">
        <v>2018</v>
      </c>
      <c r="F41" s="8">
        <v>43809</v>
      </c>
      <c r="G41" s="47" t="s">
        <v>3</v>
      </c>
      <c r="H41" s="84">
        <v>1.1283000000000001</v>
      </c>
      <c r="I41" s="84"/>
      <c r="J41" s="47">
        <v>22</v>
      </c>
      <c r="K41" s="87">
        <f t="shared" si="3"/>
        <v>4573.9767869808747</v>
      </c>
      <c r="L41" s="88"/>
      <c r="M41" s="6">
        <f>IF(J41="","",(K41/J41)/LOOKUP(RIGHT($D$2,3),定数!$A$6:$A$13,定数!$B$6:$B$13))</f>
        <v>1.890073052471436</v>
      </c>
      <c r="N41" s="47">
        <v>2018</v>
      </c>
      <c r="O41" s="8">
        <v>43809</v>
      </c>
      <c r="P41" s="84">
        <v>1.125</v>
      </c>
      <c r="Q41" s="84"/>
      <c r="R41" s="85">
        <f>IF(P41="","",T41*M41*LOOKUP(RIGHT($D$2,3),定数!$A$6:$A$13,定数!$B$6:$B$13))</f>
        <v>6860.9651804714804</v>
      </c>
      <c r="S41" s="85"/>
      <c r="T41" s="86">
        <f t="shared" si="4"/>
        <v>33.00000000000081</v>
      </c>
      <c r="U41" s="86"/>
      <c r="V41" t="str">
        <f t="shared" si="7"/>
        <v/>
      </c>
      <c r="W41">
        <f t="shared" si="2"/>
        <v>0</v>
      </c>
      <c r="X41" s="41">
        <f t="shared" si="5"/>
        <v>157495.59079907465</v>
      </c>
      <c r="Y41" s="42">
        <f t="shared" si="6"/>
        <v>3.1935483870966341E-2</v>
      </c>
    </row>
    <row r="42" spans="2:25">
      <c r="B42" s="40">
        <v>34</v>
      </c>
      <c r="C42" s="83">
        <f t="shared" si="0"/>
        <v>159326.85807983397</v>
      </c>
      <c r="D42" s="83"/>
      <c r="E42" s="47">
        <v>2019</v>
      </c>
      <c r="F42" s="8">
        <v>43544</v>
      </c>
      <c r="G42" s="47" t="s">
        <v>3</v>
      </c>
      <c r="H42" s="84">
        <v>1.1334</v>
      </c>
      <c r="I42" s="84"/>
      <c r="J42" s="47">
        <v>14</v>
      </c>
      <c r="K42" s="87">
        <f t="shared" si="3"/>
        <v>4779.8057423950186</v>
      </c>
      <c r="L42" s="88"/>
      <c r="M42" s="6">
        <f>IF(J42="","",(K42/J42)/LOOKUP(RIGHT($D$2,3),定数!$A$6:$A$13,定数!$B$6:$B$13))</f>
        <v>3.1037699625941677</v>
      </c>
      <c r="N42" s="47">
        <v>2019</v>
      </c>
      <c r="O42" s="8">
        <v>43545</v>
      </c>
      <c r="P42" s="84">
        <v>1.1313</v>
      </c>
      <c r="Q42" s="84"/>
      <c r="R42" s="85">
        <f>IF(P42="","",T42*M42*LOOKUP(RIGHT($D$2,3),定数!$A$6:$A$13,定数!$B$6:$B$13))</f>
        <v>7169.7086135924965</v>
      </c>
      <c r="S42" s="85"/>
      <c r="T42" s="86">
        <f t="shared" si="4"/>
        <v>20.999999999999908</v>
      </c>
      <c r="U42" s="86"/>
      <c r="V42" t="str">
        <f t="shared" si="7"/>
        <v/>
      </c>
      <c r="W42">
        <f t="shared" si="2"/>
        <v>0</v>
      </c>
      <c r="X42" s="41">
        <f t="shared" si="5"/>
        <v>159326.85807983397</v>
      </c>
      <c r="Y42" s="42">
        <f t="shared" si="6"/>
        <v>0</v>
      </c>
    </row>
    <row r="43" spans="2:25">
      <c r="B43" s="40">
        <v>35</v>
      </c>
      <c r="C43" s="83">
        <f t="shared" si="0"/>
        <v>166496.56669342646</v>
      </c>
      <c r="D43" s="83"/>
      <c r="E43" s="47">
        <v>2019</v>
      </c>
      <c r="F43" s="8">
        <v>43549</v>
      </c>
      <c r="G43" s="47" t="s">
        <v>3</v>
      </c>
      <c r="H43" s="84">
        <v>1.1231</v>
      </c>
      <c r="I43" s="84"/>
      <c r="J43" s="47">
        <v>22</v>
      </c>
      <c r="K43" s="87">
        <f t="shared" si="3"/>
        <v>4994.8970008027936</v>
      </c>
      <c r="L43" s="88"/>
      <c r="M43" s="6">
        <f>IF(J43="","",(K43/J43)/LOOKUP(RIGHT($D$2,3),定数!$A$6:$A$13,定数!$B$6:$B$13))</f>
        <v>2.0640070251251212</v>
      </c>
      <c r="N43" s="47">
        <v>2019</v>
      </c>
      <c r="O43" s="8">
        <v>43551</v>
      </c>
      <c r="P43" s="84">
        <v>1.1197999999999999</v>
      </c>
      <c r="Q43" s="84"/>
      <c r="R43" s="85">
        <f>IF(P43="","",T43*M43*LOOKUP(RIGHT($D$2,3),定数!$A$6:$A$13,定数!$B$6:$B$13))</f>
        <v>7492.3455012043742</v>
      </c>
      <c r="S43" s="85"/>
      <c r="T43" s="86">
        <f t="shared" si="4"/>
        <v>33.00000000000081</v>
      </c>
      <c r="U43" s="86"/>
      <c r="V43" t="str">
        <f t="shared" si="7"/>
        <v/>
      </c>
      <c r="W43">
        <f t="shared" si="2"/>
        <v>0</v>
      </c>
      <c r="X43" s="41">
        <f t="shared" si="5"/>
        <v>166496.56669342646</v>
      </c>
      <c r="Y43" s="42">
        <f t="shared" si="6"/>
        <v>0</v>
      </c>
    </row>
    <row r="44" spans="2:25">
      <c r="B44" s="40">
        <v>36</v>
      </c>
      <c r="C44" s="83">
        <f t="shared" si="0"/>
        <v>173988.91219463083</v>
      </c>
      <c r="D44" s="83"/>
      <c r="E44" s="47">
        <v>2019</v>
      </c>
      <c r="F44" s="8">
        <v>43616</v>
      </c>
      <c r="G44" s="47" t="s">
        <v>3</v>
      </c>
      <c r="H44" s="84">
        <v>1.1178999999999999</v>
      </c>
      <c r="I44" s="84"/>
      <c r="J44" s="47">
        <v>40</v>
      </c>
      <c r="K44" s="87">
        <f t="shared" si="3"/>
        <v>5219.6673658389245</v>
      </c>
      <c r="L44" s="88"/>
      <c r="M44" s="6">
        <f>IF(J44="","",(K44/J44)/LOOKUP(RIGHT($D$2,3),定数!$A$6:$A$13,定数!$B$6:$B$13))</f>
        <v>1.1862880376906648</v>
      </c>
      <c r="N44" s="47">
        <v>2019</v>
      </c>
      <c r="O44" s="8">
        <v>43627</v>
      </c>
      <c r="P44" s="84">
        <v>1.1221000000000001</v>
      </c>
      <c r="Q44" s="84"/>
      <c r="R44" s="85">
        <f>IF(P44="","",T44*M44*LOOKUP(RIGHT($D$2,3),定数!$A$6:$A$13,定数!$B$6:$B$13))</f>
        <v>-5480.6507341311371</v>
      </c>
      <c r="S44" s="85"/>
      <c r="T44" s="86">
        <f t="shared" si="4"/>
        <v>-42.000000000002032</v>
      </c>
      <c r="U44" s="86"/>
      <c r="V44" t="str">
        <f t="shared" si="7"/>
        <v/>
      </c>
      <c r="W44">
        <f t="shared" si="2"/>
        <v>1</v>
      </c>
      <c r="X44" s="41">
        <f t="shared" si="5"/>
        <v>173988.91219463083</v>
      </c>
      <c r="Y44" s="42">
        <f t="shared" si="6"/>
        <v>0</v>
      </c>
    </row>
    <row r="45" spans="2:25">
      <c r="B45" s="40">
        <v>37</v>
      </c>
      <c r="C45" s="83">
        <f t="shared" si="0"/>
        <v>168508.26146049969</v>
      </c>
      <c r="D45" s="83"/>
      <c r="E45" s="47">
        <v>2019</v>
      </c>
      <c r="F45" s="8">
        <v>43648</v>
      </c>
      <c r="G45" s="47" t="s">
        <v>4</v>
      </c>
      <c r="H45" s="84">
        <v>1.1157999999999999</v>
      </c>
      <c r="I45" s="84"/>
      <c r="J45" s="47">
        <v>26</v>
      </c>
      <c r="K45" s="87">
        <f t="shared" si="3"/>
        <v>5055.247843814991</v>
      </c>
      <c r="L45" s="88"/>
      <c r="M45" s="6">
        <f>IF(J45="","",(K45/J45)/LOOKUP(RIGHT($D$2,3),定数!$A$6:$A$13,定数!$B$6:$B$13))</f>
        <v>1.7675691761590877</v>
      </c>
      <c r="N45" s="47">
        <v>2019</v>
      </c>
      <c r="O45" s="8">
        <v>43648</v>
      </c>
      <c r="P45" s="84">
        <v>1.113</v>
      </c>
      <c r="Q45" s="84"/>
      <c r="R45" s="85">
        <f>IF(P45="","",T45*M45*LOOKUP(RIGHT($D$2,3),定数!$A$6:$A$13,定数!$B$6:$B$13))</f>
        <v>-5444.1130625698224</v>
      </c>
      <c r="S45" s="85"/>
      <c r="T45" s="86">
        <f t="shared" si="4"/>
        <v>-27.999999999999137</v>
      </c>
      <c r="U45" s="86"/>
      <c r="V45" t="str">
        <f t="shared" si="7"/>
        <v/>
      </c>
      <c r="W45">
        <f t="shared" si="2"/>
        <v>2</v>
      </c>
      <c r="X45" s="41">
        <f t="shared" si="5"/>
        <v>173988.91219463083</v>
      </c>
      <c r="Y45" s="42">
        <f t="shared" si="6"/>
        <v>3.1500000000001527E-2</v>
      </c>
    </row>
    <row r="46" spans="2:25">
      <c r="B46" s="40">
        <v>38</v>
      </c>
      <c r="C46" s="83">
        <f t="shared" si="0"/>
        <v>163064.14839792988</v>
      </c>
      <c r="D46" s="83"/>
      <c r="E46" s="47">
        <v>2019</v>
      </c>
      <c r="F46" s="8">
        <v>43662</v>
      </c>
      <c r="G46" s="47" t="s">
        <v>3</v>
      </c>
      <c r="H46" s="84">
        <v>1.1060000000000001</v>
      </c>
      <c r="I46" s="84"/>
      <c r="J46" s="47">
        <v>31</v>
      </c>
      <c r="K46" s="87">
        <f t="shared" si="3"/>
        <v>4891.9244519378963</v>
      </c>
      <c r="L46" s="88"/>
      <c r="M46" s="6">
        <f>IF(J46="","",(K46/J46)/LOOKUP(RIGHT($D$2,3),定数!$A$6:$A$13,定数!$B$6:$B$13))</f>
        <v>1.4345819507149256</v>
      </c>
      <c r="N46" s="47">
        <v>2019</v>
      </c>
      <c r="O46" s="8">
        <v>43663</v>
      </c>
      <c r="P46" s="84">
        <v>1.1093</v>
      </c>
      <c r="Q46" s="84"/>
      <c r="R46" s="85">
        <f>IF(P46="","",T46*M46*LOOKUP(RIGHT($D$2,3),定数!$A$6:$A$13,定数!$B$6:$B$13))</f>
        <v>-5207.5324810949569</v>
      </c>
      <c r="S46" s="85"/>
      <c r="T46" s="86">
        <f t="shared" si="4"/>
        <v>-32.999999999998586</v>
      </c>
      <c r="U46" s="86"/>
      <c r="V46" t="str">
        <f t="shared" si="7"/>
        <v/>
      </c>
      <c r="W46">
        <f t="shared" si="2"/>
        <v>3</v>
      </c>
      <c r="X46" s="41">
        <f t="shared" si="5"/>
        <v>173988.91219463083</v>
      </c>
      <c r="Y46" s="42">
        <f t="shared" si="6"/>
        <v>6.2790000000000457E-2</v>
      </c>
    </row>
    <row r="47" spans="2:25">
      <c r="B47" s="40">
        <v>39</v>
      </c>
      <c r="C47" s="83">
        <f t="shared" si="0"/>
        <v>157856.61591683491</v>
      </c>
      <c r="D47" s="83"/>
      <c r="E47" s="40"/>
      <c r="F47" s="8"/>
      <c r="G47" s="40"/>
      <c r="H47" s="84"/>
      <c r="I47" s="84"/>
      <c r="J47" s="40"/>
      <c r="K47" s="87" t="str">
        <f t="shared" ref="K47:K74" si="8">IF(J47="","",C47*0.03)</f>
        <v/>
      </c>
      <c r="L47" s="88"/>
      <c r="M47" s="6" t="str">
        <f>IF(J47="","",(K47/J47)/LOOKUP(RIGHT($D$2,3),定数!$A$6:$A$13,定数!$B$6:$B$13))</f>
        <v/>
      </c>
      <c r="N47" s="40"/>
      <c r="O47" s="8"/>
      <c r="P47" s="84"/>
      <c r="Q47" s="84"/>
      <c r="R47" s="85" t="str">
        <f>IF(P47="","",T47*M47*LOOKUP(RIGHT($D$2,3),定数!$A$6:$A$13,定数!$B$6:$B$13))</f>
        <v/>
      </c>
      <c r="S47" s="85"/>
      <c r="T47" s="86" t="str">
        <f t="shared" si="4"/>
        <v/>
      </c>
      <c r="U47" s="86"/>
      <c r="V47" t="str">
        <f t="shared" si="7"/>
        <v/>
      </c>
      <c r="W47" t="str">
        <f t="shared" si="2"/>
        <v/>
      </c>
      <c r="X47" s="41">
        <f t="shared" si="5"/>
        <v>173988.91219463083</v>
      </c>
      <c r="Y47" s="42">
        <f t="shared" si="6"/>
        <v>9.2720254838708938E-2</v>
      </c>
    </row>
    <row r="48" spans="2:25">
      <c r="B48" s="40">
        <v>40</v>
      </c>
      <c r="C48" s="83" t="str">
        <f t="shared" si="0"/>
        <v/>
      </c>
      <c r="D48" s="83"/>
      <c r="E48" s="40"/>
      <c r="F48" s="8"/>
      <c r="G48" s="40"/>
      <c r="H48" s="84"/>
      <c r="I48" s="84"/>
      <c r="J48" s="40"/>
      <c r="K48" s="87" t="str">
        <f t="shared" si="8"/>
        <v/>
      </c>
      <c r="L48" s="88"/>
      <c r="M48" s="6" t="str">
        <f>IF(J48="","",(K48/J48)/LOOKUP(RIGHT($D$2,3),定数!$A$6:$A$13,定数!$B$6:$B$13))</f>
        <v/>
      </c>
      <c r="N48" s="40"/>
      <c r="O48" s="8"/>
      <c r="P48" s="84"/>
      <c r="Q48" s="84"/>
      <c r="R48" s="85" t="str">
        <f>IF(P48="","",T48*M48*LOOKUP(RIGHT($D$2,3),定数!$A$6:$A$13,定数!$B$6:$B$13))</f>
        <v/>
      </c>
      <c r="S48" s="85"/>
      <c r="T48" s="86" t="str">
        <f t="shared" si="4"/>
        <v/>
      </c>
      <c r="U48" s="86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3" t="str">
        <f t="shared" si="0"/>
        <v/>
      </c>
      <c r="D49" s="83"/>
      <c r="E49" s="40"/>
      <c r="F49" s="8"/>
      <c r="G49" s="40"/>
      <c r="H49" s="84"/>
      <c r="I49" s="84"/>
      <c r="J49" s="40"/>
      <c r="K49" s="87" t="str">
        <f t="shared" si="8"/>
        <v/>
      </c>
      <c r="L49" s="88"/>
      <c r="M49" s="6" t="str">
        <f>IF(J49="","",(K49/J49)/LOOKUP(RIGHT($D$2,3),定数!$A$6:$A$13,定数!$B$6:$B$13))</f>
        <v/>
      </c>
      <c r="N49" s="40"/>
      <c r="O49" s="8"/>
      <c r="P49" s="84"/>
      <c r="Q49" s="84"/>
      <c r="R49" s="85" t="str">
        <f>IF(P49="","",T49*M49*LOOKUP(RIGHT($D$2,3),定数!$A$6:$A$13,定数!$B$6:$B$13))</f>
        <v/>
      </c>
      <c r="S49" s="85"/>
      <c r="T49" s="86" t="str">
        <f t="shared" si="4"/>
        <v/>
      </c>
      <c r="U49" s="86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3" t="str">
        <f t="shared" si="0"/>
        <v/>
      </c>
      <c r="D50" s="83"/>
      <c r="E50" s="40"/>
      <c r="F50" s="8"/>
      <c r="G50" s="40"/>
      <c r="H50" s="84"/>
      <c r="I50" s="84"/>
      <c r="J50" s="40"/>
      <c r="K50" s="87" t="str">
        <f t="shared" si="8"/>
        <v/>
      </c>
      <c r="L50" s="88"/>
      <c r="M50" s="6" t="str">
        <f>IF(J50="","",(K50/J50)/LOOKUP(RIGHT($D$2,3),定数!$A$6:$A$13,定数!$B$6:$B$13))</f>
        <v/>
      </c>
      <c r="N50" s="40"/>
      <c r="O50" s="8"/>
      <c r="P50" s="84"/>
      <c r="Q50" s="84"/>
      <c r="R50" s="85" t="str">
        <f>IF(P50="","",T50*M50*LOOKUP(RIGHT($D$2,3),定数!$A$6:$A$13,定数!$B$6:$B$13))</f>
        <v/>
      </c>
      <c r="S50" s="85"/>
      <c r="T50" s="86" t="str">
        <f t="shared" si="4"/>
        <v/>
      </c>
      <c r="U50" s="86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3" t="str">
        <f t="shared" si="0"/>
        <v/>
      </c>
      <c r="D51" s="83"/>
      <c r="E51" s="40"/>
      <c r="F51" s="8"/>
      <c r="G51" s="40"/>
      <c r="H51" s="84"/>
      <c r="I51" s="84"/>
      <c r="J51" s="40"/>
      <c r="K51" s="87" t="str">
        <f t="shared" si="8"/>
        <v/>
      </c>
      <c r="L51" s="88"/>
      <c r="M51" s="6" t="str">
        <f>IF(J51="","",(K51/J51)/LOOKUP(RIGHT($D$2,3),定数!$A$6:$A$13,定数!$B$6:$B$13))</f>
        <v/>
      </c>
      <c r="N51" s="40"/>
      <c r="O51" s="8"/>
      <c r="P51" s="84"/>
      <c r="Q51" s="84"/>
      <c r="R51" s="85" t="str">
        <f>IF(P51="","",T51*M51*LOOKUP(RIGHT($D$2,3),定数!$A$6:$A$13,定数!$B$6:$B$13))</f>
        <v/>
      </c>
      <c r="S51" s="85"/>
      <c r="T51" s="86" t="str">
        <f t="shared" si="4"/>
        <v/>
      </c>
      <c r="U51" s="86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3" t="str">
        <f t="shared" si="0"/>
        <v/>
      </c>
      <c r="D52" s="83"/>
      <c r="E52" s="40"/>
      <c r="F52" s="8"/>
      <c r="G52" s="40"/>
      <c r="H52" s="84"/>
      <c r="I52" s="84"/>
      <c r="J52" s="40"/>
      <c r="K52" s="87" t="str">
        <f t="shared" si="8"/>
        <v/>
      </c>
      <c r="L52" s="88"/>
      <c r="M52" s="6" t="str">
        <f>IF(J52="","",(K52/J52)/LOOKUP(RIGHT($D$2,3),定数!$A$6:$A$13,定数!$B$6:$B$13))</f>
        <v/>
      </c>
      <c r="N52" s="40"/>
      <c r="O52" s="8"/>
      <c r="P52" s="84"/>
      <c r="Q52" s="84"/>
      <c r="R52" s="85" t="str">
        <f>IF(P52="","",T52*M52*LOOKUP(RIGHT($D$2,3),定数!$A$6:$A$13,定数!$B$6:$B$13))</f>
        <v/>
      </c>
      <c r="S52" s="85"/>
      <c r="T52" s="86" t="str">
        <f t="shared" si="4"/>
        <v/>
      </c>
      <c r="U52" s="86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3" t="str">
        <f t="shared" si="0"/>
        <v/>
      </c>
      <c r="D53" s="83"/>
      <c r="E53" s="40"/>
      <c r="F53" s="8"/>
      <c r="G53" s="40"/>
      <c r="H53" s="84"/>
      <c r="I53" s="84"/>
      <c r="J53" s="40"/>
      <c r="K53" s="87" t="str">
        <f t="shared" si="8"/>
        <v/>
      </c>
      <c r="L53" s="88"/>
      <c r="M53" s="6" t="str">
        <f>IF(J53="","",(K53/J53)/LOOKUP(RIGHT($D$2,3),定数!$A$6:$A$13,定数!$B$6:$B$13))</f>
        <v/>
      </c>
      <c r="N53" s="40"/>
      <c r="O53" s="8"/>
      <c r="P53" s="84"/>
      <c r="Q53" s="84"/>
      <c r="R53" s="85" t="str">
        <f>IF(P53="","",T53*M53*LOOKUP(RIGHT($D$2,3),定数!$A$6:$A$13,定数!$B$6:$B$13))</f>
        <v/>
      </c>
      <c r="S53" s="85"/>
      <c r="T53" s="86" t="str">
        <f t="shared" si="4"/>
        <v/>
      </c>
      <c r="U53" s="86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3" t="str">
        <f t="shared" si="0"/>
        <v/>
      </c>
      <c r="D54" s="83"/>
      <c r="E54" s="40"/>
      <c r="F54" s="8"/>
      <c r="G54" s="40"/>
      <c r="H54" s="84"/>
      <c r="I54" s="84"/>
      <c r="J54" s="40"/>
      <c r="K54" s="87" t="str">
        <f t="shared" si="8"/>
        <v/>
      </c>
      <c r="L54" s="88"/>
      <c r="M54" s="6" t="str">
        <f>IF(J54="","",(K54/J54)/LOOKUP(RIGHT($D$2,3),定数!$A$6:$A$13,定数!$B$6:$B$13))</f>
        <v/>
      </c>
      <c r="N54" s="40"/>
      <c r="O54" s="8"/>
      <c r="P54" s="84"/>
      <c r="Q54" s="84"/>
      <c r="R54" s="85" t="str">
        <f>IF(P54="","",T54*M54*LOOKUP(RIGHT($D$2,3),定数!$A$6:$A$13,定数!$B$6:$B$13))</f>
        <v/>
      </c>
      <c r="S54" s="85"/>
      <c r="T54" s="86" t="str">
        <f t="shared" si="4"/>
        <v/>
      </c>
      <c r="U54" s="86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3" t="str">
        <f t="shared" si="0"/>
        <v/>
      </c>
      <c r="D55" s="83"/>
      <c r="E55" s="40"/>
      <c r="F55" s="8"/>
      <c r="G55" s="40"/>
      <c r="H55" s="84"/>
      <c r="I55" s="84"/>
      <c r="J55" s="40"/>
      <c r="K55" s="87" t="str">
        <f t="shared" si="8"/>
        <v/>
      </c>
      <c r="L55" s="88"/>
      <c r="M55" s="6" t="str">
        <f>IF(J55="","",(K55/J55)/LOOKUP(RIGHT($D$2,3),定数!$A$6:$A$13,定数!$B$6:$B$13))</f>
        <v/>
      </c>
      <c r="N55" s="40"/>
      <c r="O55" s="8"/>
      <c r="P55" s="84"/>
      <c r="Q55" s="84"/>
      <c r="R55" s="85" t="str">
        <f>IF(P55="","",T55*M55*LOOKUP(RIGHT($D$2,3),定数!$A$6:$A$13,定数!$B$6:$B$13))</f>
        <v/>
      </c>
      <c r="S55" s="85"/>
      <c r="T55" s="86" t="str">
        <f t="shared" si="4"/>
        <v/>
      </c>
      <c r="U55" s="86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3" t="str">
        <f t="shared" si="0"/>
        <v/>
      </c>
      <c r="D56" s="83"/>
      <c r="E56" s="40"/>
      <c r="F56" s="8"/>
      <c r="G56" s="40"/>
      <c r="H56" s="84"/>
      <c r="I56" s="84"/>
      <c r="J56" s="40"/>
      <c r="K56" s="87" t="str">
        <f t="shared" si="8"/>
        <v/>
      </c>
      <c r="L56" s="88"/>
      <c r="M56" s="6" t="str">
        <f>IF(J56="","",(K56/J56)/LOOKUP(RIGHT($D$2,3),定数!$A$6:$A$13,定数!$B$6:$B$13))</f>
        <v/>
      </c>
      <c r="N56" s="40"/>
      <c r="O56" s="8"/>
      <c r="P56" s="84"/>
      <c r="Q56" s="84"/>
      <c r="R56" s="85" t="str">
        <f>IF(P56="","",T56*M56*LOOKUP(RIGHT($D$2,3),定数!$A$6:$A$13,定数!$B$6:$B$13))</f>
        <v/>
      </c>
      <c r="S56" s="85"/>
      <c r="T56" s="86" t="str">
        <f t="shared" si="4"/>
        <v/>
      </c>
      <c r="U56" s="86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3" t="str">
        <f t="shared" si="0"/>
        <v/>
      </c>
      <c r="D57" s="83"/>
      <c r="E57" s="40"/>
      <c r="F57" s="8"/>
      <c r="G57" s="40"/>
      <c r="H57" s="84"/>
      <c r="I57" s="84"/>
      <c r="J57" s="40"/>
      <c r="K57" s="87" t="str">
        <f t="shared" si="8"/>
        <v/>
      </c>
      <c r="L57" s="88"/>
      <c r="M57" s="6" t="str">
        <f>IF(J57="","",(K57/J57)/LOOKUP(RIGHT($D$2,3),定数!$A$6:$A$13,定数!$B$6:$B$13))</f>
        <v/>
      </c>
      <c r="N57" s="40"/>
      <c r="O57" s="8"/>
      <c r="P57" s="84"/>
      <c r="Q57" s="84"/>
      <c r="R57" s="85" t="str">
        <f>IF(P57="","",T57*M57*LOOKUP(RIGHT($D$2,3),定数!$A$6:$A$13,定数!$B$6:$B$13))</f>
        <v/>
      </c>
      <c r="S57" s="85"/>
      <c r="T57" s="86" t="str">
        <f t="shared" si="4"/>
        <v/>
      </c>
      <c r="U57" s="86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3" t="str">
        <f t="shared" si="0"/>
        <v/>
      </c>
      <c r="D58" s="83"/>
      <c r="E58" s="40"/>
      <c r="F58" s="8"/>
      <c r="G58" s="40"/>
      <c r="H58" s="84"/>
      <c r="I58" s="84"/>
      <c r="J58" s="40"/>
      <c r="K58" s="87" t="str">
        <f t="shared" si="8"/>
        <v/>
      </c>
      <c r="L58" s="88"/>
      <c r="M58" s="6" t="str">
        <f>IF(J58="","",(K58/J58)/LOOKUP(RIGHT($D$2,3),定数!$A$6:$A$13,定数!$B$6:$B$13))</f>
        <v/>
      </c>
      <c r="N58" s="40"/>
      <c r="O58" s="8"/>
      <c r="P58" s="84"/>
      <c r="Q58" s="84"/>
      <c r="R58" s="85" t="str">
        <f>IF(P58="","",T58*M58*LOOKUP(RIGHT($D$2,3),定数!$A$6:$A$13,定数!$B$6:$B$13))</f>
        <v/>
      </c>
      <c r="S58" s="85"/>
      <c r="T58" s="86" t="str">
        <f t="shared" si="4"/>
        <v/>
      </c>
      <c r="U58" s="86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3" t="str">
        <f t="shared" si="0"/>
        <v/>
      </c>
      <c r="D59" s="83"/>
      <c r="E59" s="40"/>
      <c r="F59" s="8"/>
      <c r="G59" s="40"/>
      <c r="H59" s="84"/>
      <c r="I59" s="84"/>
      <c r="J59" s="40"/>
      <c r="K59" s="87" t="str">
        <f t="shared" si="8"/>
        <v/>
      </c>
      <c r="L59" s="88"/>
      <c r="M59" s="6" t="str">
        <f>IF(J59="","",(K59/J59)/LOOKUP(RIGHT($D$2,3),定数!$A$6:$A$13,定数!$B$6:$B$13))</f>
        <v/>
      </c>
      <c r="N59" s="40"/>
      <c r="O59" s="8"/>
      <c r="P59" s="84"/>
      <c r="Q59" s="84"/>
      <c r="R59" s="85" t="str">
        <f>IF(P59="","",T59*M59*LOOKUP(RIGHT($D$2,3),定数!$A$6:$A$13,定数!$B$6:$B$13))</f>
        <v/>
      </c>
      <c r="S59" s="85"/>
      <c r="T59" s="86" t="str">
        <f t="shared" si="4"/>
        <v/>
      </c>
      <c r="U59" s="86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3" t="str">
        <f t="shared" si="0"/>
        <v/>
      </c>
      <c r="D60" s="83"/>
      <c r="E60" s="40"/>
      <c r="F60" s="8"/>
      <c r="G60" s="40"/>
      <c r="H60" s="84"/>
      <c r="I60" s="84"/>
      <c r="J60" s="40"/>
      <c r="K60" s="87" t="str">
        <f t="shared" si="8"/>
        <v/>
      </c>
      <c r="L60" s="88"/>
      <c r="M60" s="6" t="str">
        <f>IF(J60="","",(K60/J60)/LOOKUP(RIGHT($D$2,3),定数!$A$6:$A$13,定数!$B$6:$B$13))</f>
        <v/>
      </c>
      <c r="N60" s="40"/>
      <c r="O60" s="8"/>
      <c r="P60" s="84"/>
      <c r="Q60" s="84"/>
      <c r="R60" s="85" t="str">
        <f>IF(P60="","",T60*M60*LOOKUP(RIGHT($D$2,3),定数!$A$6:$A$13,定数!$B$6:$B$13))</f>
        <v/>
      </c>
      <c r="S60" s="85"/>
      <c r="T60" s="86" t="str">
        <f t="shared" si="4"/>
        <v/>
      </c>
      <c r="U60" s="86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3" t="str">
        <f t="shared" si="0"/>
        <v/>
      </c>
      <c r="D61" s="83"/>
      <c r="E61" s="40"/>
      <c r="F61" s="8"/>
      <c r="G61" s="40"/>
      <c r="H61" s="84"/>
      <c r="I61" s="84"/>
      <c r="J61" s="40"/>
      <c r="K61" s="87" t="str">
        <f t="shared" si="8"/>
        <v/>
      </c>
      <c r="L61" s="88"/>
      <c r="M61" s="6" t="str">
        <f>IF(J61="","",(K61/J61)/LOOKUP(RIGHT($D$2,3),定数!$A$6:$A$13,定数!$B$6:$B$13))</f>
        <v/>
      </c>
      <c r="N61" s="40"/>
      <c r="O61" s="8"/>
      <c r="P61" s="84"/>
      <c r="Q61" s="84"/>
      <c r="R61" s="85" t="str">
        <f>IF(P61="","",T61*M61*LOOKUP(RIGHT($D$2,3),定数!$A$6:$A$13,定数!$B$6:$B$13))</f>
        <v/>
      </c>
      <c r="S61" s="85"/>
      <c r="T61" s="86" t="str">
        <f t="shared" si="4"/>
        <v/>
      </c>
      <c r="U61" s="86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3" t="str">
        <f t="shared" si="0"/>
        <v/>
      </c>
      <c r="D62" s="83"/>
      <c r="E62" s="40"/>
      <c r="F62" s="8"/>
      <c r="G62" s="40"/>
      <c r="H62" s="84"/>
      <c r="I62" s="84"/>
      <c r="J62" s="40"/>
      <c r="K62" s="87" t="str">
        <f t="shared" si="8"/>
        <v/>
      </c>
      <c r="L62" s="88"/>
      <c r="M62" s="6" t="str">
        <f>IF(J62="","",(K62/J62)/LOOKUP(RIGHT($D$2,3),定数!$A$6:$A$13,定数!$B$6:$B$13))</f>
        <v/>
      </c>
      <c r="N62" s="40"/>
      <c r="O62" s="8"/>
      <c r="P62" s="84"/>
      <c r="Q62" s="84"/>
      <c r="R62" s="85" t="str">
        <f>IF(P62="","",T62*M62*LOOKUP(RIGHT($D$2,3),定数!$A$6:$A$13,定数!$B$6:$B$13))</f>
        <v/>
      </c>
      <c r="S62" s="85"/>
      <c r="T62" s="86" t="str">
        <f t="shared" si="4"/>
        <v/>
      </c>
      <c r="U62" s="86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3" t="str">
        <f t="shared" si="0"/>
        <v/>
      </c>
      <c r="D63" s="83"/>
      <c r="E63" s="40"/>
      <c r="F63" s="8"/>
      <c r="G63" s="40"/>
      <c r="H63" s="84"/>
      <c r="I63" s="84"/>
      <c r="J63" s="40"/>
      <c r="K63" s="87" t="str">
        <f t="shared" si="8"/>
        <v/>
      </c>
      <c r="L63" s="88"/>
      <c r="M63" s="6" t="str">
        <f>IF(J63="","",(K63/J63)/LOOKUP(RIGHT($D$2,3),定数!$A$6:$A$13,定数!$B$6:$B$13))</f>
        <v/>
      </c>
      <c r="N63" s="40"/>
      <c r="O63" s="8"/>
      <c r="P63" s="84"/>
      <c r="Q63" s="84"/>
      <c r="R63" s="85" t="str">
        <f>IF(P63="","",T63*M63*LOOKUP(RIGHT($D$2,3),定数!$A$6:$A$13,定数!$B$6:$B$13))</f>
        <v/>
      </c>
      <c r="S63" s="85"/>
      <c r="T63" s="86" t="str">
        <f t="shared" si="4"/>
        <v/>
      </c>
      <c r="U63" s="86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3" t="str">
        <f t="shared" si="0"/>
        <v/>
      </c>
      <c r="D64" s="83"/>
      <c r="E64" s="40"/>
      <c r="F64" s="8"/>
      <c r="G64" s="40"/>
      <c r="H64" s="84"/>
      <c r="I64" s="84"/>
      <c r="J64" s="40"/>
      <c r="K64" s="87" t="str">
        <f t="shared" si="8"/>
        <v/>
      </c>
      <c r="L64" s="88"/>
      <c r="M64" s="6" t="str">
        <f>IF(J64="","",(K64/J64)/LOOKUP(RIGHT($D$2,3),定数!$A$6:$A$13,定数!$B$6:$B$13))</f>
        <v/>
      </c>
      <c r="N64" s="40"/>
      <c r="O64" s="8"/>
      <c r="P64" s="84"/>
      <c r="Q64" s="84"/>
      <c r="R64" s="85" t="str">
        <f>IF(P64="","",T64*M64*LOOKUP(RIGHT($D$2,3),定数!$A$6:$A$13,定数!$B$6:$B$13))</f>
        <v/>
      </c>
      <c r="S64" s="85"/>
      <c r="T64" s="86" t="str">
        <f t="shared" si="4"/>
        <v/>
      </c>
      <c r="U64" s="86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3" t="str">
        <f t="shared" si="0"/>
        <v/>
      </c>
      <c r="D65" s="83"/>
      <c r="E65" s="40"/>
      <c r="F65" s="8"/>
      <c r="G65" s="40"/>
      <c r="H65" s="84"/>
      <c r="I65" s="84"/>
      <c r="J65" s="40"/>
      <c r="K65" s="87" t="str">
        <f t="shared" si="8"/>
        <v/>
      </c>
      <c r="L65" s="88"/>
      <c r="M65" s="6" t="str">
        <f>IF(J65="","",(K65/J65)/LOOKUP(RIGHT($D$2,3),定数!$A$6:$A$13,定数!$B$6:$B$13))</f>
        <v/>
      </c>
      <c r="N65" s="40"/>
      <c r="O65" s="8"/>
      <c r="P65" s="84"/>
      <c r="Q65" s="84"/>
      <c r="R65" s="85" t="str">
        <f>IF(P65="","",T65*M65*LOOKUP(RIGHT($D$2,3),定数!$A$6:$A$13,定数!$B$6:$B$13))</f>
        <v/>
      </c>
      <c r="S65" s="85"/>
      <c r="T65" s="86" t="str">
        <f t="shared" si="4"/>
        <v/>
      </c>
      <c r="U65" s="86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3" t="str">
        <f t="shared" si="0"/>
        <v/>
      </c>
      <c r="D66" s="83"/>
      <c r="E66" s="40"/>
      <c r="F66" s="8"/>
      <c r="G66" s="40"/>
      <c r="H66" s="84"/>
      <c r="I66" s="84"/>
      <c r="J66" s="40"/>
      <c r="K66" s="87" t="str">
        <f t="shared" si="8"/>
        <v/>
      </c>
      <c r="L66" s="88"/>
      <c r="M66" s="6" t="str">
        <f>IF(J66="","",(K66/J66)/LOOKUP(RIGHT($D$2,3),定数!$A$6:$A$13,定数!$B$6:$B$13))</f>
        <v/>
      </c>
      <c r="N66" s="40"/>
      <c r="O66" s="8"/>
      <c r="P66" s="84"/>
      <c r="Q66" s="84"/>
      <c r="R66" s="85" t="str">
        <f>IF(P66="","",T66*M66*LOOKUP(RIGHT($D$2,3),定数!$A$6:$A$13,定数!$B$6:$B$13))</f>
        <v/>
      </c>
      <c r="S66" s="85"/>
      <c r="T66" s="86" t="str">
        <f t="shared" si="4"/>
        <v/>
      </c>
      <c r="U66" s="86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3" t="str">
        <f t="shared" si="0"/>
        <v/>
      </c>
      <c r="D67" s="83"/>
      <c r="E67" s="40"/>
      <c r="F67" s="8"/>
      <c r="G67" s="40"/>
      <c r="H67" s="84"/>
      <c r="I67" s="84"/>
      <c r="J67" s="40"/>
      <c r="K67" s="87" t="str">
        <f t="shared" si="8"/>
        <v/>
      </c>
      <c r="L67" s="88"/>
      <c r="M67" s="6" t="str">
        <f>IF(J67="","",(K67/J67)/LOOKUP(RIGHT($D$2,3),定数!$A$6:$A$13,定数!$B$6:$B$13))</f>
        <v/>
      </c>
      <c r="N67" s="40"/>
      <c r="O67" s="8"/>
      <c r="P67" s="84"/>
      <c r="Q67" s="84"/>
      <c r="R67" s="85" t="str">
        <f>IF(P67="","",T67*M67*LOOKUP(RIGHT($D$2,3),定数!$A$6:$A$13,定数!$B$6:$B$13))</f>
        <v/>
      </c>
      <c r="S67" s="85"/>
      <c r="T67" s="86" t="str">
        <f t="shared" si="4"/>
        <v/>
      </c>
      <c r="U67" s="86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3" t="str">
        <f t="shared" si="0"/>
        <v/>
      </c>
      <c r="D68" s="83"/>
      <c r="E68" s="40"/>
      <c r="F68" s="8"/>
      <c r="G68" s="40"/>
      <c r="H68" s="84"/>
      <c r="I68" s="84"/>
      <c r="J68" s="40"/>
      <c r="K68" s="87" t="str">
        <f t="shared" si="8"/>
        <v/>
      </c>
      <c r="L68" s="88"/>
      <c r="M68" s="6" t="str">
        <f>IF(J68="","",(K68/J68)/LOOKUP(RIGHT($D$2,3),定数!$A$6:$A$13,定数!$B$6:$B$13))</f>
        <v/>
      </c>
      <c r="N68" s="40"/>
      <c r="O68" s="8"/>
      <c r="P68" s="84"/>
      <c r="Q68" s="84"/>
      <c r="R68" s="85" t="str">
        <f>IF(P68="","",T68*M68*LOOKUP(RIGHT($D$2,3),定数!$A$6:$A$13,定数!$B$6:$B$13))</f>
        <v/>
      </c>
      <c r="S68" s="85"/>
      <c r="T68" s="86" t="str">
        <f t="shared" si="4"/>
        <v/>
      </c>
      <c r="U68" s="86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3" t="str">
        <f t="shared" si="0"/>
        <v/>
      </c>
      <c r="D69" s="83"/>
      <c r="E69" s="40"/>
      <c r="F69" s="8"/>
      <c r="G69" s="40"/>
      <c r="H69" s="84"/>
      <c r="I69" s="84"/>
      <c r="J69" s="40"/>
      <c r="K69" s="87" t="str">
        <f t="shared" si="8"/>
        <v/>
      </c>
      <c r="L69" s="88"/>
      <c r="M69" s="6" t="str">
        <f>IF(J69="","",(K69/J69)/LOOKUP(RIGHT($D$2,3),定数!$A$6:$A$13,定数!$B$6:$B$13))</f>
        <v/>
      </c>
      <c r="N69" s="40"/>
      <c r="O69" s="8"/>
      <c r="P69" s="84"/>
      <c r="Q69" s="84"/>
      <c r="R69" s="85" t="str">
        <f>IF(P69="","",T69*M69*LOOKUP(RIGHT($D$2,3),定数!$A$6:$A$13,定数!$B$6:$B$13))</f>
        <v/>
      </c>
      <c r="S69" s="85"/>
      <c r="T69" s="86" t="str">
        <f t="shared" si="4"/>
        <v/>
      </c>
      <c r="U69" s="86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3" t="str">
        <f t="shared" si="0"/>
        <v/>
      </c>
      <c r="D70" s="83"/>
      <c r="E70" s="40"/>
      <c r="F70" s="8"/>
      <c r="G70" s="40"/>
      <c r="H70" s="84"/>
      <c r="I70" s="84"/>
      <c r="J70" s="40"/>
      <c r="K70" s="87" t="str">
        <f t="shared" si="8"/>
        <v/>
      </c>
      <c r="L70" s="88"/>
      <c r="M70" s="6" t="str">
        <f>IF(J70="","",(K70/J70)/LOOKUP(RIGHT($D$2,3),定数!$A$6:$A$13,定数!$B$6:$B$13))</f>
        <v/>
      </c>
      <c r="N70" s="40"/>
      <c r="O70" s="8"/>
      <c r="P70" s="84"/>
      <c r="Q70" s="84"/>
      <c r="R70" s="85" t="str">
        <f>IF(P70="","",T70*M70*LOOKUP(RIGHT($D$2,3),定数!$A$6:$A$13,定数!$B$6:$B$13))</f>
        <v/>
      </c>
      <c r="S70" s="85"/>
      <c r="T70" s="86" t="str">
        <f t="shared" si="4"/>
        <v/>
      </c>
      <c r="U70" s="86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3" t="str">
        <f t="shared" si="0"/>
        <v/>
      </c>
      <c r="D71" s="83"/>
      <c r="E71" s="40"/>
      <c r="F71" s="8"/>
      <c r="G71" s="40"/>
      <c r="H71" s="84"/>
      <c r="I71" s="84"/>
      <c r="J71" s="40"/>
      <c r="K71" s="87" t="str">
        <f t="shared" si="8"/>
        <v/>
      </c>
      <c r="L71" s="88"/>
      <c r="M71" s="6" t="str">
        <f>IF(J71="","",(K71/J71)/LOOKUP(RIGHT($D$2,3),定数!$A$6:$A$13,定数!$B$6:$B$13))</f>
        <v/>
      </c>
      <c r="N71" s="40"/>
      <c r="O71" s="8"/>
      <c r="P71" s="84"/>
      <c r="Q71" s="84"/>
      <c r="R71" s="85" t="str">
        <f>IF(P71="","",T71*M71*LOOKUP(RIGHT($D$2,3),定数!$A$6:$A$13,定数!$B$6:$B$13))</f>
        <v/>
      </c>
      <c r="S71" s="85"/>
      <c r="T71" s="86" t="str">
        <f t="shared" si="4"/>
        <v/>
      </c>
      <c r="U71" s="86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3" t="str">
        <f t="shared" si="0"/>
        <v/>
      </c>
      <c r="D72" s="83"/>
      <c r="E72" s="40"/>
      <c r="F72" s="8"/>
      <c r="G72" s="40"/>
      <c r="H72" s="84"/>
      <c r="I72" s="84"/>
      <c r="J72" s="40"/>
      <c r="K72" s="87" t="str">
        <f t="shared" si="8"/>
        <v/>
      </c>
      <c r="L72" s="88"/>
      <c r="M72" s="6" t="str">
        <f>IF(J72="","",(K72/J72)/LOOKUP(RIGHT($D$2,3),定数!$A$6:$A$13,定数!$B$6:$B$13))</f>
        <v/>
      </c>
      <c r="N72" s="40"/>
      <c r="O72" s="8"/>
      <c r="P72" s="84"/>
      <c r="Q72" s="84"/>
      <c r="R72" s="85" t="str">
        <f>IF(P72="","",T72*M72*LOOKUP(RIGHT($D$2,3),定数!$A$6:$A$13,定数!$B$6:$B$13))</f>
        <v/>
      </c>
      <c r="S72" s="85"/>
      <c r="T72" s="86" t="str">
        <f t="shared" si="4"/>
        <v/>
      </c>
      <c r="U72" s="86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3" t="str">
        <f t="shared" si="0"/>
        <v/>
      </c>
      <c r="D73" s="83"/>
      <c r="E73" s="40"/>
      <c r="F73" s="8"/>
      <c r="G73" s="40"/>
      <c r="H73" s="84"/>
      <c r="I73" s="84"/>
      <c r="J73" s="40"/>
      <c r="K73" s="87" t="str">
        <f t="shared" si="8"/>
        <v/>
      </c>
      <c r="L73" s="88"/>
      <c r="M73" s="6" t="str">
        <f>IF(J73="","",(K73/J73)/LOOKUP(RIGHT($D$2,3),定数!$A$6:$A$13,定数!$B$6:$B$13))</f>
        <v/>
      </c>
      <c r="N73" s="40"/>
      <c r="O73" s="8"/>
      <c r="P73" s="84"/>
      <c r="Q73" s="84"/>
      <c r="R73" s="85" t="str">
        <f>IF(P73="","",T73*M73*LOOKUP(RIGHT($D$2,3),定数!$A$6:$A$13,定数!$B$6:$B$13))</f>
        <v/>
      </c>
      <c r="S73" s="85"/>
      <c r="T73" s="86" t="str">
        <f t="shared" si="4"/>
        <v/>
      </c>
      <c r="U73" s="86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3" t="str">
        <f t="shared" ref="C74:C108" si="9">IF(R73="","",C73+R73)</f>
        <v/>
      </c>
      <c r="D74" s="83"/>
      <c r="E74" s="40"/>
      <c r="F74" s="8"/>
      <c r="G74" s="40"/>
      <c r="H74" s="84"/>
      <c r="I74" s="84"/>
      <c r="J74" s="40"/>
      <c r="K74" s="87" t="str">
        <f t="shared" si="8"/>
        <v/>
      </c>
      <c r="L74" s="88"/>
      <c r="M74" s="6" t="str">
        <f>IF(J74="","",(K74/J74)/LOOKUP(RIGHT($D$2,3),定数!$A$6:$A$13,定数!$B$6:$B$13))</f>
        <v/>
      </c>
      <c r="N74" s="40"/>
      <c r="O74" s="8"/>
      <c r="P74" s="84"/>
      <c r="Q74" s="84"/>
      <c r="R74" s="85" t="str">
        <f>IF(P74="","",T74*M74*LOOKUP(RIGHT($D$2,3),定数!$A$6:$A$13,定数!$B$6:$B$13))</f>
        <v/>
      </c>
      <c r="S74" s="85"/>
      <c r="T74" s="86" t="str">
        <f t="shared" si="4"/>
        <v/>
      </c>
      <c r="U74" s="86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3" t="str">
        <f t="shared" si="9"/>
        <v/>
      </c>
      <c r="D75" s="83"/>
      <c r="E75" s="40"/>
      <c r="F75" s="8"/>
      <c r="G75" s="40"/>
      <c r="H75" s="84"/>
      <c r="I75" s="84"/>
      <c r="J75" s="40"/>
      <c r="K75" s="87" t="str">
        <f t="shared" ref="K75:K108" si="10">IF(J75="","",C75*0.03)</f>
        <v/>
      </c>
      <c r="L75" s="88"/>
      <c r="M75" s="6" t="str">
        <f>IF(J75="","",(K75/J75)/LOOKUP(RIGHT($D$2,3),定数!$A$6:$A$13,定数!$B$6:$B$13))</f>
        <v/>
      </c>
      <c r="N75" s="40"/>
      <c r="O75" s="8"/>
      <c r="P75" s="84"/>
      <c r="Q75" s="84"/>
      <c r="R75" s="85" t="str">
        <f>IF(P75="","",T75*M75*LOOKUP(RIGHT($D$2,3),定数!$A$6:$A$13,定数!$B$6:$B$13))</f>
        <v/>
      </c>
      <c r="S75" s="85"/>
      <c r="T75" s="86" t="str">
        <f t="shared" si="4"/>
        <v/>
      </c>
      <c r="U75" s="86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3" t="str">
        <f t="shared" si="9"/>
        <v/>
      </c>
      <c r="D76" s="83"/>
      <c r="E76" s="40"/>
      <c r="F76" s="8"/>
      <c r="G76" s="40"/>
      <c r="H76" s="84"/>
      <c r="I76" s="84"/>
      <c r="J76" s="40"/>
      <c r="K76" s="87" t="str">
        <f t="shared" si="10"/>
        <v/>
      </c>
      <c r="L76" s="88"/>
      <c r="M76" s="6" t="str">
        <f>IF(J76="","",(K76/J76)/LOOKUP(RIGHT($D$2,3),定数!$A$6:$A$13,定数!$B$6:$B$13))</f>
        <v/>
      </c>
      <c r="N76" s="40"/>
      <c r="O76" s="8"/>
      <c r="P76" s="84"/>
      <c r="Q76" s="84"/>
      <c r="R76" s="85" t="str">
        <f>IF(P76="","",T76*M76*LOOKUP(RIGHT($D$2,3),定数!$A$6:$A$13,定数!$B$6:$B$13))</f>
        <v/>
      </c>
      <c r="S76" s="85"/>
      <c r="T76" s="86" t="str">
        <f t="shared" ref="T76:T108" si="12">IF(P76="","",IF(G76="買",(P76-H76),(H76-P76))*IF(RIGHT($D$2,3)="JPY",100,10000))</f>
        <v/>
      </c>
      <c r="U76" s="86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83" t="str">
        <f t="shared" si="9"/>
        <v/>
      </c>
      <c r="D77" s="83"/>
      <c r="E77" s="40"/>
      <c r="F77" s="8"/>
      <c r="G77" s="40"/>
      <c r="H77" s="84"/>
      <c r="I77" s="84"/>
      <c r="J77" s="40"/>
      <c r="K77" s="87" t="str">
        <f t="shared" si="10"/>
        <v/>
      </c>
      <c r="L77" s="88"/>
      <c r="M77" s="6" t="str">
        <f>IF(J77="","",(K77/J77)/LOOKUP(RIGHT($D$2,3),定数!$A$6:$A$13,定数!$B$6:$B$13))</f>
        <v/>
      </c>
      <c r="N77" s="40"/>
      <c r="O77" s="8"/>
      <c r="P77" s="84"/>
      <c r="Q77" s="84"/>
      <c r="R77" s="85" t="str">
        <f>IF(P77="","",T77*M77*LOOKUP(RIGHT($D$2,3),定数!$A$6:$A$13,定数!$B$6:$B$13))</f>
        <v/>
      </c>
      <c r="S77" s="85"/>
      <c r="T77" s="86" t="str">
        <f t="shared" si="12"/>
        <v/>
      </c>
      <c r="U77" s="86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83" t="str">
        <f t="shared" si="9"/>
        <v/>
      </c>
      <c r="D78" s="83"/>
      <c r="E78" s="40"/>
      <c r="F78" s="8"/>
      <c r="G78" s="40"/>
      <c r="H78" s="84"/>
      <c r="I78" s="84"/>
      <c r="J78" s="40"/>
      <c r="K78" s="87" t="str">
        <f t="shared" si="10"/>
        <v/>
      </c>
      <c r="L78" s="88"/>
      <c r="M78" s="6" t="str">
        <f>IF(J78="","",(K78/J78)/LOOKUP(RIGHT($D$2,3),定数!$A$6:$A$13,定数!$B$6:$B$13))</f>
        <v/>
      </c>
      <c r="N78" s="40"/>
      <c r="O78" s="8"/>
      <c r="P78" s="84"/>
      <c r="Q78" s="84"/>
      <c r="R78" s="85" t="str">
        <f>IF(P78="","",T78*M78*LOOKUP(RIGHT($D$2,3),定数!$A$6:$A$13,定数!$B$6:$B$13))</f>
        <v/>
      </c>
      <c r="S78" s="85"/>
      <c r="T78" s="86" t="str">
        <f t="shared" si="12"/>
        <v/>
      </c>
      <c r="U78" s="86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83" t="str">
        <f t="shared" si="9"/>
        <v/>
      </c>
      <c r="D79" s="83"/>
      <c r="E79" s="40"/>
      <c r="F79" s="8"/>
      <c r="G79" s="40"/>
      <c r="H79" s="84"/>
      <c r="I79" s="84"/>
      <c r="J79" s="40"/>
      <c r="K79" s="87" t="str">
        <f t="shared" si="10"/>
        <v/>
      </c>
      <c r="L79" s="88"/>
      <c r="M79" s="6" t="str">
        <f>IF(J79="","",(K79/J79)/LOOKUP(RIGHT($D$2,3),定数!$A$6:$A$13,定数!$B$6:$B$13))</f>
        <v/>
      </c>
      <c r="N79" s="40"/>
      <c r="O79" s="8"/>
      <c r="P79" s="84"/>
      <c r="Q79" s="84"/>
      <c r="R79" s="85" t="str">
        <f>IF(P79="","",T79*M79*LOOKUP(RIGHT($D$2,3),定数!$A$6:$A$13,定数!$B$6:$B$13))</f>
        <v/>
      </c>
      <c r="S79" s="85"/>
      <c r="T79" s="86" t="str">
        <f t="shared" si="12"/>
        <v/>
      </c>
      <c r="U79" s="86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83" t="str">
        <f t="shared" si="9"/>
        <v/>
      </c>
      <c r="D80" s="83"/>
      <c r="E80" s="40"/>
      <c r="F80" s="8"/>
      <c r="G80" s="40"/>
      <c r="H80" s="84"/>
      <c r="I80" s="84"/>
      <c r="J80" s="40"/>
      <c r="K80" s="87" t="str">
        <f t="shared" si="10"/>
        <v/>
      </c>
      <c r="L80" s="88"/>
      <c r="M80" s="6" t="str">
        <f>IF(J80="","",(K80/J80)/LOOKUP(RIGHT($D$2,3),定数!$A$6:$A$13,定数!$B$6:$B$13))</f>
        <v/>
      </c>
      <c r="N80" s="40"/>
      <c r="O80" s="8"/>
      <c r="P80" s="84"/>
      <c r="Q80" s="84"/>
      <c r="R80" s="85" t="str">
        <f>IF(P80="","",T80*M80*LOOKUP(RIGHT($D$2,3),定数!$A$6:$A$13,定数!$B$6:$B$13))</f>
        <v/>
      </c>
      <c r="S80" s="85"/>
      <c r="T80" s="86" t="str">
        <f t="shared" si="12"/>
        <v/>
      </c>
      <c r="U80" s="86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83" t="str">
        <f t="shared" si="9"/>
        <v/>
      </c>
      <c r="D81" s="83"/>
      <c r="E81" s="40"/>
      <c r="F81" s="8"/>
      <c r="G81" s="40"/>
      <c r="H81" s="84"/>
      <c r="I81" s="84"/>
      <c r="J81" s="40"/>
      <c r="K81" s="87" t="str">
        <f t="shared" si="10"/>
        <v/>
      </c>
      <c r="L81" s="88"/>
      <c r="M81" s="6" t="str">
        <f>IF(J81="","",(K81/J81)/LOOKUP(RIGHT($D$2,3),定数!$A$6:$A$13,定数!$B$6:$B$13))</f>
        <v/>
      </c>
      <c r="N81" s="40"/>
      <c r="O81" s="8"/>
      <c r="P81" s="84"/>
      <c r="Q81" s="84"/>
      <c r="R81" s="85" t="str">
        <f>IF(P81="","",T81*M81*LOOKUP(RIGHT($D$2,3),定数!$A$6:$A$13,定数!$B$6:$B$13))</f>
        <v/>
      </c>
      <c r="S81" s="85"/>
      <c r="T81" s="86" t="str">
        <f t="shared" si="12"/>
        <v/>
      </c>
      <c r="U81" s="86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83" t="str">
        <f t="shared" si="9"/>
        <v/>
      </c>
      <c r="D82" s="83"/>
      <c r="E82" s="40"/>
      <c r="F82" s="8"/>
      <c r="G82" s="40"/>
      <c r="H82" s="84"/>
      <c r="I82" s="84"/>
      <c r="J82" s="40"/>
      <c r="K82" s="87" t="str">
        <f t="shared" si="10"/>
        <v/>
      </c>
      <c r="L82" s="88"/>
      <c r="M82" s="6" t="str">
        <f>IF(J82="","",(K82/J82)/LOOKUP(RIGHT($D$2,3),定数!$A$6:$A$13,定数!$B$6:$B$13))</f>
        <v/>
      </c>
      <c r="N82" s="40"/>
      <c r="O82" s="8"/>
      <c r="P82" s="84"/>
      <c r="Q82" s="84"/>
      <c r="R82" s="85" t="str">
        <f>IF(P82="","",T82*M82*LOOKUP(RIGHT($D$2,3),定数!$A$6:$A$13,定数!$B$6:$B$13))</f>
        <v/>
      </c>
      <c r="S82" s="85"/>
      <c r="T82" s="86" t="str">
        <f t="shared" si="12"/>
        <v/>
      </c>
      <c r="U82" s="86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83" t="str">
        <f t="shared" si="9"/>
        <v/>
      </c>
      <c r="D83" s="83"/>
      <c r="E83" s="40"/>
      <c r="F83" s="8"/>
      <c r="G83" s="40"/>
      <c r="H83" s="84"/>
      <c r="I83" s="84"/>
      <c r="J83" s="40"/>
      <c r="K83" s="87" t="str">
        <f t="shared" si="10"/>
        <v/>
      </c>
      <c r="L83" s="88"/>
      <c r="M83" s="6" t="str">
        <f>IF(J83="","",(K83/J83)/LOOKUP(RIGHT($D$2,3),定数!$A$6:$A$13,定数!$B$6:$B$13))</f>
        <v/>
      </c>
      <c r="N83" s="40"/>
      <c r="O83" s="8"/>
      <c r="P83" s="84"/>
      <c r="Q83" s="84"/>
      <c r="R83" s="85" t="str">
        <f>IF(P83="","",T83*M83*LOOKUP(RIGHT($D$2,3),定数!$A$6:$A$13,定数!$B$6:$B$13))</f>
        <v/>
      </c>
      <c r="S83" s="85"/>
      <c r="T83" s="86" t="str">
        <f t="shared" si="12"/>
        <v/>
      </c>
      <c r="U83" s="86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83" t="str">
        <f t="shared" si="9"/>
        <v/>
      </c>
      <c r="D84" s="83"/>
      <c r="E84" s="40"/>
      <c r="F84" s="8"/>
      <c r="G84" s="40"/>
      <c r="H84" s="84"/>
      <c r="I84" s="84"/>
      <c r="J84" s="40"/>
      <c r="K84" s="87" t="str">
        <f t="shared" si="10"/>
        <v/>
      </c>
      <c r="L84" s="88"/>
      <c r="M84" s="6" t="str">
        <f>IF(J84="","",(K84/J84)/LOOKUP(RIGHT($D$2,3),定数!$A$6:$A$13,定数!$B$6:$B$13))</f>
        <v/>
      </c>
      <c r="N84" s="40"/>
      <c r="O84" s="8"/>
      <c r="P84" s="84"/>
      <c r="Q84" s="84"/>
      <c r="R84" s="85" t="str">
        <f>IF(P84="","",T84*M84*LOOKUP(RIGHT($D$2,3),定数!$A$6:$A$13,定数!$B$6:$B$13))</f>
        <v/>
      </c>
      <c r="S84" s="85"/>
      <c r="T84" s="86" t="str">
        <f t="shared" si="12"/>
        <v/>
      </c>
      <c r="U84" s="86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83" t="str">
        <f t="shared" si="9"/>
        <v/>
      </c>
      <c r="D85" s="83"/>
      <c r="E85" s="40"/>
      <c r="F85" s="8"/>
      <c r="G85" s="40"/>
      <c r="H85" s="84"/>
      <c r="I85" s="84"/>
      <c r="J85" s="40"/>
      <c r="K85" s="87" t="str">
        <f t="shared" si="10"/>
        <v/>
      </c>
      <c r="L85" s="88"/>
      <c r="M85" s="6" t="str">
        <f>IF(J85="","",(K85/J85)/LOOKUP(RIGHT($D$2,3),定数!$A$6:$A$13,定数!$B$6:$B$13))</f>
        <v/>
      </c>
      <c r="N85" s="40"/>
      <c r="O85" s="8"/>
      <c r="P85" s="84"/>
      <c r="Q85" s="84"/>
      <c r="R85" s="85" t="str">
        <f>IF(P85="","",T85*M85*LOOKUP(RIGHT($D$2,3),定数!$A$6:$A$13,定数!$B$6:$B$13))</f>
        <v/>
      </c>
      <c r="S85" s="85"/>
      <c r="T85" s="86" t="str">
        <f t="shared" si="12"/>
        <v/>
      </c>
      <c r="U85" s="86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83" t="str">
        <f t="shared" si="9"/>
        <v/>
      </c>
      <c r="D86" s="83"/>
      <c r="E86" s="40"/>
      <c r="F86" s="8"/>
      <c r="G86" s="40"/>
      <c r="H86" s="84"/>
      <c r="I86" s="84"/>
      <c r="J86" s="40"/>
      <c r="K86" s="87" t="str">
        <f t="shared" si="10"/>
        <v/>
      </c>
      <c r="L86" s="88"/>
      <c r="M86" s="6" t="str">
        <f>IF(J86="","",(K86/J86)/LOOKUP(RIGHT($D$2,3),定数!$A$6:$A$13,定数!$B$6:$B$13))</f>
        <v/>
      </c>
      <c r="N86" s="40"/>
      <c r="O86" s="8"/>
      <c r="P86" s="84"/>
      <c r="Q86" s="84"/>
      <c r="R86" s="85" t="str">
        <f>IF(P86="","",T86*M86*LOOKUP(RIGHT($D$2,3),定数!$A$6:$A$13,定数!$B$6:$B$13))</f>
        <v/>
      </c>
      <c r="S86" s="85"/>
      <c r="T86" s="86" t="str">
        <f t="shared" si="12"/>
        <v/>
      </c>
      <c r="U86" s="86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83" t="str">
        <f t="shared" si="9"/>
        <v/>
      </c>
      <c r="D87" s="83"/>
      <c r="E87" s="40"/>
      <c r="F87" s="8"/>
      <c r="G87" s="40"/>
      <c r="H87" s="84"/>
      <c r="I87" s="84"/>
      <c r="J87" s="40"/>
      <c r="K87" s="87" t="str">
        <f t="shared" si="10"/>
        <v/>
      </c>
      <c r="L87" s="88"/>
      <c r="M87" s="6" t="str">
        <f>IF(J87="","",(K87/J87)/LOOKUP(RIGHT($D$2,3),定数!$A$6:$A$13,定数!$B$6:$B$13))</f>
        <v/>
      </c>
      <c r="N87" s="40"/>
      <c r="O87" s="8"/>
      <c r="P87" s="84"/>
      <c r="Q87" s="84"/>
      <c r="R87" s="85" t="str">
        <f>IF(P87="","",T87*M87*LOOKUP(RIGHT($D$2,3),定数!$A$6:$A$13,定数!$B$6:$B$13))</f>
        <v/>
      </c>
      <c r="S87" s="85"/>
      <c r="T87" s="86" t="str">
        <f t="shared" si="12"/>
        <v/>
      </c>
      <c r="U87" s="86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83" t="str">
        <f t="shared" si="9"/>
        <v/>
      </c>
      <c r="D88" s="83"/>
      <c r="E88" s="40"/>
      <c r="F88" s="8"/>
      <c r="G88" s="40"/>
      <c r="H88" s="84"/>
      <c r="I88" s="84"/>
      <c r="J88" s="40"/>
      <c r="K88" s="87" t="str">
        <f t="shared" si="10"/>
        <v/>
      </c>
      <c r="L88" s="88"/>
      <c r="M88" s="6" t="str">
        <f>IF(J88="","",(K88/J88)/LOOKUP(RIGHT($D$2,3),定数!$A$6:$A$13,定数!$B$6:$B$13))</f>
        <v/>
      </c>
      <c r="N88" s="40"/>
      <c r="O88" s="8"/>
      <c r="P88" s="84"/>
      <c r="Q88" s="84"/>
      <c r="R88" s="85" t="str">
        <f>IF(P88="","",T88*M88*LOOKUP(RIGHT($D$2,3),定数!$A$6:$A$13,定数!$B$6:$B$13))</f>
        <v/>
      </c>
      <c r="S88" s="85"/>
      <c r="T88" s="86" t="str">
        <f t="shared" si="12"/>
        <v/>
      </c>
      <c r="U88" s="86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83" t="str">
        <f t="shared" si="9"/>
        <v/>
      </c>
      <c r="D89" s="83"/>
      <c r="E89" s="40"/>
      <c r="F89" s="8"/>
      <c r="G89" s="40"/>
      <c r="H89" s="84"/>
      <c r="I89" s="84"/>
      <c r="J89" s="40"/>
      <c r="K89" s="87" t="str">
        <f t="shared" si="10"/>
        <v/>
      </c>
      <c r="L89" s="88"/>
      <c r="M89" s="6" t="str">
        <f>IF(J89="","",(K89/J89)/LOOKUP(RIGHT($D$2,3),定数!$A$6:$A$13,定数!$B$6:$B$13))</f>
        <v/>
      </c>
      <c r="N89" s="40"/>
      <c r="O89" s="8"/>
      <c r="P89" s="84"/>
      <c r="Q89" s="84"/>
      <c r="R89" s="85" t="str">
        <f>IF(P89="","",T89*M89*LOOKUP(RIGHT($D$2,3),定数!$A$6:$A$13,定数!$B$6:$B$13))</f>
        <v/>
      </c>
      <c r="S89" s="85"/>
      <c r="T89" s="86" t="str">
        <f t="shared" si="12"/>
        <v/>
      </c>
      <c r="U89" s="86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83" t="str">
        <f t="shared" si="9"/>
        <v/>
      </c>
      <c r="D90" s="83"/>
      <c r="E90" s="40"/>
      <c r="F90" s="8"/>
      <c r="G90" s="40"/>
      <c r="H90" s="84"/>
      <c r="I90" s="84"/>
      <c r="J90" s="40"/>
      <c r="K90" s="87" t="str">
        <f t="shared" si="10"/>
        <v/>
      </c>
      <c r="L90" s="88"/>
      <c r="M90" s="6" t="str">
        <f>IF(J90="","",(K90/J90)/LOOKUP(RIGHT($D$2,3),定数!$A$6:$A$13,定数!$B$6:$B$13))</f>
        <v/>
      </c>
      <c r="N90" s="40"/>
      <c r="O90" s="8"/>
      <c r="P90" s="84"/>
      <c r="Q90" s="84"/>
      <c r="R90" s="85" t="str">
        <f>IF(P90="","",T90*M90*LOOKUP(RIGHT($D$2,3),定数!$A$6:$A$13,定数!$B$6:$B$13))</f>
        <v/>
      </c>
      <c r="S90" s="85"/>
      <c r="T90" s="86" t="str">
        <f t="shared" si="12"/>
        <v/>
      </c>
      <c r="U90" s="86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83" t="str">
        <f t="shared" si="9"/>
        <v/>
      </c>
      <c r="D91" s="83"/>
      <c r="E91" s="40"/>
      <c r="F91" s="8"/>
      <c r="G91" s="40"/>
      <c r="H91" s="84"/>
      <c r="I91" s="84"/>
      <c r="J91" s="40"/>
      <c r="K91" s="87" t="str">
        <f t="shared" si="10"/>
        <v/>
      </c>
      <c r="L91" s="88"/>
      <c r="M91" s="6" t="str">
        <f>IF(J91="","",(K91/J91)/LOOKUP(RIGHT($D$2,3),定数!$A$6:$A$13,定数!$B$6:$B$13))</f>
        <v/>
      </c>
      <c r="N91" s="40"/>
      <c r="O91" s="8"/>
      <c r="P91" s="84"/>
      <c r="Q91" s="84"/>
      <c r="R91" s="85" t="str">
        <f>IF(P91="","",T91*M91*LOOKUP(RIGHT($D$2,3),定数!$A$6:$A$13,定数!$B$6:$B$13))</f>
        <v/>
      </c>
      <c r="S91" s="85"/>
      <c r="T91" s="86" t="str">
        <f t="shared" si="12"/>
        <v/>
      </c>
      <c r="U91" s="86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83" t="str">
        <f t="shared" si="9"/>
        <v/>
      </c>
      <c r="D92" s="83"/>
      <c r="E92" s="40"/>
      <c r="F92" s="8"/>
      <c r="G92" s="40"/>
      <c r="H92" s="84"/>
      <c r="I92" s="84"/>
      <c r="J92" s="40"/>
      <c r="K92" s="87" t="str">
        <f t="shared" si="10"/>
        <v/>
      </c>
      <c r="L92" s="88"/>
      <c r="M92" s="6" t="str">
        <f>IF(J92="","",(K92/J92)/LOOKUP(RIGHT($D$2,3),定数!$A$6:$A$13,定数!$B$6:$B$13))</f>
        <v/>
      </c>
      <c r="N92" s="40"/>
      <c r="O92" s="8"/>
      <c r="P92" s="84"/>
      <c r="Q92" s="84"/>
      <c r="R92" s="85" t="str">
        <f>IF(P92="","",T92*M92*LOOKUP(RIGHT($D$2,3),定数!$A$6:$A$13,定数!$B$6:$B$13))</f>
        <v/>
      </c>
      <c r="S92" s="85"/>
      <c r="T92" s="86" t="str">
        <f t="shared" si="12"/>
        <v/>
      </c>
      <c r="U92" s="86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83" t="str">
        <f t="shared" si="9"/>
        <v/>
      </c>
      <c r="D93" s="83"/>
      <c r="E93" s="40"/>
      <c r="F93" s="8"/>
      <c r="G93" s="40"/>
      <c r="H93" s="84"/>
      <c r="I93" s="84"/>
      <c r="J93" s="40"/>
      <c r="K93" s="87" t="str">
        <f t="shared" si="10"/>
        <v/>
      </c>
      <c r="L93" s="88"/>
      <c r="M93" s="6" t="str">
        <f>IF(J93="","",(K93/J93)/LOOKUP(RIGHT($D$2,3),定数!$A$6:$A$13,定数!$B$6:$B$13))</f>
        <v/>
      </c>
      <c r="N93" s="40"/>
      <c r="O93" s="8"/>
      <c r="P93" s="84"/>
      <c r="Q93" s="84"/>
      <c r="R93" s="85" t="str">
        <f>IF(P93="","",T93*M93*LOOKUP(RIGHT($D$2,3),定数!$A$6:$A$13,定数!$B$6:$B$13))</f>
        <v/>
      </c>
      <c r="S93" s="85"/>
      <c r="T93" s="86" t="str">
        <f t="shared" si="12"/>
        <v/>
      </c>
      <c r="U93" s="86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83" t="str">
        <f t="shared" si="9"/>
        <v/>
      </c>
      <c r="D94" s="83"/>
      <c r="E94" s="40"/>
      <c r="F94" s="8"/>
      <c r="G94" s="40"/>
      <c r="H94" s="84"/>
      <c r="I94" s="84"/>
      <c r="J94" s="40"/>
      <c r="K94" s="87" t="str">
        <f t="shared" si="10"/>
        <v/>
      </c>
      <c r="L94" s="88"/>
      <c r="M94" s="6" t="str">
        <f>IF(J94="","",(K94/J94)/LOOKUP(RIGHT($D$2,3),定数!$A$6:$A$13,定数!$B$6:$B$13))</f>
        <v/>
      </c>
      <c r="N94" s="40"/>
      <c r="O94" s="8"/>
      <c r="P94" s="84"/>
      <c r="Q94" s="84"/>
      <c r="R94" s="85" t="str">
        <f>IF(P94="","",T94*M94*LOOKUP(RIGHT($D$2,3),定数!$A$6:$A$13,定数!$B$6:$B$13))</f>
        <v/>
      </c>
      <c r="S94" s="85"/>
      <c r="T94" s="86" t="str">
        <f t="shared" si="12"/>
        <v/>
      </c>
      <c r="U94" s="86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83" t="str">
        <f t="shared" si="9"/>
        <v/>
      </c>
      <c r="D95" s="83"/>
      <c r="E95" s="40"/>
      <c r="F95" s="8"/>
      <c r="G95" s="40"/>
      <c r="H95" s="84"/>
      <c r="I95" s="84"/>
      <c r="J95" s="40"/>
      <c r="K95" s="87" t="str">
        <f t="shared" si="10"/>
        <v/>
      </c>
      <c r="L95" s="88"/>
      <c r="M95" s="6" t="str">
        <f>IF(J95="","",(K95/J95)/LOOKUP(RIGHT($D$2,3),定数!$A$6:$A$13,定数!$B$6:$B$13))</f>
        <v/>
      </c>
      <c r="N95" s="40"/>
      <c r="O95" s="8"/>
      <c r="P95" s="84"/>
      <c r="Q95" s="84"/>
      <c r="R95" s="85" t="str">
        <f>IF(P95="","",T95*M95*LOOKUP(RIGHT($D$2,3),定数!$A$6:$A$13,定数!$B$6:$B$13))</f>
        <v/>
      </c>
      <c r="S95" s="85"/>
      <c r="T95" s="86" t="str">
        <f t="shared" si="12"/>
        <v/>
      </c>
      <c r="U95" s="86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83" t="str">
        <f t="shared" si="9"/>
        <v/>
      </c>
      <c r="D96" s="83"/>
      <c r="E96" s="40"/>
      <c r="F96" s="8"/>
      <c r="G96" s="40"/>
      <c r="H96" s="84"/>
      <c r="I96" s="84"/>
      <c r="J96" s="40"/>
      <c r="K96" s="87" t="str">
        <f t="shared" si="10"/>
        <v/>
      </c>
      <c r="L96" s="88"/>
      <c r="M96" s="6" t="str">
        <f>IF(J96="","",(K96/J96)/LOOKUP(RIGHT($D$2,3),定数!$A$6:$A$13,定数!$B$6:$B$13))</f>
        <v/>
      </c>
      <c r="N96" s="40"/>
      <c r="O96" s="8"/>
      <c r="P96" s="84"/>
      <c r="Q96" s="84"/>
      <c r="R96" s="85" t="str">
        <f>IF(P96="","",T96*M96*LOOKUP(RIGHT($D$2,3),定数!$A$6:$A$13,定数!$B$6:$B$13))</f>
        <v/>
      </c>
      <c r="S96" s="85"/>
      <c r="T96" s="86" t="str">
        <f t="shared" si="12"/>
        <v/>
      </c>
      <c r="U96" s="86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83" t="str">
        <f t="shared" si="9"/>
        <v/>
      </c>
      <c r="D97" s="83"/>
      <c r="E97" s="40"/>
      <c r="F97" s="8"/>
      <c r="G97" s="40"/>
      <c r="H97" s="84"/>
      <c r="I97" s="84"/>
      <c r="J97" s="40"/>
      <c r="K97" s="87" t="str">
        <f t="shared" si="10"/>
        <v/>
      </c>
      <c r="L97" s="88"/>
      <c r="M97" s="6" t="str">
        <f>IF(J97="","",(K97/J97)/LOOKUP(RIGHT($D$2,3),定数!$A$6:$A$13,定数!$B$6:$B$13))</f>
        <v/>
      </c>
      <c r="N97" s="40"/>
      <c r="O97" s="8"/>
      <c r="P97" s="84"/>
      <c r="Q97" s="84"/>
      <c r="R97" s="85" t="str">
        <f>IF(P97="","",T97*M97*LOOKUP(RIGHT($D$2,3),定数!$A$6:$A$13,定数!$B$6:$B$13))</f>
        <v/>
      </c>
      <c r="S97" s="85"/>
      <c r="T97" s="86" t="str">
        <f t="shared" si="12"/>
        <v/>
      </c>
      <c r="U97" s="86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83" t="str">
        <f t="shared" si="9"/>
        <v/>
      </c>
      <c r="D98" s="83"/>
      <c r="E98" s="40"/>
      <c r="F98" s="8"/>
      <c r="G98" s="40"/>
      <c r="H98" s="84"/>
      <c r="I98" s="84"/>
      <c r="J98" s="40"/>
      <c r="K98" s="87" t="str">
        <f t="shared" si="10"/>
        <v/>
      </c>
      <c r="L98" s="88"/>
      <c r="M98" s="6" t="str">
        <f>IF(J98="","",(K98/J98)/LOOKUP(RIGHT($D$2,3),定数!$A$6:$A$13,定数!$B$6:$B$13))</f>
        <v/>
      </c>
      <c r="N98" s="40"/>
      <c r="O98" s="8"/>
      <c r="P98" s="84"/>
      <c r="Q98" s="84"/>
      <c r="R98" s="85" t="str">
        <f>IF(P98="","",T98*M98*LOOKUP(RIGHT($D$2,3),定数!$A$6:$A$13,定数!$B$6:$B$13))</f>
        <v/>
      </c>
      <c r="S98" s="85"/>
      <c r="T98" s="86" t="str">
        <f t="shared" si="12"/>
        <v/>
      </c>
      <c r="U98" s="86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83" t="str">
        <f t="shared" si="9"/>
        <v/>
      </c>
      <c r="D99" s="83"/>
      <c r="E99" s="40"/>
      <c r="F99" s="8"/>
      <c r="G99" s="40"/>
      <c r="H99" s="84"/>
      <c r="I99" s="84"/>
      <c r="J99" s="40"/>
      <c r="K99" s="87" t="str">
        <f t="shared" si="10"/>
        <v/>
      </c>
      <c r="L99" s="88"/>
      <c r="M99" s="6" t="str">
        <f>IF(J99="","",(K99/J99)/LOOKUP(RIGHT($D$2,3),定数!$A$6:$A$13,定数!$B$6:$B$13))</f>
        <v/>
      </c>
      <c r="N99" s="40"/>
      <c r="O99" s="8"/>
      <c r="P99" s="84"/>
      <c r="Q99" s="84"/>
      <c r="R99" s="85" t="str">
        <f>IF(P99="","",T99*M99*LOOKUP(RIGHT($D$2,3),定数!$A$6:$A$13,定数!$B$6:$B$13))</f>
        <v/>
      </c>
      <c r="S99" s="85"/>
      <c r="T99" s="86" t="str">
        <f t="shared" si="12"/>
        <v/>
      </c>
      <c r="U99" s="86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83" t="str">
        <f t="shared" si="9"/>
        <v/>
      </c>
      <c r="D100" s="83"/>
      <c r="E100" s="40"/>
      <c r="F100" s="8"/>
      <c r="G100" s="40"/>
      <c r="H100" s="84"/>
      <c r="I100" s="84"/>
      <c r="J100" s="40"/>
      <c r="K100" s="87" t="str">
        <f t="shared" si="10"/>
        <v/>
      </c>
      <c r="L100" s="88"/>
      <c r="M100" s="6" t="str">
        <f>IF(J100="","",(K100/J100)/LOOKUP(RIGHT($D$2,3),定数!$A$6:$A$13,定数!$B$6:$B$13))</f>
        <v/>
      </c>
      <c r="N100" s="40"/>
      <c r="O100" s="8"/>
      <c r="P100" s="84"/>
      <c r="Q100" s="84"/>
      <c r="R100" s="85" t="str">
        <f>IF(P100="","",T100*M100*LOOKUP(RIGHT($D$2,3),定数!$A$6:$A$13,定数!$B$6:$B$13))</f>
        <v/>
      </c>
      <c r="S100" s="85"/>
      <c r="T100" s="86" t="str">
        <f t="shared" si="12"/>
        <v/>
      </c>
      <c r="U100" s="86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83" t="str">
        <f t="shared" si="9"/>
        <v/>
      </c>
      <c r="D101" s="83"/>
      <c r="E101" s="40"/>
      <c r="F101" s="8"/>
      <c r="G101" s="40"/>
      <c r="H101" s="84"/>
      <c r="I101" s="84"/>
      <c r="J101" s="40"/>
      <c r="K101" s="87" t="str">
        <f t="shared" si="10"/>
        <v/>
      </c>
      <c r="L101" s="88"/>
      <c r="M101" s="6" t="str">
        <f>IF(J101="","",(K101/J101)/LOOKUP(RIGHT($D$2,3),定数!$A$6:$A$13,定数!$B$6:$B$13))</f>
        <v/>
      </c>
      <c r="N101" s="40"/>
      <c r="O101" s="8"/>
      <c r="P101" s="84"/>
      <c r="Q101" s="84"/>
      <c r="R101" s="85" t="str">
        <f>IF(P101="","",T101*M101*LOOKUP(RIGHT($D$2,3),定数!$A$6:$A$13,定数!$B$6:$B$13))</f>
        <v/>
      </c>
      <c r="S101" s="85"/>
      <c r="T101" s="86" t="str">
        <f t="shared" si="12"/>
        <v/>
      </c>
      <c r="U101" s="86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83" t="str">
        <f t="shared" si="9"/>
        <v/>
      </c>
      <c r="D102" s="83"/>
      <c r="E102" s="40"/>
      <c r="F102" s="8"/>
      <c r="G102" s="40"/>
      <c r="H102" s="84"/>
      <c r="I102" s="84"/>
      <c r="J102" s="40"/>
      <c r="K102" s="87" t="str">
        <f t="shared" si="10"/>
        <v/>
      </c>
      <c r="L102" s="88"/>
      <c r="M102" s="6" t="str">
        <f>IF(J102="","",(K102/J102)/LOOKUP(RIGHT($D$2,3),定数!$A$6:$A$13,定数!$B$6:$B$13))</f>
        <v/>
      </c>
      <c r="N102" s="40"/>
      <c r="O102" s="8"/>
      <c r="P102" s="84"/>
      <c r="Q102" s="84"/>
      <c r="R102" s="85" t="str">
        <f>IF(P102="","",T102*M102*LOOKUP(RIGHT($D$2,3),定数!$A$6:$A$13,定数!$B$6:$B$13))</f>
        <v/>
      </c>
      <c r="S102" s="85"/>
      <c r="T102" s="86" t="str">
        <f t="shared" si="12"/>
        <v/>
      </c>
      <c r="U102" s="86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83" t="str">
        <f t="shared" si="9"/>
        <v/>
      </c>
      <c r="D103" s="83"/>
      <c r="E103" s="40"/>
      <c r="F103" s="8"/>
      <c r="G103" s="40"/>
      <c r="H103" s="84"/>
      <c r="I103" s="84"/>
      <c r="J103" s="40"/>
      <c r="K103" s="87" t="str">
        <f t="shared" si="10"/>
        <v/>
      </c>
      <c r="L103" s="88"/>
      <c r="M103" s="6" t="str">
        <f>IF(J103="","",(K103/J103)/LOOKUP(RIGHT($D$2,3),定数!$A$6:$A$13,定数!$B$6:$B$13))</f>
        <v/>
      </c>
      <c r="N103" s="40"/>
      <c r="O103" s="8"/>
      <c r="P103" s="84"/>
      <c r="Q103" s="84"/>
      <c r="R103" s="85" t="str">
        <f>IF(P103="","",T103*M103*LOOKUP(RIGHT($D$2,3),定数!$A$6:$A$13,定数!$B$6:$B$13))</f>
        <v/>
      </c>
      <c r="S103" s="85"/>
      <c r="T103" s="86" t="str">
        <f t="shared" si="12"/>
        <v/>
      </c>
      <c r="U103" s="86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83" t="str">
        <f t="shared" si="9"/>
        <v/>
      </c>
      <c r="D104" s="83"/>
      <c r="E104" s="40"/>
      <c r="F104" s="8"/>
      <c r="G104" s="40"/>
      <c r="H104" s="84"/>
      <c r="I104" s="84"/>
      <c r="J104" s="40"/>
      <c r="K104" s="87" t="str">
        <f t="shared" si="10"/>
        <v/>
      </c>
      <c r="L104" s="88"/>
      <c r="M104" s="6" t="str">
        <f>IF(J104="","",(K104/J104)/LOOKUP(RIGHT($D$2,3),定数!$A$6:$A$13,定数!$B$6:$B$13))</f>
        <v/>
      </c>
      <c r="N104" s="40"/>
      <c r="O104" s="8"/>
      <c r="P104" s="84"/>
      <c r="Q104" s="84"/>
      <c r="R104" s="85" t="str">
        <f>IF(P104="","",T104*M104*LOOKUP(RIGHT($D$2,3),定数!$A$6:$A$13,定数!$B$6:$B$13))</f>
        <v/>
      </c>
      <c r="S104" s="85"/>
      <c r="T104" s="86" t="str">
        <f t="shared" si="12"/>
        <v/>
      </c>
      <c r="U104" s="86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83" t="str">
        <f t="shared" si="9"/>
        <v/>
      </c>
      <c r="D105" s="83"/>
      <c r="E105" s="40"/>
      <c r="F105" s="8"/>
      <c r="G105" s="40"/>
      <c r="H105" s="84"/>
      <c r="I105" s="84"/>
      <c r="J105" s="40"/>
      <c r="K105" s="87" t="str">
        <f t="shared" si="10"/>
        <v/>
      </c>
      <c r="L105" s="88"/>
      <c r="M105" s="6" t="str">
        <f>IF(J105="","",(K105/J105)/LOOKUP(RIGHT($D$2,3),定数!$A$6:$A$13,定数!$B$6:$B$13))</f>
        <v/>
      </c>
      <c r="N105" s="40"/>
      <c r="O105" s="8"/>
      <c r="P105" s="84"/>
      <c r="Q105" s="84"/>
      <c r="R105" s="85" t="str">
        <f>IF(P105="","",T105*M105*LOOKUP(RIGHT($D$2,3),定数!$A$6:$A$13,定数!$B$6:$B$13))</f>
        <v/>
      </c>
      <c r="S105" s="85"/>
      <c r="T105" s="86" t="str">
        <f t="shared" si="12"/>
        <v/>
      </c>
      <c r="U105" s="86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83" t="str">
        <f t="shared" si="9"/>
        <v/>
      </c>
      <c r="D106" s="83"/>
      <c r="E106" s="40"/>
      <c r="F106" s="8"/>
      <c r="G106" s="40"/>
      <c r="H106" s="84"/>
      <c r="I106" s="84"/>
      <c r="J106" s="40"/>
      <c r="K106" s="87" t="str">
        <f t="shared" si="10"/>
        <v/>
      </c>
      <c r="L106" s="88"/>
      <c r="M106" s="6" t="str">
        <f>IF(J106="","",(K106/J106)/LOOKUP(RIGHT($D$2,3),定数!$A$6:$A$13,定数!$B$6:$B$13))</f>
        <v/>
      </c>
      <c r="N106" s="40"/>
      <c r="O106" s="8"/>
      <c r="P106" s="84"/>
      <c r="Q106" s="84"/>
      <c r="R106" s="85" t="str">
        <f>IF(P106="","",T106*M106*LOOKUP(RIGHT($D$2,3),定数!$A$6:$A$13,定数!$B$6:$B$13))</f>
        <v/>
      </c>
      <c r="S106" s="85"/>
      <c r="T106" s="86" t="str">
        <f t="shared" si="12"/>
        <v/>
      </c>
      <c r="U106" s="86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83" t="str">
        <f t="shared" si="9"/>
        <v/>
      </c>
      <c r="D107" s="83"/>
      <c r="E107" s="40"/>
      <c r="F107" s="8"/>
      <c r="G107" s="40"/>
      <c r="H107" s="84"/>
      <c r="I107" s="84"/>
      <c r="J107" s="40"/>
      <c r="K107" s="87" t="str">
        <f t="shared" si="10"/>
        <v/>
      </c>
      <c r="L107" s="88"/>
      <c r="M107" s="6" t="str">
        <f>IF(J107="","",(K107/J107)/LOOKUP(RIGHT($D$2,3),定数!$A$6:$A$13,定数!$B$6:$B$13))</f>
        <v/>
      </c>
      <c r="N107" s="40"/>
      <c r="O107" s="8"/>
      <c r="P107" s="84"/>
      <c r="Q107" s="84"/>
      <c r="R107" s="85" t="str">
        <f>IF(P107="","",T107*M107*LOOKUP(RIGHT($D$2,3),定数!$A$6:$A$13,定数!$B$6:$B$13))</f>
        <v/>
      </c>
      <c r="S107" s="85"/>
      <c r="T107" s="86" t="str">
        <f t="shared" si="12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83" t="str">
        <f t="shared" si="9"/>
        <v/>
      </c>
      <c r="D108" s="83"/>
      <c r="E108" s="40"/>
      <c r="F108" s="8"/>
      <c r="G108" s="40"/>
      <c r="H108" s="84"/>
      <c r="I108" s="84"/>
      <c r="J108" s="40"/>
      <c r="K108" s="87" t="str">
        <f t="shared" si="10"/>
        <v/>
      </c>
      <c r="L108" s="88"/>
      <c r="M108" s="6" t="str">
        <f>IF(J108="","",(K108/J108)/LOOKUP(RIGHT($D$2,3),定数!$A$6:$A$13,定数!$B$6:$B$13))</f>
        <v/>
      </c>
      <c r="N108" s="40"/>
      <c r="O108" s="8"/>
      <c r="P108" s="84"/>
      <c r="Q108" s="84"/>
      <c r="R108" s="85" t="str">
        <f>IF(P108="","",T108*M108*LOOKUP(RIGHT($D$2,3),定数!$A$6:$A$13,定数!$B$6:$B$13))</f>
        <v/>
      </c>
      <c r="S108" s="85"/>
      <c r="T108" s="86" t="str">
        <f t="shared" si="12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89" priority="87" stopIfTrue="1" operator="equal">
      <formula>"買"</formula>
    </cfRule>
    <cfRule type="cellIs" dxfId="188" priority="88" stopIfTrue="1" operator="equal">
      <formula>"売"</formula>
    </cfRule>
  </conditionalFormatting>
  <conditionalFormatting sqref="G9:G11 G14:G45 G47:G108">
    <cfRule type="cellIs" dxfId="187" priority="89" stopIfTrue="1" operator="equal">
      <formula>"買"</formula>
    </cfRule>
    <cfRule type="cellIs" dxfId="186" priority="90" stopIfTrue="1" operator="equal">
      <formula>"売"</formula>
    </cfRule>
  </conditionalFormatting>
  <conditionalFormatting sqref="G12">
    <cfRule type="cellIs" dxfId="185" priority="85" stopIfTrue="1" operator="equal">
      <formula>"買"</formula>
    </cfRule>
    <cfRule type="cellIs" dxfId="184" priority="86" stopIfTrue="1" operator="equal">
      <formula>"売"</formula>
    </cfRule>
  </conditionalFormatting>
  <conditionalFormatting sqref="G13">
    <cfRule type="cellIs" dxfId="183" priority="83" stopIfTrue="1" operator="equal">
      <formula>"買"</formula>
    </cfRule>
    <cfRule type="cellIs" dxfId="182" priority="84" stopIfTrue="1" operator="equal">
      <formula>"売"</formula>
    </cfRule>
  </conditionalFormatting>
  <conditionalFormatting sqref="G9">
    <cfRule type="cellIs" dxfId="181" priority="81" stopIfTrue="1" operator="equal">
      <formula>"買"</formula>
    </cfRule>
    <cfRule type="cellIs" dxfId="180" priority="82" stopIfTrue="1" operator="equal">
      <formula>"売"</formula>
    </cfRule>
  </conditionalFormatting>
  <conditionalFormatting sqref="G10">
    <cfRule type="cellIs" dxfId="179" priority="79" stopIfTrue="1" operator="equal">
      <formula>"買"</formula>
    </cfRule>
    <cfRule type="cellIs" dxfId="178" priority="80" stopIfTrue="1" operator="equal">
      <formula>"売"</formula>
    </cfRule>
  </conditionalFormatting>
  <conditionalFormatting sqref="G11">
    <cfRule type="cellIs" dxfId="177" priority="77" stopIfTrue="1" operator="equal">
      <formula>"買"</formula>
    </cfRule>
    <cfRule type="cellIs" dxfId="176" priority="78" stopIfTrue="1" operator="equal">
      <formula>"売"</formula>
    </cfRule>
  </conditionalFormatting>
  <conditionalFormatting sqref="G9">
    <cfRule type="cellIs" dxfId="175" priority="75" stopIfTrue="1" operator="equal">
      <formula>"買"</formula>
    </cfRule>
    <cfRule type="cellIs" dxfId="174" priority="76" stopIfTrue="1" operator="equal">
      <formula>"売"</formula>
    </cfRule>
  </conditionalFormatting>
  <conditionalFormatting sqref="G10">
    <cfRule type="cellIs" dxfId="173" priority="73" stopIfTrue="1" operator="equal">
      <formula>"買"</formula>
    </cfRule>
    <cfRule type="cellIs" dxfId="172" priority="74" stopIfTrue="1" operator="equal">
      <formula>"売"</formula>
    </cfRule>
  </conditionalFormatting>
  <conditionalFormatting sqref="G11">
    <cfRule type="cellIs" dxfId="171" priority="71" stopIfTrue="1" operator="equal">
      <formula>"買"</formula>
    </cfRule>
    <cfRule type="cellIs" dxfId="170" priority="72" stopIfTrue="1" operator="equal">
      <formula>"売"</formula>
    </cfRule>
  </conditionalFormatting>
  <conditionalFormatting sqref="G12">
    <cfRule type="cellIs" dxfId="169" priority="69" stopIfTrue="1" operator="equal">
      <formula>"買"</formula>
    </cfRule>
    <cfRule type="cellIs" dxfId="168" priority="70" stopIfTrue="1" operator="equal">
      <formula>"売"</formula>
    </cfRule>
  </conditionalFormatting>
  <conditionalFormatting sqref="G13">
    <cfRule type="cellIs" dxfId="167" priority="67" stopIfTrue="1" operator="equal">
      <formula>"買"</formula>
    </cfRule>
    <cfRule type="cellIs" dxfId="166" priority="68" stopIfTrue="1" operator="equal">
      <formula>"売"</formula>
    </cfRule>
  </conditionalFormatting>
  <conditionalFormatting sqref="G14">
    <cfRule type="cellIs" dxfId="165" priority="65" stopIfTrue="1" operator="equal">
      <formula>"買"</formula>
    </cfRule>
    <cfRule type="cellIs" dxfId="164" priority="66" stopIfTrue="1" operator="equal">
      <formula>"売"</formula>
    </cfRule>
  </conditionalFormatting>
  <conditionalFormatting sqref="G15">
    <cfRule type="cellIs" dxfId="163" priority="63" stopIfTrue="1" operator="equal">
      <formula>"買"</formula>
    </cfRule>
    <cfRule type="cellIs" dxfId="162" priority="64" stopIfTrue="1" operator="equal">
      <formula>"売"</formula>
    </cfRule>
  </conditionalFormatting>
  <conditionalFormatting sqref="G16">
    <cfRule type="cellIs" dxfId="161" priority="61" stopIfTrue="1" operator="equal">
      <formula>"買"</formula>
    </cfRule>
    <cfRule type="cellIs" dxfId="160" priority="62" stopIfTrue="1" operator="equal">
      <formula>"売"</formula>
    </cfRule>
  </conditionalFormatting>
  <conditionalFormatting sqref="G17">
    <cfRule type="cellIs" dxfId="159" priority="59" stopIfTrue="1" operator="equal">
      <formula>"買"</formula>
    </cfRule>
    <cfRule type="cellIs" dxfId="158" priority="60" stopIfTrue="1" operator="equal">
      <formula>"売"</formula>
    </cfRule>
  </conditionalFormatting>
  <conditionalFormatting sqref="G18">
    <cfRule type="cellIs" dxfId="157" priority="57" stopIfTrue="1" operator="equal">
      <formula>"買"</formula>
    </cfRule>
    <cfRule type="cellIs" dxfId="156" priority="58" stopIfTrue="1" operator="equal">
      <formula>"売"</formula>
    </cfRule>
  </conditionalFormatting>
  <conditionalFormatting sqref="G19">
    <cfRule type="cellIs" dxfId="155" priority="55" stopIfTrue="1" operator="equal">
      <formula>"買"</formula>
    </cfRule>
    <cfRule type="cellIs" dxfId="154" priority="56" stopIfTrue="1" operator="equal">
      <formula>"売"</formula>
    </cfRule>
  </conditionalFormatting>
  <conditionalFormatting sqref="G20">
    <cfRule type="cellIs" dxfId="153" priority="53" stopIfTrue="1" operator="equal">
      <formula>"買"</formula>
    </cfRule>
    <cfRule type="cellIs" dxfId="152" priority="54" stopIfTrue="1" operator="equal">
      <formula>"売"</formula>
    </cfRule>
  </conditionalFormatting>
  <conditionalFormatting sqref="G21">
    <cfRule type="cellIs" dxfId="151" priority="51" stopIfTrue="1" operator="equal">
      <formula>"買"</formula>
    </cfRule>
    <cfRule type="cellIs" dxfId="150" priority="52" stopIfTrue="1" operator="equal">
      <formula>"売"</formula>
    </cfRule>
  </conditionalFormatting>
  <conditionalFormatting sqref="G22">
    <cfRule type="cellIs" dxfId="149" priority="49" stopIfTrue="1" operator="equal">
      <formula>"買"</formula>
    </cfRule>
    <cfRule type="cellIs" dxfId="148" priority="50" stopIfTrue="1" operator="equal">
      <formula>"売"</formula>
    </cfRule>
  </conditionalFormatting>
  <conditionalFormatting sqref="G23">
    <cfRule type="cellIs" dxfId="147" priority="47" stopIfTrue="1" operator="equal">
      <formula>"買"</formula>
    </cfRule>
    <cfRule type="cellIs" dxfId="146" priority="48" stopIfTrue="1" operator="equal">
      <formula>"売"</formula>
    </cfRule>
  </conditionalFormatting>
  <conditionalFormatting sqref="G24">
    <cfRule type="cellIs" dxfId="145" priority="45" stopIfTrue="1" operator="equal">
      <formula>"買"</formula>
    </cfRule>
    <cfRule type="cellIs" dxfId="144" priority="46" stopIfTrue="1" operator="equal">
      <formula>"売"</formula>
    </cfRule>
  </conditionalFormatting>
  <conditionalFormatting sqref="G25">
    <cfRule type="cellIs" dxfId="143" priority="43" stopIfTrue="1" operator="equal">
      <formula>"買"</formula>
    </cfRule>
    <cfRule type="cellIs" dxfId="142" priority="44" stopIfTrue="1" operator="equal">
      <formula>"売"</formula>
    </cfRule>
  </conditionalFormatting>
  <conditionalFormatting sqref="G26">
    <cfRule type="cellIs" dxfId="141" priority="41" stopIfTrue="1" operator="equal">
      <formula>"買"</formula>
    </cfRule>
    <cfRule type="cellIs" dxfId="140" priority="42" stopIfTrue="1" operator="equal">
      <formula>"売"</formula>
    </cfRule>
  </conditionalFormatting>
  <conditionalFormatting sqref="G27">
    <cfRule type="cellIs" dxfId="139" priority="39" stopIfTrue="1" operator="equal">
      <formula>"買"</formula>
    </cfRule>
    <cfRule type="cellIs" dxfId="138" priority="40" stopIfTrue="1" operator="equal">
      <formula>"売"</formula>
    </cfRule>
  </conditionalFormatting>
  <conditionalFormatting sqref="G28">
    <cfRule type="cellIs" dxfId="137" priority="37" stopIfTrue="1" operator="equal">
      <formula>"買"</formula>
    </cfRule>
    <cfRule type="cellIs" dxfId="136" priority="38" stopIfTrue="1" operator="equal">
      <formula>"売"</formula>
    </cfRule>
  </conditionalFormatting>
  <conditionalFormatting sqref="G29">
    <cfRule type="cellIs" dxfId="135" priority="35" stopIfTrue="1" operator="equal">
      <formula>"買"</formula>
    </cfRule>
    <cfRule type="cellIs" dxfId="134" priority="36" stopIfTrue="1" operator="equal">
      <formula>"売"</formula>
    </cfRule>
  </conditionalFormatting>
  <conditionalFormatting sqref="G30">
    <cfRule type="cellIs" dxfId="133" priority="33" stopIfTrue="1" operator="equal">
      <formula>"買"</formula>
    </cfRule>
    <cfRule type="cellIs" dxfId="132" priority="34" stopIfTrue="1" operator="equal">
      <formula>"売"</formula>
    </cfRule>
  </conditionalFormatting>
  <conditionalFormatting sqref="G31">
    <cfRule type="cellIs" dxfId="131" priority="31" stopIfTrue="1" operator="equal">
      <formula>"買"</formula>
    </cfRule>
    <cfRule type="cellIs" dxfId="130" priority="32" stopIfTrue="1" operator="equal">
      <formula>"売"</formula>
    </cfRule>
  </conditionalFormatting>
  <conditionalFormatting sqref="G32">
    <cfRule type="cellIs" dxfId="129" priority="29" stopIfTrue="1" operator="equal">
      <formula>"買"</formula>
    </cfRule>
    <cfRule type="cellIs" dxfId="128" priority="30" stopIfTrue="1" operator="equal">
      <formula>"売"</formula>
    </cfRule>
  </conditionalFormatting>
  <conditionalFormatting sqref="G33">
    <cfRule type="cellIs" dxfId="127" priority="27" stopIfTrue="1" operator="equal">
      <formula>"買"</formula>
    </cfRule>
    <cfRule type="cellIs" dxfId="126" priority="28" stopIfTrue="1" operator="equal">
      <formula>"売"</formula>
    </cfRule>
  </conditionalFormatting>
  <conditionalFormatting sqref="G34">
    <cfRule type="cellIs" dxfId="125" priority="25" stopIfTrue="1" operator="equal">
      <formula>"買"</formula>
    </cfRule>
    <cfRule type="cellIs" dxfId="124" priority="26" stopIfTrue="1" operator="equal">
      <formula>"売"</formula>
    </cfRule>
  </conditionalFormatting>
  <conditionalFormatting sqref="G35">
    <cfRule type="cellIs" dxfId="123" priority="23" stopIfTrue="1" operator="equal">
      <formula>"買"</formula>
    </cfRule>
    <cfRule type="cellIs" dxfId="122" priority="24" stopIfTrue="1" operator="equal">
      <formula>"売"</formula>
    </cfRule>
  </conditionalFormatting>
  <conditionalFormatting sqref="G36">
    <cfRule type="cellIs" dxfId="121" priority="21" stopIfTrue="1" operator="equal">
      <formula>"買"</formula>
    </cfRule>
    <cfRule type="cellIs" dxfId="120" priority="22" stopIfTrue="1" operator="equal">
      <formula>"売"</formula>
    </cfRule>
  </conditionalFormatting>
  <conditionalFormatting sqref="G37">
    <cfRule type="cellIs" dxfId="119" priority="19" stopIfTrue="1" operator="equal">
      <formula>"買"</formula>
    </cfRule>
    <cfRule type="cellIs" dxfId="118" priority="20" stopIfTrue="1" operator="equal">
      <formula>"売"</formula>
    </cfRule>
  </conditionalFormatting>
  <conditionalFormatting sqref="G38">
    <cfRule type="cellIs" dxfId="117" priority="17" stopIfTrue="1" operator="equal">
      <formula>"買"</formula>
    </cfRule>
    <cfRule type="cellIs" dxfId="116" priority="18" stopIfTrue="1" operator="equal">
      <formula>"売"</formula>
    </cfRule>
  </conditionalFormatting>
  <conditionalFormatting sqref="G39">
    <cfRule type="cellIs" dxfId="115" priority="15" stopIfTrue="1" operator="equal">
      <formula>"買"</formula>
    </cfRule>
    <cfRule type="cellIs" dxfId="114" priority="16" stopIfTrue="1" operator="equal">
      <formula>"売"</formula>
    </cfRule>
  </conditionalFormatting>
  <conditionalFormatting sqref="G40">
    <cfRule type="cellIs" dxfId="113" priority="13" stopIfTrue="1" operator="equal">
      <formula>"買"</formula>
    </cfRule>
    <cfRule type="cellIs" dxfId="112" priority="14" stopIfTrue="1" operator="equal">
      <formula>"売"</formula>
    </cfRule>
  </conditionalFormatting>
  <conditionalFormatting sqref="G41">
    <cfRule type="cellIs" dxfId="111" priority="11" stopIfTrue="1" operator="equal">
      <formula>"買"</formula>
    </cfRule>
    <cfRule type="cellIs" dxfId="110" priority="12" stopIfTrue="1" operator="equal">
      <formula>"売"</formula>
    </cfRule>
  </conditionalFormatting>
  <conditionalFormatting sqref="G42">
    <cfRule type="cellIs" dxfId="109" priority="9" stopIfTrue="1" operator="equal">
      <formula>"買"</formula>
    </cfRule>
    <cfRule type="cellIs" dxfId="108" priority="10" stopIfTrue="1" operator="equal">
      <formula>"売"</formula>
    </cfRule>
  </conditionalFormatting>
  <conditionalFormatting sqref="G43">
    <cfRule type="cellIs" dxfId="107" priority="7" stopIfTrue="1" operator="equal">
      <formula>"買"</formula>
    </cfRule>
    <cfRule type="cellIs" dxfId="106" priority="8" stopIfTrue="1" operator="equal">
      <formula>"売"</formula>
    </cfRule>
  </conditionalFormatting>
  <conditionalFormatting sqref="G44">
    <cfRule type="cellIs" dxfId="105" priority="5" stopIfTrue="1" operator="equal">
      <formula>"買"</formula>
    </cfRule>
    <cfRule type="cellIs" dxfId="104" priority="6" stopIfTrue="1" operator="equal">
      <formula>"売"</formula>
    </cfRule>
  </conditionalFormatting>
  <conditionalFormatting sqref="G45">
    <cfRule type="cellIs" dxfId="103" priority="3" stopIfTrue="1" operator="equal">
      <formula>"買"</formula>
    </cfRule>
    <cfRule type="cellIs" dxfId="102" priority="4" stopIfTrue="1" operator="equal">
      <formula>"売"</formula>
    </cfRule>
  </conditionalFormatting>
  <conditionalFormatting sqref="G46">
    <cfRule type="cellIs" dxfId="101" priority="1" stopIfTrue="1" operator="equal">
      <formula>"買"</formula>
    </cfRule>
    <cfRule type="cellIs" dxfId="10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3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9" t="s">
        <v>5</v>
      </c>
      <c r="C2" s="49"/>
      <c r="D2" s="51" t="s">
        <v>65</v>
      </c>
      <c r="E2" s="51"/>
      <c r="F2" s="49" t="s">
        <v>6</v>
      </c>
      <c r="G2" s="49"/>
      <c r="H2" s="53" t="s">
        <v>66</v>
      </c>
      <c r="I2" s="53"/>
      <c r="J2" s="49" t="s">
        <v>7</v>
      </c>
      <c r="K2" s="49"/>
      <c r="L2" s="50">
        <v>100000</v>
      </c>
      <c r="M2" s="51"/>
      <c r="N2" s="49" t="s">
        <v>8</v>
      </c>
      <c r="O2" s="49"/>
      <c r="P2" s="52">
        <f>SUM(L2,D4)</f>
        <v>145433.53420173249</v>
      </c>
      <c r="Q2" s="53"/>
      <c r="R2" s="1"/>
      <c r="S2" s="1"/>
      <c r="T2" s="1"/>
    </row>
    <row r="3" spans="2:25" ht="57" customHeight="1">
      <c r="B3" s="49" t="s">
        <v>9</v>
      </c>
      <c r="C3" s="49"/>
      <c r="D3" s="54" t="s">
        <v>67</v>
      </c>
      <c r="E3" s="54"/>
      <c r="F3" s="54"/>
      <c r="G3" s="54"/>
      <c r="H3" s="54"/>
      <c r="I3" s="54"/>
      <c r="J3" s="49" t="s">
        <v>10</v>
      </c>
      <c r="K3" s="49"/>
      <c r="L3" s="54" t="s">
        <v>60</v>
      </c>
      <c r="M3" s="55"/>
      <c r="N3" s="55"/>
      <c r="O3" s="55"/>
      <c r="P3" s="55"/>
      <c r="Q3" s="55"/>
      <c r="R3" s="1"/>
      <c r="S3" s="1"/>
    </row>
    <row r="4" spans="2:25">
      <c r="B4" s="49" t="s">
        <v>11</v>
      </c>
      <c r="C4" s="49"/>
      <c r="D4" s="56">
        <f>SUM($R$9:$S$993)</f>
        <v>45433.534201732473</v>
      </c>
      <c r="E4" s="56"/>
      <c r="F4" s="49" t="s">
        <v>12</v>
      </c>
      <c r="G4" s="49"/>
      <c r="H4" s="57">
        <f>SUM($T$9:$U$108)</f>
        <v>326.99999999999949</v>
      </c>
      <c r="I4" s="53"/>
      <c r="J4" s="58" t="s">
        <v>57</v>
      </c>
      <c r="K4" s="58"/>
      <c r="L4" s="52">
        <f>MAX($C$9:$D$990)-C9</f>
        <v>60296.242671964603</v>
      </c>
      <c r="M4" s="52"/>
      <c r="N4" s="58" t="s">
        <v>56</v>
      </c>
      <c r="O4" s="58"/>
      <c r="P4" s="59">
        <f>MAX(Y:Y)</f>
        <v>0.12269201127633789</v>
      </c>
      <c r="Q4" s="59"/>
      <c r="R4" s="1"/>
      <c r="S4" s="1">
        <v>1.2194</v>
      </c>
      <c r="T4" s="1"/>
    </row>
    <row r="5" spans="2:25">
      <c r="B5" s="36" t="s">
        <v>15</v>
      </c>
      <c r="C5" s="2">
        <f>COUNTIF($R$9:$R$990,"&gt;0")</f>
        <v>18</v>
      </c>
      <c r="D5" s="37" t="s">
        <v>16</v>
      </c>
      <c r="E5" s="15">
        <f>COUNTIF($R$9:$R$990,"&lt;0")</f>
        <v>20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0.47368421052631576</v>
      </c>
      <c r="J5" s="60" t="s">
        <v>19</v>
      </c>
      <c r="K5" s="49"/>
      <c r="L5" s="61">
        <f>MAX(V9:V993)</f>
        <v>2</v>
      </c>
      <c r="M5" s="62"/>
      <c r="N5" s="17" t="s">
        <v>20</v>
      </c>
      <c r="O5" s="9"/>
      <c r="P5" s="61">
        <f>MAX(W9:W993)</f>
        <v>4</v>
      </c>
      <c r="Q5" s="62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 t="s">
        <v>24</v>
      </c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5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  <c r="Y8" t="s">
        <v>55</v>
      </c>
    </row>
    <row r="9" spans="2:25">
      <c r="B9" s="35">
        <v>1</v>
      </c>
      <c r="C9" s="83">
        <f>L2</f>
        <v>100000</v>
      </c>
      <c r="D9" s="83"/>
      <c r="E9" s="45">
        <v>2013</v>
      </c>
      <c r="F9" s="8">
        <v>43616</v>
      </c>
      <c r="G9" s="45" t="s">
        <v>3</v>
      </c>
      <c r="H9" s="84">
        <v>1.2393000000000001</v>
      </c>
      <c r="I9" s="84"/>
      <c r="J9" s="45">
        <v>61</v>
      </c>
      <c r="K9" s="83">
        <f>IF(J9="","",C9*0.03)</f>
        <v>3000</v>
      </c>
      <c r="L9" s="83"/>
      <c r="M9" s="6">
        <f>IF(J9="","",(K9/J9)/LOOKUP(RIGHT($D$2,3),定数!$A$6:$A$13,定数!$B$6:$B$13))</f>
        <v>0.44709388971684055</v>
      </c>
      <c r="N9" s="45">
        <v>2017</v>
      </c>
      <c r="O9" s="8">
        <v>43616</v>
      </c>
      <c r="P9" s="84">
        <v>1.2456</v>
      </c>
      <c r="Q9" s="84"/>
      <c r="R9" s="85">
        <f>IF(P9="","",T9*M9*LOOKUP(RIGHT($D$2,3),定数!$A$6:$A$13,定数!$B$6:$B$13))</f>
        <v>-3098.3606557376916</v>
      </c>
      <c r="S9" s="85"/>
      <c r="T9" s="86">
        <f>IF(P9="","",IF(G9="買",(P9-H9),(H9-P9))*IF(RIGHT($D$2,3)="JPY",100,10000))</f>
        <v>-62.999999999999723</v>
      </c>
      <c r="U9" s="86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83">
        <f t="shared" ref="C10:C73" si="0">IF(R9="","",C9+R9)</f>
        <v>96901.639344262308</v>
      </c>
      <c r="D10" s="83"/>
      <c r="E10" s="45">
        <v>2013</v>
      </c>
      <c r="F10" s="8">
        <v>43652</v>
      </c>
      <c r="G10" s="45" t="s">
        <v>4</v>
      </c>
      <c r="H10" s="84">
        <v>1.2371000000000001</v>
      </c>
      <c r="I10" s="84"/>
      <c r="J10" s="45">
        <v>38</v>
      </c>
      <c r="K10" s="87">
        <f>IF(J10="","",C10*0.03)</f>
        <v>2907.0491803278692</v>
      </c>
      <c r="L10" s="88"/>
      <c r="M10" s="6">
        <f>IF(J10="","",(K10/J10)/LOOKUP(RIGHT($D$2,3),定数!$A$6:$A$13,定数!$B$6:$B$13))</f>
        <v>0.69546631108322221</v>
      </c>
      <c r="N10" s="45">
        <v>2013</v>
      </c>
      <c r="O10" s="8">
        <v>43655</v>
      </c>
      <c r="P10" s="84">
        <v>1.2445999999999999</v>
      </c>
      <c r="Q10" s="84"/>
      <c r="R10" s="85">
        <f>IF(P10="","",T10*M10*LOOKUP(RIGHT($D$2,3),定数!$A$6:$A$13,定数!$B$6:$B$13))</f>
        <v>5737.5970664364613</v>
      </c>
      <c r="S10" s="85"/>
      <c r="T10" s="86">
        <f>IF(P10="","",IF(G10="買",(P10-H10),(H10-P10))*IF(RIGHT($D$2,3)="JPY",100,10000))</f>
        <v>74.999999999998408</v>
      </c>
      <c r="U10" s="86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83">
        <f t="shared" ref="C11:C16" si="3">IF(R10="","",C10+R10)</f>
        <v>102639.23641069877</v>
      </c>
      <c r="D11" s="83"/>
      <c r="E11" s="45">
        <v>2013</v>
      </c>
      <c r="F11" s="8">
        <v>43731</v>
      </c>
      <c r="G11" s="45" t="s">
        <v>3</v>
      </c>
      <c r="H11" s="84">
        <v>1.2275</v>
      </c>
      <c r="I11" s="84"/>
      <c r="J11" s="45">
        <v>55</v>
      </c>
      <c r="K11" s="87">
        <f t="shared" ref="K11:K46" si="4">IF(J11="","",C11*0.03)</f>
        <v>3079.1770923209629</v>
      </c>
      <c r="L11" s="88"/>
      <c r="M11" s="6">
        <f>IF(J11="","",(K11/J11)/LOOKUP(RIGHT($D$2,3),定数!$A$6:$A$13,定数!$B$6:$B$13))</f>
        <v>0.5089548912927212</v>
      </c>
      <c r="N11" s="45">
        <v>2013</v>
      </c>
      <c r="O11" s="8">
        <v>43749</v>
      </c>
      <c r="P11" s="84">
        <v>1.2332000000000001</v>
      </c>
      <c r="Q11" s="84"/>
      <c r="R11" s="85">
        <f>IF(P11="","",T11*M11*LOOKUP(RIGHT($D$2,3),定数!$A$6:$A$13,定数!$B$6:$B$13))</f>
        <v>-3191.1471684053836</v>
      </c>
      <c r="S11" s="85"/>
      <c r="T11" s="86">
        <f>IF(P11="","",IF(G11="買",(P11-H11),(H11-P11))*IF(RIGHT($D$2,3)="JPY",100,10000))</f>
        <v>-57.000000000000384</v>
      </c>
      <c r="U11" s="86"/>
      <c r="V11" s="22">
        <f t="shared" si="1"/>
        <v>0</v>
      </c>
      <c r="W11">
        <f t="shared" si="2"/>
        <v>1</v>
      </c>
      <c r="X11" s="41">
        <f>IF(C11&lt;&gt;"",MAX(X10,C11),"")</f>
        <v>102639.23641069877</v>
      </c>
      <c r="Y11" s="42">
        <f>IF(X11&lt;&gt;"",1-(C11/X11),"")</f>
        <v>0</v>
      </c>
    </row>
    <row r="12" spans="2:25">
      <c r="B12" s="35">
        <v>4</v>
      </c>
      <c r="C12" s="83">
        <f t="shared" si="3"/>
        <v>99448.089242293383</v>
      </c>
      <c r="D12" s="83"/>
      <c r="E12" s="45">
        <v>2013</v>
      </c>
      <c r="F12" s="8">
        <v>43749</v>
      </c>
      <c r="G12" s="45" t="s">
        <v>4</v>
      </c>
      <c r="H12" s="84">
        <v>1.2329000000000001</v>
      </c>
      <c r="I12" s="84"/>
      <c r="J12" s="45">
        <v>17</v>
      </c>
      <c r="K12" s="87">
        <f t="shared" si="4"/>
        <v>2983.4426772688012</v>
      </c>
      <c r="L12" s="88"/>
      <c r="M12" s="6">
        <f>IF(J12="","",(K12/J12)/LOOKUP(RIGHT($D$2,3),定数!$A$6:$A$13,定数!$B$6:$B$13))</f>
        <v>1.5954238915875942</v>
      </c>
      <c r="N12" s="45">
        <v>2013</v>
      </c>
      <c r="O12" s="8">
        <v>43753</v>
      </c>
      <c r="P12" s="84">
        <v>1.2363</v>
      </c>
      <c r="Q12" s="84"/>
      <c r="R12" s="85">
        <f>IF(P12="","",T12*M12*LOOKUP(RIGHT($D$2,3),定数!$A$6:$A$13,定数!$B$6:$B$13))</f>
        <v>5966.8853545373358</v>
      </c>
      <c r="S12" s="85"/>
      <c r="T12" s="86">
        <f t="shared" ref="T12:T75" si="5">IF(P12="","",IF(G12="買",(P12-H12),(H12-P12))*IF(RIGHT($D$2,3)="JPY",100,10000))</f>
        <v>33.999999999998479</v>
      </c>
      <c r="U12" s="86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102639.23641069877</v>
      </c>
      <c r="Y12" s="42">
        <f t="shared" ref="Y12:Y75" si="7">IF(X12&lt;&gt;"",1-(C12/X12),"")</f>
        <v>3.109090909090928E-2</v>
      </c>
    </row>
    <row r="13" spans="2:25">
      <c r="B13" s="35">
        <v>5</v>
      </c>
      <c r="C13" s="83">
        <f t="shared" si="3"/>
        <v>105414.97459683073</v>
      </c>
      <c r="D13" s="83"/>
      <c r="E13" s="45">
        <v>2013</v>
      </c>
      <c r="F13" s="8">
        <v>43802</v>
      </c>
      <c r="G13" s="45" t="s">
        <v>3</v>
      </c>
      <c r="H13" s="84">
        <v>1.2293000000000001</v>
      </c>
      <c r="I13" s="84"/>
      <c r="J13" s="45">
        <v>17</v>
      </c>
      <c r="K13" s="87">
        <f t="shared" si="4"/>
        <v>3162.4492379049216</v>
      </c>
      <c r="L13" s="88"/>
      <c r="M13" s="6">
        <f>IF(J13="","",(K13/J13)/LOOKUP(RIGHT($D$2,3),定数!$A$6:$A$13,定数!$B$6:$B$13))</f>
        <v>1.6911493250828458</v>
      </c>
      <c r="N13" s="45">
        <v>2013</v>
      </c>
      <c r="O13" s="8">
        <v>43803</v>
      </c>
      <c r="P13" s="84">
        <v>1.226</v>
      </c>
      <c r="Q13" s="84"/>
      <c r="R13" s="85">
        <f>IF(P13="","",T13*M13*LOOKUP(RIGHT($D$2,3),定数!$A$6:$A$13,定数!$B$6:$B$13))</f>
        <v>6138.8720500508807</v>
      </c>
      <c r="S13" s="85"/>
      <c r="T13" s="86">
        <f t="shared" si="5"/>
        <v>33.00000000000081</v>
      </c>
      <c r="U13" s="86"/>
      <c r="V13" s="22">
        <f t="shared" si="1"/>
        <v>2</v>
      </c>
      <c r="W13">
        <f t="shared" si="2"/>
        <v>0</v>
      </c>
      <c r="X13" s="41">
        <f t="shared" si="6"/>
        <v>105414.97459683073</v>
      </c>
      <c r="Y13" s="42">
        <f t="shared" si="7"/>
        <v>0</v>
      </c>
    </row>
    <row r="14" spans="2:25">
      <c r="B14" s="35">
        <v>6</v>
      </c>
      <c r="C14" s="83">
        <f t="shared" si="3"/>
        <v>111553.8466468816</v>
      </c>
      <c r="D14" s="83"/>
      <c r="E14" s="45">
        <v>2014</v>
      </c>
      <c r="F14" s="8">
        <v>43502</v>
      </c>
      <c r="G14" s="45" t="s">
        <v>4</v>
      </c>
      <c r="H14" s="84">
        <v>1.2238</v>
      </c>
      <c r="I14" s="84"/>
      <c r="J14" s="45">
        <v>29</v>
      </c>
      <c r="K14" s="87">
        <f t="shared" si="4"/>
        <v>3346.615399406448</v>
      </c>
      <c r="L14" s="88"/>
      <c r="M14" s="6">
        <f>IF(J14="","",(K14/J14)/LOOKUP(RIGHT($D$2,3),定数!$A$6:$A$13,定数!$B$6:$B$13))</f>
        <v>1.0490957364910494</v>
      </c>
      <c r="N14" s="45">
        <v>2014</v>
      </c>
      <c r="O14" s="8">
        <v>43509</v>
      </c>
      <c r="P14" s="84">
        <v>1.2205999999999999</v>
      </c>
      <c r="Q14" s="84"/>
      <c r="R14" s="85">
        <f>IF(P14="","",T14*M14*LOOKUP(RIGHT($D$2,3),定数!$A$6:$A$13,定数!$B$6:$B$13))</f>
        <v>-3692.8169924485992</v>
      </c>
      <c r="S14" s="85"/>
      <c r="T14" s="86">
        <f t="shared" si="5"/>
        <v>-32.000000000000917</v>
      </c>
      <c r="U14" s="86"/>
      <c r="V14" s="22">
        <f t="shared" si="1"/>
        <v>0</v>
      </c>
      <c r="W14">
        <f t="shared" si="2"/>
        <v>1</v>
      </c>
      <c r="X14" s="41">
        <f t="shared" si="6"/>
        <v>111553.8466468816</v>
      </c>
      <c r="Y14" s="42">
        <f t="shared" si="7"/>
        <v>0</v>
      </c>
    </row>
    <row r="15" spans="2:25">
      <c r="B15" s="35">
        <v>7</v>
      </c>
      <c r="C15" s="83">
        <f t="shared" si="3"/>
        <v>107861.029654433</v>
      </c>
      <c r="D15" s="83"/>
      <c r="E15" s="45">
        <v>2014</v>
      </c>
      <c r="F15" s="8">
        <v>43515</v>
      </c>
      <c r="G15" s="45" t="s">
        <v>3</v>
      </c>
      <c r="H15" s="84">
        <v>1.2198</v>
      </c>
      <c r="I15" s="84"/>
      <c r="J15" s="45">
        <v>25</v>
      </c>
      <c r="K15" s="87">
        <f t="shared" si="4"/>
        <v>3235.83088963299</v>
      </c>
      <c r="L15" s="88"/>
      <c r="M15" s="6">
        <f>IF(J15="","",(K15/J15)/LOOKUP(RIGHT($D$2,3),定数!$A$6:$A$13,定数!$B$6:$B$13))</f>
        <v>1.17666577804836</v>
      </c>
      <c r="N15" s="45">
        <v>2014</v>
      </c>
      <c r="O15" s="8">
        <v>43524</v>
      </c>
      <c r="P15" s="89">
        <v>1.2161999999999999</v>
      </c>
      <c r="Q15" s="89"/>
      <c r="R15" s="85">
        <f>IF(P15="","",T15*M15*LOOKUP(RIGHT($D$2,3),定数!$A$6:$A$13,定数!$B$6:$B$13))</f>
        <v>4659.5964810715677</v>
      </c>
      <c r="S15" s="85"/>
      <c r="T15" s="86">
        <f t="shared" si="5"/>
        <v>36.000000000000476</v>
      </c>
      <c r="U15" s="86"/>
      <c r="V15" s="22">
        <f t="shared" si="1"/>
        <v>1</v>
      </c>
      <c r="W15">
        <f t="shared" si="2"/>
        <v>0</v>
      </c>
      <c r="X15" s="41">
        <f t="shared" si="6"/>
        <v>111553.8466468816</v>
      </c>
      <c r="Y15" s="42">
        <f t="shared" si="7"/>
        <v>3.3103448275862979E-2</v>
      </c>
    </row>
    <row r="16" spans="2:25">
      <c r="B16" s="35">
        <v>8</v>
      </c>
      <c r="C16" s="83">
        <f t="shared" si="3"/>
        <v>112520.62613550457</v>
      </c>
      <c r="D16" s="83"/>
      <c r="E16" s="45">
        <v>2014</v>
      </c>
      <c r="F16" s="8">
        <v>43565</v>
      </c>
      <c r="G16" s="45" t="s">
        <v>3</v>
      </c>
      <c r="H16" s="84">
        <v>1.2163999999999999</v>
      </c>
      <c r="I16" s="84"/>
      <c r="J16" s="45">
        <v>20</v>
      </c>
      <c r="K16" s="87">
        <f t="shared" si="4"/>
        <v>3375.6187840651369</v>
      </c>
      <c r="L16" s="88"/>
      <c r="M16" s="6">
        <f>IF(J16="","",(K16/J16)/LOOKUP(RIGHT($D$2,3),定数!$A$6:$A$13,定数!$B$6:$B$13))</f>
        <v>1.5343721745750623</v>
      </c>
      <c r="N16" s="45">
        <v>2014</v>
      </c>
      <c r="O16" s="8">
        <v>43572</v>
      </c>
      <c r="P16" s="89">
        <v>1.2185999999999999</v>
      </c>
      <c r="Q16" s="89"/>
      <c r="R16" s="85">
        <f>IF(P16="","",T16*M16*LOOKUP(RIGHT($D$2,3),定数!$A$6:$A$13,定数!$B$6:$B$13))</f>
        <v>-3713.1806624716164</v>
      </c>
      <c r="S16" s="85"/>
      <c r="T16" s="86">
        <f t="shared" si="5"/>
        <v>-21.999999999999797</v>
      </c>
      <c r="U16" s="86"/>
      <c r="V16" s="22">
        <f t="shared" si="1"/>
        <v>0</v>
      </c>
      <c r="W16">
        <f t="shared" si="2"/>
        <v>1</v>
      </c>
      <c r="X16" s="41">
        <f t="shared" si="6"/>
        <v>112520.62613550457</v>
      </c>
      <c r="Y16" s="42">
        <f t="shared" si="7"/>
        <v>0</v>
      </c>
    </row>
    <row r="17" spans="2:25">
      <c r="B17" s="35">
        <v>9</v>
      </c>
      <c r="C17" s="83">
        <f t="shared" si="0"/>
        <v>108807.44547303296</v>
      </c>
      <c r="D17" s="83"/>
      <c r="E17" s="45">
        <v>2014</v>
      </c>
      <c r="F17" s="8">
        <v>43576</v>
      </c>
      <c r="G17" s="45" t="s">
        <v>4</v>
      </c>
      <c r="H17" s="84">
        <v>1.2206999999999999</v>
      </c>
      <c r="I17" s="84"/>
      <c r="J17" s="45">
        <v>10</v>
      </c>
      <c r="K17" s="87">
        <f t="shared" si="4"/>
        <v>3264.2233641909888</v>
      </c>
      <c r="L17" s="88"/>
      <c r="M17" s="6">
        <f>IF(J17="","",(K17/J17)/LOOKUP(RIGHT($D$2,3),定数!$A$6:$A$13,定数!$B$6:$B$13))</f>
        <v>2.9674757856281717</v>
      </c>
      <c r="N17" s="45">
        <v>2014</v>
      </c>
      <c r="O17" s="8">
        <v>43578</v>
      </c>
      <c r="P17" s="89">
        <v>1.2194</v>
      </c>
      <c r="Q17" s="89"/>
      <c r="R17" s="85">
        <f>IF(P17="","",T17*M17*LOOKUP(RIGHT($D$2,3),定数!$A$6:$A$13,定数!$B$6:$B$13))</f>
        <v>-4243.4903734478185</v>
      </c>
      <c r="S17" s="85"/>
      <c r="T17" s="86">
        <f t="shared" si="5"/>
        <v>-12.999999999998568</v>
      </c>
      <c r="U17" s="86"/>
      <c r="V17" s="22">
        <f t="shared" si="1"/>
        <v>0</v>
      </c>
      <c r="W17">
        <f t="shared" si="2"/>
        <v>2</v>
      </c>
      <c r="X17" s="41">
        <f t="shared" si="6"/>
        <v>112520.62613550457</v>
      </c>
      <c r="Y17" s="42">
        <f t="shared" si="7"/>
        <v>3.2999999999999696E-2</v>
      </c>
    </row>
    <row r="18" spans="2:25">
      <c r="B18" s="35">
        <v>10</v>
      </c>
      <c r="C18" s="83">
        <f t="shared" si="0"/>
        <v>104563.95509958515</v>
      </c>
      <c r="D18" s="83"/>
      <c r="E18" s="45">
        <v>2014</v>
      </c>
      <c r="F18" s="8">
        <v>43627</v>
      </c>
      <c r="G18" s="45" t="s">
        <v>3</v>
      </c>
      <c r="H18" s="84">
        <v>1.2173</v>
      </c>
      <c r="I18" s="84"/>
      <c r="J18" s="45">
        <v>13</v>
      </c>
      <c r="K18" s="87">
        <f t="shared" si="4"/>
        <v>3136.9186529875542</v>
      </c>
      <c r="L18" s="88"/>
      <c r="M18" s="6">
        <f>IF(J18="","",(K18/J18)/LOOKUP(RIGHT($D$2,3),定数!$A$6:$A$13,定数!$B$6:$B$13))</f>
        <v>2.1936494076836044</v>
      </c>
      <c r="N18" s="45">
        <v>2014</v>
      </c>
      <c r="O18" s="8">
        <v>43635</v>
      </c>
      <c r="P18" s="89">
        <v>1.2146999999999999</v>
      </c>
      <c r="Q18" s="89"/>
      <c r="R18" s="85">
        <f>IF(P18="","",T18*M18*LOOKUP(RIGHT($D$2,3),定数!$A$6:$A$13,定数!$B$6:$B$13))</f>
        <v>6273.8373059754886</v>
      </c>
      <c r="S18" s="85"/>
      <c r="T18" s="86">
        <f t="shared" si="5"/>
        <v>26.000000000001577</v>
      </c>
      <c r="U18" s="86"/>
      <c r="V18" s="22">
        <f t="shared" si="1"/>
        <v>1</v>
      </c>
      <c r="W18">
        <f t="shared" si="2"/>
        <v>0</v>
      </c>
      <c r="X18" s="41">
        <f t="shared" si="6"/>
        <v>112520.62613550457</v>
      </c>
      <c r="Y18" s="42">
        <f t="shared" si="7"/>
        <v>7.0712999999995474E-2</v>
      </c>
    </row>
    <row r="19" spans="2:25">
      <c r="B19" s="35">
        <v>11</v>
      </c>
      <c r="C19" s="83">
        <f t="shared" si="0"/>
        <v>110837.79240556064</v>
      </c>
      <c r="D19" s="83"/>
      <c r="E19" s="46">
        <v>2014</v>
      </c>
      <c r="F19" s="8">
        <v>43752</v>
      </c>
      <c r="G19" s="46" t="s">
        <v>3</v>
      </c>
      <c r="H19" s="84">
        <v>1.2068000000000001</v>
      </c>
      <c r="I19" s="84"/>
      <c r="J19" s="46">
        <v>20</v>
      </c>
      <c r="K19" s="87">
        <f t="shared" si="4"/>
        <v>3325.1337721668192</v>
      </c>
      <c r="L19" s="88"/>
      <c r="M19" s="6">
        <f>IF(J19="","",(K19/J19)/LOOKUP(RIGHT($D$2,3),定数!$A$6:$A$13,定数!$B$6:$B$13))</f>
        <v>1.5114244418940088</v>
      </c>
      <c r="N19" s="46">
        <v>2014</v>
      </c>
      <c r="O19" s="8">
        <v>43774</v>
      </c>
      <c r="P19" s="89">
        <v>1.2028000000000001</v>
      </c>
      <c r="Q19" s="89"/>
      <c r="R19" s="85">
        <f>IF(P19="","",T19*M19*LOOKUP(RIGHT($D$2,3),定数!$A$6:$A$13,定数!$B$6:$B$13))</f>
        <v>6650.2675443336448</v>
      </c>
      <c r="S19" s="85"/>
      <c r="T19" s="86">
        <f t="shared" si="5"/>
        <v>40.000000000000036</v>
      </c>
      <c r="U19" s="86"/>
      <c r="V19" s="22">
        <f t="shared" si="1"/>
        <v>2</v>
      </c>
      <c r="W19">
        <f t="shared" si="2"/>
        <v>0</v>
      </c>
      <c r="X19" s="41">
        <f t="shared" si="6"/>
        <v>112520.62613550457</v>
      </c>
      <c r="Y19" s="42">
        <f t="shared" si="7"/>
        <v>1.4955779999991758E-2</v>
      </c>
    </row>
    <row r="20" spans="2:25">
      <c r="B20" s="35">
        <v>12</v>
      </c>
      <c r="C20" s="83">
        <f t="shared" si="0"/>
        <v>117488.05994989429</v>
      </c>
      <c r="D20" s="83"/>
      <c r="E20" s="46">
        <v>2014</v>
      </c>
      <c r="F20" s="8">
        <v>43773</v>
      </c>
      <c r="G20" s="46" t="s">
        <v>3</v>
      </c>
      <c r="H20" s="84">
        <v>1.2041999999999999</v>
      </c>
      <c r="I20" s="84"/>
      <c r="J20" s="46">
        <v>12</v>
      </c>
      <c r="K20" s="87">
        <f t="shared" si="4"/>
        <v>3524.6417984968284</v>
      </c>
      <c r="L20" s="88"/>
      <c r="M20" s="6">
        <f>IF(J20="","",(K20/J20)/LOOKUP(RIGHT($D$2,3),定数!$A$6:$A$13,定数!$B$6:$B$13))</f>
        <v>2.6701831806794152</v>
      </c>
      <c r="N20" s="46">
        <v>2014</v>
      </c>
      <c r="O20" s="8">
        <v>43775</v>
      </c>
      <c r="P20" s="89">
        <v>1.2056</v>
      </c>
      <c r="Q20" s="89"/>
      <c r="R20" s="85">
        <f>IF(P20="","",T20*M20*LOOKUP(RIGHT($D$2,3),定数!$A$6:$A$13,定数!$B$6:$B$13))</f>
        <v>-4112.0820982464984</v>
      </c>
      <c r="S20" s="85"/>
      <c r="T20" s="86">
        <f t="shared" si="5"/>
        <v>-14.000000000000679</v>
      </c>
      <c r="U20" s="86"/>
      <c r="V20" s="22">
        <f t="shared" si="1"/>
        <v>0</v>
      </c>
      <c r="W20">
        <f t="shared" si="2"/>
        <v>1</v>
      </c>
      <c r="X20" s="41">
        <f t="shared" si="6"/>
        <v>117488.05994989429</v>
      </c>
      <c r="Y20" s="42">
        <f t="shared" si="7"/>
        <v>0</v>
      </c>
    </row>
    <row r="21" spans="2:25">
      <c r="B21" s="35">
        <v>13</v>
      </c>
      <c r="C21" s="83">
        <f t="shared" si="0"/>
        <v>113375.9778516478</v>
      </c>
      <c r="D21" s="83"/>
      <c r="E21" s="46">
        <v>2015</v>
      </c>
      <c r="F21" s="8">
        <v>43499</v>
      </c>
      <c r="G21" s="46" t="s">
        <v>4</v>
      </c>
      <c r="H21" s="84">
        <v>1.0561</v>
      </c>
      <c r="I21" s="84"/>
      <c r="J21" s="46">
        <v>77</v>
      </c>
      <c r="K21" s="87">
        <f t="shared" si="4"/>
        <v>3401.2793355494337</v>
      </c>
      <c r="L21" s="88"/>
      <c r="M21" s="6">
        <f>IF(J21="","",(K21/J21)/LOOKUP(RIGHT($D$2,3),定数!$A$6:$A$13,定数!$B$6:$B$13))</f>
        <v>0.40156780821126725</v>
      </c>
      <c r="N21" s="46">
        <v>2015</v>
      </c>
      <c r="O21" s="8">
        <v>43501</v>
      </c>
      <c r="P21" s="89">
        <v>1.0481</v>
      </c>
      <c r="Q21" s="89"/>
      <c r="R21" s="85">
        <f>IF(P21="","",T21*M21*LOOKUP(RIGHT($D$2,3),定数!$A$6:$A$13,定数!$B$6:$B$13))</f>
        <v>-3533.7967122591549</v>
      </c>
      <c r="S21" s="85"/>
      <c r="T21" s="86">
        <f t="shared" si="5"/>
        <v>-80.000000000000071</v>
      </c>
      <c r="U21" s="86"/>
      <c r="V21" s="22">
        <f t="shared" si="1"/>
        <v>0</v>
      </c>
      <c r="W21">
        <f t="shared" si="2"/>
        <v>2</v>
      </c>
      <c r="X21" s="41">
        <f t="shared" si="6"/>
        <v>117488.05994989429</v>
      </c>
      <c r="Y21" s="42">
        <f t="shared" si="7"/>
        <v>3.5000000000001696E-2</v>
      </c>
    </row>
    <row r="22" spans="2:25">
      <c r="B22" s="35">
        <v>14</v>
      </c>
      <c r="C22" s="83">
        <f t="shared" si="0"/>
        <v>109842.18113938865</v>
      </c>
      <c r="D22" s="83"/>
      <c r="E22" s="46">
        <v>2015</v>
      </c>
      <c r="F22" s="8">
        <v>43535</v>
      </c>
      <c r="G22" s="46" t="s">
        <v>3</v>
      </c>
      <c r="H22" s="84">
        <v>1.0630999999999999</v>
      </c>
      <c r="I22" s="84"/>
      <c r="J22" s="46">
        <v>60</v>
      </c>
      <c r="K22" s="87">
        <f t="shared" si="4"/>
        <v>3295.2654341816592</v>
      </c>
      <c r="L22" s="88"/>
      <c r="M22" s="6">
        <f>IF(J22="","",(K22/J22)/LOOKUP(RIGHT($D$2,3),定数!$A$6:$A$13,定数!$B$6:$B$13))</f>
        <v>0.49928264154267565</v>
      </c>
      <c r="N22" s="46">
        <v>2015</v>
      </c>
      <c r="O22" s="8">
        <v>43538</v>
      </c>
      <c r="P22" s="89">
        <v>1.0509999999999999</v>
      </c>
      <c r="Q22" s="89"/>
      <c r="R22" s="85">
        <f>IF(P22="","",T22*M22*LOOKUP(RIGHT($D$2,3),定数!$A$6:$A$13,定数!$B$6:$B$13))</f>
        <v>6645.451958933013</v>
      </c>
      <c r="S22" s="85"/>
      <c r="T22" s="86">
        <f t="shared" si="5"/>
        <v>121</v>
      </c>
      <c r="U22" s="86"/>
      <c r="V22" s="22">
        <f t="shared" si="1"/>
        <v>1</v>
      </c>
      <c r="W22">
        <f t="shared" si="2"/>
        <v>0</v>
      </c>
      <c r="X22" s="41">
        <f t="shared" si="6"/>
        <v>117488.05994989429</v>
      </c>
      <c r="Y22" s="42">
        <f t="shared" si="7"/>
        <v>6.5077922077923622E-2</v>
      </c>
    </row>
    <row r="23" spans="2:25">
      <c r="B23" s="35">
        <v>15</v>
      </c>
      <c r="C23" s="83">
        <f t="shared" si="0"/>
        <v>116487.63309832166</v>
      </c>
      <c r="D23" s="83"/>
      <c r="E23" s="46">
        <v>2015</v>
      </c>
      <c r="F23" s="8">
        <v>43561</v>
      </c>
      <c r="G23" s="46" t="s">
        <v>4</v>
      </c>
      <c r="H23" s="84">
        <v>1.0482</v>
      </c>
      <c r="I23" s="84"/>
      <c r="J23" s="46">
        <v>41</v>
      </c>
      <c r="K23" s="87">
        <f t="shared" si="4"/>
        <v>3494.6289929496497</v>
      </c>
      <c r="L23" s="88"/>
      <c r="M23" s="6">
        <f>IF(J23="","",(K23/J23)/LOOKUP(RIGHT($D$2,3),定数!$A$6:$A$13,定数!$B$6:$B$13))</f>
        <v>0.77486230442342563</v>
      </c>
      <c r="N23" s="46">
        <v>2015</v>
      </c>
      <c r="O23" s="8">
        <v>43562</v>
      </c>
      <c r="P23" s="84">
        <v>1.0439000000000001</v>
      </c>
      <c r="Q23" s="84"/>
      <c r="R23" s="85">
        <f>IF(P23="","",T23*M23*LOOKUP(RIGHT($D$2,3),定数!$A$6:$A$13,定数!$B$6:$B$13))</f>
        <v>-3665.0986999227775</v>
      </c>
      <c r="S23" s="85"/>
      <c r="T23" s="86">
        <f t="shared" si="5"/>
        <v>-42.999999999999702</v>
      </c>
      <c r="U23" s="86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117488.05994989429</v>
      </c>
      <c r="Y23" s="42">
        <f t="shared" si="7"/>
        <v>8.5151363636379873E-3</v>
      </c>
    </row>
    <row r="24" spans="2:25">
      <c r="B24" s="35">
        <v>16</v>
      </c>
      <c r="C24" s="83">
        <f t="shared" si="0"/>
        <v>112822.53439839889</v>
      </c>
      <c r="D24" s="83"/>
      <c r="E24" s="46">
        <v>2015</v>
      </c>
      <c r="F24" s="8">
        <v>43563</v>
      </c>
      <c r="G24" s="46" t="s">
        <v>3</v>
      </c>
      <c r="H24" s="84">
        <v>1.0432999999999999</v>
      </c>
      <c r="I24" s="84"/>
      <c r="J24" s="46">
        <v>33</v>
      </c>
      <c r="K24" s="87">
        <f t="shared" si="4"/>
        <v>3384.6760319519663</v>
      </c>
      <c r="L24" s="88"/>
      <c r="M24" s="6">
        <f>IF(J24="","",(K24/J24)/LOOKUP(RIGHT($D$2,3),定数!$A$6:$A$13,定数!$B$6:$B$13))</f>
        <v>0.93241763965618907</v>
      </c>
      <c r="N24" s="46">
        <v>2015</v>
      </c>
      <c r="O24" s="8">
        <v>43568</v>
      </c>
      <c r="P24" s="84">
        <v>1.0366</v>
      </c>
      <c r="Q24" s="84"/>
      <c r="R24" s="85">
        <f>IF(P24="","",T24*M24*LOOKUP(RIGHT($D$2,3),定数!$A$6:$A$13,定数!$B$6:$B$13))</f>
        <v>6871.918004266041</v>
      </c>
      <c r="S24" s="85"/>
      <c r="T24" s="86">
        <f t="shared" si="5"/>
        <v>66.999999999999289</v>
      </c>
      <c r="U24" s="86"/>
      <c r="V24" t="str">
        <f t="shared" si="8"/>
        <v/>
      </c>
      <c r="W24">
        <f t="shared" si="2"/>
        <v>0</v>
      </c>
      <c r="X24" s="41">
        <f t="shared" si="6"/>
        <v>117488.05994989429</v>
      </c>
      <c r="Y24" s="42">
        <f t="shared" si="7"/>
        <v>3.9710635731708632E-2</v>
      </c>
    </row>
    <row r="25" spans="2:25">
      <c r="B25" s="35">
        <v>17</v>
      </c>
      <c r="C25" s="83">
        <f t="shared" si="0"/>
        <v>119694.45240266493</v>
      </c>
      <c r="D25" s="83"/>
      <c r="E25" s="46">
        <v>2015</v>
      </c>
      <c r="F25" s="8">
        <v>43564</v>
      </c>
      <c r="G25" s="46" t="s">
        <v>3</v>
      </c>
      <c r="H25" s="84">
        <v>1.0403</v>
      </c>
      <c r="I25" s="84"/>
      <c r="J25" s="46">
        <v>44</v>
      </c>
      <c r="K25" s="87">
        <f t="shared" si="4"/>
        <v>3590.8335720799478</v>
      </c>
      <c r="L25" s="88"/>
      <c r="M25" s="6">
        <f>IF(J25="","",(K25/J25)/LOOKUP(RIGHT($D$2,3),定数!$A$6:$A$13,定数!$B$6:$B$13))</f>
        <v>0.74190776282643545</v>
      </c>
      <c r="N25" s="46">
        <v>2015</v>
      </c>
      <c r="O25" s="8">
        <v>43569</v>
      </c>
      <c r="P25" s="84">
        <v>1.0315000000000001</v>
      </c>
      <c r="Q25" s="84"/>
      <c r="R25" s="85">
        <f>IF(P25="","",T25*M25*LOOKUP(RIGHT($D$2,3),定数!$A$6:$A$13,定数!$B$6:$B$13))</f>
        <v>7181.6671441598301</v>
      </c>
      <c r="S25" s="85"/>
      <c r="T25" s="86">
        <f t="shared" si="5"/>
        <v>87.99999999999919</v>
      </c>
      <c r="U25" s="86"/>
      <c r="V25" t="str">
        <f t="shared" si="8"/>
        <v/>
      </c>
      <c r="W25">
        <f t="shared" si="2"/>
        <v>0</v>
      </c>
      <c r="X25" s="41">
        <f t="shared" si="6"/>
        <v>119694.45240266493</v>
      </c>
      <c r="Y25" s="42">
        <f t="shared" si="7"/>
        <v>0</v>
      </c>
    </row>
    <row r="26" spans="2:25">
      <c r="B26" s="35">
        <v>18</v>
      </c>
      <c r="C26" s="83">
        <f t="shared" si="0"/>
        <v>126876.11954682476</v>
      </c>
      <c r="D26" s="83"/>
      <c r="E26" s="46">
        <v>2015</v>
      </c>
      <c r="F26" s="8">
        <v>43568</v>
      </c>
      <c r="G26" s="46" t="s">
        <v>3</v>
      </c>
      <c r="H26" s="84">
        <v>1.036</v>
      </c>
      <c r="I26" s="84"/>
      <c r="J26" s="46">
        <v>39</v>
      </c>
      <c r="K26" s="87">
        <f t="shared" si="4"/>
        <v>3806.2835864047429</v>
      </c>
      <c r="L26" s="88"/>
      <c r="M26" s="6">
        <f>IF(J26="","",(K26/J26)/LOOKUP(RIGHT($D$2,3),定数!$A$6:$A$13,定数!$B$6:$B$13))</f>
        <v>0.88724559123653679</v>
      </c>
      <c r="N26" s="46">
        <v>2015</v>
      </c>
      <c r="O26" s="8">
        <v>43571</v>
      </c>
      <c r="P26" s="84">
        <v>1.0281</v>
      </c>
      <c r="Q26" s="84"/>
      <c r="R26" s="85">
        <f>IF(P26="","",T26*M26*LOOKUP(RIGHT($D$2,3),定数!$A$6:$A$13,定数!$B$6:$B$13))</f>
        <v>7710.164187845523</v>
      </c>
      <c r="S26" s="85"/>
      <c r="T26" s="86">
        <f t="shared" si="5"/>
        <v>79.000000000000185</v>
      </c>
      <c r="U26" s="86"/>
      <c r="V26" t="str">
        <f t="shared" si="8"/>
        <v/>
      </c>
      <c r="W26">
        <f t="shared" si="2"/>
        <v>0</v>
      </c>
      <c r="X26" s="41">
        <f t="shared" si="6"/>
        <v>126876.11954682476</v>
      </c>
      <c r="Y26" s="42">
        <f t="shared" si="7"/>
        <v>0</v>
      </c>
    </row>
    <row r="27" spans="2:25">
      <c r="B27" s="35">
        <v>19</v>
      </c>
      <c r="C27" s="83">
        <f t="shared" si="0"/>
        <v>134586.28373467029</v>
      </c>
      <c r="D27" s="83"/>
      <c r="E27" s="46">
        <v>2015</v>
      </c>
      <c r="F27" s="8">
        <v>43571</v>
      </c>
      <c r="G27" s="46" t="s">
        <v>3</v>
      </c>
      <c r="H27" s="84">
        <v>1.0275000000000001</v>
      </c>
      <c r="I27" s="84"/>
      <c r="J27" s="46">
        <v>66</v>
      </c>
      <c r="K27" s="87">
        <f t="shared" si="4"/>
        <v>4037.5885120401085</v>
      </c>
      <c r="L27" s="88"/>
      <c r="M27" s="6">
        <f>IF(J27="","",(K27/J27)/LOOKUP(RIGHT($D$2,3),定数!$A$6:$A$13,定数!$B$6:$B$13))</f>
        <v>0.55614166832508383</v>
      </c>
      <c r="N27" s="46">
        <v>2015</v>
      </c>
      <c r="O27" s="8">
        <v>43577</v>
      </c>
      <c r="P27" s="84">
        <v>1.0343</v>
      </c>
      <c r="Q27" s="84"/>
      <c r="R27" s="85">
        <f>IF(P27="","",T27*M27*LOOKUP(RIGHT($D$2,3),定数!$A$6:$A$13,定数!$B$6:$B$13))</f>
        <v>-4159.9396790715764</v>
      </c>
      <c r="S27" s="85"/>
      <c r="T27" s="86">
        <f t="shared" si="5"/>
        <v>-67.999999999999176</v>
      </c>
      <c r="U27" s="86"/>
      <c r="V27" t="str">
        <f t="shared" si="8"/>
        <v/>
      </c>
      <c r="W27">
        <f t="shared" si="2"/>
        <v>1</v>
      </c>
      <c r="X27" s="41">
        <f t="shared" si="6"/>
        <v>134586.28373467029</v>
      </c>
      <c r="Y27" s="42">
        <f t="shared" si="7"/>
        <v>0</v>
      </c>
    </row>
    <row r="28" spans="2:25">
      <c r="B28" s="35">
        <v>20</v>
      </c>
      <c r="C28" s="83">
        <f t="shared" si="0"/>
        <v>130426.34405559872</v>
      </c>
      <c r="D28" s="83"/>
      <c r="E28" s="46">
        <v>2015</v>
      </c>
      <c r="F28" s="8">
        <v>43669</v>
      </c>
      <c r="G28" s="46" t="s">
        <v>4</v>
      </c>
      <c r="H28" s="84">
        <v>1.0489999999999999</v>
      </c>
      <c r="I28" s="84"/>
      <c r="J28" s="46">
        <v>31</v>
      </c>
      <c r="K28" s="87">
        <f t="shared" si="4"/>
        <v>3912.7903216679615</v>
      </c>
      <c r="L28" s="88"/>
      <c r="M28" s="6">
        <f>IF(J28="","",(K28/J28)/LOOKUP(RIGHT($D$2,3),定数!$A$6:$A$13,定数!$B$6:$B$13))</f>
        <v>1.1474458421313671</v>
      </c>
      <c r="N28" s="46">
        <v>2015</v>
      </c>
      <c r="O28" s="8">
        <v>43670</v>
      </c>
      <c r="P28" s="84">
        <v>1.0552999999999999</v>
      </c>
      <c r="Q28" s="84"/>
      <c r="R28" s="85">
        <f>IF(P28="","",T28*M28*LOOKUP(RIGHT($D$2,3),定数!$A$6:$A$13,定数!$B$6:$B$13))</f>
        <v>7951.7996859703389</v>
      </c>
      <c r="S28" s="85"/>
      <c r="T28" s="86">
        <f t="shared" si="5"/>
        <v>62.999999999999723</v>
      </c>
      <c r="U28" s="86"/>
      <c r="V28" t="str">
        <f t="shared" si="8"/>
        <v/>
      </c>
      <c r="W28">
        <f t="shared" si="2"/>
        <v>0</v>
      </c>
      <c r="X28" s="41">
        <f t="shared" si="6"/>
        <v>134586.28373467029</v>
      </c>
      <c r="Y28" s="42">
        <f t="shared" si="7"/>
        <v>3.0909090909090442E-2</v>
      </c>
    </row>
    <row r="29" spans="2:25">
      <c r="B29" s="35">
        <v>21</v>
      </c>
      <c r="C29" s="83">
        <f t="shared" si="0"/>
        <v>138378.14374156905</v>
      </c>
      <c r="D29" s="83"/>
      <c r="E29" s="46">
        <v>2015</v>
      </c>
      <c r="F29" s="8">
        <v>43670</v>
      </c>
      <c r="G29" s="46" t="s">
        <v>4</v>
      </c>
      <c r="H29" s="84">
        <v>1.0569</v>
      </c>
      <c r="I29" s="84"/>
      <c r="J29" s="46">
        <v>62</v>
      </c>
      <c r="K29" s="87">
        <f t="shared" si="4"/>
        <v>4151.3443122470708</v>
      </c>
      <c r="L29" s="88"/>
      <c r="M29" s="6">
        <f>IF(J29="","",(K29/J29)/LOOKUP(RIGHT($D$2,3),定数!$A$6:$A$13,定数!$B$6:$B$13))</f>
        <v>0.60870151205968781</v>
      </c>
      <c r="N29" s="46">
        <v>2015</v>
      </c>
      <c r="O29" s="8">
        <v>43683</v>
      </c>
      <c r="P29" s="84">
        <v>1.0692999999999999</v>
      </c>
      <c r="Q29" s="84"/>
      <c r="R29" s="85">
        <f>IF(P29="","",T29*M29*LOOKUP(RIGHT($D$2,3),定数!$A$6:$A$13,定数!$B$6:$B$13))</f>
        <v>8302.6886244941197</v>
      </c>
      <c r="S29" s="85"/>
      <c r="T29" s="86">
        <f t="shared" si="5"/>
        <v>123.99999999999966</v>
      </c>
      <c r="U29" s="86"/>
      <c r="V29" t="str">
        <f t="shared" si="8"/>
        <v/>
      </c>
      <c r="W29">
        <f t="shared" si="2"/>
        <v>0</v>
      </c>
      <c r="X29" s="41">
        <f t="shared" si="6"/>
        <v>138378.14374156905</v>
      </c>
      <c r="Y29" s="42">
        <f t="shared" si="7"/>
        <v>0</v>
      </c>
    </row>
    <row r="30" spans="2:25">
      <c r="B30" s="35">
        <v>22</v>
      </c>
      <c r="C30" s="83">
        <f t="shared" si="0"/>
        <v>146680.83236606317</v>
      </c>
      <c r="D30" s="83"/>
      <c r="E30" s="46">
        <v>2016</v>
      </c>
      <c r="F30" s="8">
        <v>43486</v>
      </c>
      <c r="G30" s="46" t="s">
        <v>4</v>
      </c>
      <c r="H30" s="84">
        <v>1.1101000000000001</v>
      </c>
      <c r="I30" s="84"/>
      <c r="J30" s="46">
        <v>23</v>
      </c>
      <c r="K30" s="87">
        <f t="shared" si="4"/>
        <v>4400.4249709818951</v>
      </c>
      <c r="L30" s="88"/>
      <c r="M30" s="6">
        <f>IF(J30="","",(K30/J30)/LOOKUP(RIGHT($D$2,3),定数!$A$6:$A$13,定数!$B$6:$B$13))</f>
        <v>1.7392984075027254</v>
      </c>
      <c r="N30" s="46">
        <v>2016</v>
      </c>
      <c r="O30" s="8">
        <v>43502</v>
      </c>
      <c r="P30" s="84">
        <v>1.1075999999999999</v>
      </c>
      <c r="Q30" s="84"/>
      <c r="R30" s="85">
        <f>IF(P30="","",T30*M30*LOOKUP(RIGHT($D$2,3),定数!$A$6:$A$13,定数!$B$6:$B$13))</f>
        <v>-4783.0706206328177</v>
      </c>
      <c r="S30" s="85"/>
      <c r="T30" s="86">
        <f t="shared" si="5"/>
        <v>-25.000000000001688</v>
      </c>
      <c r="U30" s="86"/>
      <c r="V30" t="str">
        <f t="shared" si="8"/>
        <v/>
      </c>
      <c r="W30">
        <f t="shared" si="2"/>
        <v>1</v>
      </c>
      <c r="X30" s="41">
        <f t="shared" si="6"/>
        <v>146680.83236606317</v>
      </c>
      <c r="Y30" s="42">
        <f t="shared" si="7"/>
        <v>0</v>
      </c>
    </row>
    <row r="31" spans="2:25">
      <c r="B31" s="35">
        <v>23</v>
      </c>
      <c r="C31" s="83">
        <f t="shared" si="0"/>
        <v>141897.76174543035</v>
      </c>
      <c r="D31" s="83"/>
      <c r="E31" s="46">
        <v>2016</v>
      </c>
      <c r="F31" s="8">
        <v>43504</v>
      </c>
      <c r="G31" s="46" t="s">
        <v>3</v>
      </c>
      <c r="H31" s="84">
        <v>1.1041000000000001</v>
      </c>
      <c r="I31" s="84"/>
      <c r="J31" s="46">
        <v>51</v>
      </c>
      <c r="K31" s="87">
        <f t="shared" si="4"/>
        <v>4256.9328523629101</v>
      </c>
      <c r="L31" s="88"/>
      <c r="M31" s="6">
        <f>IF(J31="","",(K31/J31)/LOOKUP(RIGHT($D$2,3),定数!$A$6:$A$13,定数!$B$6:$B$13))</f>
        <v>0.75881156013599116</v>
      </c>
      <c r="N31" s="46">
        <v>2016</v>
      </c>
      <c r="O31" s="8">
        <v>43519</v>
      </c>
      <c r="P31" s="84">
        <v>1.0939000000000001</v>
      </c>
      <c r="Q31" s="84"/>
      <c r="R31" s="85">
        <f>IF(P31="","",T31*M31*LOOKUP(RIGHT($D$2,3),定数!$A$6:$A$13,定数!$B$6:$B$13))</f>
        <v>8513.8657047258112</v>
      </c>
      <c r="S31" s="85"/>
      <c r="T31" s="86">
        <f t="shared" si="5"/>
        <v>101.99999999999987</v>
      </c>
      <c r="U31" s="86"/>
      <c r="V31" t="str">
        <f t="shared" si="8"/>
        <v/>
      </c>
      <c r="W31">
        <f t="shared" si="2"/>
        <v>0</v>
      </c>
      <c r="X31" s="41">
        <f t="shared" si="6"/>
        <v>146680.83236606317</v>
      </c>
      <c r="Y31" s="42">
        <f t="shared" si="7"/>
        <v>3.2608695652176167E-2</v>
      </c>
    </row>
    <row r="32" spans="2:25">
      <c r="B32" s="35">
        <v>24</v>
      </c>
      <c r="C32" s="83">
        <f t="shared" si="0"/>
        <v>150411.62745015617</v>
      </c>
      <c r="D32" s="83"/>
      <c r="E32" s="46">
        <v>2016</v>
      </c>
      <c r="F32" s="8">
        <v>43630</v>
      </c>
      <c r="G32" s="46" t="s">
        <v>3</v>
      </c>
      <c r="H32" s="84">
        <v>1.083</v>
      </c>
      <c r="I32" s="84"/>
      <c r="J32" s="46">
        <v>52</v>
      </c>
      <c r="K32" s="87">
        <f t="shared" si="4"/>
        <v>4512.3488235046852</v>
      </c>
      <c r="L32" s="88"/>
      <c r="M32" s="6">
        <f>IF(J32="","",(K32/J32)/LOOKUP(RIGHT($D$2,3),定数!$A$6:$A$13,定数!$B$6:$B$13))</f>
        <v>0.7888721719413786</v>
      </c>
      <c r="N32" s="46">
        <v>2016</v>
      </c>
      <c r="O32" s="8">
        <v>43636</v>
      </c>
      <c r="P32" s="84">
        <v>1.0884</v>
      </c>
      <c r="Q32" s="84"/>
      <c r="R32" s="85">
        <f>IF(P32="","",T32*M32*LOOKUP(RIGHT($D$2,3),定数!$A$6:$A$13,定数!$B$6:$B$13))</f>
        <v>-4685.9007013318505</v>
      </c>
      <c r="S32" s="85"/>
      <c r="T32" s="86">
        <f t="shared" si="5"/>
        <v>-54.000000000000711</v>
      </c>
      <c r="U32" s="86"/>
      <c r="V32" t="str">
        <f t="shared" si="8"/>
        <v/>
      </c>
      <c r="W32">
        <f t="shared" si="2"/>
        <v>1</v>
      </c>
      <c r="X32" s="41">
        <f t="shared" si="6"/>
        <v>150411.62745015617</v>
      </c>
      <c r="Y32" s="42">
        <f t="shared" si="7"/>
        <v>0</v>
      </c>
    </row>
    <row r="33" spans="2:25">
      <c r="B33" s="35">
        <v>25</v>
      </c>
      <c r="C33" s="83">
        <f t="shared" si="0"/>
        <v>145725.72674882432</v>
      </c>
      <c r="D33" s="83"/>
      <c r="E33" s="46">
        <v>2016</v>
      </c>
      <c r="F33" s="8">
        <v>43703</v>
      </c>
      <c r="G33" s="46" t="s">
        <v>4</v>
      </c>
      <c r="H33" s="84">
        <v>1.0935999999999999</v>
      </c>
      <c r="I33" s="84"/>
      <c r="J33" s="46">
        <v>21</v>
      </c>
      <c r="K33" s="87">
        <f t="shared" si="4"/>
        <v>4371.7718024647293</v>
      </c>
      <c r="L33" s="88"/>
      <c r="M33" s="6">
        <f>IF(J33="","",(K33/J33)/LOOKUP(RIGHT($D$2,3),定数!$A$6:$A$13,定数!$B$6:$B$13))</f>
        <v>1.8925419058288873</v>
      </c>
      <c r="N33" s="46">
        <v>2016</v>
      </c>
      <c r="O33" s="8">
        <v>43715</v>
      </c>
      <c r="P33" s="84">
        <v>1.0911999999999999</v>
      </c>
      <c r="Q33" s="84"/>
      <c r="R33" s="85">
        <f>IF(P33="","",T33*M33*LOOKUP(RIGHT($D$2,3),定数!$A$6:$A$13,定数!$B$6:$B$13))</f>
        <v>-4996.3106313881744</v>
      </c>
      <c r="S33" s="85"/>
      <c r="T33" s="86">
        <f t="shared" si="5"/>
        <v>-23.999999999999577</v>
      </c>
      <c r="U33" s="86"/>
      <c r="V33" t="str">
        <f t="shared" si="8"/>
        <v/>
      </c>
      <c r="W33">
        <f t="shared" si="2"/>
        <v>2</v>
      </c>
      <c r="X33" s="41">
        <f t="shared" si="6"/>
        <v>150411.62745015617</v>
      </c>
      <c r="Y33" s="42">
        <f t="shared" si="7"/>
        <v>3.1153846153846532E-2</v>
      </c>
    </row>
    <row r="34" spans="2:25">
      <c r="B34" s="35">
        <v>26</v>
      </c>
      <c r="C34" s="83">
        <f t="shared" si="0"/>
        <v>140729.41611743614</v>
      </c>
      <c r="D34" s="83"/>
      <c r="E34" s="46">
        <v>2017</v>
      </c>
      <c r="F34" s="8">
        <v>43630</v>
      </c>
      <c r="G34" s="46" t="s">
        <v>4</v>
      </c>
      <c r="H34" s="84">
        <v>1.089</v>
      </c>
      <c r="I34" s="84"/>
      <c r="J34" s="46">
        <v>35</v>
      </c>
      <c r="K34" s="87">
        <f t="shared" si="4"/>
        <v>4221.8824835230844</v>
      </c>
      <c r="L34" s="88"/>
      <c r="M34" s="6">
        <f>IF(J34="","",(K34/J34)/LOOKUP(RIGHT($D$2,3),定数!$A$6:$A$13,定数!$B$6:$B$13))</f>
        <v>1.0965928528631388</v>
      </c>
      <c r="N34" s="46">
        <v>2017</v>
      </c>
      <c r="O34" s="8">
        <v>43636</v>
      </c>
      <c r="P34" s="84">
        <v>1.0852999999999999</v>
      </c>
      <c r="Q34" s="84"/>
      <c r="R34" s="85">
        <f>IF(P34="","",T34*M34*LOOKUP(RIGHT($D$2,3),定数!$A$6:$A$13,定数!$B$6:$B$13))</f>
        <v>-4463.1329111530194</v>
      </c>
      <c r="S34" s="85"/>
      <c r="T34" s="86">
        <f t="shared" si="5"/>
        <v>-37.000000000000369</v>
      </c>
      <c r="U34" s="86"/>
      <c r="V34" t="str">
        <f t="shared" si="8"/>
        <v/>
      </c>
      <c r="W34">
        <f t="shared" si="2"/>
        <v>3</v>
      </c>
      <c r="X34" s="41">
        <f t="shared" si="6"/>
        <v>150411.62745015617</v>
      </c>
      <c r="Y34" s="42">
        <f t="shared" si="7"/>
        <v>6.4371428571428413E-2</v>
      </c>
    </row>
    <row r="35" spans="2:25">
      <c r="B35" s="35">
        <v>27</v>
      </c>
      <c r="C35" s="83">
        <f t="shared" si="0"/>
        <v>136266.28320628311</v>
      </c>
      <c r="D35" s="83"/>
      <c r="E35" s="46">
        <v>2017</v>
      </c>
      <c r="F35" s="8">
        <v>43749</v>
      </c>
      <c r="G35" s="46" t="s">
        <v>4</v>
      </c>
      <c r="H35" s="84">
        <v>1.1536</v>
      </c>
      <c r="I35" s="84"/>
      <c r="J35" s="46">
        <v>37</v>
      </c>
      <c r="K35" s="87">
        <f t="shared" si="4"/>
        <v>4087.9884961884932</v>
      </c>
      <c r="L35" s="88"/>
      <c r="M35" s="6">
        <f>IF(J35="","",(K35/J35)/LOOKUP(RIGHT($D$2,3),定数!$A$6:$A$13,定数!$B$6:$B$13))</f>
        <v>1.0044197779332906</v>
      </c>
      <c r="N35" s="46">
        <v>2017</v>
      </c>
      <c r="O35" s="8">
        <v>43754</v>
      </c>
      <c r="P35" s="84">
        <v>1.1496999999999999</v>
      </c>
      <c r="Q35" s="84"/>
      <c r="R35" s="85">
        <f>IF(P35="","",T35*M35*LOOKUP(RIGHT($D$2,3),定数!$A$6:$A$13,定数!$B$6:$B$13))</f>
        <v>-4308.9608473338321</v>
      </c>
      <c r="S35" s="85"/>
      <c r="T35" s="86">
        <f t="shared" si="5"/>
        <v>-39.000000000000142</v>
      </c>
      <c r="U35" s="86"/>
      <c r="V35" t="str">
        <f t="shared" si="8"/>
        <v/>
      </c>
      <c r="W35">
        <f t="shared" si="2"/>
        <v>4</v>
      </c>
      <c r="X35" s="41">
        <f t="shared" si="6"/>
        <v>150411.62745015617</v>
      </c>
      <c r="Y35" s="42">
        <f t="shared" si="7"/>
        <v>9.4044220408163515E-2</v>
      </c>
    </row>
    <row r="36" spans="2:25">
      <c r="B36" s="35">
        <v>28</v>
      </c>
      <c r="C36" s="83">
        <f t="shared" si="0"/>
        <v>131957.32235894928</v>
      </c>
      <c r="D36" s="83"/>
      <c r="E36" s="46">
        <v>2017</v>
      </c>
      <c r="F36" s="8">
        <v>43758</v>
      </c>
      <c r="G36" s="46" t="s">
        <v>4</v>
      </c>
      <c r="H36" s="84">
        <v>1.1574</v>
      </c>
      <c r="I36" s="84"/>
      <c r="J36" s="46">
        <v>38</v>
      </c>
      <c r="K36" s="87">
        <f t="shared" si="4"/>
        <v>3958.7196707684784</v>
      </c>
      <c r="L36" s="88"/>
      <c r="M36" s="6">
        <f>IF(J36="","",(K36/J36)/LOOKUP(RIGHT($D$2,3),定数!$A$6:$A$13,定数!$B$6:$B$13))</f>
        <v>0.9470621221934159</v>
      </c>
      <c r="N36" s="46">
        <v>2017</v>
      </c>
      <c r="O36" s="8">
        <v>43762</v>
      </c>
      <c r="P36" s="84">
        <v>1.1649</v>
      </c>
      <c r="Q36" s="84"/>
      <c r="R36" s="85">
        <f>IF(P36="","",T36*M36*LOOKUP(RIGHT($D$2,3),定数!$A$6:$A$13,定数!$B$6:$B$13))</f>
        <v>7813.2625080957459</v>
      </c>
      <c r="S36" s="85"/>
      <c r="T36" s="86">
        <f t="shared" si="5"/>
        <v>75.000000000000625</v>
      </c>
      <c r="U36" s="86"/>
      <c r="V36" t="str">
        <f t="shared" si="8"/>
        <v/>
      </c>
      <c r="W36">
        <f t="shared" si="2"/>
        <v>0</v>
      </c>
      <c r="X36" s="41">
        <f t="shared" si="6"/>
        <v>150411.62745015617</v>
      </c>
      <c r="Y36" s="42">
        <f t="shared" si="7"/>
        <v>0.12269201127633789</v>
      </c>
    </row>
    <row r="37" spans="2:25">
      <c r="B37" s="35">
        <v>29</v>
      </c>
      <c r="C37" s="83">
        <f t="shared" si="0"/>
        <v>139770.58486704502</v>
      </c>
      <c r="D37" s="83"/>
      <c r="E37" s="46">
        <v>2017</v>
      </c>
      <c r="F37" s="8">
        <v>43811</v>
      </c>
      <c r="G37" s="46" t="s">
        <v>3</v>
      </c>
      <c r="H37" s="84">
        <v>1.1668000000000001</v>
      </c>
      <c r="I37" s="84"/>
      <c r="J37" s="46">
        <v>24</v>
      </c>
      <c r="K37" s="87">
        <f t="shared" si="4"/>
        <v>4193.1175460113509</v>
      </c>
      <c r="L37" s="88"/>
      <c r="M37" s="6">
        <f>IF(J37="","",(K37/J37)/LOOKUP(RIGHT($D$2,3),定数!$A$6:$A$13,定数!$B$6:$B$13))</f>
        <v>1.5883021007618752</v>
      </c>
      <c r="N37" s="46">
        <v>2017</v>
      </c>
      <c r="O37" s="8">
        <v>43813</v>
      </c>
      <c r="P37" s="84">
        <v>1.1620999999999999</v>
      </c>
      <c r="Q37" s="84"/>
      <c r="R37" s="85">
        <f>IF(P37="","",T37*M37*LOOKUP(RIGHT($D$2,3),定数!$A$6:$A$13,定数!$B$6:$B$13))</f>
        <v>8211.5218609391541</v>
      </c>
      <c r="S37" s="85"/>
      <c r="T37" s="86">
        <f t="shared" si="5"/>
        <v>47.000000000001485</v>
      </c>
      <c r="U37" s="86"/>
      <c r="V37" t="str">
        <f t="shared" si="8"/>
        <v/>
      </c>
      <c r="W37">
        <f t="shared" si="2"/>
        <v>0</v>
      </c>
      <c r="X37" s="41">
        <f t="shared" si="6"/>
        <v>150411.62745015617</v>
      </c>
      <c r="Y37" s="42">
        <f t="shared" si="7"/>
        <v>7.0746143522962712E-2</v>
      </c>
    </row>
    <row r="38" spans="2:25">
      <c r="B38" s="35">
        <v>30</v>
      </c>
      <c r="C38" s="83">
        <f t="shared" si="0"/>
        <v>147982.10672798418</v>
      </c>
      <c r="D38" s="83"/>
      <c r="E38" s="46">
        <v>2018</v>
      </c>
      <c r="F38" s="8">
        <v>43468</v>
      </c>
      <c r="G38" s="46" t="s">
        <v>4</v>
      </c>
      <c r="H38" s="84">
        <v>1.1747000000000001</v>
      </c>
      <c r="I38" s="84"/>
      <c r="J38" s="46">
        <v>46</v>
      </c>
      <c r="K38" s="87">
        <f t="shared" si="4"/>
        <v>4439.463201839525</v>
      </c>
      <c r="L38" s="88"/>
      <c r="M38" s="6">
        <f>IF(J38="","",(K38/J38)/LOOKUP(RIGHT($D$2,3),定数!$A$6:$A$13,定数!$B$6:$B$13))</f>
        <v>0.87736426913824606</v>
      </c>
      <c r="N38" s="46">
        <v>2018</v>
      </c>
      <c r="O38" s="8">
        <v>43473</v>
      </c>
      <c r="P38" s="84">
        <v>1.1698999999999999</v>
      </c>
      <c r="Q38" s="84"/>
      <c r="R38" s="85">
        <f>IF(P38="","",T38*M38*LOOKUP(RIGHT($D$2,3),定数!$A$6:$A$13,定数!$B$6:$B$13))</f>
        <v>-4632.4833410500723</v>
      </c>
      <c r="S38" s="85"/>
      <c r="T38" s="86">
        <f t="shared" si="5"/>
        <v>-48.000000000001378</v>
      </c>
      <c r="U38" s="86"/>
      <c r="V38" t="str">
        <f t="shared" si="8"/>
        <v/>
      </c>
      <c r="W38">
        <f t="shared" si="2"/>
        <v>1</v>
      </c>
      <c r="X38" s="41">
        <f t="shared" si="6"/>
        <v>150411.62745015617</v>
      </c>
      <c r="Y38" s="42">
        <f t="shared" si="7"/>
        <v>1.6152479454935031E-2</v>
      </c>
    </row>
    <row r="39" spans="2:25">
      <c r="B39" s="35">
        <v>31</v>
      </c>
      <c r="C39" s="83">
        <f t="shared" si="0"/>
        <v>143349.62338693411</v>
      </c>
      <c r="D39" s="83"/>
      <c r="E39" s="47">
        <v>2018</v>
      </c>
      <c r="F39" s="8">
        <v>43655</v>
      </c>
      <c r="G39" s="47" t="s">
        <v>4</v>
      </c>
      <c r="H39" s="84">
        <v>1.1648000000000001</v>
      </c>
      <c r="I39" s="84"/>
      <c r="J39" s="47">
        <v>43</v>
      </c>
      <c r="K39" s="87">
        <f t="shared" si="4"/>
        <v>4300.4887016080229</v>
      </c>
      <c r="L39" s="88"/>
      <c r="M39" s="6">
        <f>IF(J39="","",(K39/J39)/LOOKUP(RIGHT($D$2,3),定数!$A$6:$A$13,定数!$B$6:$B$13))</f>
        <v>0.90919422866977218</v>
      </c>
      <c r="N39" s="47">
        <v>2018</v>
      </c>
      <c r="O39" s="8">
        <v>43664</v>
      </c>
      <c r="P39" s="84">
        <v>1.1603000000000001</v>
      </c>
      <c r="Q39" s="84"/>
      <c r="R39" s="85">
        <f>IF(P39="","",T39*M39*LOOKUP(RIGHT($D$2,3),定数!$A$6:$A$13,定数!$B$6:$B$13))</f>
        <v>-4500.5114319153208</v>
      </c>
      <c r="S39" s="85"/>
      <c r="T39" s="86">
        <f t="shared" si="5"/>
        <v>-44.999999999999488</v>
      </c>
      <c r="U39" s="86"/>
      <c r="V39" t="str">
        <f t="shared" si="8"/>
        <v/>
      </c>
      <c r="W39">
        <f t="shared" si="2"/>
        <v>2</v>
      </c>
      <c r="X39" s="41">
        <f t="shared" si="6"/>
        <v>150411.62745015617</v>
      </c>
      <c r="Y39" s="42">
        <f t="shared" si="7"/>
        <v>4.6951184445911842E-2</v>
      </c>
    </row>
    <row r="40" spans="2:25">
      <c r="B40" s="35">
        <v>32</v>
      </c>
      <c r="C40" s="83">
        <f t="shared" si="0"/>
        <v>138849.1119550188</v>
      </c>
      <c r="D40" s="83"/>
      <c r="E40" s="47">
        <v>2018</v>
      </c>
      <c r="F40" s="8">
        <v>43770</v>
      </c>
      <c r="G40" s="47" t="s">
        <v>4</v>
      </c>
      <c r="H40" s="84">
        <v>1.1435999999999999</v>
      </c>
      <c r="I40" s="84"/>
      <c r="J40" s="47">
        <v>31</v>
      </c>
      <c r="K40" s="87">
        <f t="shared" si="4"/>
        <v>4165.4733586505636</v>
      </c>
      <c r="L40" s="88"/>
      <c r="M40" s="6">
        <f>IF(J40="","",(K40/J40)/LOOKUP(RIGHT($D$2,3),定数!$A$6:$A$13,定数!$B$6:$B$13))</f>
        <v>1.2215464394869686</v>
      </c>
      <c r="N40" s="47">
        <v>2018</v>
      </c>
      <c r="O40" s="8">
        <v>43778</v>
      </c>
      <c r="P40" s="84">
        <v>1.1403000000000001</v>
      </c>
      <c r="Q40" s="84"/>
      <c r="R40" s="85">
        <f>IF(P40="","",T40*M40*LOOKUP(RIGHT($D$2,3),定数!$A$6:$A$13,定数!$B$6:$B$13))</f>
        <v>-4434.2135753375069</v>
      </c>
      <c r="S40" s="85"/>
      <c r="T40" s="86">
        <f t="shared" si="5"/>
        <v>-32.999999999998586</v>
      </c>
      <c r="U40" s="86"/>
      <c r="V40" t="str">
        <f t="shared" si="8"/>
        <v/>
      </c>
      <c r="W40">
        <f t="shared" si="2"/>
        <v>3</v>
      </c>
      <c r="X40" s="41">
        <f t="shared" si="6"/>
        <v>150411.62745015617</v>
      </c>
      <c r="Y40" s="42">
        <f t="shared" si="7"/>
        <v>7.6872484469121205E-2</v>
      </c>
    </row>
    <row r="41" spans="2:25">
      <c r="B41" s="35">
        <v>33</v>
      </c>
      <c r="C41" s="83">
        <f t="shared" si="0"/>
        <v>134414.89837968128</v>
      </c>
      <c r="D41" s="83"/>
      <c r="E41" s="47">
        <v>2018</v>
      </c>
      <c r="F41" s="8">
        <v>43809</v>
      </c>
      <c r="G41" s="47" t="s">
        <v>3</v>
      </c>
      <c r="H41" s="84">
        <v>1.1283000000000001</v>
      </c>
      <c r="I41" s="84"/>
      <c r="J41" s="47">
        <v>22</v>
      </c>
      <c r="K41" s="87">
        <f t="shared" si="4"/>
        <v>4032.4469513904382</v>
      </c>
      <c r="L41" s="88"/>
      <c r="M41" s="6">
        <f>IF(J41="","",(K41/J41)/LOOKUP(RIGHT($D$2,3),定数!$A$6:$A$13,定数!$B$6:$B$13))</f>
        <v>1.6663003931365448</v>
      </c>
      <c r="N41" s="47">
        <v>2018</v>
      </c>
      <c r="O41" s="8">
        <v>43810</v>
      </c>
      <c r="P41" s="84">
        <v>1.1238999999999999</v>
      </c>
      <c r="Q41" s="84"/>
      <c r="R41" s="85">
        <f>IF(P41="","",T41*M41*LOOKUP(RIGHT($D$2,3),定数!$A$6:$A$13,定数!$B$6:$B$13))</f>
        <v>8064.8939027812103</v>
      </c>
      <c r="S41" s="85"/>
      <c r="T41" s="86">
        <f t="shared" si="5"/>
        <v>44.000000000001819</v>
      </c>
      <c r="U41" s="86"/>
      <c r="V41" t="str">
        <f t="shared" si="8"/>
        <v/>
      </c>
      <c r="W41">
        <f t="shared" si="2"/>
        <v>0</v>
      </c>
      <c r="X41" s="41">
        <f t="shared" si="6"/>
        <v>150411.62745015617</v>
      </c>
      <c r="Y41" s="42">
        <f t="shared" si="7"/>
        <v>0.10635300835220285</v>
      </c>
    </row>
    <row r="42" spans="2:25">
      <c r="B42" s="35">
        <v>34</v>
      </c>
      <c r="C42" s="83">
        <f t="shared" si="0"/>
        <v>142479.7922824625</v>
      </c>
      <c r="D42" s="83"/>
      <c r="E42" s="47">
        <v>2019</v>
      </c>
      <c r="F42" s="8">
        <v>43544</v>
      </c>
      <c r="G42" s="47" t="s">
        <v>3</v>
      </c>
      <c r="H42" s="84">
        <v>1.1334</v>
      </c>
      <c r="I42" s="84"/>
      <c r="J42" s="47">
        <v>14</v>
      </c>
      <c r="K42" s="87">
        <f t="shared" si="4"/>
        <v>4274.3937684738748</v>
      </c>
      <c r="L42" s="88"/>
      <c r="M42" s="6">
        <f>IF(J42="","",(K42/J42)/LOOKUP(RIGHT($D$2,3),定数!$A$6:$A$13,定数!$B$6:$B$13))</f>
        <v>2.7755803691388796</v>
      </c>
      <c r="N42" s="47">
        <v>2019</v>
      </c>
      <c r="O42" s="8">
        <v>43545</v>
      </c>
      <c r="P42" s="84">
        <v>1.1306</v>
      </c>
      <c r="Q42" s="84"/>
      <c r="R42" s="85">
        <f>IF(P42="","",T42*M42*LOOKUP(RIGHT($D$2,3),定数!$A$6:$A$13,定数!$B$6:$B$13))</f>
        <v>8548.7875369474859</v>
      </c>
      <c r="S42" s="85"/>
      <c r="T42" s="86">
        <f t="shared" si="5"/>
        <v>27.999999999999137</v>
      </c>
      <c r="U42" s="86"/>
      <c r="V42" t="str">
        <f t="shared" si="8"/>
        <v/>
      </c>
      <c r="W42">
        <f t="shared" si="2"/>
        <v>0</v>
      </c>
      <c r="X42" s="41">
        <f t="shared" si="6"/>
        <v>150411.62745015617</v>
      </c>
      <c r="Y42" s="42">
        <f t="shared" si="7"/>
        <v>5.2734188853332808E-2</v>
      </c>
    </row>
    <row r="43" spans="2:25">
      <c r="B43" s="35">
        <v>35</v>
      </c>
      <c r="C43" s="83">
        <f t="shared" si="0"/>
        <v>151028.57981940999</v>
      </c>
      <c r="D43" s="83"/>
      <c r="E43" s="47">
        <v>2019</v>
      </c>
      <c r="F43" s="8">
        <v>43549</v>
      </c>
      <c r="G43" s="47" t="s">
        <v>3</v>
      </c>
      <c r="H43" s="84">
        <v>1.1231</v>
      </c>
      <c r="I43" s="84"/>
      <c r="J43" s="47">
        <v>22</v>
      </c>
      <c r="K43" s="87">
        <f t="shared" si="4"/>
        <v>4530.8573945823</v>
      </c>
      <c r="L43" s="88"/>
      <c r="M43" s="6">
        <f>IF(J43="","",(K43/J43)/LOOKUP(RIGHT($D$2,3),定数!$A$6:$A$13,定数!$B$6:$B$13))</f>
        <v>1.8722551217282233</v>
      </c>
      <c r="N43" s="47">
        <v>2019</v>
      </c>
      <c r="O43" s="8">
        <v>43551</v>
      </c>
      <c r="P43" s="84">
        <v>1.1186</v>
      </c>
      <c r="Q43" s="84"/>
      <c r="R43" s="85">
        <f>IF(P43="","",T43*M43*LOOKUP(RIGHT($D$2,3),定数!$A$6:$A$13,定数!$B$6:$B$13))</f>
        <v>9267.6628525546002</v>
      </c>
      <c r="S43" s="85"/>
      <c r="T43" s="86">
        <f t="shared" si="5"/>
        <v>44.999999999999488</v>
      </c>
      <c r="U43" s="86"/>
      <c r="V43" t="str">
        <f t="shared" si="8"/>
        <v/>
      </c>
      <c r="W43">
        <f t="shared" si="2"/>
        <v>0</v>
      </c>
      <c r="X43" s="41">
        <f t="shared" si="6"/>
        <v>151028.57981940999</v>
      </c>
      <c r="Y43" s="42">
        <f t="shared" si="7"/>
        <v>0</v>
      </c>
    </row>
    <row r="44" spans="2:25">
      <c r="B44" s="35">
        <v>36</v>
      </c>
      <c r="C44" s="83">
        <f t="shared" si="0"/>
        <v>160296.2426719646</v>
      </c>
      <c r="D44" s="83"/>
      <c r="E44" s="47">
        <v>2019</v>
      </c>
      <c r="F44" s="8">
        <v>43616</v>
      </c>
      <c r="G44" s="47" t="s">
        <v>3</v>
      </c>
      <c r="H44" s="84">
        <v>1.1178999999999999</v>
      </c>
      <c r="I44" s="84"/>
      <c r="J44" s="47">
        <v>40</v>
      </c>
      <c r="K44" s="87">
        <f t="shared" si="4"/>
        <v>4808.8872801589378</v>
      </c>
      <c r="L44" s="88"/>
      <c r="M44" s="6">
        <f>IF(J44="","",(K44/J44)/LOOKUP(RIGHT($D$2,3),定数!$A$6:$A$13,定数!$B$6:$B$13))</f>
        <v>1.0929289273088494</v>
      </c>
      <c r="N44" s="47">
        <v>2019</v>
      </c>
      <c r="O44" s="8">
        <v>43627</v>
      </c>
      <c r="P44" s="84">
        <v>1.1221000000000001</v>
      </c>
      <c r="Q44" s="84"/>
      <c r="R44" s="85">
        <f>IF(P44="","",T44*M44*LOOKUP(RIGHT($D$2,3),定数!$A$6:$A$13,定数!$B$6:$B$13))</f>
        <v>-5049.3316441671286</v>
      </c>
      <c r="S44" s="85"/>
      <c r="T44" s="86">
        <f t="shared" si="5"/>
        <v>-42.000000000002032</v>
      </c>
      <c r="U44" s="86"/>
      <c r="V44" t="str">
        <f t="shared" si="8"/>
        <v/>
      </c>
      <c r="W44">
        <f t="shared" si="2"/>
        <v>1</v>
      </c>
      <c r="X44" s="41">
        <f t="shared" si="6"/>
        <v>160296.2426719646</v>
      </c>
      <c r="Y44" s="42">
        <f t="shared" si="7"/>
        <v>0</v>
      </c>
    </row>
    <row r="45" spans="2:25">
      <c r="B45" s="35">
        <v>37</v>
      </c>
      <c r="C45" s="83">
        <f t="shared" si="0"/>
        <v>155246.91102779747</v>
      </c>
      <c r="D45" s="83"/>
      <c r="E45" s="47">
        <v>2019</v>
      </c>
      <c r="F45" s="8">
        <v>43648</v>
      </c>
      <c r="G45" s="47" t="s">
        <v>4</v>
      </c>
      <c r="H45" s="84">
        <v>1.1157999999999999</v>
      </c>
      <c r="I45" s="84"/>
      <c r="J45" s="47">
        <v>26</v>
      </c>
      <c r="K45" s="87">
        <f t="shared" si="4"/>
        <v>4657.4073308339239</v>
      </c>
      <c r="L45" s="88"/>
      <c r="M45" s="6">
        <f>IF(J45="","",(K45/J45)/LOOKUP(RIGHT($D$2,3),定数!$A$6:$A$13,定数!$B$6:$B$13))</f>
        <v>1.6284641016901831</v>
      </c>
      <c r="N45" s="47">
        <v>2019</v>
      </c>
      <c r="O45" s="8">
        <v>43648</v>
      </c>
      <c r="P45" s="84">
        <v>1.113</v>
      </c>
      <c r="Q45" s="84"/>
      <c r="R45" s="85">
        <f>IF(P45="","",T45*M45*LOOKUP(RIGHT($D$2,3),定数!$A$6:$A$13,定数!$B$6:$B$13))</f>
        <v>-5015.6694332056095</v>
      </c>
      <c r="S45" s="85"/>
      <c r="T45" s="86">
        <f t="shared" si="5"/>
        <v>-27.999999999999137</v>
      </c>
      <c r="U45" s="86"/>
      <c r="V45" t="str">
        <f t="shared" si="8"/>
        <v/>
      </c>
      <c r="W45">
        <f t="shared" si="2"/>
        <v>2</v>
      </c>
      <c r="X45" s="41">
        <f t="shared" si="6"/>
        <v>160296.2426719646</v>
      </c>
      <c r="Y45" s="42">
        <f t="shared" si="7"/>
        <v>3.1500000000001527E-2</v>
      </c>
    </row>
    <row r="46" spans="2:25">
      <c r="B46" s="35">
        <v>38</v>
      </c>
      <c r="C46" s="83">
        <f t="shared" si="0"/>
        <v>150231.24159459185</v>
      </c>
      <c r="D46" s="83"/>
      <c r="E46" s="47">
        <v>2019</v>
      </c>
      <c r="F46" s="8">
        <v>43662</v>
      </c>
      <c r="G46" s="47" t="s">
        <v>3</v>
      </c>
      <c r="H46" s="84">
        <v>1.1060000000000001</v>
      </c>
      <c r="I46" s="84"/>
      <c r="J46" s="47">
        <v>31</v>
      </c>
      <c r="K46" s="87">
        <f t="shared" si="4"/>
        <v>4506.9372478377554</v>
      </c>
      <c r="L46" s="88"/>
      <c r="M46" s="6">
        <f>IF(J46="","",(K46/J46)/LOOKUP(RIGHT($D$2,3),定数!$A$6:$A$13,定数!$B$6:$B$13))</f>
        <v>1.3216824773717757</v>
      </c>
      <c r="N46" s="47">
        <v>2019</v>
      </c>
      <c r="O46" s="8">
        <v>43663</v>
      </c>
      <c r="P46" s="84">
        <v>1.1093</v>
      </c>
      <c r="Q46" s="84"/>
      <c r="R46" s="85">
        <f>IF(P46="","",T46*M46*LOOKUP(RIGHT($D$2,3),定数!$A$6:$A$13,定数!$B$6:$B$13))</f>
        <v>-4797.70739285934</v>
      </c>
      <c r="S46" s="85"/>
      <c r="T46" s="86">
        <f t="shared" si="5"/>
        <v>-32.999999999998586</v>
      </c>
      <c r="U46" s="86"/>
      <c r="V46" t="str">
        <f t="shared" si="8"/>
        <v/>
      </c>
      <c r="W46">
        <f t="shared" si="2"/>
        <v>3</v>
      </c>
      <c r="X46" s="41">
        <f t="shared" si="6"/>
        <v>160296.2426719646</v>
      </c>
      <c r="Y46" s="42">
        <f t="shared" si="7"/>
        <v>6.2790000000000568E-2</v>
      </c>
    </row>
    <row r="47" spans="2:25">
      <c r="B47" s="35">
        <v>39</v>
      </c>
      <c r="C47" s="83">
        <f t="shared" si="0"/>
        <v>145433.53420173252</v>
      </c>
      <c r="D47" s="83"/>
      <c r="E47" s="35"/>
      <c r="F47" s="8"/>
      <c r="G47" s="35"/>
      <c r="H47" s="84"/>
      <c r="I47" s="84"/>
      <c r="J47" s="35"/>
      <c r="K47" s="87" t="str">
        <f t="shared" ref="K47:K74" si="9">IF(J47="","",C47*0.03)</f>
        <v/>
      </c>
      <c r="L47" s="88"/>
      <c r="M47" s="6" t="str">
        <f>IF(J47="","",(K47/J47)/LOOKUP(RIGHT($D$2,3),定数!$A$6:$A$13,定数!$B$6:$B$13))</f>
        <v/>
      </c>
      <c r="N47" s="35"/>
      <c r="O47" s="8"/>
      <c r="P47" s="84"/>
      <c r="Q47" s="84"/>
      <c r="R47" s="85" t="str">
        <f>IF(P47="","",T47*M47*LOOKUP(RIGHT($D$2,3),定数!$A$6:$A$13,定数!$B$6:$B$13))</f>
        <v/>
      </c>
      <c r="S47" s="85"/>
      <c r="T47" s="86" t="str">
        <f t="shared" si="5"/>
        <v/>
      </c>
      <c r="U47" s="86"/>
      <c r="V47" t="str">
        <f t="shared" si="8"/>
        <v/>
      </c>
      <c r="W47" t="str">
        <f t="shared" si="2"/>
        <v/>
      </c>
      <c r="X47" s="41">
        <f t="shared" si="6"/>
        <v>160296.2426719646</v>
      </c>
      <c r="Y47" s="42">
        <f t="shared" si="7"/>
        <v>9.2720254838708938E-2</v>
      </c>
    </row>
    <row r="48" spans="2:25">
      <c r="B48" s="35">
        <v>40</v>
      </c>
      <c r="C48" s="83" t="str">
        <f t="shared" si="0"/>
        <v/>
      </c>
      <c r="D48" s="83"/>
      <c r="E48" s="35"/>
      <c r="F48" s="8"/>
      <c r="G48" s="35"/>
      <c r="H48" s="84"/>
      <c r="I48" s="84"/>
      <c r="J48" s="35"/>
      <c r="K48" s="87" t="str">
        <f t="shared" si="9"/>
        <v/>
      </c>
      <c r="L48" s="88"/>
      <c r="M48" s="6" t="str">
        <f>IF(J48="","",(K48/J48)/LOOKUP(RIGHT($D$2,3),定数!$A$6:$A$13,定数!$B$6:$B$13))</f>
        <v/>
      </c>
      <c r="N48" s="35"/>
      <c r="O48" s="8"/>
      <c r="P48" s="84"/>
      <c r="Q48" s="84"/>
      <c r="R48" s="85" t="str">
        <f>IF(P48="","",T48*M48*LOOKUP(RIGHT($D$2,3),定数!$A$6:$A$13,定数!$B$6:$B$13))</f>
        <v/>
      </c>
      <c r="S48" s="85"/>
      <c r="T48" s="86" t="str">
        <f t="shared" si="5"/>
        <v/>
      </c>
      <c r="U48" s="86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35">
        <v>41</v>
      </c>
      <c r="C49" s="83" t="str">
        <f t="shared" si="0"/>
        <v/>
      </c>
      <c r="D49" s="83"/>
      <c r="E49" s="35"/>
      <c r="F49" s="8"/>
      <c r="G49" s="35"/>
      <c r="H49" s="84"/>
      <c r="I49" s="84"/>
      <c r="J49" s="35"/>
      <c r="K49" s="87" t="str">
        <f t="shared" si="9"/>
        <v/>
      </c>
      <c r="L49" s="88"/>
      <c r="M49" s="6" t="str">
        <f>IF(J49="","",(K49/J49)/LOOKUP(RIGHT($D$2,3),定数!$A$6:$A$13,定数!$B$6:$B$13))</f>
        <v/>
      </c>
      <c r="N49" s="35"/>
      <c r="O49" s="8"/>
      <c r="P49" s="84"/>
      <c r="Q49" s="84"/>
      <c r="R49" s="85" t="str">
        <f>IF(P49="","",T49*M49*LOOKUP(RIGHT($D$2,3),定数!$A$6:$A$13,定数!$B$6:$B$13))</f>
        <v/>
      </c>
      <c r="S49" s="85"/>
      <c r="T49" s="86" t="str">
        <f t="shared" si="5"/>
        <v/>
      </c>
      <c r="U49" s="86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83" t="str">
        <f t="shared" si="0"/>
        <v/>
      </c>
      <c r="D50" s="83"/>
      <c r="E50" s="35"/>
      <c r="F50" s="8"/>
      <c r="G50" s="35"/>
      <c r="H50" s="84"/>
      <c r="I50" s="84"/>
      <c r="J50" s="35"/>
      <c r="K50" s="87" t="str">
        <f t="shared" si="9"/>
        <v/>
      </c>
      <c r="L50" s="88"/>
      <c r="M50" s="6" t="str">
        <f>IF(J50="","",(K50/J50)/LOOKUP(RIGHT($D$2,3),定数!$A$6:$A$13,定数!$B$6:$B$13))</f>
        <v/>
      </c>
      <c r="N50" s="35"/>
      <c r="O50" s="8"/>
      <c r="P50" s="84"/>
      <c r="Q50" s="84"/>
      <c r="R50" s="85" t="str">
        <f>IF(P50="","",T50*M50*LOOKUP(RIGHT($D$2,3),定数!$A$6:$A$13,定数!$B$6:$B$13))</f>
        <v/>
      </c>
      <c r="S50" s="85"/>
      <c r="T50" s="86" t="str">
        <f t="shared" si="5"/>
        <v/>
      </c>
      <c r="U50" s="86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83" t="str">
        <f t="shared" si="0"/>
        <v/>
      </c>
      <c r="D51" s="83"/>
      <c r="E51" s="35"/>
      <c r="F51" s="8"/>
      <c r="G51" s="35"/>
      <c r="H51" s="84"/>
      <c r="I51" s="84"/>
      <c r="J51" s="35"/>
      <c r="K51" s="87" t="str">
        <f t="shared" si="9"/>
        <v/>
      </c>
      <c r="L51" s="88"/>
      <c r="M51" s="6" t="str">
        <f>IF(J51="","",(K51/J51)/LOOKUP(RIGHT($D$2,3),定数!$A$6:$A$13,定数!$B$6:$B$13))</f>
        <v/>
      </c>
      <c r="N51" s="35"/>
      <c r="O51" s="8"/>
      <c r="P51" s="84"/>
      <c r="Q51" s="84"/>
      <c r="R51" s="85" t="str">
        <f>IF(P51="","",T51*M51*LOOKUP(RIGHT($D$2,3),定数!$A$6:$A$13,定数!$B$6:$B$13))</f>
        <v/>
      </c>
      <c r="S51" s="85"/>
      <c r="T51" s="86" t="str">
        <f t="shared" si="5"/>
        <v/>
      </c>
      <c r="U51" s="86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83" t="str">
        <f t="shared" si="0"/>
        <v/>
      </c>
      <c r="D52" s="83"/>
      <c r="E52" s="35"/>
      <c r="F52" s="8"/>
      <c r="G52" s="35"/>
      <c r="H52" s="84"/>
      <c r="I52" s="84"/>
      <c r="J52" s="35"/>
      <c r="K52" s="87" t="str">
        <f t="shared" si="9"/>
        <v/>
      </c>
      <c r="L52" s="88"/>
      <c r="M52" s="6" t="str">
        <f>IF(J52="","",(K52/J52)/LOOKUP(RIGHT($D$2,3),定数!$A$6:$A$13,定数!$B$6:$B$13))</f>
        <v/>
      </c>
      <c r="N52" s="35"/>
      <c r="O52" s="8"/>
      <c r="P52" s="84"/>
      <c r="Q52" s="84"/>
      <c r="R52" s="85" t="str">
        <f>IF(P52="","",T52*M52*LOOKUP(RIGHT($D$2,3),定数!$A$6:$A$13,定数!$B$6:$B$13))</f>
        <v/>
      </c>
      <c r="S52" s="85"/>
      <c r="T52" s="86" t="str">
        <f t="shared" si="5"/>
        <v/>
      </c>
      <c r="U52" s="86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83" t="str">
        <f t="shared" si="0"/>
        <v/>
      </c>
      <c r="D53" s="83"/>
      <c r="E53" s="35"/>
      <c r="F53" s="8"/>
      <c r="G53" s="35"/>
      <c r="H53" s="84"/>
      <c r="I53" s="84"/>
      <c r="J53" s="35"/>
      <c r="K53" s="87" t="str">
        <f t="shared" si="9"/>
        <v/>
      </c>
      <c r="L53" s="88"/>
      <c r="M53" s="6" t="str">
        <f>IF(J53="","",(K53/J53)/LOOKUP(RIGHT($D$2,3),定数!$A$6:$A$13,定数!$B$6:$B$13))</f>
        <v/>
      </c>
      <c r="N53" s="35"/>
      <c r="O53" s="8"/>
      <c r="P53" s="84"/>
      <c r="Q53" s="84"/>
      <c r="R53" s="85" t="str">
        <f>IF(P53="","",T53*M53*LOOKUP(RIGHT($D$2,3),定数!$A$6:$A$13,定数!$B$6:$B$13))</f>
        <v/>
      </c>
      <c r="S53" s="85"/>
      <c r="T53" s="86" t="str">
        <f t="shared" si="5"/>
        <v/>
      </c>
      <c r="U53" s="86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83" t="str">
        <f t="shared" si="0"/>
        <v/>
      </c>
      <c r="D54" s="83"/>
      <c r="E54" s="35"/>
      <c r="F54" s="8"/>
      <c r="G54" s="35"/>
      <c r="H54" s="84"/>
      <c r="I54" s="84"/>
      <c r="J54" s="35"/>
      <c r="K54" s="87" t="str">
        <f t="shared" si="9"/>
        <v/>
      </c>
      <c r="L54" s="88"/>
      <c r="M54" s="6" t="str">
        <f>IF(J54="","",(K54/J54)/LOOKUP(RIGHT($D$2,3),定数!$A$6:$A$13,定数!$B$6:$B$13))</f>
        <v/>
      </c>
      <c r="N54" s="35"/>
      <c r="O54" s="8"/>
      <c r="P54" s="84"/>
      <c r="Q54" s="84"/>
      <c r="R54" s="85" t="str">
        <f>IF(P54="","",T54*M54*LOOKUP(RIGHT($D$2,3),定数!$A$6:$A$13,定数!$B$6:$B$13))</f>
        <v/>
      </c>
      <c r="S54" s="85"/>
      <c r="T54" s="86" t="str">
        <f t="shared" si="5"/>
        <v/>
      </c>
      <c r="U54" s="86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83" t="str">
        <f t="shared" si="0"/>
        <v/>
      </c>
      <c r="D55" s="83"/>
      <c r="E55" s="35"/>
      <c r="F55" s="8"/>
      <c r="G55" s="35"/>
      <c r="H55" s="84"/>
      <c r="I55" s="84"/>
      <c r="J55" s="35"/>
      <c r="K55" s="87" t="str">
        <f t="shared" si="9"/>
        <v/>
      </c>
      <c r="L55" s="88"/>
      <c r="M55" s="6" t="str">
        <f>IF(J55="","",(K55/J55)/LOOKUP(RIGHT($D$2,3),定数!$A$6:$A$13,定数!$B$6:$B$13))</f>
        <v/>
      </c>
      <c r="N55" s="35"/>
      <c r="O55" s="8"/>
      <c r="P55" s="84"/>
      <c r="Q55" s="84"/>
      <c r="R55" s="85" t="str">
        <f>IF(P55="","",T55*M55*LOOKUP(RIGHT($D$2,3),定数!$A$6:$A$13,定数!$B$6:$B$13))</f>
        <v/>
      </c>
      <c r="S55" s="85"/>
      <c r="T55" s="86" t="str">
        <f t="shared" si="5"/>
        <v/>
      </c>
      <c r="U55" s="86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83" t="str">
        <f t="shared" si="0"/>
        <v/>
      </c>
      <c r="D56" s="83"/>
      <c r="E56" s="35"/>
      <c r="F56" s="8"/>
      <c r="G56" s="35"/>
      <c r="H56" s="84"/>
      <c r="I56" s="84"/>
      <c r="J56" s="35"/>
      <c r="K56" s="87" t="str">
        <f t="shared" si="9"/>
        <v/>
      </c>
      <c r="L56" s="88"/>
      <c r="M56" s="6" t="str">
        <f>IF(J56="","",(K56/J56)/LOOKUP(RIGHT($D$2,3),定数!$A$6:$A$13,定数!$B$6:$B$13))</f>
        <v/>
      </c>
      <c r="N56" s="35"/>
      <c r="O56" s="8"/>
      <c r="P56" s="84"/>
      <c r="Q56" s="84"/>
      <c r="R56" s="85" t="str">
        <f>IF(P56="","",T56*M56*LOOKUP(RIGHT($D$2,3),定数!$A$6:$A$13,定数!$B$6:$B$13))</f>
        <v/>
      </c>
      <c r="S56" s="85"/>
      <c r="T56" s="86" t="str">
        <f t="shared" si="5"/>
        <v/>
      </c>
      <c r="U56" s="86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83" t="str">
        <f t="shared" si="0"/>
        <v/>
      </c>
      <c r="D57" s="83"/>
      <c r="E57" s="35"/>
      <c r="F57" s="8"/>
      <c r="G57" s="35"/>
      <c r="H57" s="84"/>
      <c r="I57" s="84"/>
      <c r="J57" s="35"/>
      <c r="K57" s="87" t="str">
        <f t="shared" si="9"/>
        <v/>
      </c>
      <c r="L57" s="88"/>
      <c r="M57" s="6" t="str">
        <f>IF(J57="","",(K57/J57)/LOOKUP(RIGHT($D$2,3),定数!$A$6:$A$13,定数!$B$6:$B$13))</f>
        <v/>
      </c>
      <c r="N57" s="35"/>
      <c r="O57" s="8"/>
      <c r="P57" s="84"/>
      <c r="Q57" s="84"/>
      <c r="R57" s="85" t="str">
        <f>IF(P57="","",T57*M57*LOOKUP(RIGHT($D$2,3),定数!$A$6:$A$13,定数!$B$6:$B$13))</f>
        <v/>
      </c>
      <c r="S57" s="85"/>
      <c r="T57" s="86" t="str">
        <f t="shared" si="5"/>
        <v/>
      </c>
      <c r="U57" s="86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83" t="str">
        <f t="shared" si="0"/>
        <v/>
      </c>
      <c r="D58" s="83"/>
      <c r="E58" s="35"/>
      <c r="F58" s="8"/>
      <c r="G58" s="35"/>
      <c r="H58" s="84"/>
      <c r="I58" s="84"/>
      <c r="J58" s="35"/>
      <c r="K58" s="87" t="str">
        <f t="shared" si="9"/>
        <v/>
      </c>
      <c r="L58" s="88"/>
      <c r="M58" s="6" t="str">
        <f>IF(J58="","",(K58/J58)/LOOKUP(RIGHT($D$2,3),定数!$A$6:$A$13,定数!$B$6:$B$13))</f>
        <v/>
      </c>
      <c r="N58" s="35"/>
      <c r="O58" s="8"/>
      <c r="P58" s="84"/>
      <c r="Q58" s="84"/>
      <c r="R58" s="85" t="str">
        <f>IF(P58="","",T58*M58*LOOKUP(RIGHT($D$2,3),定数!$A$6:$A$13,定数!$B$6:$B$13))</f>
        <v/>
      </c>
      <c r="S58" s="85"/>
      <c r="T58" s="86" t="str">
        <f t="shared" si="5"/>
        <v/>
      </c>
      <c r="U58" s="86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83" t="str">
        <f t="shared" si="0"/>
        <v/>
      </c>
      <c r="D59" s="83"/>
      <c r="E59" s="35"/>
      <c r="F59" s="8"/>
      <c r="G59" s="35"/>
      <c r="H59" s="84"/>
      <c r="I59" s="84"/>
      <c r="J59" s="35"/>
      <c r="K59" s="87" t="str">
        <f t="shared" si="9"/>
        <v/>
      </c>
      <c r="L59" s="88"/>
      <c r="M59" s="6" t="str">
        <f>IF(J59="","",(K59/J59)/LOOKUP(RIGHT($D$2,3),定数!$A$6:$A$13,定数!$B$6:$B$13))</f>
        <v/>
      </c>
      <c r="N59" s="35"/>
      <c r="O59" s="8"/>
      <c r="P59" s="84"/>
      <c r="Q59" s="84"/>
      <c r="R59" s="85" t="str">
        <f>IF(P59="","",T59*M59*LOOKUP(RIGHT($D$2,3),定数!$A$6:$A$13,定数!$B$6:$B$13))</f>
        <v/>
      </c>
      <c r="S59" s="85"/>
      <c r="T59" s="86" t="str">
        <f t="shared" si="5"/>
        <v/>
      </c>
      <c r="U59" s="86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83" t="str">
        <f t="shared" si="0"/>
        <v/>
      </c>
      <c r="D60" s="83"/>
      <c r="E60" s="35"/>
      <c r="F60" s="8"/>
      <c r="G60" s="35"/>
      <c r="H60" s="84"/>
      <c r="I60" s="84"/>
      <c r="J60" s="35"/>
      <c r="K60" s="87" t="str">
        <f t="shared" si="9"/>
        <v/>
      </c>
      <c r="L60" s="88"/>
      <c r="M60" s="6" t="str">
        <f>IF(J60="","",(K60/J60)/LOOKUP(RIGHT($D$2,3),定数!$A$6:$A$13,定数!$B$6:$B$13))</f>
        <v/>
      </c>
      <c r="N60" s="35"/>
      <c r="O60" s="8"/>
      <c r="P60" s="84"/>
      <c r="Q60" s="84"/>
      <c r="R60" s="85" t="str">
        <f>IF(P60="","",T60*M60*LOOKUP(RIGHT($D$2,3),定数!$A$6:$A$13,定数!$B$6:$B$13))</f>
        <v/>
      </c>
      <c r="S60" s="85"/>
      <c r="T60" s="86" t="str">
        <f t="shared" si="5"/>
        <v/>
      </c>
      <c r="U60" s="86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83" t="str">
        <f t="shared" si="0"/>
        <v/>
      </c>
      <c r="D61" s="83"/>
      <c r="E61" s="35"/>
      <c r="F61" s="8"/>
      <c r="G61" s="35"/>
      <c r="H61" s="84"/>
      <c r="I61" s="84"/>
      <c r="J61" s="35"/>
      <c r="K61" s="87" t="str">
        <f t="shared" si="9"/>
        <v/>
      </c>
      <c r="L61" s="88"/>
      <c r="M61" s="6" t="str">
        <f>IF(J61="","",(K61/J61)/LOOKUP(RIGHT($D$2,3),定数!$A$6:$A$13,定数!$B$6:$B$13))</f>
        <v/>
      </c>
      <c r="N61" s="35"/>
      <c r="O61" s="8"/>
      <c r="P61" s="84"/>
      <c r="Q61" s="84"/>
      <c r="R61" s="85" t="str">
        <f>IF(P61="","",T61*M61*LOOKUP(RIGHT($D$2,3),定数!$A$6:$A$13,定数!$B$6:$B$13))</f>
        <v/>
      </c>
      <c r="S61" s="85"/>
      <c r="T61" s="86" t="str">
        <f t="shared" si="5"/>
        <v/>
      </c>
      <c r="U61" s="86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83" t="str">
        <f t="shared" si="0"/>
        <v/>
      </c>
      <c r="D62" s="83"/>
      <c r="E62" s="35"/>
      <c r="F62" s="8"/>
      <c r="G62" s="35"/>
      <c r="H62" s="84"/>
      <c r="I62" s="84"/>
      <c r="J62" s="35"/>
      <c r="K62" s="87" t="str">
        <f t="shared" si="9"/>
        <v/>
      </c>
      <c r="L62" s="88"/>
      <c r="M62" s="6" t="str">
        <f>IF(J62="","",(K62/J62)/LOOKUP(RIGHT($D$2,3),定数!$A$6:$A$13,定数!$B$6:$B$13))</f>
        <v/>
      </c>
      <c r="N62" s="35"/>
      <c r="O62" s="8"/>
      <c r="P62" s="84"/>
      <c r="Q62" s="84"/>
      <c r="R62" s="85" t="str">
        <f>IF(P62="","",T62*M62*LOOKUP(RIGHT($D$2,3),定数!$A$6:$A$13,定数!$B$6:$B$13))</f>
        <v/>
      </c>
      <c r="S62" s="85"/>
      <c r="T62" s="86" t="str">
        <f t="shared" si="5"/>
        <v/>
      </c>
      <c r="U62" s="86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83" t="str">
        <f t="shared" si="0"/>
        <v/>
      </c>
      <c r="D63" s="83"/>
      <c r="E63" s="35"/>
      <c r="F63" s="8"/>
      <c r="G63" s="35"/>
      <c r="H63" s="84"/>
      <c r="I63" s="84"/>
      <c r="J63" s="35"/>
      <c r="K63" s="87" t="str">
        <f t="shared" si="9"/>
        <v/>
      </c>
      <c r="L63" s="88"/>
      <c r="M63" s="6" t="str">
        <f>IF(J63="","",(K63/J63)/LOOKUP(RIGHT($D$2,3),定数!$A$6:$A$13,定数!$B$6:$B$13))</f>
        <v/>
      </c>
      <c r="N63" s="35"/>
      <c r="O63" s="8"/>
      <c r="P63" s="84"/>
      <c r="Q63" s="84"/>
      <c r="R63" s="85" t="str">
        <f>IF(P63="","",T63*M63*LOOKUP(RIGHT($D$2,3),定数!$A$6:$A$13,定数!$B$6:$B$13))</f>
        <v/>
      </c>
      <c r="S63" s="85"/>
      <c r="T63" s="86" t="str">
        <f t="shared" si="5"/>
        <v/>
      </c>
      <c r="U63" s="86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83" t="str">
        <f t="shared" si="0"/>
        <v/>
      </c>
      <c r="D64" s="83"/>
      <c r="E64" s="35"/>
      <c r="F64" s="8"/>
      <c r="G64" s="35"/>
      <c r="H64" s="84"/>
      <c r="I64" s="84"/>
      <c r="J64" s="35"/>
      <c r="K64" s="87" t="str">
        <f t="shared" si="9"/>
        <v/>
      </c>
      <c r="L64" s="88"/>
      <c r="M64" s="6" t="str">
        <f>IF(J64="","",(K64/J64)/LOOKUP(RIGHT($D$2,3),定数!$A$6:$A$13,定数!$B$6:$B$13))</f>
        <v/>
      </c>
      <c r="N64" s="35"/>
      <c r="O64" s="8"/>
      <c r="P64" s="84"/>
      <c r="Q64" s="84"/>
      <c r="R64" s="85" t="str">
        <f>IF(P64="","",T64*M64*LOOKUP(RIGHT($D$2,3),定数!$A$6:$A$13,定数!$B$6:$B$13))</f>
        <v/>
      </c>
      <c r="S64" s="85"/>
      <c r="T64" s="86" t="str">
        <f t="shared" si="5"/>
        <v/>
      </c>
      <c r="U64" s="86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83" t="str">
        <f t="shared" si="0"/>
        <v/>
      </c>
      <c r="D65" s="83"/>
      <c r="E65" s="35"/>
      <c r="F65" s="8"/>
      <c r="G65" s="35"/>
      <c r="H65" s="84"/>
      <c r="I65" s="84"/>
      <c r="J65" s="35"/>
      <c r="K65" s="87" t="str">
        <f t="shared" si="9"/>
        <v/>
      </c>
      <c r="L65" s="88"/>
      <c r="M65" s="6" t="str">
        <f>IF(J65="","",(K65/J65)/LOOKUP(RIGHT($D$2,3),定数!$A$6:$A$13,定数!$B$6:$B$13))</f>
        <v/>
      </c>
      <c r="N65" s="35"/>
      <c r="O65" s="8"/>
      <c r="P65" s="84"/>
      <c r="Q65" s="84"/>
      <c r="R65" s="85" t="str">
        <f>IF(P65="","",T65*M65*LOOKUP(RIGHT($D$2,3),定数!$A$6:$A$13,定数!$B$6:$B$13))</f>
        <v/>
      </c>
      <c r="S65" s="85"/>
      <c r="T65" s="86" t="str">
        <f t="shared" si="5"/>
        <v/>
      </c>
      <c r="U65" s="86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83" t="str">
        <f t="shared" si="0"/>
        <v/>
      </c>
      <c r="D66" s="83"/>
      <c r="E66" s="35"/>
      <c r="F66" s="8"/>
      <c r="G66" s="35"/>
      <c r="H66" s="84"/>
      <c r="I66" s="84"/>
      <c r="J66" s="35"/>
      <c r="K66" s="87" t="str">
        <f t="shared" si="9"/>
        <v/>
      </c>
      <c r="L66" s="88"/>
      <c r="M66" s="6" t="str">
        <f>IF(J66="","",(K66/J66)/LOOKUP(RIGHT($D$2,3),定数!$A$6:$A$13,定数!$B$6:$B$13))</f>
        <v/>
      </c>
      <c r="N66" s="35"/>
      <c r="O66" s="8"/>
      <c r="P66" s="84"/>
      <c r="Q66" s="84"/>
      <c r="R66" s="85" t="str">
        <f>IF(P66="","",T66*M66*LOOKUP(RIGHT($D$2,3),定数!$A$6:$A$13,定数!$B$6:$B$13))</f>
        <v/>
      </c>
      <c r="S66" s="85"/>
      <c r="T66" s="86" t="str">
        <f t="shared" si="5"/>
        <v/>
      </c>
      <c r="U66" s="86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83" t="str">
        <f t="shared" si="0"/>
        <v/>
      </c>
      <c r="D67" s="83"/>
      <c r="E67" s="35"/>
      <c r="F67" s="8"/>
      <c r="G67" s="35"/>
      <c r="H67" s="84"/>
      <c r="I67" s="84"/>
      <c r="J67" s="35"/>
      <c r="K67" s="87" t="str">
        <f t="shared" si="9"/>
        <v/>
      </c>
      <c r="L67" s="88"/>
      <c r="M67" s="6" t="str">
        <f>IF(J67="","",(K67/J67)/LOOKUP(RIGHT($D$2,3),定数!$A$6:$A$13,定数!$B$6:$B$13))</f>
        <v/>
      </c>
      <c r="N67" s="35"/>
      <c r="O67" s="8"/>
      <c r="P67" s="84"/>
      <c r="Q67" s="84"/>
      <c r="R67" s="85" t="str">
        <f>IF(P67="","",T67*M67*LOOKUP(RIGHT($D$2,3),定数!$A$6:$A$13,定数!$B$6:$B$13))</f>
        <v/>
      </c>
      <c r="S67" s="85"/>
      <c r="T67" s="86" t="str">
        <f t="shared" si="5"/>
        <v/>
      </c>
      <c r="U67" s="86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83" t="str">
        <f t="shared" si="0"/>
        <v/>
      </c>
      <c r="D68" s="83"/>
      <c r="E68" s="35"/>
      <c r="F68" s="8"/>
      <c r="G68" s="35"/>
      <c r="H68" s="84"/>
      <c r="I68" s="84"/>
      <c r="J68" s="35"/>
      <c r="K68" s="87" t="str">
        <f t="shared" si="9"/>
        <v/>
      </c>
      <c r="L68" s="88"/>
      <c r="M68" s="6" t="str">
        <f>IF(J68="","",(K68/J68)/LOOKUP(RIGHT($D$2,3),定数!$A$6:$A$13,定数!$B$6:$B$13))</f>
        <v/>
      </c>
      <c r="N68" s="35"/>
      <c r="O68" s="8"/>
      <c r="P68" s="84"/>
      <c r="Q68" s="84"/>
      <c r="R68" s="85" t="str">
        <f>IF(P68="","",T68*M68*LOOKUP(RIGHT($D$2,3),定数!$A$6:$A$13,定数!$B$6:$B$13))</f>
        <v/>
      </c>
      <c r="S68" s="85"/>
      <c r="T68" s="86" t="str">
        <f t="shared" si="5"/>
        <v/>
      </c>
      <c r="U68" s="86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83" t="str">
        <f t="shared" si="0"/>
        <v/>
      </c>
      <c r="D69" s="83"/>
      <c r="E69" s="35"/>
      <c r="F69" s="8"/>
      <c r="G69" s="35"/>
      <c r="H69" s="84"/>
      <c r="I69" s="84"/>
      <c r="J69" s="35"/>
      <c r="K69" s="87" t="str">
        <f t="shared" si="9"/>
        <v/>
      </c>
      <c r="L69" s="88"/>
      <c r="M69" s="6" t="str">
        <f>IF(J69="","",(K69/J69)/LOOKUP(RIGHT($D$2,3),定数!$A$6:$A$13,定数!$B$6:$B$13))</f>
        <v/>
      </c>
      <c r="N69" s="35"/>
      <c r="O69" s="8"/>
      <c r="P69" s="84"/>
      <c r="Q69" s="84"/>
      <c r="R69" s="85" t="str">
        <f>IF(P69="","",T69*M69*LOOKUP(RIGHT($D$2,3),定数!$A$6:$A$13,定数!$B$6:$B$13))</f>
        <v/>
      </c>
      <c r="S69" s="85"/>
      <c r="T69" s="86" t="str">
        <f t="shared" si="5"/>
        <v/>
      </c>
      <c r="U69" s="86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83" t="str">
        <f t="shared" si="0"/>
        <v/>
      </c>
      <c r="D70" s="83"/>
      <c r="E70" s="35"/>
      <c r="F70" s="8"/>
      <c r="G70" s="35"/>
      <c r="H70" s="84"/>
      <c r="I70" s="84"/>
      <c r="J70" s="35"/>
      <c r="K70" s="87" t="str">
        <f t="shared" si="9"/>
        <v/>
      </c>
      <c r="L70" s="88"/>
      <c r="M70" s="6" t="str">
        <f>IF(J70="","",(K70/J70)/LOOKUP(RIGHT($D$2,3),定数!$A$6:$A$13,定数!$B$6:$B$13))</f>
        <v/>
      </c>
      <c r="N70" s="35"/>
      <c r="O70" s="8"/>
      <c r="P70" s="84"/>
      <c r="Q70" s="84"/>
      <c r="R70" s="85" t="str">
        <f>IF(P70="","",T70*M70*LOOKUP(RIGHT($D$2,3),定数!$A$6:$A$13,定数!$B$6:$B$13))</f>
        <v/>
      </c>
      <c r="S70" s="85"/>
      <c r="T70" s="86" t="str">
        <f t="shared" si="5"/>
        <v/>
      </c>
      <c r="U70" s="86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83" t="str">
        <f t="shared" si="0"/>
        <v/>
      </c>
      <c r="D71" s="83"/>
      <c r="E71" s="35"/>
      <c r="F71" s="8"/>
      <c r="G71" s="35"/>
      <c r="H71" s="84"/>
      <c r="I71" s="84"/>
      <c r="J71" s="35"/>
      <c r="K71" s="87" t="str">
        <f t="shared" si="9"/>
        <v/>
      </c>
      <c r="L71" s="88"/>
      <c r="M71" s="6" t="str">
        <f>IF(J71="","",(K71/J71)/LOOKUP(RIGHT($D$2,3),定数!$A$6:$A$13,定数!$B$6:$B$13))</f>
        <v/>
      </c>
      <c r="N71" s="35"/>
      <c r="O71" s="8"/>
      <c r="P71" s="84"/>
      <c r="Q71" s="84"/>
      <c r="R71" s="85" t="str">
        <f>IF(P71="","",T71*M71*LOOKUP(RIGHT($D$2,3),定数!$A$6:$A$13,定数!$B$6:$B$13))</f>
        <v/>
      </c>
      <c r="S71" s="85"/>
      <c r="T71" s="86" t="str">
        <f t="shared" si="5"/>
        <v/>
      </c>
      <c r="U71" s="86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83" t="str">
        <f t="shared" si="0"/>
        <v/>
      </c>
      <c r="D72" s="83"/>
      <c r="E72" s="35"/>
      <c r="F72" s="8"/>
      <c r="G72" s="35"/>
      <c r="H72" s="84"/>
      <c r="I72" s="84"/>
      <c r="J72" s="35"/>
      <c r="K72" s="87" t="str">
        <f t="shared" si="9"/>
        <v/>
      </c>
      <c r="L72" s="88"/>
      <c r="M72" s="6" t="str">
        <f>IF(J72="","",(K72/J72)/LOOKUP(RIGHT($D$2,3),定数!$A$6:$A$13,定数!$B$6:$B$13))</f>
        <v/>
      </c>
      <c r="N72" s="35"/>
      <c r="O72" s="8"/>
      <c r="P72" s="84"/>
      <c r="Q72" s="84"/>
      <c r="R72" s="85" t="str">
        <f>IF(P72="","",T72*M72*LOOKUP(RIGHT($D$2,3),定数!$A$6:$A$13,定数!$B$6:$B$13))</f>
        <v/>
      </c>
      <c r="S72" s="85"/>
      <c r="T72" s="86" t="str">
        <f t="shared" si="5"/>
        <v/>
      </c>
      <c r="U72" s="86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83" t="str">
        <f t="shared" si="0"/>
        <v/>
      </c>
      <c r="D73" s="83"/>
      <c r="E73" s="35"/>
      <c r="F73" s="8"/>
      <c r="G73" s="35"/>
      <c r="H73" s="84"/>
      <c r="I73" s="84"/>
      <c r="J73" s="35"/>
      <c r="K73" s="87" t="str">
        <f t="shared" si="9"/>
        <v/>
      </c>
      <c r="L73" s="88"/>
      <c r="M73" s="6" t="str">
        <f>IF(J73="","",(K73/J73)/LOOKUP(RIGHT($D$2,3),定数!$A$6:$A$13,定数!$B$6:$B$13))</f>
        <v/>
      </c>
      <c r="N73" s="35"/>
      <c r="O73" s="8"/>
      <c r="P73" s="84"/>
      <c r="Q73" s="84"/>
      <c r="R73" s="85" t="str">
        <f>IF(P73="","",T73*M73*LOOKUP(RIGHT($D$2,3),定数!$A$6:$A$13,定数!$B$6:$B$13))</f>
        <v/>
      </c>
      <c r="S73" s="85"/>
      <c r="T73" s="86" t="str">
        <f t="shared" si="5"/>
        <v/>
      </c>
      <c r="U73" s="86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83" t="str">
        <f t="shared" ref="C74:C108" si="10">IF(R73="","",C73+R73)</f>
        <v/>
      </c>
      <c r="D74" s="83"/>
      <c r="E74" s="35"/>
      <c r="F74" s="8"/>
      <c r="G74" s="35"/>
      <c r="H74" s="84"/>
      <c r="I74" s="84"/>
      <c r="J74" s="35"/>
      <c r="K74" s="87" t="str">
        <f t="shared" si="9"/>
        <v/>
      </c>
      <c r="L74" s="88"/>
      <c r="M74" s="6" t="str">
        <f>IF(J74="","",(K74/J74)/LOOKUP(RIGHT($D$2,3),定数!$A$6:$A$13,定数!$B$6:$B$13))</f>
        <v/>
      </c>
      <c r="N74" s="35"/>
      <c r="O74" s="8"/>
      <c r="P74" s="84"/>
      <c r="Q74" s="84"/>
      <c r="R74" s="85" t="str">
        <f>IF(P74="","",T74*M74*LOOKUP(RIGHT($D$2,3),定数!$A$6:$A$13,定数!$B$6:$B$13))</f>
        <v/>
      </c>
      <c r="S74" s="85"/>
      <c r="T74" s="86" t="str">
        <f t="shared" si="5"/>
        <v/>
      </c>
      <c r="U74" s="86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83" t="str">
        <f t="shared" si="10"/>
        <v/>
      </c>
      <c r="D75" s="83"/>
      <c r="E75" s="35"/>
      <c r="F75" s="8"/>
      <c r="G75" s="35"/>
      <c r="H75" s="84"/>
      <c r="I75" s="84"/>
      <c r="J75" s="35"/>
      <c r="K75" s="87" t="str">
        <f t="shared" ref="K75:K108" si="11">IF(J75="","",C75*0.03)</f>
        <v/>
      </c>
      <c r="L75" s="88"/>
      <c r="M75" s="6" t="str">
        <f>IF(J75="","",(K75/J75)/LOOKUP(RIGHT($D$2,3),定数!$A$6:$A$13,定数!$B$6:$B$13))</f>
        <v/>
      </c>
      <c r="N75" s="35"/>
      <c r="O75" s="8"/>
      <c r="P75" s="84"/>
      <c r="Q75" s="84"/>
      <c r="R75" s="85" t="str">
        <f>IF(P75="","",T75*M75*LOOKUP(RIGHT($D$2,3),定数!$A$6:$A$13,定数!$B$6:$B$13))</f>
        <v/>
      </c>
      <c r="S75" s="85"/>
      <c r="T75" s="86" t="str">
        <f t="shared" si="5"/>
        <v/>
      </c>
      <c r="U75" s="86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83" t="str">
        <f t="shared" si="10"/>
        <v/>
      </c>
      <c r="D76" s="83"/>
      <c r="E76" s="35"/>
      <c r="F76" s="8"/>
      <c r="G76" s="35"/>
      <c r="H76" s="84"/>
      <c r="I76" s="84"/>
      <c r="J76" s="35"/>
      <c r="K76" s="87" t="str">
        <f t="shared" si="11"/>
        <v/>
      </c>
      <c r="L76" s="88"/>
      <c r="M76" s="6" t="str">
        <f>IF(J76="","",(K76/J76)/LOOKUP(RIGHT($D$2,3),定数!$A$6:$A$13,定数!$B$6:$B$13))</f>
        <v/>
      </c>
      <c r="N76" s="35"/>
      <c r="O76" s="8"/>
      <c r="P76" s="84"/>
      <c r="Q76" s="84"/>
      <c r="R76" s="85" t="str">
        <f>IF(P76="","",T76*M76*LOOKUP(RIGHT($D$2,3),定数!$A$6:$A$13,定数!$B$6:$B$13))</f>
        <v/>
      </c>
      <c r="S76" s="85"/>
      <c r="T76" s="86" t="str">
        <f t="shared" ref="T76:T108" si="13">IF(P76="","",IF(G76="買",(P76-H76),(H76-P76))*IF(RIGHT($D$2,3)="JPY",100,10000))</f>
        <v/>
      </c>
      <c r="U76" s="86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83" t="str">
        <f t="shared" si="10"/>
        <v/>
      </c>
      <c r="D77" s="83"/>
      <c r="E77" s="35"/>
      <c r="F77" s="8"/>
      <c r="G77" s="35"/>
      <c r="H77" s="84"/>
      <c r="I77" s="84"/>
      <c r="J77" s="35"/>
      <c r="K77" s="87" t="str">
        <f t="shared" si="11"/>
        <v/>
      </c>
      <c r="L77" s="88"/>
      <c r="M77" s="6" t="str">
        <f>IF(J77="","",(K77/J77)/LOOKUP(RIGHT($D$2,3),定数!$A$6:$A$13,定数!$B$6:$B$13))</f>
        <v/>
      </c>
      <c r="N77" s="35"/>
      <c r="O77" s="8"/>
      <c r="P77" s="84"/>
      <c r="Q77" s="84"/>
      <c r="R77" s="85" t="str">
        <f>IF(P77="","",T77*M77*LOOKUP(RIGHT($D$2,3),定数!$A$6:$A$13,定数!$B$6:$B$13))</f>
        <v/>
      </c>
      <c r="S77" s="85"/>
      <c r="T77" s="86" t="str">
        <f t="shared" si="13"/>
        <v/>
      </c>
      <c r="U77" s="86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83" t="str">
        <f t="shared" si="10"/>
        <v/>
      </c>
      <c r="D78" s="83"/>
      <c r="E78" s="35"/>
      <c r="F78" s="8"/>
      <c r="G78" s="35"/>
      <c r="H78" s="84"/>
      <c r="I78" s="84"/>
      <c r="J78" s="35"/>
      <c r="K78" s="87" t="str">
        <f t="shared" si="11"/>
        <v/>
      </c>
      <c r="L78" s="88"/>
      <c r="M78" s="6" t="str">
        <f>IF(J78="","",(K78/J78)/LOOKUP(RIGHT($D$2,3),定数!$A$6:$A$13,定数!$B$6:$B$13))</f>
        <v/>
      </c>
      <c r="N78" s="35"/>
      <c r="O78" s="8"/>
      <c r="P78" s="84"/>
      <c r="Q78" s="84"/>
      <c r="R78" s="85" t="str">
        <f>IF(P78="","",T78*M78*LOOKUP(RIGHT($D$2,3),定数!$A$6:$A$13,定数!$B$6:$B$13))</f>
        <v/>
      </c>
      <c r="S78" s="85"/>
      <c r="T78" s="86" t="str">
        <f t="shared" si="13"/>
        <v/>
      </c>
      <c r="U78" s="86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83" t="str">
        <f t="shared" si="10"/>
        <v/>
      </c>
      <c r="D79" s="83"/>
      <c r="E79" s="35"/>
      <c r="F79" s="8"/>
      <c r="G79" s="35"/>
      <c r="H79" s="84"/>
      <c r="I79" s="84"/>
      <c r="J79" s="35"/>
      <c r="K79" s="87" t="str">
        <f t="shared" si="11"/>
        <v/>
      </c>
      <c r="L79" s="88"/>
      <c r="M79" s="6" t="str">
        <f>IF(J79="","",(K79/J79)/LOOKUP(RIGHT($D$2,3),定数!$A$6:$A$13,定数!$B$6:$B$13))</f>
        <v/>
      </c>
      <c r="N79" s="35"/>
      <c r="O79" s="8"/>
      <c r="P79" s="84"/>
      <c r="Q79" s="84"/>
      <c r="R79" s="85" t="str">
        <f>IF(P79="","",T79*M79*LOOKUP(RIGHT($D$2,3),定数!$A$6:$A$13,定数!$B$6:$B$13))</f>
        <v/>
      </c>
      <c r="S79" s="85"/>
      <c r="T79" s="86" t="str">
        <f t="shared" si="13"/>
        <v/>
      </c>
      <c r="U79" s="86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83" t="str">
        <f t="shared" si="10"/>
        <v/>
      </c>
      <c r="D80" s="83"/>
      <c r="E80" s="35"/>
      <c r="F80" s="8"/>
      <c r="G80" s="35"/>
      <c r="H80" s="84"/>
      <c r="I80" s="84"/>
      <c r="J80" s="35"/>
      <c r="K80" s="87" t="str">
        <f t="shared" si="11"/>
        <v/>
      </c>
      <c r="L80" s="88"/>
      <c r="M80" s="6" t="str">
        <f>IF(J80="","",(K80/J80)/LOOKUP(RIGHT($D$2,3),定数!$A$6:$A$13,定数!$B$6:$B$13))</f>
        <v/>
      </c>
      <c r="N80" s="35"/>
      <c r="O80" s="8"/>
      <c r="P80" s="84"/>
      <c r="Q80" s="84"/>
      <c r="R80" s="85" t="str">
        <f>IF(P80="","",T80*M80*LOOKUP(RIGHT($D$2,3),定数!$A$6:$A$13,定数!$B$6:$B$13))</f>
        <v/>
      </c>
      <c r="S80" s="85"/>
      <c r="T80" s="86" t="str">
        <f t="shared" si="13"/>
        <v/>
      </c>
      <c r="U80" s="86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83" t="str">
        <f t="shared" si="10"/>
        <v/>
      </c>
      <c r="D81" s="83"/>
      <c r="E81" s="35"/>
      <c r="F81" s="8"/>
      <c r="G81" s="35"/>
      <c r="H81" s="84"/>
      <c r="I81" s="84"/>
      <c r="J81" s="35"/>
      <c r="K81" s="87" t="str">
        <f t="shared" si="11"/>
        <v/>
      </c>
      <c r="L81" s="88"/>
      <c r="M81" s="6" t="str">
        <f>IF(J81="","",(K81/J81)/LOOKUP(RIGHT($D$2,3),定数!$A$6:$A$13,定数!$B$6:$B$13))</f>
        <v/>
      </c>
      <c r="N81" s="35"/>
      <c r="O81" s="8"/>
      <c r="P81" s="84"/>
      <c r="Q81" s="84"/>
      <c r="R81" s="85" t="str">
        <f>IF(P81="","",T81*M81*LOOKUP(RIGHT($D$2,3),定数!$A$6:$A$13,定数!$B$6:$B$13))</f>
        <v/>
      </c>
      <c r="S81" s="85"/>
      <c r="T81" s="86" t="str">
        <f t="shared" si="13"/>
        <v/>
      </c>
      <c r="U81" s="86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83" t="str">
        <f t="shared" si="10"/>
        <v/>
      </c>
      <c r="D82" s="83"/>
      <c r="E82" s="35"/>
      <c r="F82" s="8"/>
      <c r="G82" s="35"/>
      <c r="H82" s="84"/>
      <c r="I82" s="84"/>
      <c r="J82" s="35"/>
      <c r="K82" s="87" t="str">
        <f t="shared" si="11"/>
        <v/>
      </c>
      <c r="L82" s="88"/>
      <c r="M82" s="6" t="str">
        <f>IF(J82="","",(K82/J82)/LOOKUP(RIGHT($D$2,3),定数!$A$6:$A$13,定数!$B$6:$B$13))</f>
        <v/>
      </c>
      <c r="N82" s="35"/>
      <c r="O82" s="8"/>
      <c r="P82" s="84"/>
      <c r="Q82" s="84"/>
      <c r="R82" s="85" t="str">
        <f>IF(P82="","",T82*M82*LOOKUP(RIGHT($D$2,3),定数!$A$6:$A$13,定数!$B$6:$B$13))</f>
        <v/>
      </c>
      <c r="S82" s="85"/>
      <c r="T82" s="86" t="str">
        <f t="shared" si="13"/>
        <v/>
      </c>
      <c r="U82" s="86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83" t="str">
        <f t="shared" si="10"/>
        <v/>
      </c>
      <c r="D83" s="83"/>
      <c r="E83" s="35"/>
      <c r="F83" s="8"/>
      <c r="G83" s="35"/>
      <c r="H83" s="84"/>
      <c r="I83" s="84"/>
      <c r="J83" s="35"/>
      <c r="K83" s="87" t="str">
        <f t="shared" si="11"/>
        <v/>
      </c>
      <c r="L83" s="88"/>
      <c r="M83" s="6" t="str">
        <f>IF(J83="","",(K83/J83)/LOOKUP(RIGHT($D$2,3),定数!$A$6:$A$13,定数!$B$6:$B$13))</f>
        <v/>
      </c>
      <c r="N83" s="35"/>
      <c r="O83" s="8"/>
      <c r="P83" s="84"/>
      <c r="Q83" s="84"/>
      <c r="R83" s="85" t="str">
        <f>IF(P83="","",T83*M83*LOOKUP(RIGHT($D$2,3),定数!$A$6:$A$13,定数!$B$6:$B$13))</f>
        <v/>
      </c>
      <c r="S83" s="85"/>
      <c r="T83" s="86" t="str">
        <f t="shared" si="13"/>
        <v/>
      </c>
      <c r="U83" s="86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83" t="str">
        <f t="shared" si="10"/>
        <v/>
      </c>
      <c r="D84" s="83"/>
      <c r="E84" s="35"/>
      <c r="F84" s="8"/>
      <c r="G84" s="35"/>
      <c r="H84" s="84"/>
      <c r="I84" s="84"/>
      <c r="J84" s="35"/>
      <c r="K84" s="87" t="str">
        <f t="shared" si="11"/>
        <v/>
      </c>
      <c r="L84" s="88"/>
      <c r="M84" s="6" t="str">
        <f>IF(J84="","",(K84/J84)/LOOKUP(RIGHT($D$2,3),定数!$A$6:$A$13,定数!$B$6:$B$13))</f>
        <v/>
      </c>
      <c r="N84" s="35"/>
      <c r="O84" s="8"/>
      <c r="P84" s="84"/>
      <c r="Q84" s="84"/>
      <c r="R84" s="85" t="str">
        <f>IF(P84="","",T84*M84*LOOKUP(RIGHT($D$2,3),定数!$A$6:$A$13,定数!$B$6:$B$13))</f>
        <v/>
      </c>
      <c r="S84" s="85"/>
      <c r="T84" s="86" t="str">
        <f t="shared" si="13"/>
        <v/>
      </c>
      <c r="U84" s="86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83" t="str">
        <f t="shared" si="10"/>
        <v/>
      </c>
      <c r="D85" s="83"/>
      <c r="E85" s="35"/>
      <c r="F85" s="8"/>
      <c r="G85" s="35"/>
      <c r="H85" s="84"/>
      <c r="I85" s="84"/>
      <c r="J85" s="35"/>
      <c r="K85" s="87" t="str">
        <f t="shared" si="11"/>
        <v/>
      </c>
      <c r="L85" s="88"/>
      <c r="M85" s="6" t="str">
        <f>IF(J85="","",(K85/J85)/LOOKUP(RIGHT($D$2,3),定数!$A$6:$A$13,定数!$B$6:$B$13))</f>
        <v/>
      </c>
      <c r="N85" s="35"/>
      <c r="O85" s="8"/>
      <c r="P85" s="84"/>
      <c r="Q85" s="84"/>
      <c r="R85" s="85" t="str">
        <f>IF(P85="","",T85*M85*LOOKUP(RIGHT($D$2,3),定数!$A$6:$A$13,定数!$B$6:$B$13))</f>
        <v/>
      </c>
      <c r="S85" s="85"/>
      <c r="T85" s="86" t="str">
        <f t="shared" si="13"/>
        <v/>
      </c>
      <c r="U85" s="86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83" t="str">
        <f t="shared" si="10"/>
        <v/>
      </c>
      <c r="D86" s="83"/>
      <c r="E86" s="35"/>
      <c r="F86" s="8"/>
      <c r="G86" s="35"/>
      <c r="H86" s="84"/>
      <c r="I86" s="84"/>
      <c r="J86" s="35"/>
      <c r="K86" s="87" t="str">
        <f t="shared" si="11"/>
        <v/>
      </c>
      <c r="L86" s="88"/>
      <c r="M86" s="6" t="str">
        <f>IF(J86="","",(K86/J86)/LOOKUP(RIGHT($D$2,3),定数!$A$6:$A$13,定数!$B$6:$B$13))</f>
        <v/>
      </c>
      <c r="N86" s="35"/>
      <c r="O86" s="8"/>
      <c r="P86" s="84"/>
      <c r="Q86" s="84"/>
      <c r="R86" s="85" t="str">
        <f>IF(P86="","",T86*M86*LOOKUP(RIGHT($D$2,3),定数!$A$6:$A$13,定数!$B$6:$B$13))</f>
        <v/>
      </c>
      <c r="S86" s="85"/>
      <c r="T86" s="86" t="str">
        <f t="shared" si="13"/>
        <v/>
      </c>
      <c r="U86" s="86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83" t="str">
        <f t="shared" si="10"/>
        <v/>
      </c>
      <c r="D87" s="83"/>
      <c r="E87" s="35"/>
      <c r="F87" s="8"/>
      <c r="G87" s="35"/>
      <c r="H87" s="84"/>
      <c r="I87" s="84"/>
      <c r="J87" s="35"/>
      <c r="K87" s="87" t="str">
        <f t="shared" si="11"/>
        <v/>
      </c>
      <c r="L87" s="88"/>
      <c r="M87" s="6" t="str">
        <f>IF(J87="","",(K87/J87)/LOOKUP(RIGHT($D$2,3),定数!$A$6:$A$13,定数!$B$6:$B$13))</f>
        <v/>
      </c>
      <c r="N87" s="35"/>
      <c r="O87" s="8"/>
      <c r="P87" s="84"/>
      <c r="Q87" s="84"/>
      <c r="R87" s="85" t="str">
        <f>IF(P87="","",T87*M87*LOOKUP(RIGHT($D$2,3),定数!$A$6:$A$13,定数!$B$6:$B$13))</f>
        <v/>
      </c>
      <c r="S87" s="85"/>
      <c r="T87" s="86" t="str">
        <f t="shared" si="13"/>
        <v/>
      </c>
      <c r="U87" s="86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83" t="str">
        <f t="shared" si="10"/>
        <v/>
      </c>
      <c r="D88" s="83"/>
      <c r="E88" s="35"/>
      <c r="F88" s="8"/>
      <c r="G88" s="35"/>
      <c r="H88" s="84"/>
      <c r="I88" s="84"/>
      <c r="J88" s="35"/>
      <c r="K88" s="87" t="str">
        <f t="shared" si="11"/>
        <v/>
      </c>
      <c r="L88" s="88"/>
      <c r="M88" s="6" t="str">
        <f>IF(J88="","",(K88/J88)/LOOKUP(RIGHT($D$2,3),定数!$A$6:$A$13,定数!$B$6:$B$13))</f>
        <v/>
      </c>
      <c r="N88" s="35"/>
      <c r="O88" s="8"/>
      <c r="P88" s="84"/>
      <c r="Q88" s="84"/>
      <c r="R88" s="85" t="str">
        <f>IF(P88="","",T88*M88*LOOKUP(RIGHT($D$2,3),定数!$A$6:$A$13,定数!$B$6:$B$13))</f>
        <v/>
      </c>
      <c r="S88" s="85"/>
      <c r="T88" s="86" t="str">
        <f t="shared" si="13"/>
        <v/>
      </c>
      <c r="U88" s="86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83" t="str">
        <f t="shared" si="10"/>
        <v/>
      </c>
      <c r="D89" s="83"/>
      <c r="E89" s="35"/>
      <c r="F89" s="8"/>
      <c r="G89" s="35"/>
      <c r="H89" s="84"/>
      <c r="I89" s="84"/>
      <c r="J89" s="35"/>
      <c r="K89" s="87" t="str">
        <f t="shared" si="11"/>
        <v/>
      </c>
      <c r="L89" s="88"/>
      <c r="M89" s="6" t="str">
        <f>IF(J89="","",(K89/J89)/LOOKUP(RIGHT($D$2,3),定数!$A$6:$A$13,定数!$B$6:$B$13))</f>
        <v/>
      </c>
      <c r="N89" s="35"/>
      <c r="O89" s="8"/>
      <c r="P89" s="84"/>
      <c r="Q89" s="84"/>
      <c r="R89" s="85" t="str">
        <f>IF(P89="","",T89*M89*LOOKUP(RIGHT($D$2,3),定数!$A$6:$A$13,定数!$B$6:$B$13))</f>
        <v/>
      </c>
      <c r="S89" s="85"/>
      <c r="T89" s="86" t="str">
        <f t="shared" si="13"/>
        <v/>
      </c>
      <c r="U89" s="86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83" t="str">
        <f t="shared" si="10"/>
        <v/>
      </c>
      <c r="D90" s="83"/>
      <c r="E90" s="35"/>
      <c r="F90" s="8"/>
      <c r="G90" s="35"/>
      <c r="H90" s="84"/>
      <c r="I90" s="84"/>
      <c r="J90" s="35"/>
      <c r="K90" s="87" t="str">
        <f t="shared" si="11"/>
        <v/>
      </c>
      <c r="L90" s="88"/>
      <c r="M90" s="6" t="str">
        <f>IF(J90="","",(K90/J90)/LOOKUP(RIGHT($D$2,3),定数!$A$6:$A$13,定数!$B$6:$B$13))</f>
        <v/>
      </c>
      <c r="N90" s="35"/>
      <c r="O90" s="8"/>
      <c r="P90" s="84"/>
      <c r="Q90" s="84"/>
      <c r="R90" s="85" t="str">
        <f>IF(P90="","",T90*M90*LOOKUP(RIGHT($D$2,3),定数!$A$6:$A$13,定数!$B$6:$B$13))</f>
        <v/>
      </c>
      <c r="S90" s="85"/>
      <c r="T90" s="86" t="str">
        <f t="shared" si="13"/>
        <v/>
      </c>
      <c r="U90" s="86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83" t="str">
        <f t="shared" si="10"/>
        <v/>
      </c>
      <c r="D91" s="83"/>
      <c r="E91" s="35"/>
      <c r="F91" s="8"/>
      <c r="G91" s="35"/>
      <c r="H91" s="84"/>
      <c r="I91" s="84"/>
      <c r="J91" s="35"/>
      <c r="K91" s="87" t="str">
        <f t="shared" si="11"/>
        <v/>
      </c>
      <c r="L91" s="88"/>
      <c r="M91" s="6" t="str">
        <f>IF(J91="","",(K91/J91)/LOOKUP(RIGHT($D$2,3),定数!$A$6:$A$13,定数!$B$6:$B$13))</f>
        <v/>
      </c>
      <c r="N91" s="35"/>
      <c r="O91" s="8"/>
      <c r="P91" s="84"/>
      <c r="Q91" s="84"/>
      <c r="R91" s="85" t="str">
        <f>IF(P91="","",T91*M91*LOOKUP(RIGHT($D$2,3),定数!$A$6:$A$13,定数!$B$6:$B$13))</f>
        <v/>
      </c>
      <c r="S91" s="85"/>
      <c r="T91" s="86" t="str">
        <f t="shared" si="13"/>
        <v/>
      </c>
      <c r="U91" s="86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83" t="str">
        <f t="shared" si="10"/>
        <v/>
      </c>
      <c r="D92" s="83"/>
      <c r="E92" s="35"/>
      <c r="F92" s="8"/>
      <c r="G92" s="35"/>
      <c r="H92" s="84"/>
      <c r="I92" s="84"/>
      <c r="J92" s="35"/>
      <c r="K92" s="87" t="str">
        <f t="shared" si="11"/>
        <v/>
      </c>
      <c r="L92" s="88"/>
      <c r="M92" s="6" t="str">
        <f>IF(J92="","",(K92/J92)/LOOKUP(RIGHT($D$2,3),定数!$A$6:$A$13,定数!$B$6:$B$13))</f>
        <v/>
      </c>
      <c r="N92" s="35"/>
      <c r="O92" s="8"/>
      <c r="P92" s="84"/>
      <c r="Q92" s="84"/>
      <c r="R92" s="85" t="str">
        <f>IF(P92="","",T92*M92*LOOKUP(RIGHT($D$2,3),定数!$A$6:$A$13,定数!$B$6:$B$13))</f>
        <v/>
      </c>
      <c r="S92" s="85"/>
      <c r="T92" s="86" t="str">
        <f t="shared" si="13"/>
        <v/>
      </c>
      <c r="U92" s="86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83" t="str">
        <f t="shared" si="10"/>
        <v/>
      </c>
      <c r="D93" s="83"/>
      <c r="E93" s="35"/>
      <c r="F93" s="8"/>
      <c r="G93" s="35"/>
      <c r="H93" s="84"/>
      <c r="I93" s="84"/>
      <c r="J93" s="35"/>
      <c r="K93" s="87" t="str">
        <f t="shared" si="11"/>
        <v/>
      </c>
      <c r="L93" s="88"/>
      <c r="M93" s="6" t="str">
        <f>IF(J93="","",(K93/J93)/LOOKUP(RIGHT($D$2,3),定数!$A$6:$A$13,定数!$B$6:$B$13))</f>
        <v/>
      </c>
      <c r="N93" s="35"/>
      <c r="O93" s="8"/>
      <c r="P93" s="84"/>
      <c r="Q93" s="84"/>
      <c r="R93" s="85" t="str">
        <f>IF(P93="","",T93*M93*LOOKUP(RIGHT($D$2,3),定数!$A$6:$A$13,定数!$B$6:$B$13))</f>
        <v/>
      </c>
      <c r="S93" s="85"/>
      <c r="T93" s="86" t="str">
        <f t="shared" si="13"/>
        <v/>
      </c>
      <c r="U93" s="86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83" t="str">
        <f t="shared" si="10"/>
        <v/>
      </c>
      <c r="D94" s="83"/>
      <c r="E94" s="35"/>
      <c r="F94" s="8"/>
      <c r="G94" s="35"/>
      <c r="H94" s="84"/>
      <c r="I94" s="84"/>
      <c r="J94" s="35"/>
      <c r="K94" s="87" t="str">
        <f t="shared" si="11"/>
        <v/>
      </c>
      <c r="L94" s="88"/>
      <c r="M94" s="6" t="str">
        <f>IF(J94="","",(K94/J94)/LOOKUP(RIGHT($D$2,3),定数!$A$6:$A$13,定数!$B$6:$B$13))</f>
        <v/>
      </c>
      <c r="N94" s="35"/>
      <c r="O94" s="8"/>
      <c r="P94" s="84"/>
      <c r="Q94" s="84"/>
      <c r="R94" s="85" t="str">
        <f>IF(P94="","",T94*M94*LOOKUP(RIGHT($D$2,3),定数!$A$6:$A$13,定数!$B$6:$B$13))</f>
        <v/>
      </c>
      <c r="S94" s="85"/>
      <c r="T94" s="86" t="str">
        <f t="shared" si="13"/>
        <v/>
      </c>
      <c r="U94" s="86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83" t="str">
        <f t="shared" si="10"/>
        <v/>
      </c>
      <c r="D95" s="83"/>
      <c r="E95" s="35"/>
      <c r="F95" s="8"/>
      <c r="G95" s="35"/>
      <c r="H95" s="84"/>
      <c r="I95" s="84"/>
      <c r="J95" s="35"/>
      <c r="K95" s="87" t="str">
        <f t="shared" si="11"/>
        <v/>
      </c>
      <c r="L95" s="88"/>
      <c r="M95" s="6" t="str">
        <f>IF(J95="","",(K95/J95)/LOOKUP(RIGHT($D$2,3),定数!$A$6:$A$13,定数!$B$6:$B$13))</f>
        <v/>
      </c>
      <c r="N95" s="35"/>
      <c r="O95" s="8"/>
      <c r="P95" s="84"/>
      <c r="Q95" s="84"/>
      <c r="R95" s="85" t="str">
        <f>IF(P95="","",T95*M95*LOOKUP(RIGHT($D$2,3),定数!$A$6:$A$13,定数!$B$6:$B$13))</f>
        <v/>
      </c>
      <c r="S95" s="85"/>
      <c r="T95" s="86" t="str">
        <f t="shared" si="13"/>
        <v/>
      </c>
      <c r="U95" s="86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83" t="str">
        <f t="shared" si="10"/>
        <v/>
      </c>
      <c r="D96" s="83"/>
      <c r="E96" s="35"/>
      <c r="F96" s="8"/>
      <c r="G96" s="35"/>
      <c r="H96" s="84"/>
      <c r="I96" s="84"/>
      <c r="J96" s="35"/>
      <c r="K96" s="87" t="str">
        <f t="shared" si="11"/>
        <v/>
      </c>
      <c r="L96" s="88"/>
      <c r="M96" s="6" t="str">
        <f>IF(J96="","",(K96/J96)/LOOKUP(RIGHT($D$2,3),定数!$A$6:$A$13,定数!$B$6:$B$13))</f>
        <v/>
      </c>
      <c r="N96" s="35"/>
      <c r="O96" s="8"/>
      <c r="P96" s="84"/>
      <c r="Q96" s="84"/>
      <c r="R96" s="85" t="str">
        <f>IF(P96="","",T96*M96*LOOKUP(RIGHT($D$2,3),定数!$A$6:$A$13,定数!$B$6:$B$13))</f>
        <v/>
      </c>
      <c r="S96" s="85"/>
      <c r="T96" s="86" t="str">
        <f t="shared" si="13"/>
        <v/>
      </c>
      <c r="U96" s="86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83" t="str">
        <f t="shared" si="10"/>
        <v/>
      </c>
      <c r="D97" s="83"/>
      <c r="E97" s="35"/>
      <c r="F97" s="8"/>
      <c r="G97" s="35"/>
      <c r="H97" s="84"/>
      <c r="I97" s="84"/>
      <c r="J97" s="35"/>
      <c r="K97" s="87" t="str">
        <f t="shared" si="11"/>
        <v/>
      </c>
      <c r="L97" s="88"/>
      <c r="M97" s="6" t="str">
        <f>IF(J97="","",(K97/J97)/LOOKUP(RIGHT($D$2,3),定数!$A$6:$A$13,定数!$B$6:$B$13))</f>
        <v/>
      </c>
      <c r="N97" s="35"/>
      <c r="O97" s="8"/>
      <c r="P97" s="84"/>
      <c r="Q97" s="84"/>
      <c r="R97" s="85" t="str">
        <f>IF(P97="","",T97*M97*LOOKUP(RIGHT($D$2,3),定数!$A$6:$A$13,定数!$B$6:$B$13))</f>
        <v/>
      </c>
      <c r="S97" s="85"/>
      <c r="T97" s="86" t="str">
        <f t="shared" si="13"/>
        <v/>
      </c>
      <c r="U97" s="86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83" t="str">
        <f t="shared" si="10"/>
        <v/>
      </c>
      <c r="D98" s="83"/>
      <c r="E98" s="35"/>
      <c r="F98" s="8"/>
      <c r="G98" s="35"/>
      <c r="H98" s="84"/>
      <c r="I98" s="84"/>
      <c r="J98" s="35"/>
      <c r="K98" s="87" t="str">
        <f t="shared" si="11"/>
        <v/>
      </c>
      <c r="L98" s="88"/>
      <c r="M98" s="6" t="str">
        <f>IF(J98="","",(K98/J98)/LOOKUP(RIGHT($D$2,3),定数!$A$6:$A$13,定数!$B$6:$B$13))</f>
        <v/>
      </c>
      <c r="N98" s="35"/>
      <c r="O98" s="8"/>
      <c r="P98" s="84"/>
      <c r="Q98" s="84"/>
      <c r="R98" s="85" t="str">
        <f>IF(P98="","",T98*M98*LOOKUP(RIGHT($D$2,3),定数!$A$6:$A$13,定数!$B$6:$B$13))</f>
        <v/>
      </c>
      <c r="S98" s="85"/>
      <c r="T98" s="86" t="str">
        <f t="shared" si="13"/>
        <v/>
      </c>
      <c r="U98" s="86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83" t="str">
        <f t="shared" si="10"/>
        <v/>
      </c>
      <c r="D99" s="83"/>
      <c r="E99" s="35"/>
      <c r="F99" s="8"/>
      <c r="G99" s="35"/>
      <c r="H99" s="84"/>
      <c r="I99" s="84"/>
      <c r="J99" s="35"/>
      <c r="K99" s="87" t="str">
        <f t="shared" si="11"/>
        <v/>
      </c>
      <c r="L99" s="88"/>
      <c r="M99" s="6" t="str">
        <f>IF(J99="","",(K99/J99)/LOOKUP(RIGHT($D$2,3),定数!$A$6:$A$13,定数!$B$6:$B$13))</f>
        <v/>
      </c>
      <c r="N99" s="35"/>
      <c r="O99" s="8"/>
      <c r="P99" s="84"/>
      <c r="Q99" s="84"/>
      <c r="R99" s="85" t="str">
        <f>IF(P99="","",T99*M99*LOOKUP(RIGHT($D$2,3),定数!$A$6:$A$13,定数!$B$6:$B$13))</f>
        <v/>
      </c>
      <c r="S99" s="85"/>
      <c r="T99" s="86" t="str">
        <f t="shared" si="13"/>
        <v/>
      </c>
      <c r="U99" s="86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83" t="str">
        <f t="shared" si="10"/>
        <v/>
      </c>
      <c r="D100" s="83"/>
      <c r="E100" s="35"/>
      <c r="F100" s="8"/>
      <c r="G100" s="35"/>
      <c r="H100" s="84"/>
      <c r="I100" s="84"/>
      <c r="J100" s="35"/>
      <c r="K100" s="87" t="str">
        <f t="shared" si="11"/>
        <v/>
      </c>
      <c r="L100" s="88"/>
      <c r="M100" s="6" t="str">
        <f>IF(J100="","",(K100/J100)/LOOKUP(RIGHT($D$2,3),定数!$A$6:$A$13,定数!$B$6:$B$13))</f>
        <v/>
      </c>
      <c r="N100" s="35"/>
      <c r="O100" s="8"/>
      <c r="P100" s="84"/>
      <c r="Q100" s="84"/>
      <c r="R100" s="85" t="str">
        <f>IF(P100="","",T100*M100*LOOKUP(RIGHT($D$2,3),定数!$A$6:$A$13,定数!$B$6:$B$13))</f>
        <v/>
      </c>
      <c r="S100" s="85"/>
      <c r="T100" s="86" t="str">
        <f t="shared" si="13"/>
        <v/>
      </c>
      <c r="U100" s="86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83" t="str">
        <f t="shared" si="10"/>
        <v/>
      </c>
      <c r="D101" s="83"/>
      <c r="E101" s="35"/>
      <c r="F101" s="8"/>
      <c r="G101" s="35"/>
      <c r="H101" s="84"/>
      <c r="I101" s="84"/>
      <c r="J101" s="35"/>
      <c r="K101" s="87" t="str">
        <f t="shared" si="11"/>
        <v/>
      </c>
      <c r="L101" s="88"/>
      <c r="M101" s="6" t="str">
        <f>IF(J101="","",(K101/J101)/LOOKUP(RIGHT($D$2,3),定数!$A$6:$A$13,定数!$B$6:$B$13))</f>
        <v/>
      </c>
      <c r="N101" s="35"/>
      <c r="O101" s="8"/>
      <c r="P101" s="84"/>
      <c r="Q101" s="84"/>
      <c r="R101" s="85" t="str">
        <f>IF(P101="","",T101*M101*LOOKUP(RIGHT($D$2,3),定数!$A$6:$A$13,定数!$B$6:$B$13))</f>
        <v/>
      </c>
      <c r="S101" s="85"/>
      <c r="T101" s="86" t="str">
        <f t="shared" si="13"/>
        <v/>
      </c>
      <c r="U101" s="86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83" t="str">
        <f t="shared" si="10"/>
        <v/>
      </c>
      <c r="D102" s="83"/>
      <c r="E102" s="35"/>
      <c r="F102" s="8"/>
      <c r="G102" s="35"/>
      <c r="H102" s="84"/>
      <c r="I102" s="84"/>
      <c r="J102" s="35"/>
      <c r="K102" s="87" t="str">
        <f t="shared" si="11"/>
        <v/>
      </c>
      <c r="L102" s="88"/>
      <c r="M102" s="6" t="str">
        <f>IF(J102="","",(K102/J102)/LOOKUP(RIGHT($D$2,3),定数!$A$6:$A$13,定数!$B$6:$B$13))</f>
        <v/>
      </c>
      <c r="N102" s="35"/>
      <c r="O102" s="8"/>
      <c r="P102" s="84"/>
      <c r="Q102" s="84"/>
      <c r="R102" s="85" t="str">
        <f>IF(P102="","",T102*M102*LOOKUP(RIGHT($D$2,3),定数!$A$6:$A$13,定数!$B$6:$B$13))</f>
        <v/>
      </c>
      <c r="S102" s="85"/>
      <c r="T102" s="86" t="str">
        <f t="shared" si="13"/>
        <v/>
      </c>
      <c r="U102" s="86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83" t="str">
        <f t="shared" si="10"/>
        <v/>
      </c>
      <c r="D103" s="83"/>
      <c r="E103" s="35"/>
      <c r="F103" s="8"/>
      <c r="G103" s="35"/>
      <c r="H103" s="84"/>
      <c r="I103" s="84"/>
      <c r="J103" s="35"/>
      <c r="K103" s="87" t="str">
        <f t="shared" si="11"/>
        <v/>
      </c>
      <c r="L103" s="88"/>
      <c r="M103" s="6" t="str">
        <f>IF(J103="","",(K103/J103)/LOOKUP(RIGHT($D$2,3),定数!$A$6:$A$13,定数!$B$6:$B$13))</f>
        <v/>
      </c>
      <c r="N103" s="35"/>
      <c r="O103" s="8"/>
      <c r="P103" s="84"/>
      <c r="Q103" s="84"/>
      <c r="R103" s="85" t="str">
        <f>IF(P103="","",T103*M103*LOOKUP(RIGHT($D$2,3),定数!$A$6:$A$13,定数!$B$6:$B$13))</f>
        <v/>
      </c>
      <c r="S103" s="85"/>
      <c r="T103" s="86" t="str">
        <f t="shared" si="13"/>
        <v/>
      </c>
      <c r="U103" s="86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83" t="str">
        <f t="shared" si="10"/>
        <v/>
      </c>
      <c r="D104" s="83"/>
      <c r="E104" s="35"/>
      <c r="F104" s="8"/>
      <c r="G104" s="35"/>
      <c r="H104" s="84"/>
      <c r="I104" s="84"/>
      <c r="J104" s="35"/>
      <c r="K104" s="87" t="str">
        <f t="shared" si="11"/>
        <v/>
      </c>
      <c r="L104" s="88"/>
      <c r="M104" s="6" t="str">
        <f>IF(J104="","",(K104/J104)/LOOKUP(RIGHT($D$2,3),定数!$A$6:$A$13,定数!$B$6:$B$13))</f>
        <v/>
      </c>
      <c r="N104" s="35"/>
      <c r="O104" s="8"/>
      <c r="P104" s="84"/>
      <c r="Q104" s="84"/>
      <c r="R104" s="85" t="str">
        <f>IF(P104="","",T104*M104*LOOKUP(RIGHT($D$2,3),定数!$A$6:$A$13,定数!$B$6:$B$13))</f>
        <v/>
      </c>
      <c r="S104" s="85"/>
      <c r="T104" s="86" t="str">
        <f t="shared" si="13"/>
        <v/>
      </c>
      <c r="U104" s="86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83" t="str">
        <f t="shared" si="10"/>
        <v/>
      </c>
      <c r="D105" s="83"/>
      <c r="E105" s="35"/>
      <c r="F105" s="8"/>
      <c r="G105" s="35"/>
      <c r="H105" s="84"/>
      <c r="I105" s="84"/>
      <c r="J105" s="35"/>
      <c r="K105" s="87" t="str">
        <f t="shared" si="11"/>
        <v/>
      </c>
      <c r="L105" s="88"/>
      <c r="M105" s="6" t="str">
        <f>IF(J105="","",(K105/J105)/LOOKUP(RIGHT($D$2,3),定数!$A$6:$A$13,定数!$B$6:$B$13))</f>
        <v/>
      </c>
      <c r="N105" s="35"/>
      <c r="O105" s="8"/>
      <c r="P105" s="84"/>
      <c r="Q105" s="84"/>
      <c r="R105" s="85" t="str">
        <f>IF(P105="","",T105*M105*LOOKUP(RIGHT($D$2,3),定数!$A$6:$A$13,定数!$B$6:$B$13))</f>
        <v/>
      </c>
      <c r="S105" s="85"/>
      <c r="T105" s="86" t="str">
        <f t="shared" si="13"/>
        <v/>
      </c>
      <c r="U105" s="86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83" t="str">
        <f t="shared" si="10"/>
        <v/>
      </c>
      <c r="D106" s="83"/>
      <c r="E106" s="35"/>
      <c r="F106" s="8"/>
      <c r="G106" s="35"/>
      <c r="H106" s="84"/>
      <c r="I106" s="84"/>
      <c r="J106" s="35"/>
      <c r="K106" s="87" t="str">
        <f t="shared" si="11"/>
        <v/>
      </c>
      <c r="L106" s="88"/>
      <c r="M106" s="6" t="str">
        <f>IF(J106="","",(K106/J106)/LOOKUP(RIGHT($D$2,3),定数!$A$6:$A$13,定数!$B$6:$B$13))</f>
        <v/>
      </c>
      <c r="N106" s="35"/>
      <c r="O106" s="8"/>
      <c r="P106" s="84"/>
      <c r="Q106" s="84"/>
      <c r="R106" s="85" t="str">
        <f>IF(P106="","",T106*M106*LOOKUP(RIGHT($D$2,3),定数!$A$6:$A$13,定数!$B$6:$B$13))</f>
        <v/>
      </c>
      <c r="S106" s="85"/>
      <c r="T106" s="86" t="str">
        <f t="shared" si="13"/>
        <v/>
      </c>
      <c r="U106" s="86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83" t="str">
        <f t="shared" si="10"/>
        <v/>
      </c>
      <c r="D107" s="83"/>
      <c r="E107" s="35"/>
      <c r="F107" s="8"/>
      <c r="G107" s="35"/>
      <c r="H107" s="84"/>
      <c r="I107" s="84"/>
      <c r="J107" s="35"/>
      <c r="K107" s="87" t="str">
        <f t="shared" si="11"/>
        <v/>
      </c>
      <c r="L107" s="88"/>
      <c r="M107" s="6" t="str">
        <f>IF(J107="","",(K107/J107)/LOOKUP(RIGHT($D$2,3),定数!$A$6:$A$13,定数!$B$6:$B$13))</f>
        <v/>
      </c>
      <c r="N107" s="35"/>
      <c r="O107" s="8"/>
      <c r="P107" s="84"/>
      <c r="Q107" s="84"/>
      <c r="R107" s="85" t="str">
        <f>IF(P107="","",T107*M107*LOOKUP(RIGHT($D$2,3),定数!$A$6:$A$13,定数!$B$6:$B$13))</f>
        <v/>
      </c>
      <c r="S107" s="85"/>
      <c r="T107" s="86" t="str">
        <f t="shared" si="13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83" t="str">
        <f t="shared" si="10"/>
        <v/>
      </c>
      <c r="D108" s="83"/>
      <c r="E108" s="35"/>
      <c r="F108" s="8"/>
      <c r="G108" s="35"/>
      <c r="H108" s="84"/>
      <c r="I108" s="84"/>
      <c r="J108" s="35"/>
      <c r="K108" s="87" t="str">
        <f t="shared" si="11"/>
        <v/>
      </c>
      <c r="L108" s="88"/>
      <c r="M108" s="6" t="str">
        <f>IF(J108="","",(K108/J108)/LOOKUP(RIGHT($D$2,3),定数!$A$6:$A$13,定数!$B$6:$B$13))</f>
        <v/>
      </c>
      <c r="N108" s="35"/>
      <c r="O108" s="8"/>
      <c r="P108" s="84"/>
      <c r="Q108" s="84"/>
      <c r="R108" s="85" t="str">
        <f>IF(P108="","",T108*M108*LOOKUP(RIGHT($D$2,3),定数!$A$6:$A$13,定数!$B$6:$B$13))</f>
        <v/>
      </c>
      <c r="S108" s="85"/>
      <c r="T108" s="86" t="str">
        <f t="shared" si="13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99" priority="89" stopIfTrue="1" operator="equal">
      <formula>"買"</formula>
    </cfRule>
    <cfRule type="cellIs" dxfId="98" priority="90" stopIfTrue="1" operator="equal">
      <formula>"売"</formula>
    </cfRule>
  </conditionalFormatting>
  <conditionalFormatting sqref="G9:G11 G14:G45 G47:G108">
    <cfRule type="cellIs" dxfId="97" priority="91" stopIfTrue="1" operator="equal">
      <formula>"買"</formula>
    </cfRule>
    <cfRule type="cellIs" dxfId="96" priority="92" stopIfTrue="1" operator="equal">
      <formula>"売"</formula>
    </cfRule>
  </conditionalFormatting>
  <conditionalFormatting sqref="G12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13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9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10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11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9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10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11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12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13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14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14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15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16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17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18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19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20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21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22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23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24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25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26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27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28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29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30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31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32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33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34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35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36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37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38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39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40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41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42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3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4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5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6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07" workbookViewId="0">
      <selection activeCell="A321" sqref="A321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0">
      <c r="A11" t="s">
        <v>1</v>
      </c>
    </row>
    <row r="12" spans="1:10">
      <c r="A12" s="92" t="s">
        <v>84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>
      <c r="A21" t="s">
        <v>2</v>
      </c>
    </row>
    <row r="22" spans="1:10">
      <c r="A22" s="92" t="s">
        <v>85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7"/>
  <sheetViews>
    <sheetView zoomScaleSheetLayoutView="100" workbookViewId="0">
      <selection activeCell="G18" sqref="G18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68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69</v>
      </c>
      <c r="C5" s="28" t="s">
        <v>70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69</v>
      </c>
      <c r="C6" s="28" t="s">
        <v>71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69</v>
      </c>
      <c r="C7" s="28" t="s">
        <v>72</v>
      </c>
      <c r="D7" s="28">
        <v>39</v>
      </c>
      <c r="E7" s="32">
        <v>43651</v>
      </c>
      <c r="F7" s="28">
        <v>30</v>
      </c>
      <c r="G7" s="32">
        <v>43660</v>
      </c>
      <c r="H7" s="28"/>
      <c r="I7" s="33"/>
    </row>
    <row r="8" spans="2:9">
      <c r="B8" s="27" t="s">
        <v>69</v>
      </c>
      <c r="C8" s="28" t="s">
        <v>73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69</v>
      </c>
      <c r="C9" s="28" t="s">
        <v>74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69</v>
      </c>
      <c r="C10" s="28" t="s">
        <v>75</v>
      </c>
      <c r="D10" s="28"/>
      <c r="E10" s="33"/>
      <c r="F10" s="28">
        <v>31</v>
      </c>
      <c r="G10" s="32">
        <v>43662</v>
      </c>
      <c r="H10" s="28"/>
      <c r="I10" s="33"/>
    </row>
    <row r="11" spans="2:9">
      <c r="B11" s="27" t="s">
        <v>69</v>
      </c>
      <c r="C11" s="28" t="s">
        <v>76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69</v>
      </c>
      <c r="C12" s="28" t="s">
        <v>77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69</v>
      </c>
      <c r="C13" s="28" t="s">
        <v>78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69</v>
      </c>
      <c r="C14" s="28" t="s">
        <v>79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69</v>
      </c>
      <c r="C15" s="28" t="s">
        <v>80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69</v>
      </c>
      <c r="C16" s="28" t="s">
        <v>81</v>
      </c>
      <c r="D16" s="28"/>
      <c r="E16" s="33"/>
      <c r="F16" s="28">
        <v>54</v>
      </c>
      <c r="G16" s="32">
        <v>43692</v>
      </c>
      <c r="H16" s="28"/>
      <c r="I16" s="33"/>
    </row>
    <row r="17" spans="2:9">
      <c r="B17" s="27" t="s">
        <v>69</v>
      </c>
      <c r="C17" s="28" t="s">
        <v>82</v>
      </c>
      <c r="D17" s="28"/>
      <c r="E17" s="33"/>
      <c r="F17" s="28">
        <v>38</v>
      </c>
      <c r="G17" s="32">
        <v>43693</v>
      </c>
      <c r="H17" s="28"/>
      <c r="I17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9" t="s">
        <v>5</v>
      </c>
      <c r="C2" s="49"/>
      <c r="D2" s="53"/>
      <c r="E2" s="53"/>
      <c r="F2" s="49" t="s">
        <v>6</v>
      </c>
      <c r="G2" s="49"/>
      <c r="H2" s="53" t="s">
        <v>36</v>
      </c>
      <c r="I2" s="53"/>
      <c r="J2" s="49" t="s">
        <v>7</v>
      </c>
      <c r="K2" s="49"/>
      <c r="L2" s="52">
        <f>C9</f>
        <v>1000000</v>
      </c>
      <c r="M2" s="53"/>
      <c r="N2" s="49" t="s">
        <v>8</v>
      </c>
      <c r="O2" s="49"/>
      <c r="P2" s="52" t="e">
        <f>C108+R108</f>
        <v>#VALUE!</v>
      </c>
      <c r="Q2" s="53"/>
      <c r="R2" s="1"/>
      <c r="S2" s="1"/>
      <c r="T2" s="1"/>
    </row>
    <row r="3" spans="2:21" ht="57" customHeight="1">
      <c r="B3" s="49" t="s">
        <v>9</v>
      </c>
      <c r="C3" s="49"/>
      <c r="D3" s="54" t="s">
        <v>38</v>
      </c>
      <c r="E3" s="54"/>
      <c r="F3" s="54"/>
      <c r="G3" s="54"/>
      <c r="H3" s="54"/>
      <c r="I3" s="54"/>
      <c r="J3" s="49" t="s">
        <v>10</v>
      </c>
      <c r="K3" s="49"/>
      <c r="L3" s="54" t="s">
        <v>35</v>
      </c>
      <c r="M3" s="55"/>
      <c r="N3" s="55"/>
      <c r="O3" s="55"/>
      <c r="P3" s="55"/>
      <c r="Q3" s="55"/>
      <c r="R3" s="1"/>
      <c r="S3" s="1"/>
    </row>
    <row r="4" spans="2:21">
      <c r="B4" s="49" t="s">
        <v>11</v>
      </c>
      <c r="C4" s="49"/>
      <c r="D4" s="56">
        <f>SUM($R$9:$S$993)</f>
        <v>153684.21052631587</v>
      </c>
      <c r="E4" s="56"/>
      <c r="F4" s="49" t="s">
        <v>12</v>
      </c>
      <c r="G4" s="49"/>
      <c r="H4" s="57">
        <f>SUM($T$9:$U$108)</f>
        <v>292.00000000000017</v>
      </c>
      <c r="I4" s="53"/>
      <c r="J4" s="58" t="s">
        <v>13</v>
      </c>
      <c r="K4" s="58"/>
      <c r="L4" s="52">
        <f>MAX($C$9:$D$990)-C9</f>
        <v>153684.21052631596</v>
      </c>
      <c r="M4" s="52"/>
      <c r="N4" s="58" t="s">
        <v>14</v>
      </c>
      <c r="O4" s="58"/>
      <c r="P4" s="56">
        <f>MIN($C$9:$D$990)-C9</f>
        <v>0</v>
      </c>
      <c r="Q4" s="56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0" t="s">
        <v>19</v>
      </c>
      <c r="K5" s="49"/>
      <c r="L5" s="61"/>
      <c r="M5" s="62"/>
      <c r="N5" s="17" t="s">
        <v>20</v>
      </c>
      <c r="O5" s="9"/>
      <c r="P5" s="61"/>
      <c r="Q5" s="62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 t="s">
        <v>24</v>
      </c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1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</row>
    <row r="9" spans="2:21">
      <c r="B9" s="19">
        <v>1</v>
      </c>
      <c r="C9" s="83">
        <v>1000000</v>
      </c>
      <c r="D9" s="83"/>
      <c r="E9" s="19">
        <v>2001</v>
      </c>
      <c r="F9" s="8">
        <v>42111</v>
      </c>
      <c r="G9" s="19" t="s">
        <v>4</v>
      </c>
      <c r="H9" s="84">
        <v>105.33</v>
      </c>
      <c r="I9" s="84"/>
      <c r="J9" s="19">
        <v>57</v>
      </c>
      <c r="K9" s="83">
        <f t="shared" ref="K9:K72" si="0">IF(F9="","",C9*0.03)</f>
        <v>30000</v>
      </c>
      <c r="L9" s="83"/>
      <c r="M9" s="6">
        <f>IF(J9="","",(K9/J9)/1000)</f>
        <v>0.52631578947368418</v>
      </c>
      <c r="N9" s="19">
        <v>2001</v>
      </c>
      <c r="O9" s="8">
        <v>42111</v>
      </c>
      <c r="P9" s="84">
        <v>108.25</v>
      </c>
      <c r="Q9" s="84"/>
      <c r="R9" s="85">
        <f>IF(O9="","",(IF(G9="売",H9-P9,P9-H9))*M9*100000)</f>
        <v>153684.21052631587</v>
      </c>
      <c r="S9" s="85"/>
      <c r="T9" s="86">
        <f>IF(O9="","",IF(R9&lt;0,J9*(-1),IF(G9="買",(P9-H9)*100,(H9-P9)*100)))</f>
        <v>292.00000000000017</v>
      </c>
      <c r="U9" s="86"/>
    </row>
    <row r="10" spans="2:21">
      <c r="B10" s="19">
        <v>2</v>
      </c>
      <c r="C10" s="83">
        <f t="shared" ref="C10:C73" si="1">IF(R9="","",C9+R9)</f>
        <v>1153684.210526316</v>
      </c>
      <c r="D10" s="83"/>
      <c r="E10" s="19"/>
      <c r="F10" s="8"/>
      <c r="G10" s="19" t="s">
        <v>4</v>
      </c>
      <c r="H10" s="84"/>
      <c r="I10" s="84"/>
      <c r="J10" s="19"/>
      <c r="K10" s="83" t="str">
        <f t="shared" si="0"/>
        <v/>
      </c>
      <c r="L10" s="83"/>
      <c r="M10" s="6" t="str">
        <f t="shared" ref="M10:M73" si="2">IF(J10="","",(K10/J10)/1000)</f>
        <v/>
      </c>
      <c r="N10" s="19"/>
      <c r="O10" s="8"/>
      <c r="P10" s="84"/>
      <c r="Q10" s="84"/>
      <c r="R10" s="85" t="str">
        <f t="shared" ref="R10:R73" si="3">IF(O10="","",(IF(G10="売",H10-P10,P10-H10))*M10*100000)</f>
        <v/>
      </c>
      <c r="S10" s="85"/>
      <c r="T10" s="86" t="str">
        <f t="shared" ref="T10:T73" si="4">IF(O10="","",IF(R10&lt;0,J10*(-1),IF(G10="買",(P10-H10)*100,(H10-P10)*100)))</f>
        <v/>
      </c>
      <c r="U10" s="86"/>
    </row>
    <row r="11" spans="2:21">
      <c r="B11" s="19">
        <v>3</v>
      </c>
      <c r="C11" s="83" t="str">
        <f t="shared" si="1"/>
        <v/>
      </c>
      <c r="D11" s="83"/>
      <c r="E11" s="19"/>
      <c r="F11" s="8"/>
      <c r="G11" s="19" t="s">
        <v>4</v>
      </c>
      <c r="H11" s="84"/>
      <c r="I11" s="84"/>
      <c r="J11" s="19"/>
      <c r="K11" s="83" t="str">
        <f t="shared" si="0"/>
        <v/>
      </c>
      <c r="L11" s="83"/>
      <c r="M11" s="6" t="str">
        <f t="shared" si="2"/>
        <v/>
      </c>
      <c r="N11" s="19"/>
      <c r="O11" s="8"/>
      <c r="P11" s="84"/>
      <c r="Q11" s="84"/>
      <c r="R11" s="85" t="str">
        <f t="shared" si="3"/>
        <v/>
      </c>
      <c r="S11" s="85"/>
      <c r="T11" s="86" t="str">
        <f t="shared" si="4"/>
        <v/>
      </c>
      <c r="U11" s="86"/>
    </row>
    <row r="12" spans="2:21">
      <c r="B12" s="19">
        <v>4</v>
      </c>
      <c r="C12" s="83" t="str">
        <f t="shared" si="1"/>
        <v/>
      </c>
      <c r="D12" s="83"/>
      <c r="E12" s="19"/>
      <c r="F12" s="8"/>
      <c r="G12" s="19" t="s">
        <v>3</v>
      </c>
      <c r="H12" s="84"/>
      <c r="I12" s="84"/>
      <c r="J12" s="19"/>
      <c r="K12" s="83" t="str">
        <f t="shared" si="0"/>
        <v/>
      </c>
      <c r="L12" s="83"/>
      <c r="M12" s="6" t="str">
        <f t="shared" si="2"/>
        <v/>
      </c>
      <c r="N12" s="19"/>
      <c r="O12" s="8"/>
      <c r="P12" s="84"/>
      <c r="Q12" s="84"/>
      <c r="R12" s="85" t="str">
        <f t="shared" si="3"/>
        <v/>
      </c>
      <c r="S12" s="85"/>
      <c r="T12" s="86" t="str">
        <f t="shared" si="4"/>
        <v/>
      </c>
      <c r="U12" s="86"/>
    </row>
    <row r="13" spans="2:21">
      <c r="B13" s="19">
        <v>5</v>
      </c>
      <c r="C13" s="83" t="str">
        <f t="shared" si="1"/>
        <v/>
      </c>
      <c r="D13" s="83"/>
      <c r="E13" s="19"/>
      <c r="F13" s="8"/>
      <c r="G13" s="19" t="s">
        <v>3</v>
      </c>
      <c r="H13" s="84"/>
      <c r="I13" s="84"/>
      <c r="J13" s="19"/>
      <c r="K13" s="83" t="str">
        <f t="shared" si="0"/>
        <v/>
      </c>
      <c r="L13" s="83"/>
      <c r="M13" s="6" t="str">
        <f t="shared" si="2"/>
        <v/>
      </c>
      <c r="N13" s="19"/>
      <c r="O13" s="8"/>
      <c r="P13" s="84"/>
      <c r="Q13" s="84"/>
      <c r="R13" s="85" t="str">
        <f t="shared" si="3"/>
        <v/>
      </c>
      <c r="S13" s="85"/>
      <c r="T13" s="86" t="str">
        <f t="shared" si="4"/>
        <v/>
      </c>
      <c r="U13" s="86"/>
    </row>
    <row r="14" spans="2:21">
      <c r="B14" s="19">
        <v>6</v>
      </c>
      <c r="C14" s="83" t="str">
        <f t="shared" si="1"/>
        <v/>
      </c>
      <c r="D14" s="83"/>
      <c r="E14" s="19"/>
      <c r="F14" s="8"/>
      <c r="G14" s="19" t="s">
        <v>4</v>
      </c>
      <c r="H14" s="84"/>
      <c r="I14" s="84"/>
      <c r="J14" s="19"/>
      <c r="K14" s="83" t="str">
        <f t="shared" si="0"/>
        <v/>
      </c>
      <c r="L14" s="83"/>
      <c r="M14" s="6" t="str">
        <f t="shared" si="2"/>
        <v/>
      </c>
      <c r="N14" s="19"/>
      <c r="O14" s="8"/>
      <c r="P14" s="84"/>
      <c r="Q14" s="84"/>
      <c r="R14" s="85" t="str">
        <f t="shared" si="3"/>
        <v/>
      </c>
      <c r="S14" s="85"/>
      <c r="T14" s="86" t="str">
        <f t="shared" si="4"/>
        <v/>
      </c>
      <c r="U14" s="86"/>
    </row>
    <row r="15" spans="2:21">
      <c r="B15" s="19">
        <v>7</v>
      </c>
      <c r="C15" s="83" t="str">
        <f t="shared" si="1"/>
        <v/>
      </c>
      <c r="D15" s="83"/>
      <c r="E15" s="19"/>
      <c r="F15" s="8"/>
      <c r="G15" s="19" t="s">
        <v>4</v>
      </c>
      <c r="H15" s="84"/>
      <c r="I15" s="84"/>
      <c r="J15" s="19"/>
      <c r="K15" s="83" t="str">
        <f t="shared" si="0"/>
        <v/>
      </c>
      <c r="L15" s="83"/>
      <c r="M15" s="6" t="str">
        <f t="shared" si="2"/>
        <v/>
      </c>
      <c r="N15" s="19"/>
      <c r="O15" s="8"/>
      <c r="P15" s="84"/>
      <c r="Q15" s="84"/>
      <c r="R15" s="85" t="str">
        <f t="shared" si="3"/>
        <v/>
      </c>
      <c r="S15" s="85"/>
      <c r="T15" s="86" t="str">
        <f t="shared" si="4"/>
        <v/>
      </c>
      <c r="U15" s="86"/>
    </row>
    <row r="16" spans="2:21">
      <c r="B16" s="19">
        <v>8</v>
      </c>
      <c r="C16" s="83" t="str">
        <f t="shared" si="1"/>
        <v/>
      </c>
      <c r="D16" s="83"/>
      <c r="E16" s="19"/>
      <c r="F16" s="8"/>
      <c r="G16" s="19" t="s">
        <v>4</v>
      </c>
      <c r="H16" s="84"/>
      <c r="I16" s="84"/>
      <c r="J16" s="19"/>
      <c r="K16" s="83" t="str">
        <f t="shared" si="0"/>
        <v/>
      </c>
      <c r="L16" s="83"/>
      <c r="M16" s="6" t="str">
        <f t="shared" si="2"/>
        <v/>
      </c>
      <c r="N16" s="19"/>
      <c r="O16" s="8"/>
      <c r="P16" s="84"/>
      <c r="Q16" s="84"/>
      <c r="R16" s="85" t="str">
        <f t="shared" si="3"/>
        <v/>
      </c>
      <c r="S16" s="85"/>
      <c r="T16" s="86" t="str">
        <f t="shared" si="4"/>
        <v/>
      </c>
      <c r="U16" s="86"/>
    </row>
    <row r="17" spans="2:21">
      <c r="B17" s="19">
        <v>9</v>
      </c>
      <c r="C17" s="83" t="str">
        <f t="shared" si="1"/>
        <v/>
      </c>
      <c r="D17" s="83"/>
      <c r="E17" s="19"/>
      <c r="F17" s="8"/>
      <c r="G17" s="19" t="s">
        <v>4</v>
      </c>
      <c r="H17" s="84"/>
      <c r="I17" s="84"/>
      <c r="J17" s="19"/>
      <c r="K17" s="83" t="str">
        <f t="shared" si="0"/>
        <v/>
      </c>
      <c r="L17" s="83"/>
      <c r="M17" s="6" t="str">
        <f t="shared" si="2"/>
        <v/>
      </c>
      <c r="N17" s="19"/>
      <c r="O17" s="8"/>
      <c r="P17" s="84"/>
      <c r="Q17" s="84"/>
      <c r="R17" s="85" t="str">
        <f t="shared" si="3"/>
        <v/>
      </c>
      <c r="S17" s="85"/>
      <c r="T17" s="86" t="str">
        <f t="shared" si="4"/>
        <v/>
      </c>
      <c r="U17" s="86"/>
    </row>
    <row r="18" spans="2:21">
      <c r="B18" s="19">
        <v>10</v>
      </c>
      <c r="C18" s="83" t="str">
        <f t="shared" si="1"/>
        <v/>
      </c>
      <c r="D18" s="83"/>
      <c r="E18" s="19"/>
      <c r="F18" s="8"/>
      <c r="G18" s="19" t="s">
        <v>4</v>
      </c>
      <c r="H18" s="84"/>
      <c r="I18" s="84"/>
      <c r="J18" s="19"/>
      <c r="K18" s="83" t="str">
        <f t="shared" si="0"/>
        <v/>
      </c>
      <c r="L18" s="83"/>
      <c r="M18" s="6" t="str">
        <f t="shared" si="2"/>
        <v/>
      </c>
      <c r="N18" s="19"/>
      <c r="O18" s="8"/>
      <c r="P18" s="84"/>
      <c r="Q18" s="84"/>
      <c r="R18" s="85" t="str">
        <f t="shared" si="3"/>
        <v/>
      </c>
      <c r="S18" s="85"/>
      <c r="T18" s="86" t="str">
        <f t="shared" si="4"/>
        <v/>
      </c>
      <c r="U18" s="86"/>
    </row>
    <row r="19" spans="2:21">
      <c r="B19" s="19">
        <v>11</v>
      </c>
      <c r="C19" s="83" t="str">
        <f t="shared" si="1"/>
        <v/>
      </c>
      <c r="D19" s="83"/>
      <c r="E19" s="19"/>
      <c r="F19" s="8"/>
      <c r="G19" s="19" t="s">
        <v>4</v>
      </c>
      <c r="H19" s="84"/>
      <c r="I19" s="84"/>
      <c r="J19" s="19"/>
      <c r="K19" s="83" t="str">
        <f t="shared" si="0"/>
        <v/>
      </c>
      <c r="L19" s="83"/>
      <c r="M19" s="6" t="str">
        <f t="shared" si="2"/>
        <v/>
      </c>
      <c r="N19" s="19"/>
      <c r="O19" s="8"/>
      <c r="P19" s="84"/>
      <c r="Q19" s="84"/>
      <c r="R19" s="85" t="str">
        <f t="shared" si="3"/>
        <v/>
      </c>
      <c r="S19" s="85"/>
      <c r="T19" s="86" t="str">
        <f t="shared" si="4"/>
        <v/>
      </c>
      <c r="U19" s="86"/>
    </row>
    <row r="20" spans="2:21">
      <c r="B20" s="19">
        <v>12</v>
      </c>
      <c r="C20" s="83" t="str">
        <f t="shared" si="1"/>
        <v/>
      </c>
      <c r="D20" s="83"/>
      <c r="E20" s="19"/>
      <c r="F20" s="8"/>
      <c r="G20" s="19" t="s">
        <v>4</v>
      </c>
      <c r="H20" s="84"/>
      <c r="I20" s="84"/>
      <c r="J20" s="19"/>
      <c r="K20" s="83" t="str">
        <f t="shared" si="0"/>
        <v/>
      </c>
      <c r="L20" s="83"/>
      <c r="M20" s="6" t="str">
        <f t="shared" si="2"/>
        <v/>
      </c>
      <c r="N20" s="19"/>
      <c r="O20" s="8"/>
      <c r="P20" s="84"/>
      <c r="Q20" s="84"/>
      <c r="R20" s="85" t="str">
        <f t="shared" si="3"/>
        <v/>
      </c>
      <c r="S20" s="85"/>
      <c r="T20" s="86" t="str">
        <f t="shared" si="4"/>
        <v/>
      </c>
      <c r="U20" s="86"/>
    </row>
    <row r="21" spans="2:21">
      <c r="B21" s="19">
        <v>13</v>
      </c>
      <c r="C21" s="83" t="str">
        <f t="shared" si="1"/>
        <v/>
      </c>
      <c r="D21" s="83"/>
      <c r="E21" s="19"/>
      <c r="F21" s="8"/>
      <c r="G21" s="19" t="s">
        <v>4</v>
      </c>
      <c r="H21" s="84"/>
      <c r="I21" s="84"/>
      <c r="J21" s="19"/>
      <c r="K21" s="83" t="str">
        <f t="shared" si="0"/>
        <v/>
      </c>
      <c r="L21" s="83"/>
      <c r="M21" s="6" t="str">
        <f t="shared" si="2"/>
        <v/>
      </c>
      <c r="N21" s="19"/>
      <c r="O21" s="8"/>
      <c r="P21" s="84"/>
      <c r="Q21" s="84"/>
      <c r="R21" s="85" t="str">
        <f t="shared" si="3"/>
        <v/>
      </c>
      <c r="S21" s="85"/>
      <c r="T21" s="86" t="str">
        <f t="shared" si="4"/>
        <v/>
      </c>
      <c r="U21" s="86"/>
    </row>
    <row r="22" spans="2:21">
      <c r="B22" s="19">
        <v>14</v>
      </c>
      <c r="C22" s="83" t="str">
        <f t="shared" si="1"/>
        <v/>
      </c>
      <c r="D22" s="83"/>
      <c r="E22" s="19"/>
      <c r="F22" s="8"/>
      <c r="G22" s="19" t="s">
        <v>3</v>
      </c>
      <c r="H22" s="84"/>
      <c r="I22" s="84"/>
      <c r="J22" s="19"/>
      <c r="K22" s="83" t="str">
        <f t="shared" si="0"/>
        <v/>
      </c>
      <c r="L22" s="83"/>
      <c r="M22" s="6" t="str">
        <f t="shared" si="2"/>
        <v/>
      </c>
      <c r="N22" s="19"/>
      <c r="O22" s="8"/>
      <c r="P22" s="84"/>
      <c r="Q22" s="84"/>
      <c r="R22" s="85" t="str">
        <f t="shared" si="3"/>
        <v/>
      </c>
      <c r="S22" s="85"/>
      <c r="T22" s="86" t="str">
        <f t="shared" si="4"/>
        <v/>
      </c>
      <c r="U22" s="86"/>
    </row>
    <row r="23" spans="2:21">
      <c r="B23" s="19">
        <v>15</v>
      </c>
      <c r="C23" s="83" t="str">
        <f t="shared" si="1"/>
        <v/>
      </c>
      <c r="D23" s="83"/>
      <c r="E23" s="19"/>
      <c r="F23" s="8"/>
      <c r="G23" s="19" t="s">
        <v>4</v>
      </c>
      <c r="H23" s="84"/>
      <c r="I23" s="84"/>
      <c r="J23" s="19"/>
      <c r="K23" s="83" t="str">
        <f t="shared" si="0"/>
        <v/>
      </c>
      <c r="L23" s="83"/>
      <c r="M23" s="6" t="str">
        <f t="shared" si="2"/>
        <v/>
      </c>
      <c r="N23" s="19"/>
      <c r="O23" s="8"/>
      <c r="P23" s="84"/>
      <c r="Q23" s="84"/>
      <c r="R23" s="85" t="str">
        <f t="shared" si="3"/>
        <v/>
      </c>
      <c r="S23" s="85"/>
      <c r="T23" s="86" t="str">
        <f t="shared" si="4"/>
        <v/>
      </c>
      <c r="U23" s="86"/>
    </row>
    <row r="24" spans="2:21">
      <c r="B24" s="19">
        <v>16</v>
      </c>
      <c r="C24" s="83" t="str">
        <f t="shared" si="1"/>
        <v/>
      </c>
      <c r="D24" s="83"/>
      <c r="E24" s="19"/>
      <c r="F24" s="8"/>
      <c r="G24" s="19" t="s">
        <v>4</v>
      </c>
      <c r="H24" s="84"/>
      <c r="I24" s="84"/>
      <c r="J24" s="19"/>
      <c r="K24" s="83" t="str">
        <f t="shared" si="0"/>
        <v/>
      </c>
      <c r="L24" s="83"/>
      <c r="M24" s="6" t="str">
        <f t="shared" si="2"/>
        <v/>
      </c>
      <c r="N24" s="19"/>
      <c r="O24" s="8"/>
      <c r="P24" s="84"/>
      <c r="Q24" s="84"/>
      <c r="R24" s="85" t="str">
        <f t="shared" si="3"/>
        <v/>
      </c>
      <c r="S24" s="85"/>
      <c r="T24" s="86" t="str">
        <f t="shared" si="4"/>
        <v/>
      </c>
      <c r="U24" s="86"/>
    </row>
    <row r="25" spans="2:21">
      <c r="B25" s="19">
        <v>17</v>
      </c>
      <c r="C25" s="83" t="str">
        <f t="shared" si="1"/>
        <v/>
      </c>
      <c r="D25" s="83"/>
      <c r="E25" s="19"/>
      <c r="F25" s="8"/>
      <c r="G25" s="19" t="s">
        <v>4</v>
      </c>
      <c r="H25" s="84"/>
      <c r="I25" s="84"/>
      <c r="J25" s="19"/>
      <c r="K25" s="83" t="str">
        <f t="shared" si="0"/>
        <v/>
      </c>
      <c r="L25" s="83"/>
      <c r="M25" s="6" t="str">
        <f t="shared" si="2"/>
        <v/>
      </c>
      <c r="N25" s="19"/>
      <c r="O25" s="8"/>
      <c r="P25" s="84"/>
      <c r="Q25" s="84"/>
      <c r="R25" s="85" t="str">
        <f t="shared" si="3"/>
        <v/>
      </c>
      <c r="S25" s="85"/>
      <c r="T25" s="86" t="str">
        <f t="shared" si="4"/>
        <v/>
      </c>
      <c r="U25" s="86"/>
    </row>
    <row r="26" spans="2:21">
      <c r="B26" s="19">
        <v>18</v>
      </c>
      <c r="C26" s="83" t="str">
        <f t="shared" si="1"/>
        <v/>
      </c>
      <c r="D26" s="83"/>
      <c r="E26" s="19"/>
      <c r="F26" s="8"/>
      <c r="G26" s="19" t="s">
        <v>4</v>
      </c>
      <c r="H26" s="84"/>
      <c r="I26" s="84"/>
      <c r="J26" s="19"/>
      <c r="K26" s="83" t="str">
        <f t="shared" si="0"/>
        <v/>
      </c>
      <c r="L26" s="83"/>
      <c r="M26" s="6" t="str">
        <f t="shared" si="2"/>
        <v/>
      </c>
      <c r="N26" s="19"/>
      <c r="O26" s="8"/>
      <c r="P26" s="84"/>
      <c r="Q26" s="84"/>
      <c r="R26" s="85" t="str">
        <f t="shared" si="3"/>
        <v/>
      </c>
      <c r="S26" s="85"/>
      <c r="T26" s="86" t="str">
        <f t="shared" si="4"/>
        <v/>
      </c>
      <c r="U26" s="86"/>
    </row>
    <row r="27" spans="2:21">
      <c r="B27" s="19">
        <v>19</v>
      </c>
      <c r="C27" s="83" t="str">
        <f t="shared" si="1"/>
        <v/>
      </c>
      <c r="D27" s="83"/>
      <c r="E27" s="19"/>
      <c r="F27" s="8"/>
      <c r="G27" s="19" t="s">
        <v>3</v>
      </c>
      <c r="H27" s="84"/>
      <c r="I27" s="84"/>
      <c r="J27" s="19"/>
      <c r="K27" s="83" t="str">
        <f t="shared" si="0"/>
        <v/>
      </c>
      <c r="L27" s="83"/>
      <c r="M27" s="6" t="str">
        <f t="shared" si="2"/>
        <v/>
      </c>
      <c r="N27" s="19"/>
      <c r="O27" s="8"/>
      <c r="P27" s="84"/>
      <c r="Q27" s="84"/>
      <c r="R27" s="85" t="str">
        <f t="shared" si="3"/>
        <v/>
      </c>
      <c r="S27" s="85"/>
      <c r="T27" s="86" t="str">
        <f t="shared" si="4"/>
        <v/>
      </c>
      <c r="U27" s="86"/>
    </row>
    <row r="28" spans="2:21">
      <c r="B28" s="19">
        <v>20</v>
      </c>
      <c r="C28" s="83" t="str">
        <f t="shared" si="1"/>
        <v/>
      </c>
      <c r="D28" s="83"/>
      <c r="E28" s="19"/>
      <c r="F28" s="8"/>
      <c r="G28" s="19" t="s">
        <v>4</v>
      </c>
      <c r="H28" s="84"/>
      <c r="I28" s="84"/>
      <c r="J28" s="19"/>
      <c r="K28" s="83" t="str">
        <f t="shared" si="0"/>
        <v/>
      </c>
      <c r="L28" s="83"/>
      <c r="M28" s="6" t="str">
        <f t="shared" si="2"/>
        <v/>
      </c>
      <c r="N28" s="19"/>
      <c r="O28" s="8"/>
      <c r="P28" s="84"/>
      <c r="Q28" s="84"/>
      <c r="R28" s="85" t="str">
        <f t="shared" si="3"/>
        <v/>
      </c>
      <c r="S28" s="85"/>
      <c r="T28" s="86" t="str">
        <f t="shared" si="4"/>
        <v/>
      </c>
      <c r="U28" s="86"/>
    </row>
    <row r="29" spans="2:21">
      <c r="B29" s="19">
        <v>21</v>
      </c>
      <c r="C29" s="83" t="str">
        <f t="shared" si="1"/>
        <v/>
      </c>
      <c r="D29" s="83"/>
      <c r="E29" s="19"/>
      <c r="F29" s="8"/>
      <c r="G29" s="19" t="s">
        <v>3</v>
      </c>
      <c r="H29" s="84"/>
      <c r="I29" s="84"/>
      <c r="J29" s="19"/>
      <c r="K29" s="83" t="str">
        <f t="shared" si="0"/>
        <v/>
      </c>
      <c r="L29" s="83"/>
      <c r="M29" s="6" t="str">
        <f t="shared" si="2"/>
        <v/>
      </c>
      <c r="N29" s="19"/>
      <c r="O29" s="8"/>
      <c r="P29" s="84"/>
      <c r="Q29" s="84"/>
      <c r="R29" s="85" t="str">
        <f t="shared" si="3"/>
        <v/>
      </c>
      <c r="S29" s="85"/>
      <c r="T29" s="86" t="str">
        <f t="shared" si="4"/>
        <v/>
      </c>
      <c r="U29" s="86"/>
    </row>
    <row r="30" spans="2:21">
      <c r="B30" s="19">
        <v>22</v>
      </c>
      <c r="C30" s="83" t="str">
        <f t="shared" si="1"/>
        <v/>
      </c>
      <c r="D30" s="83"/>
      <c r="E30" s="19"/>
      <c r="F30" s="8"/>
      <c r="G30" s="19" t="s">
        <v>3</v>
      </c>
      <c r="H30" s="84"/>
      <c r="I30" s="84"/>
      <c r="J30" s="19"/>
      <c r="K30" s="83" t="str">
        <f t="shared" si="0"/>
        <v/>
      </c>
      <c r="L30" s="83"/>
      <c r="M30" s="6" t="str">
        <f t="shared" si="2"/>
        <v/>
      </c>
      <c r="N30" s="19"/>
      <c r="O30" s="8"/>
      <c r="P30" s="84"/>
      <c r="Q30" s="84"/>
      <c r="R30" s="85" t="str">
        <f t="shared" si="3"/>
        <v/>
      </c>
      <c r="S30" s="85"/>
      <c r="T30" s="86" t="str">
        <f t="shared" si="4"/>
        <v/>
      </c>
      <c r="U30" s="86"/>
    </row>
    <row r="31" spans="2:21">
      <c r="B31" s="19">
        <v>23</v>
      </c>
      <c r="C31" s="83" t="str">
        <f t="shared" si="1"/>
        <v/>
      </c>
      <c r="D31" s="83"/>
      <c r="E31" s="19"/>
      <c r="F31" s="8"/>
      <c r="G31" s="19" t="s">
        <v>3</v>
      </c>
      <c r="H31" s="84"/>
      <c r="I31" s="84"/>
      <c r="J31" s="19"/>
      <c r="K31" s="83" t="str">
        <f t="shared" si="0"/>
        <v/>
      </c>
      <c r="L31" s="83"/>
      <c r="M31" s="6" t="str">
        <f t="shared" si="2"/>
        <v/>
      </c>
      <c r="N31" s="19"/>
      <c r="O31" s="8"/>
      <c r="P31" s="84"/>
      <c r="Q31" s="84"/>
      <c r="R31" s="85" t="str">
        <f t="shared" si="3"/>
        <v/>
      </c>
      <c r="S31" s="85"/>
      <c r="T31" s="86" t="str">
        <f t="shared" si="4"/>
        <v/>
      </c>
      <c r="U31" s="86"/>
    </row>
    <row r="32" spans="2:21">
      <c r="B32" s="19">
        <v>24</v>
      </c>
      <c r="C32" s="83" t="str">
        <f t="shared" si="1"/>
        <v/>
      </c>
      <c r="D32" s="83"/>
      <c r="E32" s="19"/>
      <c r="F32" s="8"/>
      <c r="G32" s="19" t="s">
        <v>3</v>
      </c>
      <c r="H32" s="84"/>
      <c r="I32" s="84"/>
      <c r="J32" s="19"/>
      <c r="K32" s="83" t="str">
        <f t="shared" si="0"/>
        <v/>
      </c>
      <c r="L32" s="83"/>
      <c r="M32" s="6" t="str">
        <f t="shared" si="2"/>
        <v/>
      </c>
      <c r="N32" s="19"/>
      <c r="O32" s="8"/>
      <c r="P32" s="84"/>
      <c r="Q32" s="84"/>
      <c r="R32" s="85" t="str">
        <f t="shared" si="3"/>
        <v/>
      </c>
      <c r="S32" s="85"/>
      <c r="T32" s="86" t="str">
        <f t="shared" si="4"/>
        <v/>
      </c>
      <c r="U32" s="86"/>
    </row>
    <row r="33" spans="2:21">
      <c r="B33" s="19">
        <v>25</v>
      </c>
      <c r="C33" s="83" t="str">
        <f t="shared" si="1"/>
        <v/>
      </c>
      <c r="D33" s="83"/>
      <c r="E33" s="19"/>
      <c r="F33" s="8"/>
      <c r="G33" s="19" t="s">
        <v>4</v>
      </c>
      <c r="H33" s="84"/>
      <c r="I33" s="84"/>
      <c r="J33" s="19"/>
      <c r="K33" s="83" t="str">
        <f t="shared" si="0"/>
        <v/>
      </c>
      <c r="L33" s="83"/>
      <c r="M33" s="6" t="str">
        <f t="shared" si="2"/>
        <v/>
      </c>
      <c r="N33" s="19"/>
      <c r="O33" s="8"/>
      <c r="P33" s="84"/>
      <c r="Q33" s="84"/>
      <c r="R33" s="85" t="str">
        <f t="shared" si="3"/>
        <v/>
      </c>
      <c r="S33" s="85"/>
      <c r="T33" s="86" t="str">
        <f t="shared" si="4"/>
        <v/>
      </c>
      <c r="U33" s="86"/>
    </row>
    <row r="34" spans="2:21">
      <c r="B34" s="19">
        <v>26</v>
      </c>
      <c r="C34" s="83" t="str">
        <f t="shared" si="1"/>
        <v/>
      </c>
      <c r="D34" s="83"/>
      <c r="E34" s="19"/>
      <c r="F34" s="8"/>
      <c r="G34" s="19" t="s">
        <v>3</v>
      </c>
      <c r="H34" s="84"/>
      <c r="I34" s="84"/>
      <c r="J34" s="19"/>
      <c r="K34" s="83" t="str">
        <f t="shared" si="0"/>
        <v/>
      </c>
      <c r="L34" s="83"/>
      <c r="M34" s="6" t="str">
        <f t="shared" si="2"/>
        <v/>
      </c>
      <c r="N34" s="19"/>
      <c r="O34" s="8"/>
      <c r="P34" s="84"/>
      <c r="Q34" s="84"/>
      <c r="R34" s="85" t="str">
        <f t="shared" si="3"/>
        <v/>
      </c>
      <c r="S34" s="85"/>
      <c r="T34" s="86" t="str">
        <f t="shared" si="4"/>
        <v/>
      </c>
      <c r="U34" s="86"/>
    </row>
    <row r="35" spans="2:21">
      <c r="B35" s="19">
        <v>27</v>
      </c>
      <c r="C35" s="83" t="str">
        <f t="shared" si="1"/>
        <v/>
      </c>
      <c r="D35" s="83"/>
      <c r="E35" s="19"/>
      <c r="F35" s="8"/>
      <c r="G35" s="19" t="s">
        <v>3</v>
      </c>
      <c r="H35" s="84"/>
      <c r="I35" s="84"/>
      <c r="J35" s="19"/>
      <c r="K35" s="83" t="str">
        <f t="shared" si="0"/>
        <v/>
      </c>
      <c r="L35" s="83"/>
      <c r="M35" s="6" t="str">
        <f t="shared" si="2"/>
        <v/>
      </c>
      <c r="N35" s="19"/>
      <c r="O35" s="8"/>
      <c r="P35" s="84"/>
      <c r="Q35" s="84"/>
      <c r="R35" s="85" t="str">
        <f t="shared" si="3"/>
        <v/>
      </c>
      <c r="S35" s="85"/>
      <c r="T35" s="86" t="str">
        <f t="shared" si="4"/>
        <v/>
      </c>
      <c r="U35" s="86"/>
    </row>
    <row r="36" spans="2:21">
      <c r="B36" s="19">
        <v>28</v>
      </c>
      <c r="C36" s="83" t="str">
        <f t="shared" si="1"/>
        <v/>
      </c>
      <c r="D36" s="83"/>
      <c r="E36" s="19"/>
      <c r="F36" s="8"/>
      <c r="G36" s="19" t="s">
        <v>3</v>
      </c>
      <c r="H36" s="84"/>
      <c r="I36" s="84"/>
      <c r="J36" s="19"/>
      <c r="K36" s="83" t="str">
        <f t="shared" si="0"/>
        <v/>
      </c>
      <c r="L36" s="83"/>
      <c r="M36" s="6" t="str">
        <f t="shared" si="2"/>
        <v/>
      </c>
      <c r="N36" s="19"/>
      <c r="O36" s="8"/>
      <c r="P36" s="84"/>
      <c r="Q36" s="84"/>
      <c r="R36" s="85" t="str">
        <f t="shared" si="3"/>
        <v/>
      </c>
      <c r="S36" s="85"/>
      <c r="T36" s="86" t="str">
        <f t="shared" si="4"/>
        <v/>
      </c>
      <c r="U36" s="86"/>
    </row>
    <row r="37" spans="2:21">
      <c r="B37" s="19">
        <v>29</v>
      </c>
      <c r="C37" s="83" t="str">
        <f t="shared" si="1"/>
        <v/>
      </c>
      <c r="D37" s="83"/>
      <c r="E37" s="19"/>
      <c r="F37" s="8"/>
      <c r="G37" s="19" t="s">
        <v>3</v>
      </c>
      <c r="H37" s="84"/>
      <c r="I37" s="84"/>
      <c r="J37" s="19"/>
      <c r="K37" s="83" t="str">
        <f t="shared" si="0"/>
        <v/>
      </c>
      <c r="L37" s="83"/>
      <c r="M37" s="6" t="str">
        <f t="shared" si="2"/>
        <v/>
      </c>
      <c r="N37" s="19"/>
      <c r="O37" s="8"/>
      <c r="P37" s="84"/>
      <c r="Q37" s="84"/>
      <c r="R37" s="85" t="str">
        <f t="shared" si="3"/>
        <v/>
      </c>
      <c r="S37" s="85"/>
      <c r="T37" s="86" t="str">
        <f t="shared" si="4"/>
        <v/>
      </c>
      <c r="U37" s="86"/>
    </row>
    <row r="38" spans="2:21">
      <c r="B38" s="19">
        <v>30</v>
      </c>
      <c r="C38" s="83" t="str">
        <f t="shared" si="1"/>
        <v/>
      </c>
      <c r="D38" s="83"/>
      <c r="E38" s="19"/>
      <c r="F38" s="8"/>
      <c r="G38" s="19" t="s">
        <v>4</v>
      </c>
      <c r="H38" s="84"/>
      <c r="I38" s="84"/>
      <c r="J38" s="19"/>
      <c r="K38" s="83" t="str">
        <f t="shared" si="0"/>
        <v/>
      </c>
      <c r="L38" s="83"/>
      <c r="M38" s="6" t="str">
        <f t="shared" si="2"/>
        <v/>
      </c>
      <c r="N38" s="19"/>
      <c r="O38" s="8"/>
      <c r="P38" s="84"/>
      <c r="Q38" s="84"/>
      <c r="R38" s="85" t="str">
        <f t="shared" si="3"/>
        <v/>
      </c>
      <c r="S38" s="85"/>
      <c r="T38" s="86" t="str">
        <f t="shared" si="4"/>
        <v/>
      </c>
      <c r="U38" s="86"/>
    </row>
    <row r="39" spans="2:21">
      <c r="B39" s="19">
        <v>31</v>
      </c>
      <c r="C39" s="83" t="str">
        <f t="shared" si="1"/>
        <v/>
      </c>
      <c r="D39" s="83"/>
      <c r="E39" s="19"/>
      <c r="F39" s="8"/>
      <c r="G39" s="19" t="s">
        <v>4</v>
      </c>
      <c r="H39" s="84"/>
      <c r="I39" s="84"/>
      <c r="J39" s="19"/>
      <c r="K39" s="83" t="str">
        <f t="shared" si="0"/>
        <v/>
      </c>
      <c r="L39" s="83"/>
      <c r="M39" s="6" t="str">
        <f t="shared" si="2"/>
        <v/>
      </c>
      <c r="N39" s="19"/>
      <c r="O39" s="8"/>
      <c r="P39" s="84"/>
      <c r="Q39" s="84"/>
      <c r="R39" s="85" t="str">
        <f t="shared" si="3"/>
        <v/>
      </c>
      <c r="S39" s="85"/>
      <c r="T39" s="86" t="str">
        <f t="shared" si="4"/>
        <v/>
      </c>
      <c r="U39" s="86"/>
    </row>
    <row r="40" spans="2:21">
      <c r="B40" s="19">
        <v>32</v>
      </c>
      <c r="C40" s="83" t="str">
        <f t="shared" si="1"/>
        <v/>
      </c>
      <c r="D40" s="83"/>
      <c r="E40" s="19"/>
      <c r="F40" s="8"/>
      <c r="G40" s="19" t="s">
        <v>4</v>
      </c>
      <c r="H40" s="84"/>
      <c r="I40" s="84"/>
      <c r="J40" s="19"/>
      <c r="K40" s="83" t="str">
        <f t="shared" si="0"/>
        <v/>
      </c>
      <c r="L40" s="83"/>
      <c r="M40" s="6" t="str">
        <f t="shared" si="2"/>
        <v/>
      </c>
      <c r="N40" s="19"/>
      <c r="O40" s="8"/>
      <c r="P40" s="84"/>
      <c r="Q40" s="84"/>
      <c r="R40" s="85" t="str">
        <f t="shared" si="3"/>
        <v/>
      </c>
      <c r="S40" s="85"/>
      <c r="T40" s="86" t="str">
        <f t="shared" si="4"/>
        <v/>
      </c>
      <c r="U40" s="86"/>
    </row>
    <row r="41" spans="2:21">
      <c r="B41" s="19">
        <v>33</v>
      </c>
      <c r="C41" s="83" t="str">
        <f t="shared" si="1"/>
        <v/>
      </c>
      <c r="D41" s="83"/>
      <c r="E41" s="19"/>
      <c r="F41" s="8"/>
      <c r="G41" s="19" t="s">
        <v>3</v>
      </c>
      <c r="H41" s="84"/>
      <c r="I41" s="84"/>
      <c r="J41" s="19"/>
      <c r="K41" s="83" t="str">
        <f t="shared" si="0"/>
        <v/>
      </c>
      <c r="L41" s="83"/>
      <c r="M41" s="6" t="str">
        <f t="shared" si="2"/>
        <v/>
      </c>
      <c r="N41" s="19"/>
      <c r="O41" s="8"/>
      <c r="P41" s="84"/>
      <c r="Q41" s="84"/>
      <c r="R41" s="85" t="str">
        <f t="shared" si="3"/>
        <v/>
      </c>
      <c r="S41" s="85"/>
      <c r="T41" s="86" t="str">
        <f t="shared" si="4"/>
        <v/>
      </c>
      <c r="U41" s="86"/>
    </row>
    <row r="42" spans="2:21">
      <c r="B42" s="19">
        <v>34</v>
      </c>
      <c r="C42" s="83" t="str">
        <f t="shared" si="1"/>
        <v/>
      </c>
      <c r="D42" s="83"/>
      <c r="E42" s="19"/>
      <c r="F42" s="8"/>
      <c r="G42" s="19" t="s">
        <v>4</v>
      </c>
      <c r="H42" s="84"/>
      <c r="I42" s="84"/>
      <c r="J42" s="19"/>
      <c r="K42" s="83" t="str">
        <f t="shared" si="0"/>
        <v/>
      </c>
      <c r="L42" s="83"/>
      <c r="M42" s="6" t="str">
        <f t="shared" si="2"/>
        <v/>
      </c>
      <c r="N42" s="19"/>
      <c r="O42" s="8"/>
      <c r="P42" s="84"/>
      <c r="Q42" s="84"/>
      <c r="R42" s="85" t="str">
        <f t="shared" si="3"/>
        <v/>
      </c>
      <c r="S42" s="85"/>
      <c r="T42" s="86" t="str">
        <f t="shared" si="4"/>
        <v/>
      </c>
      <c r="U42" s="86"/>
    </row>
    <row r="43" spans="2:21">
      <c r="B43" s="19">
        <v>35</v>
      </c>
      <c r="C43" s="83" t="str">
        <f t="shared" si="1"/>
        <v/>
      </c>
      <c r="D43" s="83"/>
      <c r="E43" s="19"/>
      <c r="F43" s="8"/>
      <c r="G43" s="19" t="s">
        <v>3</v>
      </c>
      <c r="H43" s="84"/>
      <c r="I43" s="84"/>
      <c r="J43" s="19"/>
      <c r="K43" s="83" t="str">
        <f t="shared" si="0"/>
        <v/>
      </c>
      <c r="L43" s="83"/>
      <c r="M43" s="6" t="str">
        <f t="shared" si="2"/>
        <v/>
      </c>
      <c r="N43" s="19"/>
      <c r="O43" s="8"/>
      <c r="P43" s="84"/>
      <c r="Q43" s="84"/>
      <c r="R43" s="85" t="str">
        <f t="shared" si="3"/>
        <v/>
      </c>
      <c r="S43" s="85"/>
      <c r="T43" s="86" t="str">
        <f t="shared" si="4"/>
        <v/>
      </c>
      <c r="U43" s="86"/>
    </row>
    <row r="44" spans="2:21">
      <c r="B44" s="19">
        <v>36</v>
      </c>
      <c r="C44" s="83" t="str">
        <f t="shared" si="1"/>
        <v/>
      </c>
      <c r="D44" s="83"/>
      <c r="E44" s="19"/>
      <c r="F44" s="8"/>
      <c r="G44" s="19" t="s">
        <v>4</v>
      </c>
      <c r="H44" s="84"/>
      <c r="I44" s="84"/>
      <c r="J44" s="19"/>
      <c r="K44" s="83" t="str">
        <f t="shared" si="0"/>
        <v/>
      </c>
      <c r="L44" s="83"/>
      <c r="M44" s="6" t="str">
        <f t="shared" si="2"/>
        <v/>
      </c>
      <c r="N44" s="19"/>
      <c r="O44" s="8"/>
      <c r="P44" s="84"/>
      <c r="Q44" s="84"/>
      <c r="R44" s="85" t="str">
        <f t="shared" si="3"/>
        <v/>
      </c>
      <c r="S44" s="85"/>
      <c r="T44" s="86" t="str">
        <f t="shared" si="4"/>
        <v/>
      </c>
      <c r="U44" s="86"/>
    </row>
    <row r="45" spans="2:21">
      <c r="B45" s="19">
        <v>37</v>
      </c>
      <c r="C45" s="83" t="str">
        <f t="shared" si="1"/>
        <v/>
      </c>
      <c r="D45" s="83"/>
      <c r="E45" s="19"/>
      <c r="F45" s="8"/>
      <c r="G45" s="19" t="s">
        <v>3</v>
      </c>
      <c r="H45" s="84"/>
      <c r="I45" s="84"/>
      <c r="J45" s="19"/>
      <c r="K45" s="83" t="str">
        <f t="shared" si="0"/>
        <v/>
      </c>
      <c r="L45" s="83"/>
      <c r="M45" s="6" t="str">
        <f t="shared" si="2"/>
        <v/>
      </c>
      <c r="N45" s="19"/>
      <c r="O45" s="8"/>
      <c r="P45" s="84"/>
      <c r="Q45" s="84"/>
      <c r="R45" s="85" t="str">
        <f t="shared" si="3"/>
        <v/>
      </c>
      <c r="S45" s="85"/>
      <c r="T45" s="86" t="str">
        <f t="shared" si="4"/>
        <v/>
      </c>
      <c r="U45" s="86"/>
    </row>
    <row r="46" spans="2:21">
      <c r="B46" s="19">
        <v>38</v>
      </c>
      <c r="C46" s="83" t="str">
        <f t="shared" si="1"/>
        <v/>
      </c>
      <c r="D46" s="83"/>
      <c r="E46" s="19"/>
      <c r="F46" s="8"/>
      <c r="G46" s="19" t="s">
        <v>4</v>
      </c>
      <c r="H46" s="84"/>
      <c r="I46" s="84"/>
      <c r="J46" s="19"/>
      <c r="K46" s="83" t="str">
        <f t="shared" si="0"/>
        <v/>
      </c>
      <c r="L46" s="83"/>
      <c r="M46" s="6" t="str">
        <f t="shared" si="2"/>
        <v/>
      </c>
      <c r="N46" s="19"/>
      <c r="O46" s="8"/>
      <c r="P46" s="84"/>
      <c r="Q46" s="84"/>
      <c r="R46" s="85" t="str">
        <f t="shared" si="3"/>
        <v/>
      </c>
      <c r="S46" s="85"/>
      <c r="T46" s="86" t="str">
        <f t="shared" si="4"/>
        <v/>
      </c>
      <c r="U46" s="86"/>
    </row>
    <row r="47" spans="2:21">
      <c r="B47" s="19">
        <v>39</v>
      </c>
      <c r="C47" s="83" t="str">
        <f t="shared" si="1"/>
        <v/>
      </c>
      <c r="D47" s="83"/>
      <c r="E47" s="19"/>
      <c r="F47" s="8"/>
      <c r="G47" s="19" t="s">
        <v>4</v>
      </c>
      <c r="H47" s="84"/>
      <c r="I47" s="84"/>
      <c r="J47" s="19"/>
      <c r="K47" s="83" t="str">
        <f t="shared" si="0"/>
        <v/>
      </c>
      <c r="L47" s="83"/>
      <c r="M47" s="6" t="str">
        <f t="shared" si="2"/>
        <v/>
      </c>
      <c r="N47" s="19"/>
      <c r="O47" s="8"/>
      <c r="P47" s="84"/>
      <c r="Q47" s="84"/>
      <c r="R47" s="85" t="str">
        <f t="shared" si="3"/>
        <v/>
      </c>
      <c r="S47" s="85"/>
      <c r="T47" s="86" t="str">
        <f t="shared" si="4"/>
        <v/>
      </c>
      <c r="U47" s="86"/>
    </row>
    <row r="48" spans="2:21">
      <c r="B48" s="19">
        <v>40</v>
      </c>
      <c r="C48" s="83" t="str">
        <f t="shared" si="1"/>
        <v/>
      </c>
      <c r="D48" s="83"/>
      <c r="E48" s="19"/>
      <c r="F48" s="8"/>
      <c r="G48" s="19" t="s">
        <v>37</v>
      </c>
      <c r="H48" s="84"/>
      <c r="I48" s="84"/>
      <c r="J48" s="19"/>
      <c r="K48" s="83" t="str">
        <f t="shared" si="0"/>
        <v/>
      </c>
      <c r="L48" s="83"/>
      <c r="M48" s="6" t="str">
        <f t="shared" si="2"/>
        <v/>
      </c>
      <c r="N48" s="19"/>
      <c r="O48" s="8"/>
      <c r="P48" s="84"/>
      <c r="Q48" s="84"/>
      <c r="R48" s="85" t="str">
        <f t="shared" si="3"/>
        <v/>
      </c>
      <c r="S48" s="85"/>
      <c r="T48" s="86" t="str">
        <f t="shared" si="4"/>
        <v/>
      </c>
      <c r="U48" s="86"/>
    </row>
    <row r="49" spans="2:21">
      <c r="B49" s="19">
        <v>41</v>
      </c>
      <c r="C49" s="83" t="str">
        <f t="shared" si="1"/>
        <v/>
      </c>
      <c r="D49" s="83"/>
      <c r="E49" s="19"/>
      <c r="F49" s="8"/>
      <c r="G49" s="19" t="s">
        <v>4</v>
      </c>
      <c r="H49" s="84"/>
      <c r="I49" s="84"/>
      <c r="J49" s="19"/>
      <c r="K49" s="83" t="str">
        <f t="shared" si="0"/>
        <v/>
      </c>
      <c r="L49" s="83"/>
      <c r="M49" s="6" t="str">
        <f t="shared" si="2"/>
        <v/>
      </c>
      <c r="N49" s="19"/>
      <c r="O49" s="8"/>
      <c r="P49" s="84"/>
      <c r="Q49" s="84"/>
      <c r="R49" s="85" t="str">
        <f t="shared" si="3"/>
        <v/>
      </c>
      <c r="S49" s="85"/>
      <c r="T49" s="86" t="str">
        <f t="shared" si="4"/>
        <v/>
      </c>
      <c r="U49" s="86"/>
    </row>
    <row r="50" spans="2:21">
      <c r="B50" s="19">
        <v>42</v>
      </c>
      <c r="C50" s="83" t="str">
        <f t="shared" si="1"/>
        <v/>
      </c>
      <c r="D50" s="83"/>
      <c r="E50" s="19"/>
      <c r="F50" s="8"/>
      <c r="G50" s="19" t="s">
        <v>4</v>
      </c>
      <c r="H50" s="84"/>
      <c r="I50" s="84"/>
      <c r="J50" s="19"/>
      <c r="K50" s="83" t="str">
        <f t="shared" si="0"/>
        <v/>
      </c>
      <c r="L50" s="83"/>
      <c r="M50" s="6" t="str">
        <f t="shared" si="2"/>
        <v/>
      </c>
      <c r="N50" s="19"/>
      <c r="O50" s="8"/>
      <c r="P50" s="84"/>
      <c r="Q50" s="84"/>
      <c r="R50" s="85" t="str">
        <f t="shared" si="3"/>
        <v/>
      </c>
      <c r="S50" s="85"/>
      <c r="T50" s="86" t="str">
        <f t="shared" si="4"/>
        <v/>
      </c>
      <c r="U50" s="86"/>
    </row>
    <row r="51" spans="2:21">
      <c r="B51" s="19">
        <v>43</v>
      </c>
      <c r="C51" s="83" t="str">
        <f t="shared" si="1"/>
        <v/>
      </c>
      <c r="D51" s="83"/>
      <c r="E51" s="19"/>
      <c r="F51" s="8"/>
      <c r="G51" s="19" t="s">
        <v>3</v>
      </c>
      <c r="H51" s="84"/>
      <c r="I51" s="84"/>
      <c r="J51" s="19"/>
      <c r="K51" s="83" t="str">
        <f t="shared" si="0"/>
        <v/>
      </c>
      <c r="L51" s="83"/>
      <c r="M51" s="6" t="str">
        <f t="shared" si="2"/>
        <v/>
      </c>
      <c r="N51" s="19"/>
      <c r="O51" s="8"/>
      <c r="P51" s="84"/>
      <c r="Q51" s="84"/>
      <c r="R51" s="85" t="str">
        <f t="shared" si="3"/>
        <v/>
      </c>
      <c r="S51" s="85"/>
      <c r="T51" s="86" t="str">
        <f t="shared" si="4"/>
        <v/>
      </c>
      <c r="U51" s="86"/>
    </row>
    <row r="52" spans="2:21">
      <c r="B52" s="19">
        <v>44</v>
      </c>
      <c r="C52" s="83" t="str">
        <f t="shared" si="1"/>
        <v/>
      </c>
      <c r="D52" s="83"/>
      <c r="E52" s="19"/>
      <c r="F52" s="8"/>
      <c r="G52" s="19" t="s">
        <v>3</v>
      </c>
      <c r="H52" s="84"/>
      <c r="I52" s="84"/>
      <c r="J52" s="19"/>
      <c r="K52" s="83" t="str">
        <f t="shared" si="0"/>
        <v/>
      </c>
      <c r="L52" s="83"/>
      <c r="M52" s="6" t="str">
        <f t="shared" si="2"/>
        <v/>
      </c>
      <c r="N52" s="19"/>
      <c r="O52" s="8"/>
      <c r="P52" s="84"/>
      <c r="Q52" s="84"/>
      <c r="R52" s="85" t="str">
        <f t="shared" si="3"/>
        <v/>
      </c>
      <c r="S52" s="85"/>
      <c r="T52" s="86" t="str">
        <f t="shared" si="4"/>
        <v/>
      </c>
      <c r="U52" s="86"/>
    </row>
    <row r="53" spans="2:21">
      <c r="B53" s="19">
        <v>45</v>
      </c>
      <c r="C53" s="83" t="str">
        <f t="shared" si="1"/>
        <v/>
      </c>
      <c r="D53" s="83"/>
      <c r="E53" s="19"/>
      <c r="F53" s="8"/>
      <c r="G53" s="19" t="s">
        <v>4</v>
      </c>
      <c r="H53" s="84"/>
      <c r="I53" s="84"/>
      <c r="J53" s="19"/>
      <c r="K53" s="83" t="str">
        <f t="shared" si="0"/>
        <v/>
      </c>
      <c r="L53" s="83"/>
      <c r="M53" s="6" t="str">
        <f t="shared" si="2"/>
        <v/>
      </c>
      <c r="N53" s="19"/>
      <c r="O53" s="8"/>
      <c r="P53" s="84"/>
      <c r="Q53" s="84"/>
      <c r="R53" s="85" t="str">
        <f t="shared" si="3"/>
        <v/>
      </c>
      <c r="S53" s="85"/>
      <c r="T53" s="86" t="str">
        <f t="shared" si="4"/>
        <v/>
      </c>
      <c r="U53" s="86"/>
    </row>
    <row r="54" spans="2:21">
      <c r="B54" s="19">
        <v>46</v>
      </c>
      <c r="C54" s="83" t="str">
        <f t="shared" si="1"/>
        <v/>
      </c>
      <c r="D54" s="83"/>
      <c r="E54" s="19"/>
      <c r="F54" s="8"/>
      <c r="G54" s="19" t="s">
        <v>4</v>
      </c>
      <c r="H54" s="84"/>
      <c r="I54" s="84"/>
      <c r="J54" s="19"/>
      <c r="K54" s="83" t="str">
        <f t="shared" si="0"/>
        <v/>
      </c>
      <c r="L54" s="83"/>
      <c r="M54" s="6" t="str">
        <f t="shared" si="2"/>
        <v/>
      </c>
      <c r="N54" s="19"/>
      <c r="O54" s="8"/>
      <c r="P54" s="84"/>
      <c r="Q54" s="84"/>
      <c r="R54" s="85" t="str">
        <f t="shared" si="3"/>
        <v/>
      </c>
      <c r="S54" s="85"/>
      <c r="T54" s="86" t="str">
        <f t="shared" si="4"/>
        <v/>
      </c>
      <c r="U54" s="86"/>
    </row>
    <row r="55" spans="2:21">
      <c r="B55" s="19">
        <v>47</v>
      </c>
      <c r="C55" s="83" t="str">
        <f t="shared" si="1"/>
        <v/>
      </c>
      <c r="D55" s="83"/>
      <c r="E55" s="19"/>
      <c r="F55" s="8"/>
      <c r="G55" s="19" t="s">
        <v>3</v>
      </c>
      <c r="H55" s="84"/>
      <c r="I55" s="84"/>
      <c r="J55" s="19"/>
      <c r="K55" s="83" t="str">
        <f t="shared" si="0"/>
        <v/>
      </c>
      <c r="L55" s="83"/>
      <c r="M55" s="6" t="str">
        <f t="shared" si="2"/>
        <v/>
      </c>
      <c r="N55" s="19"/>
      <c r="O55" s="8"/>
      <c r="P55" s="84"/>
      <c r="Q55" s="84"/>
      <c r="R55" s="85" t="str">
        <f t="shared" si="3"/>
        <v/>
      </c>
      <c r="S55" s="85"/>
      <c r="T55" s="86" t="str">
        <f t="shared" si="4"/>
        <v/>
      </c>
      <c r="U55" s="86"/>
    </row>
    <row r="56" spans="2:21">
      <c r="B56" s="19">
        <v>48</v>
      </c>
      <c r="C56" s="83" t="str">
        <f t="shared" si="1"/>
        <v/>
      </c>
      <c r="D56" s="83"/>
      <c r="E56" s="19"/>
      <c r="F56" s="8"/>
      <c r="G56" s="19" t="s">
        <v>3</v>
      </c>
      <c r="H56" s="84"/>
      <c r="I56" s="84"/>
      <c r="J56" s="19"/>
      <c r="K56" s="83" t="str">
        <f t="shared" si="0"/>
        <v/>
      </c>
      <c r="L56" s="83"/>
      <c r="M56" s="6" t="str">
        <f t="shared" si="2"/>
        <v/>
      </c>
      <c r="N56" s="19"/>
      <c r="O56" s="8"/>
      <c r="P56" s="84"/>
      <c r="Q56" s="84"/>
      <c r="R56" s="85" t="str">
        <f t="shared" si="3"/>
        <v/>
      </c>
      <c r="S56" s="85"/>
      <c r="T56" s="86" t="str">
        <f t="shared" si="4"/>
        <v/>
      </c>
      <c r="U56" s="86"/>
    </row>
    <row r="57" spans="2:21">
      <c r="B57" s="19">
        <v>49</v>
      </c>
      <c r="C57" s="83" t="str">
        <f t="shared" si="1"/>
        <v/>
      </c>
      <c r="D57" s="83"/>
      <c r="E57" s="19"/>
      <c r="F57" s="8"/>
      <c r="G57" s="19" t="s">
        <v>3</v>
      </c>
      <c r="H57" s="84"/>
      <c r="I57" s="84"/>
      <c r="J57" s="19"/>
      <c r="K57" s="83" t="str">
        <f t="shared" si="0"/>
        <v/>
      </c>
      <c r="L57" s="83"/>
      <c r="M57" s="6" t="str">
        <f t="shared" si="2"/>
        <v/>
      </c>
      <c r="N57" s="19"/>
      <c r="O57" s="8"/>
      <c r="P57" s="84"/>
      <c r="Q57" s="84"/>
      <c r="R57" s="85" t="str">
        <f t="shared" si="3"/>
        <v/>
      </c>
      <c r="S57" s="85"/>
      <c r="T57" s="86" t="str">
        <f t="shared" si="4"/>
        <v/>
      </c>
      <c r="U57" s="86"/>
    </row>
    <row r="58" spans="2:21">
      <c r="B58" s="19">
        <v>50</v>
      </c>
      <c r="C58" s="83" t="str">
        <f t="shared" si="1"/>
        <v/>
      </c>
      <c r="D58" s="83"/>
      <c r="E58" s="19"/>
      <c r="F58" s="8"/>
      <c r="G58" s="19" t="s">
        <v>3</v>
      </c>
      <c r="H58" s="84"/>
      <c r="I58" s="84"/>
      <c r="J58" s="19"/>
      <c r="K58" s="83" t="str">
        <f t="shared" si="0"/>
        <v/>
      </c>
      <c r="L58" s="83"/>
      <c r="M58" s="6" t="str">
        <f t="shared" si="2"/>
        <v/>
      </c>
      <c r="N58" s="19"/>
      <c r="O58" s="8"/>
      <c r="P58" s="84"/>
      <c r="Q58" s="84"/>
      <c r="R58" s="85" t="str">
        <f t="shared" si="3"/>
        <v/>
      </c>
      <c r="S58" s="85"/>
      <c r="T58" s="86" t="str">
        <f t="shared" si="4"/>
        <v/>
      </c>
      <c r="U58" s="86"/>
    </row>
    <row r="59" spans="2:21">
      <c r="B59" s="19">
        <v>51</v>
      </c>
      <c r="C59" s="83" t="str">
        <f t="shared" si="1"/>
        <v/>
      </c>
      <c r="D59" s="83"/>
      <c r="E59" s="19"/>
      <c r="F59" s="8"/>
      <c r="G59" s="19" t="s">
        <v>3</v>
      </c>
      <c r="H59" s="84"/>
      <c r="I59" s="84"/>
      <c r="J59" s="19"/>
      <c r="K59" s="83" t="str">
        <f t="shared" si="0"/>
        <v/>
      </c>
      <c r="L59" s="83"/>
      <c r="M59" s="6" t="str">
        <f t="shared" si="2"/>
        <v/>
      </c>
      <c r="N59" s="19"/>
      <c r="O59" s="8"/>
      <c r="P59" s="84"/>
      <c r="Q59" s="84"/>
      <c r="R59" s="85" t="str">
        <f t="shared" si="3"/>
        <v/>
      </c>
      <c r="S59" s="85"/>
      <c r="T59" s="86" t="str">
        <f t="shared" si="4"/>
        <v/>
      </c>
      <c r="U59" s="86"/>
    </row>
    <row r="60" spans="2:21">
      <c r="B60" s="19">
        <v>52</v>
      </c>
      <c r="C60" s="83" t="str">
        <f t="shared" si="1"/>
        <v/>
      </c>
      <c r="D60" s="83"/>
      <c r="E60" s="19"/>
      <c r="F60" s="8"/>
      <c r="G60" s="19" t="s">
        <v>3</v>
      </c>
      <c r="H60" s="84"/>
      <c r="I60" s="84"/>
      <c r="J60" s="19"/>
      <c r="K60" s="83" t="str">
        <f t="shared" si="0"/>
        <v/>
      </c>
      <c r="L60" s="83"/>
      <c r="M60" s="6" t="str">
        <f t="shared" si="2"/>
        <v/>
      </c>
      <c r="N60" s="19"/>
      <c r="O60" s="8"/>
      <c r="P60" s="84"/>
      <c r="Q60" s="84"/>
      <c r="R60" s="85" t="str">
        <f t="shared" si="3"/>
        <v/>
      </c>
      <c r="S60" s="85"/>
      <c r="T60" s="86" t="str">
        <f t="shared" si="4"/>
        <v/>
      </c>
      <c r="U60" s="86"/>
    </row>
    <row r="61" spans="2:21">
      <c r="B61" s="19">
        <v>53</v>
      </c>
      <c r="C61" s="83" t="str">
        <f t="shared" si="1"/>
        <v/>
      </c>
      <c r="D61" s="83"/>
      <c r="E61" s="19"/>
      <c r="F61" s="8"/>
      <c r="G61" s="19" t="s">
        <v>3</v>
      </c>
      <c r="H61" s="84"/>
      <c r="I61" s="84"/>
      <c r="J61" s="19"/>
      <c r="K61" s="83" t="str">
        <f t="shared" si="0"/>
        <v/>
      </c>
      <c r="L61" s="83"/>
      <c r="M61" s="6" t="str">
        <f t="shared" si="2"/>
        <v/>
      </c>
      <c r="N61" s="19"/>
      <c r="O61" s="8"/>
      <c r="P61" s="84"/>
      <c r="Q61" s="84"/>
      <c r="R61" s="85" t="str">
        <f t="shared" si="3"/>
        <v/>
      </c>
      <c r="S61" s="85"/>
      <c r="T61" s="86" t="str">
        <f t="shared" si="4"/>
        <v/>
      </c>
      <c r="U61" s="86"/>
    </row>
    <row r="62" spans="2:21">
      <c r="B62" s="19">
        <v>54</v>
      </c>
      <c r="C62" s="83" t="str">
        <f t="shared" si="1"/>
        <v/>
      </c>
      <c r="D62" s="83"/>
      <c r="E62" s="19"/>
      <c r="F62" s="8"/>
      <c r="G62" s="19" t="s">
        <v>3</v>
      </c>
      <c r="H62" s="84"/>
      <c r="I62" s="84"/>
      <c r="J62" s="19"/>
      <c r="K62" s="83" t="str">
        <f t="shared" si="0"/>
        <v/>
      </c>
      <c r="L62" s="83"/>
      <c r="M62" s="6" t="str">
        <f t="shared" si="2"/>
        <v/>
      </c>
      <c r="N62" s="19"/>
      <c r="O62" s="8"/>
      <c r="P62" s="84"/>
      <c r="Q62" s="84"/>
      <c r="R62" s="85" t="str">
        <f t="shared" si="3"/>
        <v/>
      </c>
      <c r="S62" s="85"/>
      <c r="T62" s="86" t="str">
        <f t="shared" si="4"/>
        <v/>
      </c>
      <c r="U62" s="86"/>
    </row>
    <row r="63" spans="2:21">
      <c r="B63" s="19">
        <v>55</v>
      </c>
      <c r="C63" s="83" t="str">
        <f t="shared" si="1"/>
        <v/>
      </c>
      <c r="D63" s="83"/>
      <c r="E63" s="19"/>
      <c r="F63" s="8"/>
      <c r="G63" s="19" t="s">
        <v>4</v>
      </c>
      <c r="H63" s="84"/>
      <c r="I63" s="84"/>
      <c r="J63" s="19"/>
      <c r="K63" s="83" t="str">
        <f t="shared" si="0"/>
        <v/>
      </c>
      <c r="L63" s="83"/>
      <c r="M63" s="6" t="str">
        <f t="shared" si="2"/>
        <v/>
      </c>
      <c r="N63" s="19"/>
      <c r="O63" s="8"/>
      <c r="P63" s="84"/>
      <c r="Q63" s="84"/>
      <c r="R63" s="85" t="str">
        <f t="shared" si="3"/>
        <v/>
      </c>
      <c r="S63" s="85"/>
      <c r="T63" s="86" t="str">
        <f t="shared" si="4"/>
        <v/>
      </c>
      <c r="U63" s="86"/>
    </row>
    <row r="64" spans="2:21">
      <c r="B64" s="19">
        <v>56</v>
      </c>
      <c r="C64" s="83" t="str">
        <f t="shared" si="1"/>
        <v/>
      </c>
      <c r="D64" s="83"/>
      <c r="E64" s="19"/>
      <c r="F64" s="8"/>
      <c r="G64" s="19" t="s">
        <v>3</v>
      </c>
      <c r="H64" s="84"/>
      <c r="I64" s="84"/>
      <c r="J64" s="19"/>
      <c r="K64" s="83" t="str">
        <f t="shared" si="0"/>
        <v/>
      </c>
      <c r="L64" s="83"/>
      <c r="M64" s="6" t="str">
        <f t="shared" si="2"/>
        <v/>
      </c>
      <c r="N64" s="19"/>
      <c r="O64" s="8"/>
      <c r="P64" s="84"/>
      <c r="Q64" s="84"/>
      <c r="R64" s="85" t="str">
        <f t="shared" si="3"/>
        <v/>
      </c>
      <c r="S64" s="85"/>
      <c r="T64" s="86" t="str">
        <f t="shared" si="4"/>
        <v/>
      </c>
      <c r="U64" s="86"/>
    </row>
    <row r="65" spans="2:21">
      <c r="B65" s="19">
        <v>57</v>
      </c>
      <c r="C65" s="83" t="str">
        <f t="shared" si="1"/>
        <v/>
      </c>
      <c r="D65" s="83"/>
      <c r="E65" s="19"/>
      <c r="F65" s="8"/>
      <c r="G65" s="19" t="s">
        <v>3</v>
      </c>
      <c r="H65" s="84"/>
      <c r="I65" s="84"/>
      <c r="J65" s="19"/>
      <c r="K65" s="83" t="str">
        <f t="shared" si="0"/>
        <v/>
      </c>
      <c r="L65" s="83"/>
      <c r="M65" s="6" t="str">
        <f t="shared" si="2"/>
        <v/>
      </c>
      <c r="N65" s="19"/>
      <c r="O65" s="8"/>
      <c r="P65" s="84"/>
      <c r="Q65" s="84"/>
      <c r="R65" s="85" t="str">
        <f t="shared" si="3"/>
        <v/>
      </c>
      <c r="S65" s="85"/>
      <c r="T65" s="86" t="str">
        <f t="shared" si="4"/>
        <v/>
      </c>
      <c r="U65" s="86"/>
    </row>
    <row r="66" spans="2:21">
      <c r="B66" s="19">
        <v>58</v>
      </c>
      <c r="C66" s="83" t="str">
        <f t="shared" si="1"/>
        <v/>
      </c>
      <c r="D66" s="83"/>
      <c r="E66" s="19"/>
      <c r="F66" s="8"/>
      <c r="G66" s="19" t="s">
        <v>3</v>
      </c>
      <c r="H66" s="84"/>
      <c r="I66" s="84"/>
      <c r="J66" s="19"/>
      <c r="K66" s="83" t="str">
        <f t="shared" si="0"/>
        <v/>
      </c>
      <c r="L66" s="83"/>
      <c r="M66" s="6" t="str">
        <f t="shared" si="2"/>
        <v/>
      </c>
      <c r="N66" s="19"/>
      <c r="O66" s="8"/>
      <c r="P66" s="84"/>
      <c r="Q66" s="84"/>
      <c r="R66" s="85" t="str">
        <f t="shared" si="3"/>
        <v/>
      </c>
      <c r="S66" s="85"/>
      <c r="T66" s="86" t="str">
        <f t="shared" si="4"/>
        <v/>
      </c>
      <c r="U66" s="86"/>
    </row>
    <row r="67" spans="2:21">
      <c r="B67" s="19">
        <v>59</v>
      </c>
      <c r="C67" s="83" t="str">
        <f t="shared" si="1"/>
        <v/>
      </c>
      <c r="D67" s="83"/>
      <c r="E67" s="19"/>
      <c r="F67" s="8"/>
      <c r="G67" s="19" t="s">
        <v>3</v>
      </c>
      <c r="H67" s="84"/>
      <c r="I67" s="84"/>
      <c r="J67" s="19"/>
      <c r="K67" s="83" t="str">
        <f t="shared" si="0"/>
        <v/>
      </c>
      <c r="L67" s="83"/>
      <c r="M67" s="6" t="str">
        <f t="shared" si="2"/>
        <v/>
      </c>
      <c r="N67" s="19"/>
      <c r="O67" s="8"/>
      <c r="P67" s="84"/>
      <c r="Q67" s="84"/>
      <c r="R67" s="85" t="str">
        <f t="shared" si="3"/>
        <v/>
      </c>
      <c r="S67" s="85"/>
      <c r="T67" s="86" t="str">
        <f t="shared" si="4"/>
        <v/>
      </c>
      <c r="U67" s="86"/>
    </row>
    <row r="68" spans="2:21">
      <c r="B68" s="19">
        <v>60</v>
      </c>
      <c r="C68" s="83" t="str">
        <f t="shared" si="1"/>
        <v/>
      </c>
      <c r="D68" s="83"/>
      <c r="E68" s="19"/>
      <c r="F68" s="8"/>
      <c r="G68" s="19" t="s">
        <v>4</v>
      </c>
      <c r="H68" s="84"/>
      <c r="I68" s="84"/>
      <c r="J68" s="19"/>
      <c r="K68" s="83" t="str">
        <f t="shared" si="0"/>
        <v/>
      </c>
      <c r="L68" s="83"/>
      <c r="M68" s="6" t="str">
        <f t="shared" si="2"/>
        <v/>
      </c>
      <c r="N68" s="19"/>
      <c r="O68" s="8"/>
      <c r="P68" s="84"/>
      <c r="Q68" s="84"/>
      <c r="R68" s="85" t="str">
        <f t="shared" si="3"/>
        <v/>
      </c>
      <c r="S68" s="85"/>
      <c r="T68" s="86" t="str">
        <f t="shared" si="4"/>
        <v/>
      </c>
      <c r="U68" s="86"/>
    </row>
    <row r="69" spans="2:21">
      <c r="B69" s="19">
        <v>61</v>
      </c>
      <c r="C69" s="83" t="str">
        <f t="shared" si="1"/>
        <v/>
      </c>
      <c r="D69" s="83"/>
      <c r="E69" s="19"/>
      <c r="F69" s="8"/>
      <c r="G69" s="19" t="s">
        <v>4</v>
      </c>
      <c r="H69" s="84"/>
      <c r="I69" s="84"/>
      <c r="J69" s="19"/>
      <c r="K69" s="83" t="str">
        <f t="shared" si="0"/>
        <v/>
      </c>
      <c r="L69" s="83"/>
      <c r="M69" s="6" t="str">
        <f t="shared" si="2"/>
        <v/>
      </c>
      <c r="N69" s="19"/>
      <c r="O69" s="8"/>
      <c r="P69" s="84"/>
      <c r="Q69" s="84"/>
      <c r="R69" s="85" t="str">
        <f t="shared" si="3"/>
        <v/>
      </c>
      <c r="S69" s="85"/>
      <c r="T69" s="86" t="str">
        <f t="shared" si="4"/>
        <v/>
      </c>
      <c r="U69" s="86"/>
    </row>
    <row r="70" spans="2:21">
      <c r="B70" s="19">
        <v>62</v>
      </c>
      <c r="C70" s="83" t="str">
        <f t="shared" si="1"/>
        <v/>
      </c>
      <c r="D70" s="83"/>
      <c r="E70" s="19"/>
      <c r="F70" s="8"/>
      <c r="G70" s="19" t="s">
        <v>3</v>
      </c>
      <c r="H70" s="84"/>
      <c r="I70" s="84"/>
      <c r="J70" s="19"/>
      <c r="K70" s="83" t="str">
        <f t="shared" si="0"/>
        <v/>
      </c>
      <c r="L70" s="83"/>
      <c r="M70" s="6" t="str">
        <f t="shared" si="2"/>
        <v/>
      </c>
      <c r="N70" s="19"/>
      <c r="O70" s="8"/>
      <c r="P70" s="84"/>
      <c r="Q70" s="84"/>
      <c r="R70" s="85" t="str">
        <f t="shared" si="3"/>
        <v/>
      </c>
      <c r="S70" s="85"/>
      <c r="T70" s="86" t="str">
        <f t="shared" si="4"/>
        <v/>
      </c>
      <c r="U70" s="86"/>
    </row>
    <row r="71" spans="2:21">
      <c r="B71" s="19">
        <v>63</v>
      </c>
      <c r="C71" s="83" t="str">
        <f t="shared" si="1"/>
        <v/>
      </c>
      <c r="D71" s="83"/>
      <c r="E71" s="19"/>
      <c r="F71" s="8"/>
      <c r="G71" s="19" t="s">
        <v>4</v>
      </c>
      <c r="H71" s="84"/>
      <c r="I71" s="84"/>
      <c r="J71" s="19"/>
      <c r="K71" s="83" t="str">
        <f t="shared" si="0"/>
        <v/>
      </c>
      <c r="L71" s="83"/>
      <c r="M71" s="6" t="str">
        <f t="shared" si="2"/>
        <v/>
      </c>
      <c r="N71" s="19"/>
      <c r="O71" s="8"/>
      <c r="P71" s="84"/>
      <c r="Q71" s="84"/>
      <c r="R71" s="85" t="str">
        <f t="shared" si="3"/>
        <v/>
      </c>
      <c r="S71" s="85"/>
      <c r="T71" s="86" t="str">
        <f t="shared" si="4"/>
        <v/>
      </c>
      <c r="U71" s="86"/>
    </row>
    <row r="72" spans="2:21">
      <c r="B72" s="19">
        <v>64</v>
      </c>
      <c r="C72" s="83" t="str">
        <f t="shared" si="1"/>
        <v/>
      </c>
      <c r="D72" s="83"/>
      <c r="E72" s="19"/>
      <c r="F72" s="8"/>
      <c r="G72" s="19" t="s">
        <v>3</v>
      </c>
      <c r="H72" s="84"/>
      <c r="I72" s="84"/>
      <c r="J72" s="19"/>
      <c r="K72" s="83" t="str">
        <f t="shared" si="0"/>
        <v/>
      </c>
      <c r="L72" s="83"/>
      <c r="M72" s="6" t="str">
        <f t="shared" si="2"/>
        <v/>
      </c>
      <c r="N72" s="19"/>
      <c r="O72" s="8"/>
      <c r="P72" s="84"/>
      <c r="Q72" s="84"/>
      <c r="R72" s="85" t="str">
        <f t="shared" si="3"/>
        <v/>
      </c>
      <c r="S72" s="85"/>
      <c r="T72" s="86" t="str">
        <f t="shared" si="4"/>
        <v/>
      </c>
      <c r="U72" s="86"/>
    </row>
    <row r="73" spans="2:21">
      <c r="B73" s="19">
        <v>65</v>
      </c>
      <c r="C73" s="83" t="str">
        <f t="shared" si="1"/>
        <v/>
      </c>
      <c r="D73" s="83"/>
      <c r="E73" s="19"/>
      <c r="F73" s="8"/>
      <c r="G73" s="19" t="s">
        <v>4</v>
      </c>
      <c r="H73" s="84"/>
      <c r="I73" s="84"/>
      <c r="J73" s="19"/>
      <c r="K73" s="83" t="str">
        <f t="shared" ref="K73:K108" si="5">IF(F73="","",C73*0.03)</f>
        <v/>
      </c>
      <c r="L73" s="83"/>
      <c r="M73" s="6" t="str">
        <f t="shared" si="2"/>
        <v/>
      </c>
      <c r="N73" s="19"/>
      <c r="O73" s="8"/>
      <c r="P73" s="84"/>
      <c r="Q73" s="84"/>
      <c r="R73" s="85" t="str">
        <f t="shared" si="3"/>
        <v/>
      </c>
      <c r="S73" s="85"/>
      <c r="T73" s="86" t="str">
        <f t="shared" si="4"/>
        <v/>
      </c>
      <c r="U73" s="86"/>
    </row>
    <row r="74" spans="2:21">
      <c r="B74" s="19">
        <v>66</v>
      </c>
      <c r="C74" s="83" t="str">
        <f t="shared" ref="C74:C108" si="6">IF(R73="","",C73+R73)</f>
        <v/>
      </c>
      <c r="D74" s="83"/>
      <c r="E74" s="19"/>
      <c r="F74" s="8"/>
      <c r="G74" s="19" t="s">
        <v>4</v>
      </c>
      <c r="H74" s="84"/>
      <c r="I74" s="84"/>
      <c r="J74" s="19"/>
      <c r="K74" s="83" t="str">
        <f t="shared" si="5"/>
        <v/>
      </c>
      <c r="L74" s="83"/>
      <c r="M74" s="6" t="str">
        <f t="shared" ref="M74:M108" si="7">IF(J74="","",(K74/J74)/1000)</f>
        <v/>
      </c>
      <c r="N74" s="19"/>
      <c r="O74" s="8"/>
      <c r="P74" s="84"/>
      <c r="Q74" s="84"/>
      <c r="R74" s="85" t="str">
        <f t="shared" ref="R74:R108" si="8">IF(O74="","",(IF(G74="売",H74-P74,P74-H74))*M74*100000)</f>
        <v/>
      </c>
      <c r="S74" s="85"/>
      <c r="T74" s="86" t="str">
        <f t="shared" ref="T74:T108" si="9">IF(O74="","",IF(R74&lt;0,J74*(-1),IF(G74="買",(P74-H74)*100,(H74-P74)*100)))</f>
        <v/>
      </c>
      <c r="U74" s="86"/>
    </row>
    <row r="75" spans="2:21">
      <c r="B75" s="19">
        <v>67</v>
      </c>
      <c r="C75" s="83" t="str">
        <f t="shared" si="6"/>
        <v/>
      </c>
      <c r="D75" s="83"/>
      <c r="E75" s="19"/>
      <c r="F75" s="8"/>
      <c r="G75" s="19" t="s">
        <v>3</v>
      </c>
      <c r="H75" s="84"/>
      <c r="I75" s="84"/>
      <c r="J75" s="19"/>
      <c r="K75" s="83" t="str">
        <f t="shared" si="5"/>
        <v/>
      </c>
      <c r="L75" s="83"/>
      <c r="M75" s="6" t="str">
        <f t="shared" si="7"/>
        <v/>
      </c>
      <c r="N75" s="19"/>
      <c r="O75" s="8"/>
      <c r="P75" s="84"/>
      <c r="Q75" s="84"/>
      <c r="R75" s="85" t="str">
        <f t="shared" si="8"/>
        <v/>
      </c>
      <c r="S75" s="85"/>
      <c r="T75" s="86" t="str">
        <f t="shared" si="9"/>
        <v/>
      </c>
      <c r="U75" s="86"/>
    </row>
    <row r="76" spans="2:21">
      <c r="B76" s="19">
        <v>68</v>
      </c>
      <c r="C76" s="83" t="str">
        <f t="shared" si="6"/>
        <v/>
      </c>
      <c r="D76" s="83"/>
      <c r="E76" s="19"/>
      <c r="F76" s="8"/>
      <c r="G76" s="19" t="s">
        <v>3</v>
      </c>
      <c r="H76" s="84"/>
      <c r="I76" s="84"/>
      <c r="J76" s="19"/>
      <c r="K76" s="83" t="str">
        <f t="shared" si="5"/>
        <v/>
      </c>
      <c r="L76" s="83"/>
      <c r="M76" s="6" t="str">
        <f t="shared" si="7"/>
        <v/>
      </c>
      <c r="N76" s="19"/>
      <c r="O76" s="8"/>
      <c r="P76" s="84"/>
      <c r="Q76" s="84"/>
      <c r="R76" s="85" t="str">
        <f t="shared" si="8"/>
        <v/>
      </c>
      <c r="S76" s="85"/>
      <c r="T76" s="86" t="str">
        <f t="shared" si="9"/>
        <v/>
      </c>
      <c r="U76" s="86"/>
    </row>
    <row r="77" spans="2:21">
      <c r="B77" s="19">
        <v>69</v>
      </c>
      <c r="C77" s="83" t="str">
        <f t="shared" si="6"/>
        <v/>
      </c>
      <c r="D77" s="83"/>
      <c r="E77" s="19"/>
      <c r="F77" s="8"/>
      <c r="G77" s="19" t="s">
        <v>3</v>
      </c>
      <c r="H77" s="84"/>
      <c r="I77" s="84"/>
      <c r="J77" s="19"/>
      <c r="K77" s="83" t="str">
        <f t="shared" si="5"/>
        <v/>
      </c>
      <c r="L77" s="83"/>
      <c r="M77" s="6" t="str">
        <f t="shared" si="7"/>
        <v/>
      </c>
      <c r="N77" s="19"/>
      <c r="O77" s="8"/>
      <c r="P77" s="84"/>
      <c r="Q77" s="84"/>
      <c r="R77" s="85" t="str">
        <f t="shared" si="8"/>
        <v/>
      </c>
      <c r="S77" s="85"/>
      <c r="T77" s="86" t="str">
        <f t="shared" si="9"/>
        <v/>
      </c>
      <c r="U77" s="86"/>
    </row>
    <row r="78" spans="2:21">
      <c r="B78" s="19">
        <v>70</v>
      </c>
      <c r="C78" s="83" t="str">
        <f t="shared" si="6"/>
        <v/>
      </c>
      <c r="D78" s="83"/>
      <c r="E78" s="19"/>
      <c r="F78" s="8"/>
      <c r="G78" s="19" t="s">
        <v>4</v>
      </c>
      <c r="H78" s="84"/>
      <c r="I78" s="84"/>
      <c r="J78" s="19"/>
      <c r="K78" s="83" t="str">
        <f t="shared" si="5"/>
        <v/>
      </c>
      <c r="L78" s="83"/>
      <c r="M78" s="6" t="str">
        <f t="shared" si="7"/>
        <v/>
      </c>
      <c r="N78" s="19"/>
      <c r="O78" s="8"/>
      <c r="P78" s="84"/>
      <c r="Q78" s="84"/>
      <c r="R78" s="85" t="str">
        <f t="shared" si="8"/>
        <v/>
      </c>
      <c r="S78" s="85"/>
      <c r="T78" s="86" t="str">
        <f t="shared" si="9"/>
        <v/>
      </c>
      <c r="U78" s="86"/>
    </row>
    <row r="79" spans="2:21">
      <c r="B79" s="19">
        <v>71</v>
      </c>
      <c r="C79" s="83" t="str">
        <f t="shared" si="6"/>
        <v/>
      </c>
      <c r="D79" s="83"/>
      <c r="E79" s="19"/>
      <c r="F79" s="8"/>
      <c r="G79" s="19" t="s">
        <v>3</v>
      </c>
      <c r="H79" s="84"/>
      <c r="I79" s="84"/>
      <c r="J79" s="19"/>
      <c r="K79" s="83" t="str">
        <f t="shared" si="5"/>
        <v/>
      </c>
      <c r="L79" s="83"/>
      <c r="M79" s="6" t="str">
        <f t="shared" si="7"/>
        <v/>
      </c>
      <c r="N79" s="19"/>
      <c r="O79" s="8"/>
      <c r="P79" s="84"/>
      <c r="Q79" s="84"/>
      <c r="R79" s="85" t="str">
        <f t="shared" si="8"/>
        <v/>
      </c>
      <c r="S79" s="85"/>
      <c r="T79" s="86" t="str">
        <f t="shared" si="9"/>
        <v/>
      </c>
      <c r="U79" s="86"/>
    </row>
    <row r="80" spans="2:21">
      <c r="B80" s="19">
        <v>72</v>
      </c>
      <c r="C80" s="83" t="str">
        <f t="shared" si="6"/>
        <v/>
      </c>
      <c r="D80" s="83"/>
      <c r="E80" s="19"/>
      <c r="F80" s="8"/>
      <c r="G80" s="19" t="s">
        <v>4</v>
      </c>
      <c r="H80" s="84"/>
      <c r="I80" s="84"/>
      <c r="J80" s="19"/>
      <c r="K80" s="83" t="str">
        <f t="shared" si="5"/>
        <v/>
      </c>
      <c r="L80" s="83"/>
      <c r="M80" s="6" t="str">
        <f t="shared" si="7"/>
        <v/>
      </c>
      <c r="N80" s="19"/>
      <c r="O80" s="8"/>
      <c r="P80" s="84"/>
      <c r="Q80" s="84"/>
      <c r="R80" s="85" t="str">
        <f t="shared" si="8"/>
        <v/>
      </c>
      <c r="S80" s="85"/>
      <c r="T80" s="86" t="str">
        <f t="shared" si="9"/>
        <v/>
      </c>
      <c r="U80" s="86"/>
    </row>
    <row r="81" spans="2:21">
      <c r="B81" s="19">
        <v>73</v>
      </c>
      <c r="C81" s="83" t="str">
        <f t="shared" si="6"/>
        <v/>
      </c>
      <c r="D81" s="83"/>
      <c r="E81" s="19"/>
      <c r="F81" s="8"/>
      <c r="G81" s="19" t="s">
        <v>3</v>
      </c>
      <c r="H81" s="84"/>
      <c r="I81" s="84"/>
      <c r="J81" s="19"/>
      <c r="K81" s="83" t="str">
        <f t="shared" si="5"/>
        <v/>
      </c>
      <c r="L81" s="83"/>
      <c r="M81" s="6" t="str">
        <f t="shared" si="7"/>
        <v/>
      </c>
      <c r="N81" s="19"/>
      <c r="O81" s="8"/>
      <c r="P81" s="84"/>
      <c r="Q81" s="84"/>
      <c r="R81" s="85" t="str">
        <f t="shared" si="8"/>
        <v/>
      </c>
      <c r="S81" s="85"/>
      <c r="T81" s="86" t="str">
        <f t="shared" si="9"/>
        <v/>
      </c>
      <c r="U81" s="86"/>
    </row>
    <row r="82" spans="2:21">
      <c r="B82" s="19">
        <v>74</v>
      </c>
      <c r="C82" s="83" t="str">
        <f t="shared" si="6"/>
        <v/>
      </c>
      <c r="D82" s="83"/>
      <c r="E82" s="19"/>
      <c r="F82" s="8"/>
      <c r="G82" s="19" t="s">
        <v>3</v>
      </c>
      <c r="H82" s="84"/>
      <c r="I82" s="84"/>
      <c r="J82" s="19"/>
      <c r="K82" s="83" t="str">
        <f t="shared" si="5"/>
        <v/>
      </c>
      <c r="L82" s="83"/>
      <c r="M82" s="6" t="str">
        <f t="shared" si="7"/>
        <v/>
      </c>
      <c r="N82" s="19"/>
      <c r="O82" s="8"/>
      <c r="P82" s="84"/>
      <c r="Q82" s="84"/>
      <c r="R82" s="85" t="str">
        <f t="shared" si="8"/>
        <v/>
      </c>
      <c r="S82" s="85"/>
      <c r="T82" s="86" t="str">
        <f t="shared" si="9"/>
        <v/>
      </c>
      <c r="U82" s="86"/>
    </row>
    <row r="83" spans="2:21">
      <c r="B83" s="19">
        <v>75</v>
      </c>
      <c r="C83" s="83" t="str">
        <f t="shared" si="6"/>
        <v/>
      </c>
      <c r="D83" s="83"/>
      <c r="E83" s="19"/>
      <c r="F83" s="8"/>
      <c r="G83" s="19" t="s">
        <v>3</v>
      </c>
      <c r="H83" s="84"/>
      <c r="I83" s="84"/>
      <c r="J83" s="19"/>
      <c r="K83" s="83" t="str">
        <f t="shared" si="5"/>
        <v/>
      </c>
      <c r="L83" s="83"/>
      <c r="M83" s="6" t="str">
        <f t="shared" si="7"/>
        <v/>
      </c>
      <c r="N83" s="19"/>
      <c r="O83" s="8"/>
      <c r="P83" s="84"/>
      <c r="Q83" s="84"/>
      <c r="R83" s="85" t="str">
        <f t="shared" si="8"/>
        <v/>
      </c>
      <c r="S83" s="85"/>
      <c r="T83" s="86" t="str">
        <f t="shared" si="9"/>
        <v/>
      </c>
      <c r="U83" s="86"/>
    </row>
    <row r="84" spans="2:21">
      <c r="B84" s="19">
        <v>76</v>
      </c>
      <c r="C84" s="83" t="str">
        <f t="shared" si="6"/>
        <v/>
      </c>
      <c r="D84" s="83"/>
      <c r="E84" s="19"/>
      <c r="F84" s="8"/>
      <c r="G84" s="19" t="s">
        <v>3</v>
      </c>
      <c r="H84" s="84"/>
      <c r="I84" s="84"/>
      <c r="J84" s="19"/>
      <c r="K84" s="83" t="str">
        <f t="shared" si="5"/>
        <v/>
      </c>
      <c r="L84" s="83"/>
      <c r="M84" s="6" t="str">
        <f t="shared" si="7"/>
        <v/>
      </c>
      <c r="N84" s="19"/>
      <c r="O84" s="8"/>
      <c r="P84" s="84"/>
      <c r="Q84" s="84"/>
      <c r="R84" s="85" t="str">
        <f t="shared" si="8"/>
        <v/>
      </c>
      <c r="S84" s="85"/>
      <c r="T84" s="86" t="str">
        <f t="shared" si="9"/>
        <v/>
      </c>
      <c r="U84" s="86"/>
    </row>
    <row r="85" spans="2:21">
      <c r="B85" s="19">
        <v>77</v>
      </c>
      <c r="C85" s="83" t="str">
        <f t="shared" si="6"/>
        <v/>
      </c>
      <c r="D85" s="83"/>
      <c r="E85" s="19"/>
      <c r="F85" s="8"/>
      <c r="G85" s="19" t="s">
        <v>4</v>
      </c>
      <c r="H85" s="84"/>
      <c r="I85" s="84"/>
      <c r="J85" s="19"/>
      <c r="K85" s="83" t="str">
        <f t="shared" si="5"/>
        <v/>
      </c>
      <c r="L85" s="83"/>
      <c r="M85" s="6" t="str">
        <f t="shared" si="7"/>
        <v/>
      </c>
      <c r="N85" s="19"/>
      <c r="O85" s="8"/>
      <c r="P85" s="84"/>
      <c r="Q85" s="84"/>
      <c r="R85" s="85" t="str">
        <f t="shared" si="8"/>
        <v/>
      </c>
      <c r="S85" s="85"/>
      <c r="T85" s="86" t="str">
        <f t="shared" si="9"/>
        <v/>
      </c>
      <c r="U85" s="86"/>
    </row>
    <row r="86" spans="2:21">
      <c r="B86" s="19">
        <v>78</v>
      </c>
      <c r="C86" s="83" t="str">
        <f t="shared" si="6"/>
        <v/>
      </c>
      <c r="D86" s="83"/>
      <c r="E86" s="19"/>
      <c r="F86" s="8"/>
      <c r="G86" s="19" t="s">
        <v>3</v>
      </c>
      <c r="H86" s="84"/>
      <c r="I86" s="84"/>
      <c r="J86" s="19"/>
      <c r="K86" s="83" t="str">
        <f t="shared" si="5"/>
        <v/>
      </c>
      <c r="L86" s="83"/>
      <c r="M86" s="6" t="str">
        <f t="shared" si="7"/>
        <v/>
      </c>
      <c r="N86" s="19"/>
      <c r="O86" s="8"/>
      <c r="P86" s="84"/>
      <c r="Q86" s="84"/>
      <c r="R86" s="85" t="str">
        <f t="shared" si="8"/>
        <v/>
      </c>
      <c r="S86" s="85"/>
      <c r="T86" s="86" t="str">
        <f t="shared" si="9"/>
        <v/>
      </c>
      <c r="U86" s="86"/>
    </row>
    <row r="87" spans="2:21">
      <c r="B87" s="19">
        <v>79</v>
      </c>
      <c r="C87" s="83" t="str">
        <f t="shared" si="6"/>
        <v/>
      </c>
      <c r="D87" s="83"/>
      <c r="E87" s="19"/>
      <c r="F87" s="8"/>
      <c r="G87" s="19" t="s">
        <v>4</v>
      </c>
      <c r="H87" s="84"/>
      <c r="I87" s="84"/>
      <c r="J87" s="19"/>
      <c r="K87" s="83" t="str">
        <f t="shared" si="5"/>
        <v/>
      </c>
      <c r="L87" s="83"/>
      <c r="M87" s="6" t="str">
        <f t="shared" si="7"/>
        <v/>
      </c>
      <c r="N87" s="19"/>
      <c r="O87" s="8"/>
      <c r="P87" s="84"/>
      <c r="Q87" s="84"/>
      <c r="R87" s="85" t="str">
        <f t="shared" si="8"/>
        <v/>
      </c>
      <c r="S87" s="85"/>
      <c r="T87" s="86" t="str">
        <f t="shared" si="9"/>
        <v/>
      </c>
      <c r="U87" s="86"/>
    </row>
    <row r="88" spans="2:21">
      <c r="B88" s="19">
        <v>80</v>
      </c>
      <c r="C88" s="83" t="str">
        <f t="shared" si="6"/>
        <v/>
      </c>
      <c r="D88" s="83"/>
      <c r="E88" s="19"/>
      <c r="F88" s="8"/>
      <c r="G88" s="19" t="s">
        <v>4</v>
      </c>
      <c r="H88" s="84"/>
      <c r="I88" s="84"/>
      <c r="J88" s="19"/>
      <c r="K88" s="83" t="str">
        <f t="shared" si="5"/>
        <v/>
      </c>
      <c r="L88" s="83"/>
      <c r="M88" s="6" t="str">
        <f t="shared" si="7"/>
        <v/>
      </c>
      <c r="N88" s="19"/>
      <c r="O88" s="8"/>
      <c r="P88" s="84"/>
      <c r="Q88" s="84"/>
      <c r="R88" s="85" t="str">
        <f t="shared" si="8"/>
        <v/>
      </c>
      <c r="S88" s="85"/>
      <c r="T88" s="86" t="str">
        <f t="shared" si="9"/>
        <v/>
      </c>
      <c r="U88" s="86"/>
    </row>
    <row r="89" spans="2:21">
      <c r="B89" s="19">
        <v>81</v>
      </c>
      <c r="C89" s="83" t="str">
        <f t="shared" si="6"/>
        <v/>
      </c>
      <c r="D89" s="83"/>
      <c r="E89" s="19"/>
      <c r="F89" s="8"/>
      <c r="G89" s="19" t="s">
        <v>4</v>
      </c>
      <c r="H89" s="84"/>
      <c r="I89" s="84"/>
      <c r="J89" s="19"/>
      <c r="K89" s="83" t="str">
        <f t="shared" si="5"/>
        <v/>
      </c>
      <c r="L89" s="83"/>
      <c r="M89" s="6" t="str">
        <f t="shared" si="7"/>
        <v/>
      </c>
      <c r="N89" s="19"/>
      <c r="O89" s="8"/>
      <c r="P89" s="84"/>
      <c r="Q89" s="84"/>
      <c r="R89" s="85" t="str">
        <f t="shared" si="8"/>
        <v/>
      </c>
      <c r="S89" s="85"/>
      <c r="T89" s="86" t="str">
        <f t="shared" si="9"/>
        <v/>
      </c>
      <c r="U89" s="86"/>
    </row>
    <row r="90" spans="2:21">
      <c r="B90" s="19">
        <v>82</v>
      </c>
      <c r="C90" s="83" t="str">
        <f t="shared" si="6"/>
        <v/>
      </c>
      <c r="D90" s="83"/>
      <c r="E90" s="19"/>
      <c r="F90" s="8"/>
      <c r="G90" s="19" t="s">
        <v>4</v>
      </c>
      <c r="H90" s="84"/>
      <c r="I90" s="84"/>
      <c r="J90" s="19"/>
      <c r="K90" s="83" t="str">
        <f t="shared" si="5"/>
        <v/>
      </c>
      <c r="L90" s="83"/>
      <c r="M90" s="6" t="str">
        <f t="shared" si="7"/>
        <v/>
      </c>
      <c r="N90" s="19"/>
      <c r="O90" s="8"/>
      <c r="P90" s="84"/>
      <c r="Q90" s="84"/>
      <c r="R90" s="85" t="str">
        <f t="shared" si="8"/>
        <v/>
      </c>
      <c r="S90" s="85"/>
      <c r="T90" s="86" t="str">
        <f t="shared" si="9"/>
        <v/>
      </c>
      <c r="U90" s="86"/>
    </row>
    <row r="91" spans="2:21">
      <c r="B91" s="19">
        <v>83</v>
      </c>
      <c r="C91" s="83" t="str">
        <f t="shared" si="6"/>
        <v/>
      </c>
      <c r="D91" s="83"/>
      <c r="E91" s="19"/>
      <c r="F91" s="8"/>
      <c r="G91" s="19" t="s">
        <v>4</v>
      </c>
      <c r="H91" s="84"/>
      <c r="I91" s="84"/>
      <c r="J91" s="19"/>
      <c r="K91" s="83" t="str">
        <f t="shared" si="5"/>
        <v/>
      </c>
      <c r="L91" s="83"/>
      <c r="M91" s="6" t="str">
        <f t="shared" si="7"/>
        <v/>
      </c>
      <c r="N91" s="19"/>
      <c r="O91" s="8"/>
      <c r="P91" s="84"/>
      <c r="Q91" s="84"/>
      <c r="R91" s="85" t="str">
        <f t="shared" si="8"/>
        <v/>
      </c>
      <c r="S91" s="85"/>
      <c r="T91" s="86" t="str">
        <f t="shared" si="9"/>
        <v/>
      </c>
      <c r="U91" s="86"/>
    </row>
    <row r="92" spans="2:21">
      <c r="B92" s="19">
        <v>84</v>
      </c>
      <c r="C92" s="83" t="str">
        <f t="shared" si="6"/>
        <v/>
      </c>
      <c r="D92" s="83"/>
      <c r="E92" s="19"/>
      <c r="F92" s="8"/>
      <c r="G92" s="19" t="s">
        <v>3</v>
      </c>
      <c r="H92" s="84"/>
      <c r="I92" s="84"/>
      <c r="J92" s="19"/>
      <c r="K92" s="83" t="str">
        <f t="shared" si="5"/>
        <v/>
      </c>
      <c r="L92" s="83"/>
      <c r="M92" s="6" t="str">
        <f t="shared" si="7"/>
        <v/>
      </c>
      <c r="N92" s="19"/>
      <c r="O92" s="8"/>
      <c r="P92" s="84"/>
      <c r="Q92" s="84"/>
      <c r="R92" s="85" t="str">
        <f t="shared" si="8"/>
        <v/>
      </c>
      <c r="S92" s="85"/>
      <c r="T92" s="86" t="str">
        <f t="shared" si="9"/>
        <v/>
      </c>
      <c r="U92" s="86"/>
    </row>
    <row r="93" spans="2:21">
      <c r="B93" s="19">
        <v>85</v>
      </c>
      <c r="C93" s="83" t="str">
        <f t="shared" si="6"/>
        <v/>
      </c>
      <c r="D93" s="83"/>
      <c r="E93" s="19"/>
      <c r="F93" s="8"/>
      <c r="G93" s="19" t="s">
        <v>4</v>
      </c>
      <c r="H93" s="84"/>
      <c r="I93" s="84"/>
      <c r="J93" s="19"/>
      <c r="K93" s="83" t="str">
        <f t="shared" si="5"/>
        <v/>
      </c>
      <c r="L93" s="83"/>
      <c r="M93" s="6" t="str">
        <f t="shared" si="7"/>
        <v/>
      </c>
      <c r="N93" s="19"/>
      <c r="O93" s="8"/>
      <c r="P93" s="84"/>
      <c r="Q93" s="84"/>
      <c r="R93" s="85" t="str">
        <f t="shared" si="8"/>
        <v/>
      </c>
      <c r="S93" s="85"/>
      <c r="T93" s="86" t="str">
        <f t="shared" si="9"/>
        <v/>
      </c>
      <c r="U93" s="86"/>
    </row>
    <row r="94" spans="2:21">
      <c r="B94" s="19">
        <v>86</v>
      </c>
      <c r="C94" s="83" t="str">
        <f t="shared" si="6"/>
        <v/>
      </c>
      <c r="D94" s="83"/>
      <c r="E94" s="19"/>
      <c r="F94" s="8"/>
      <c r="G94" s="19" t="s">
        <v>3</v>
      </c>
      <c r="H94" s="84"/>
      <c r="I94" s="84"/>
      <c r="J94" s="19"/>
      <c r="K94" s="83" t="str">
        <f t="shared" si="5"/>
        <v/>
      </c>
      <c r="L94" s="83"/>
      <c r="M94" s="6" t="str">
        <f t="shared" si="7"/>
        <v/>
      </c>
      <c r="N94" s="19"/>
      <c r="O94" s="8"/>
      <c r="P94" s="84"/>
      <c r="Q94" s="84"/>
      <c r="R94" s="85" t="str">
        <f t="shared" si="8"/>
        <v/>
      </c>
      <c r="S94" s="85"/>
      <c r="T94" s="86" t="str">
        <f t="shared" si="9"/>
        <v/>
      </c>
      <c r="U94" s="86"/>
    </row>
    <row r="95" spans="2:21">
      <c r="B95" s="19">
        <v>87</v>
      </c>
      <c r="C95" s="83" t="str">
        <f t="shared" si="6"/>
        <v/>
      </c>
      <c r="D95" s="83"/>
      <c r="E95" s="19"/>
      <c r="F95" s="8"/>
      <c r="G95" s="19" t="s">
        <v>4</v>
      </c>
      <c r="H95" s="84"/>
      <c r="I95" s="84"/>
      <c r="J95" s="19"/>
      <c r="K95" s="83" t="str">
        <f t="shared" si="5"/>
        <v/>
      </c>
      <c r="L95" s="83"/>
      <c r="M95" s="6" t="str">
        <f t="shared" si="7"/>
        <v/>
      </c>
      <c r="N95" s="19"/>
      <c r="O95" s="8"/>
      <c r="P95" s="84"/>
      <c r="Q95" s="84"/>
      <c r="R95" s="85" t="str">
        <f t="shared" si="8"/>
        <v/>
      </c>
      <c r="S95" s="85"/>
      <c r="T95" s="86" t="str">
        <f t="shared" si="9"/>
        <v/>
      </c>
      <c r="U95" s="86"/>
    </row>
    <row r="96" spans="2:21">
      <c r="B96" s="19">
        <v>88</v>
      </c>
      <c r="C96" s="83" t="str">
        <f t="shared" si="6"/>
        <v/>
      </c>
      <c r="D96" s="83"/>
      <c r="E96" s="19"/>
      <c r="F96" s="8"/>
      <c r="G96" s="19" t="s">
        <v>3</v>
      </c>
      <c r="H96" s="84"/>
      <c r="I96" s="84"/>
      <c r="J96" s="19"/>
      <c r="K96" s="83" t="str">
        <f t="shared" si="5"/>
        <v/>
      </c>
      <c r="L96" s="83"/>
      <c r="M96" s="6" t="str">
        <f t="shared" si="7"/>
        <v/>
      </c>
      <c r="N96" s="19"/>
      <c r="O96" s="8"/>
      <c r="P96" s="84"/>
      <c r="Q96" s="84"/>
      <c r="R96" s="85" t="str">
        <f t="shared" si="8"/>
        <v/>
      </c>
      <c r="S96" s="85"/>
      <c r="T96" s="86" t="str">
        <f t="shared" si="9"/>
        <v/>
      </c>
      <c r="U96" s="86"/>
    </row>
    <row r="97" spans="2:21">
      <c r="B97" s="19">
        <v>89</v>
      </c>
      <c r="C97" s="83" t="str">
        <f t="shared" si="6"/>
        <v/>
      </c>
      <c r="D97" s="83"/>
      <c r="E97" s="19"/>
      <c r="F97" s="8"/>
      <c r="G97" s="19" t="s">
        <v>4</v>
      </c>
      <c r="H97" s="84"/>
      <c r="I97" s="84"/>
      <c r="J97" s="19"/>
      <c r="K97" s="83" t="str">
        <f t="shared" si="5"/>
        <v/>
      </c>
      <c r="L97" s="83"/>
      <c r="M97" s="6" t="str">
        <f t="shared" si="7"/>
        <v/>
      </c>
      <c r="N97" s="19"/>
      <c r="O97" s="8"/>
      <c r="P97" s="84"/>
      <c r="Q97" s="84"/>
      <c r="R97" s="85" t="str">
        <f t="shared" si="8"/>
        <v/>
      </c>
      <c r="S97" s="85"/>
      <c r="T97" s="86" t="str">
        <f t="shared" si="9"/>
        <v/>
      </c>
      <c r="U97" s="86"/>
    </row>
    <row r="98" spans="2:21">
      <c r="B98" s="19">
        <v>90</v>
      </c>
      <c r="C98" s="83" t="str">
        <f t="shared" si="6"/>
        <v/>
      </c>
      <c r="D98" s="83"/>
      <c r="E98" s="19"/>
      <c r="F98" s="8"/>
      <c r="G98" s="19" t="s">
        <v>3</v>
      </c>
      <c r="H98" s="84"/>
      <c r="I98" s="84"/>
      <c r="J98" s="19"/>
      <c r="K98" s="83" t="str">
        <f t="shared" si="5"/>
        <v/>
      </c>
      <c r="L98" s="83"/>
      <c r="M98" s="6" t="str">
        <f t="shared" si="7"/>
        <v/>
      </c>
      <c r="N98" s="19"/>
      <c r="O98" s="8"/>
      <c r="P98" s="84"/>
      <c r="Q98" s="84"/>
      <c r="R98" s="85" t="str">
        <f t="shared" si="8"/>
        <v/>
      </c>
      <c r="S98" s="85"/>
      <c r="T98" s="86" t="str">
        <f t="shared" si="9"/>
        <v/>
      </c>
      <c r="U98" s="86"/>
    </row>
    <row r="99" spans="2:21">
      <c r="B99" s="19">
        <v>91</v>
      </c>
      <c r="C99" s="83" t="str">
        <f t="shared" si="6"/>
        <v/>
      </c>
      <c r="D99" s="83"/>
      <c r="E99" s="19"/>
      <c r="F99" s="8"/>
      <c r="G99" s="19" t="s">
        <v>4</v>
      </c>
      <c r="H99" s="84"/>
      <c r="I99" s="84"/>
      <c r="J99" s="19"/>
      <c r="K99" s="83" t="str">
        <f t="shared" si="5"/>
        <v/>
      </c>
      <c r="L99" s="83"/>
      <c r="M99" s="6" t="str">
        <f t="shared" si="7"/>
        <v/>
      </c>
      <c r="N99" s="19"/>
      <c r="O99" s="8"/>
      <c r="P99" s="84"/>
      <c r="Q99" s="84"/>
      <c r="R99" s="85" t="str">
        <f t="shared" si="8"/>
        <v/>
      </c>
      <c r="S99" s="85"/>
      <c r="T99" s="86" t="str">
        <f t="shared" si="9"/>
        <v/>
      </c>
      <c r="U99" s="86"/>
    </row>
    <row r="100" spans="2:21">
      <c r="B100" s="19">
        <v>92</v>
      </c>
      <c r="C100" s="83" t="str">
        <f t="shared" si="6"/>
        <v/>
      </c>
      <c r="D100" s="83"/>
      <c r="E100" s="19"/>
      <c r="F100" s="8"/>
      <c r="G100" s="19" t="s">
        <v>4</v>
      </c>
      <c r="H100" s="84"/>
      <c r="I100" s="84"/>
      <c r="J100" s="19"/>
      <c r="K100" s="83" t="str">
        <f t="shared" si="5"/>
        <v/>
      </c>
      <c r="L100" s="83"/>
      <c r="M100" s="6" t="str">
        <f t="shared" si="7"/>
        <v/>
      </c>
      <c r="N100" s="19"/>
      <c r="O100" s="8"/>
      <c r="P100" s="84"/>
      <c r="Q100" s="84"/>
      <c r="R100" s="85" t="str">
        <f t="shared" si="8"/>
        <v/>
      </c>
      <c r="S100" s="85"/>
      <c r="T100" s="86" t="str">
        <f t="shared" si="9"/>
        <v/>
      </c>
      <c r="U100" s="86"/>
    </row>
    <row r="101" spans="2:21">
      <c r="B101" s="19">
        <v>93</v>
      </c>
      <c r="C101" s="83" t="str">
        <f t="shared" si="6"/>
        <v/>
      </c>
      <c r="D101" s="83"/>
      <c r="E101" s="19"/>
      <c r="F101" s="8"/>
      <c r="G101" s="19" t="s">
        <v>3</v>
      </c>
      <c r="H101" s="84"/>
      <c r="I101" s="84"/>
      <c r="J101" s="19"/>
      <c r="K101" s="83" t="str">
        <f t="shared" si="5"/>
        <v/>
      </c>
      <c r="L101" s="83"/>
      <c r="M101" s="6" t="str">
        <f t="shared" si="7"/>
        <v/>
      </c>
      <c r="N101" s="19"/>
      <c r="O101" s="8"/>
      <c r="P101" s="84"/>
      <c r="Q101" s="84"/>
      <c r="R101" s="85" t="str">
        <f t="shared" si="8"/>
        <v/>
      </c>
      <c r="S101" s="85"/>
      <c r="T101" s="86" t="str">
        <f t="shared" si="9"/>
        <v/>
      </c>
      <c r="U101" s="86"/>
    </row>
    <row r="102" spans="2:21">
      <c r="B102" s="19">
        <v>94</v>
      </c>
      <c r="C102" s="83" t="str">
        <f t="shared" si="6"/>
        <v/>
      </c>
      <c r="D102" s="83"/>
      <c r="E102" s="19"/>
      <c r="F102" s="8"/>
      <c r="G102" s="19" t="s">
        <v>3</v>
      </c>
      <c r="H102" s="84"/>
      <c r="I102" s="84"/>
      <c r="J102" s="19"/>
      <c r="K102" s="83" t="str">
        <f t="shared" si="5"/>
        <v/>
      </c>
      <c r="L102" s="83"/>
      <c r="M102" s="6" t="str">
        <f t="shared" si="7"/>
        <v/>
      </c>
      <c r="N102" s="19"/>
      <c r="O102" s="8"/>
      <c r="P102" s="84"/>
      <c r="Q102" s="84"/>
      <c r="R102" s="85" t="str">
        <f t="shared" si="8"/>
        <v/>
      </c>
      <c r="S102" s="85"/>
      <c r="T102" s="86" t="str">
        <f t="shared" si="9"/>
        <v/>
      </c>
      <c r="U102" s="86"/>
    </row>
    <row r="103" spans="2:21">
      <c r="B103" s="19">
        <v>95</v>
      </c>
      <c r="C103" s="83" t="str">
        <f t="shared" si="6"/>
        <v/>
      </c>
      <c r="D103" s="83"/>
      <c r="E103" s="19"/>
      <c r="F103" s="8"/>
      <c r="G103" s="19" t="s">
        <v>3</v>
      </c>
      <c r="H103" s="84"/>
      <c r="I103" s="84"/>
      <c r="J103" s="19"/>
      <c r="K103" s="83" t="str">
        <f t="shared" si="5"/>
        <v/>
      </c>
      <c r="L103" s="83"/>
      <c r="M103" s="6" t="str">
        <f t="shared" si="7"/>
        <v/>
      </c>
      <c r="N103" s="19"/>
      <c r="O103" s="8"/>
      <c r="P103" s="84"/>
      <c r="Q103" s="84"/>
      <c r="R103" s="85" t="str">
        <f t="shared" si="8"/>
        <v/>
      </c>
      <c r="S103" s="85"/>
      <c r="T103" s="86" t="str">
        <f t="shared" si="9"/>
        <v/>
      </c>
      <c r="U103" s="86"/>
    </row>
    <row r="104" spans="2:21">
      <c r="B104" s="19">
        <v>96</v>
      </c>
      <c r="C104" s="83" t="str">
        <f t="shared" si="6"/>
        <v/>
      </c>
      <c r="D104" s="83"/>
      <c r="E104" s="19"/>
      <c r="F104" s="8"/>
      <c r="G104" s="19" t="s">
        <v>4</v>
      </c>
      <c r="H104" s="84"/>
      <c r="I104" s="84"/>
      <c r="J104" s="19"/>
      <c r="K104" s="83" t="str">
        <f t="shared" si="5"/>
        <v/>
      </c>
      <c r="L104" s="83"/>
      <c r="M104" s="6" t="str">
        <f t="shared" si="7"/>
        <v/>
      </c>
      <c r="N104" s="19"/>
      <c r="O104" s="8"/>
      <c r="P104" s="84"/>
      <c r="Q104" s="84"/>
      <c r="R104" s="85" t="str">
        <f t="shared" si="8"/>
        <v/>
      </c>
      <c r="S104" s="85"/>
      <c r="T104" s="86" t="str">
        <f t="shared" si="9"/>
        <v/>
      </c>
      <c r="U104" s="86"/>
    </row>
    <row r="105" spans="2:21">
      <c r="B105" s="19">
        <v>97</v>
      </c>
      <c r="C105" s="83" t="str">
        <f t="shared" si="6"/>
        <v/>
      </c>
      <c r="D105" s="83"/>
      <c r="E105" s="19"/>
      <c r="F105" s="8"/>
      <c r="G105" s="19" t="s">
        <v>3</v>
      </c>
      <c r="H105" s="84"/>
      <c r="I105" s="84"/>
      <c r="J105" s="19"/>
      <c r="K105" s="83" t="str">
        <f t="shared" si="5"/>
        <v/>
      </c>
      <c r="L105" s="83"/>
      <c r="M105" s="6" t="str">
        <f t="shared" si="7"/>
        <v/>
      </c>
      <c r="N105" s="19"/>
      <c r="O105" s="8"/>
      <c r="P105" s="84"/>
      <c r="Q105" s="84"/>
      <c r="R105" s="85" t="str">
        <f t="shared" si="8"/>
        <v/>
      </c>
      <c r="S105" s="85"/>
      <c r="T105" s="86" t="str">
        <f t="shared" si="9"/>
        <v/>
      </c>
      <c r="U105" s="86"/>
    </row>
    <row r="106" spans="2:21">
      <c r="B106" s="19">
        <v>98</v>
      </c>
      <c r="C106" s="83" t="str">
        <f t="shared" si="6"/>
        <v/>
      </c>
      <c r="D106" s="83"/>
      <c r="E106" s="19"/>
      <c r="F106" s="8"/>
      <c r="G106" s="19" t="s">
        <v>4</v>
      </c>
      <c r="H106" s="84"/>
      <c r="I106" s="84"/>
      <c r="J106" s="19"/>
      <c r="K106" s="83" t="str">
        <f t="shared" si="5"/>
        <v/>
      </c>
      <c r="L106" s="83"/>
      <c r="M106" s="6" t="str">
        <f t="shared" si="7"/>
        <v/>
      </c>
      <c r="N106" s="19"/>
      <c r="O106" s="8"/>
      <c r="P106" s="84"/>
      <c r="Q106" s="84"/>
      <c r="R106" s="85" t="str">
        <f t="shared" si="8"/>
        <v/>
      </c>
      <c r="S106" s="85"/>
      <c r="T106" s="86" t="str">
        <f t="shared" si="9"/>
        <v/>
      </c>
      <c r="U106" s="86"/>
    </row>
    <row r="107" spans="2:21">
      <c r="B107" s="19">
        <v>99</v>
      </c>
      <c r="C107" s="83" t="str">
        <f t="shared" si="6"/>
        <v/>
      </c>
      <c r="D107" s="83"/>
      <c r="E107" s="19"/>
      <c r="F107" s="8"/>
      <c r="G107" s="19" t="s">
        <v>4</v>
      </c>
      <c r="H107" s="84"/>
      <c r="I107" s="84"/>
      <c r="J107" s="19"/>
      <c r="K107" s="83" t="str">
        <f t="shared" si="5"/>
        <v/>
      </c>
      <c r="L107" s="83"/>
      <c r="M107" s="6" t="str">
        <f t="shared" si="7"/>
        <v/>
      </c>
      <c r="N107" s="19"/>
      <c r="O107" s="8"/>
      <c r="P107" s="84"/>
      <c r="Q107" s="84"/>
      <c r="R107" s="85" t="str">
        <f t="shared" si="8"/>
        <v/>
      </c>
      <c r="S107" s="85"/>
      <c r="T107" s="86" t="str">
        <f t="shared" si="9"/>
        <v/>
      </c>
      <c r="U107" s="86"/>
    </row>
    <row r="108" spans="2:21">
      <c r="B108" s="19">
        <v>100</v>
      </c>
      <c r="C108" s="83" t="str">
        <f t="shared" si="6"/>
        <v/>
      </c>
      <c r="D108" s="83"/>
      <c r="E108" s="19"/>
      <c r="F108" s="8"/>
      <c r="G108" s="19" t="s">
        <v>3</v>
      </c>
      <c r="H108" s="84"/>
      <c r="I108" s="84"/>
      <c r="J108" s="19"/>
      <c r="K108" s="83" t="str">
        <f t="shared" si="5"/>
        <v/>
      </c>
      <c r="L108" s="83"/>
      <c r="M108" s="6" t="str">
        <f t="shared" si="7"/>
        <v/>
      </c>
      <c r="N108" s="19"/>
      <c r="O108" s="8"/>
      <c r="P108" s="84"/>
      <c r="Q108" s="84"/>
      <c r="R108" s="85" t="str">
        <f t="shared" si="8"/>
        <v/>
      </c>
      <c r="S108" s="85"/>
      <c r="T108" s="86" t="str">
        <f t="shared" si="9"/>
        <v/>
      </c>
      <c r="U108" s="86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2019-08-16T11:53:35Z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