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sato-Pa-10\Documents\FX\CMA\PB検証\"/>
    </mc:Choice>
  </mc:AlternateContent>
  <xr:revisionPtr revIDLastSave="0" documentId="8_{50B7FF62-92B2-469D-9F5F-868CA5038CC8}" xr6:coauthVersionLast="44" xr6:coauthVersionMax="44" xr10:uidLastSave="{00000000-0000-0000-0000-000000000000}"/>
  <bookViews>
    <workbookView xWindow="11100" yWindow="0" windowWidth="12012" windowHeight="11976" firstSheet="2" activeTab="2" xr2:uid="{00000000-000D-0000-FFFF-FFFF00000000}"/>
  </bookViews>
  <sheets>
    <sheet name="定数" sheetId="29" state="hidden" r:id="rId1"/>
    <sheet name="検証シート　FIB1.27" sheetId="33" r:id="rId2"/>
    <sheet name="検証シート　FIB1.5" sheetId="32" r:id="rId3"/>
    <sheet name="検証シート　FIB2.0" sheetId="31" r:id="rId4"/>
    <sheet name="画像" sheetId="26" r:id="rId5"/>
    <sheet name="気づき" sheetId="9" r:id="rId6"/>
    <sheet name="検証終了通貨" sheetId="10" r:id="rId7"/>
    <sheet name="テンプレ" sheetId="17" state="hidden" r:id="rId8"/>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43" i="31" l="1"/>
  <c r="Y43" i="31" s="1"/>
  <c r="X42" i="31"/>
  <c r="Y42" i="31" s="1"/>
  <c r="X41" i="31"/>
  <c r="Y41" i="31" s="1"/>
  <c r="X40" i="31"/>
  <c r="Y40" i="31" s="1"/>
  <c r="X38" i="31"/>
  <c r="X39" i="31" s="1"/>
  <c r="Y39" i="31" s="1"/>
  <c r="X37" i="31"/>
  <c r="Y37" i="31" s="1"/>
  <c r="X42" i="32"/>
  <c r="Y42" i="32" s="1"/>
  <c r="X41" i="32"/>
  <c r="Y41" i="32" s="1"/>
  <c r="X40" i="32"/>
  <c r="Y40" i="32" s="1"/>
  <c r="X37" i="32"/>
  <c r="X38" i="32" s="1"/>
  <c r="P5" i="32"/>
  <c r="K38" i="31"/>
  <c r="M38" i="31" s="1"/>
  <c r="K38" i="32"/>
  <c r="M38" i="32" s="1"/>
  <c r="M37" i="31"/>
  <c r="K37" i="31"/>
  <c r="K37" i="32"/>
  <c r="M37" i="32" s="1"/>
  <c r="K36" i="31"/>
  <c r="M36" i="31" s="1"/>
  <c r="K36" i="32"/>
  <c r="M36" i="32" s="1"/>
  <c r="M35" i="31"/>
  <c r="K35" i="31"/>
  <c r="K35" i="32"/>
  <c r="M35" i="32" s="1"/>
  <c r="K34" i="31"/>
  <c r="M34" i="31" s="1"/>
  <c r="K34" i="32"/>
  <c r="M34" i="32" s="1"/>
  <c r="K33" i="31"/>
  <c r="M33" i="31" s="1"/>
  <c r="K33" i="32"/>
  <c r="M33" i="32" s="1"/>
  <c r="K32" i="31"/>
  <c r="M32" i="31" s="1"/>
  <c r="K32" i="32"/>
  <c r="M32" i="32" s="1"/>
  <c r="K31" i="31"/>
  <c r="M31" i="31" s="1"/>
  <c r="K31" i="32"/>
  <c r="M31" i="32" s="1"/>
  <c r="K30" i="31"/>
  <c r="M30" i="31" s="1"/>
  <c r="K30" i="32"/>
  <c r="M30" i="32" s="1"/>
  <c r="M29" i="31"/>
  <c r="K29" i="31"/>
  <c r="K29" i="32"/>
  <c r="M29" i="32" s="1"/>
  <c r="K28" i="31"/>
  <c r="M28" i="31" s="1"/>
  <c r="K28" i="32"/>
  <c r="M28" i="32" s="1"/>
  <c r="K27" i="31"/>
  <c r="M27" i="31" s="1"/>
  <c r="K27" i="32"/>
  <c r="M27" i="32" s="1"/>
  <c r="K26" i="31"/>
  <c r="M26" i="31" s="1"/>
  <c r="K26" i="32"/>
  <c r="M26" i="32" s="1"/>
  <c r="K25" i="31"/>
  <c r="M25" i="31" s="1"/>
  <c r="K25" i="32"/>
  <c r="M25" i="32" s="1"/>
  <c r="K24" i="31"/>
  <c r="M24" i="31" s="1"/>
  <c r="K24" i="32"/>
  <c r="M24" i="32" s="1"/>
  <c r="K23" i="31"/>
  <c r="M23" i="31" s="1"/>
  <c r="K23" i="32"/>
  <c r="M23" i="32" s="1"/>
  <c r="K22" i="31"/>
  <c r="M22" i="31" s="1"/>
  <c r="K22" i="32"/>
  <c r="M22" i="32" s="1"/>
  <c r="K21" i="31"/>
  <c r="M21" i="31" s="1"/>
  <c r="K21" i="32"/>
  <c r="M21" i="32" s="1"/>
  <c r="K20" i="31"/>
  <c r="M20" i="31" s="1"/>
  <c r="K20" i="32"/>
  <c r="M20" i="32" s="1"/>
  <c r="K19" i="31"/>
  <c r="M19" i="31" s="1"/>
  <c r="M19" i="32"/>
  <c r="K19" i="32"/>
  <c r="K18" i="31"/>
  <c r="M18" i="31" s="1"/>
  <c r="K18" i="32"/>
  <c r="M18" i="32" s="1"/>
  <c r="K17" i="31"/>
  <c r="M17" i="31" s="1"/>
  <c r="M17" i="32"/>
  <c r="K17" i="32"/>
  <c r="K16" i="31"/>
  <c r="M16" i="31" s="1"/>
  <c r="K16" i="32"/>
  <c r="M16" i="32" s="1"/>
  <c r="K15" i="31"/>
  <c r="M15" i="31" s="1"/>
  <c r="K15" i="32"/>
  <c r="M15" i="32" s="1"/>
  <c r="K14" i="31"/>
  <c r="M14" i="31" s="1"/>
  <c r="K14" i="32"/>
  <c r="M14" i="32" s="1"/>
  <c r="K13" i="31"/>
  <c r="M13" i="31" s="1"/>
  <c r="K13" i="32"/>
  <c r="M13" i="32" s="1"/>
  <c r="K12" i="31"/>
  <c r="M12" i="31" s="1"/>
  <c r="K12" i="32"/>
  <c r="M12" i="32" s="1"/>
  <c r="K11" i="31"/>
  <c r="M11" i="31" s="1"/>
  <c r="K11" i="32"/>
  <c r="M11" i="32" s="1"/>
  <c r="K10" i="31"/>
  <c r="M10" i="31" s="1"/>
  <c r="K10" i="32"/>
  <c r="M10" i="32" s="1"/>
  <c r="M48" i="33"/>
  <c r="K48" i="33"/>
  <c r="M47" i="33"/>
  <c r="K47" i="33"/>
  <c r="M46" i="33"/>
  <c r="K46" i="33"/>
  <c r="M45" i="33"/>
  <c r="K45" i="33"/>
  <c r="M44" i="33"/>
  <c r="K44" i="33"/>
  <c r="M43" i="33"/>
  <c r="K43" i="33"/>
  <c r="M42" i="33"/>
  <c r="K42" i="33"/>
  <c r="M41" i="33"/>
  <c r="K41" i="33"/>
  <c r="M40" i="33"/>
  <c r="K40" i="33"/>
  <c r="M39" i="33"/>
  <c r="K39" i="33"/>
  <c r="K38" i="33"/>
  <c r="M38" i="33" s="1"/>
  <c r="K37" i="33"/>
  <c r="M37" i="33" s="1"/>
  <c r="M36" i="33"/>
  <c r="K36" i="33"/>
  <c r="K35" i="33"/>
  <c r="M35" i="33" s="1"/>
  <c r="K34" i="33"/>
  <c r="M34" i="33" s="1"/>
  <c r="K33" i="33"/>
  <c r="M33" i="33" s="1"/>
  <c r="K32" i="33"/>
  <c r="M32" i="33" s="1"/>
  <c r="K31" i="33"/>
  <c r="M31" i="33" s="1"/>
  <c r="K30" i="33"/>
  <c r="M30" i="33" s="1"/>
  <c r="M29" i="33"/>
  <c r="K29" i="33"/>
  <c r="K28" i="33"/>
  <c r="M28" i="33" s="1"/>
  <c r="M27" i="33"/>
  <c r="K27" i="33"/>
  <c r="K26" i="33"/>
  <c r="M26" i="33" s="1"/>
  <c r="M25" i="33"/>
  <c r="K25" i="33"/>
  <c r="M24" i="33"/>
  <c r="K24" i="33"/>
  <c r="K23" i="33"/>
  <c r="M23" i="33" s="1"/>
  <c r="M22" i="33"/>
  <c r="K22" i="33"/>
  <c r="K21" i="33"/>
  <c r="M21" i="33" s="1"/>
  <c r="K20" i="33"/>
  <c r="M20" i="33" s="1"/>
  <c r="K19" i="33"/>
  <c r="M19" i="33" s="1"/>
  <c r="K18" i="33"/>
  <c r="M18" i="33" s="1"/>
  <c r="K17" i="33"/>
  <c r="M17" i="33" s="1"/>
  <c r="K16" i="33"/>
  <c r="M16" i="33" s="1"/>
  <c r="M15" i="33"/>
  <c r="K15" i="33"/>
  <c r="K14" i="33"/>
  <c r="M14" i="33" s="1"/>
  <c r="K13" i="33"/>
  <c r="M13" i="33" s="1"/>
  <c r="M12" i="33"/>
  <c r="K12" i="33"/>
  <c r="K11" i="33"/>
  <c r="M11" i="33" s="1"/>
  <c r="K10" i="33"/>
  <c r="M10" i="33" s="1"/>
  <c r="K9" i="31"/>
  <c r="M9" i="31" s="1"/>
  <c r="K9" i="32"/>
  <c r="M9" i="32" s="1"/>
  <c r="Y38" i="31" l="1"/>
  <c r="Y38" i="32"/>
  <c r="X39" i="32"/>
  <c r="Y39" i="32" s="1"/>
  <c r="Y37" i="32"/>
  <c r="M71" i="32"/>
  <c r="M70" i="32"/>
  <c r="M69" i="32"/>
  <c r="M68" i="32"/>
  <c r="M67" i="32"/>
  <c r="M66" i="32"/>
  <c r="M65" i="32"/>
  <c r="M64" i="32"/>
  <c r="M63" i="32"/>
  <c r="M62" i="32"/>
  <c r="M61" i="32"/>
  <c r="M60" i="32"/>
  <c r="M59" i="32"/>
  <c r="R71" i="31" l="1"/>
  <c r="C72" i="31" s="1"/>
  <c r="R70" i="31"/>
  <c r="C71" i="31" s="1"/>
  <c r="R69" i="31"/>
  <c r="C70" i="31" s="1"/>
  <c r="R68" i="31"/>
  <c r="C69" i="31" s="1"/>
  <c r="R67" i="31"/>
  <c r="C68" i="31" s="1"/>
  <c r="R66" i="31"/>
  <c r="C67" i="31" s="1"/>
  <c r="R65" i="31"/>
  <c r="C66" i="31" s="1"/>
  <c r="R64" i="31"/>
  <c r="C65" i="31" s="1"/>
  <c r="R63" i="31"/>
  <c r="C64" i="31" s="1"/>
  <c r="R62" i="31"/>
  <c r="C63" i="31" s="1"/>
  <c r="R61" i="31"/>
  <c r="C62" i="31" s="1"/>
  <c r="R60" i="31"/>
  <c r="C61" i="31" s="1"/>
  <c r="R59" i="31"/>
  <c r="C60" i="31" s="1"/>
  <c r="M76" i="31"/>
  <c r="M75" i="31"/>
  <c r="M74" i="31"/>
  <c r="M73" i="31"/>
  <c r="M72" i="31"/>
  <c r="M71" i="31"/>
  <c r="M70" i="31"/>
  <c r="M69" i="31"/>
  <c r="M68" i="31"/>
  <c r="M67" i="31"/>
  <c r="M66" i="31"/>
  <c r="M65" i="31"/>
  <c r="M64" i="31"/>
  <c r="M63" i="31"/>
  <c r="M62" i="31"/>
  <c r="M61" i="31"/>
  <c r="M60" i="31"/>
  <c r="M59" i="31"/>
  <c r="T63" i="33"/>
  <c r="T62" i="33"/>
  <c r="T61" i="33"/>
  <c r="T60" i="33"/>
  <c r="T59" i="33"/>
  <c r="T58" i="33"/>
  <c r="T57" i="33"/>
  <c r="T56" i="33"/>
  <c r="T55" i="33"/>
  <c r="T54" i="33"/>
  <c r="T53" i="33"/>
  <c r="T52" i="33"/>
  <c r="T51" i="33"/>
  <c r="T50" i="33"/>
  <c r="T49" i="33"/>
  <c r="T48" i="33"/>
  <c r="T47" i="33"/>
  <c r="T46" i="33"/>
  <c r="T45" i="33"/>
  <c r="T44" i="33"/>
  <c r="T43" i="33"/>
  <c r="T42" i="33"/>
  <c r="T41" i="33"/>
  <c r="T40" i="33"/>
  <c r="T39" i="33"/>
  <c r="T38" i="33"/>
  <c r="T37" i="33"/>
  <c r="T36" i="33"/>
  <c r="T35" i="33"/>
  <c r="T34" i="33"/>
  <c r="T33" i="33"/>
  <c r="T32" i="33"/>
  <c r="T31" i="33"/>
  <c r="T30" i="33"/>
  <c r="T29" i="33"/>
  <c r="T28" i="33"/>
  <c r="T27" i="33"/>
  <c r="T26" i="33"/>
  <c r="T25" i="33"/>
  <c r="T24" i="33"/>
  <c r="T23" i="33"/>
  <c r="T22" i="33"/>
  <c r="T21" i="33"/>
  <c r="T20" i="33"/>
  <c r="T19" i="33"/>
  <c r="T18" i="33"/>
  <c r="T17" i="33"/>
  <c r="T16" i="33"/>
  <c r="T15" i="33"/>
  <c r="T14" i="33"/>
  <c r="T13" i="33"/>
  <c r="T12" i="33"/>
  <c r="T11" i="33"/>
  <c r="T10" i="33"/>
  <c r="R98" i="33"/>
  <c r="R97" i="33"/>
  <c r="R96" i="33"/>
  <c r="R95" i="33"/>
  <c r="R94" i="33"/>
  <c r="R93" i="33"/>
  <c r="R92" i="33"/>
  <c r="R91" i="33"/>
  <c r="R90" i="33"/>
  <c r="R89" i="33"/>
  <c r="R88" i="33"/>
  <c r="R87" i="33"/>
  <c r="R86" i="33"/>
  <c r="R85" i="33"/>
  <c r="R84" i="33"/>
  <c r="R83" i="33"/>
  <c r="R82" i="33"/>
  <c r="R81" i="33"/>
  <c r="R80" i="33"/>
  <c r="R79" i="33"/>
  <c r="R78" i="33"/>
  <c r="R77" i="33"/>
  <c r="R76" i="33"/>
  <c r="R75" i="33"/>
  <c r="R74" i="33"/>
  <c r="R73" i="33"/>
  <c r="R72" i="33"/>
  <c r="R71" i="33"/>
  <c r="R70" i="33"/>
  <c r="R69" i="33"/>
  <c r="R68" i="33"/>
  <c r="R67" i="33"/>
  <c r="R66" i="33"/>
  <c r="R65" i="33"/>
  <c r="R64" i="33"/>
  <c r="R63" i="33"/>
  <c r="R62" i="33"/>
  <c r="R61" i="33"/>
  <c r="R60" i="33"/>
  <c r="R59" i="33"/>
  <c r="M108" i="33"/>
  <c r="M107" i="33"/>
  <c r="M106" i="33"/>
  <c r="M105" i="33"/>
  <c r="M104" i="33"/>
  <c r="M103" i="33"/>
  <c r="M102" i="33"/>
  <c r="M101" i="33"/>
  <c r="M100" i="33"/>
  <c r="M99" i="33"/>
  <c r="M98" i="33"/>
  <c r="M97" i="33"/>
  <c r="M96" i="33"/>
  <c r="M95" i="33"/>
  <c r="M94" i="33"/>
  <c r="M93" i="33"/>
  <c r="M92" i="33"/>
  <c r="M91" i="33"/>
  <c r="M90" i="33"/>
  <c r="M89" i="33"/>
  <c r="M88" i="33"/>
  <c r="M87" i="33"/>
  <c r="M86" i="33"/>
  <c r="M85" i="33"/>
  <c r="M84" i="33"/>
  <c r="M83" i="33"/>
  <c r="M82" i="33"/>
  <c r="M81" i="33"/>
  <c r="M80" i="33"/>
  <c r="M79" i="33"/>
  <c r="M78" i="33"/>
  <c r="M77" i="33"/>
  <c r="M76" i="33"/>
  <c r="M75" i="33"/>
  <c r="M74" i="33"/>
  <c r="M73" i="33"/>
  <c r="M72" i="33"/>
  <c r="M71" i="33"/>
  <c r="M70" i="33"/>
  <c r="M69" i="33"/>
  <c r="M68" i="33"/>
  <c r="M67" i="33"/>
  <c r="M66" i="33"/>
  <c r="M65" i="33"/>
  <c r="M64" i="33"/>
  <c r="M63" i="33"/>
  <c r="M62" i="33"/>
  <c r="M61" i="33"/>
  <c r="M60" i="33"/>
  <c r="M59" i="33"/>
  <c r="R107" i="33"/>
  <c r="R106" i="33"/>
  <c r="R105" i="33"/>
  <c r="R104" i="33"/>
  <c r="R103" i="33"/>
  <c r="R102" i="33"/>
  <c r="R101" i="33"/>
  <c r="R100" i="33"/>
  <c r="R99" i="33"/>
  <c r="K100" i="33"/>
  <c r="K99" i="33"/>
  <c r="K98" i="33"/>
  <c r="K97" i="33"/>
  <c r="K96" i="33"/>
  <c r="K95" i="33"/>
  <c r="K94" i="33"/>
  <c r="K93" i="33"/>
  <c r="K92" i="33"/>
  <c r="K91" i="33"/>
  <c r="K90" i="33"/>
  <c r="K89" i="33"/>
  <c r="K88" i="33"/>
  <c r="K87" i="33"/>
  <c r="K86" i="33"/>
  <c r="K85" i="33"/>
  <c r="K84" i="33"/>
  <c r="K83" i="33"/>
  <c r="K82" i="33"/>
  <c r="K81" i="33"/>
  <c r="K80" i="33"/>
  <c r="K79" i="33"/>
  <c r="K78" i="33"/>
  <c r="K77" i="33"/>
  <c r="K76" i="33"/>
  <c r="K75" i="33"/>
  <c r="K74" i="33"/>
  <c r="K73" i="33"/>
  <c r="K72" i="33"/>
  <c r="K71" i="33"/>
  <c r="K70" i="33"/>
  <c r="K69" i="33"/>
  <c r="K68" i="33"/>
  <c r="K67" i="33"/>
  <c r="K66" i="33"/>
  <c r="K65" i="33"/>
  <c r="K64" i="33"/>
  <c r="K63" i="33"/>
  <c r="K62" i="33"/>
  <c r="K61" i="33"/>
  <c r="K60" i="33"/>
  <c r="K59" i="33"/>
  <c r="V108" i="33" l="1"/>
  <c r="T108" i="33"/>
  <c r="W108" i="33" s="1"/>
  <c r="R108" i="33"/>
  <c r="K108" i="33"/>
  <c r="V107" i="33"/>
  <c r="T107" i="33"/>
  <c r="W107" i="33" s="1"/>
  <c r="C108" i="33"/>
  <c r="X108" i="33" s="1"/>
  <c r="Y108" i="33" s="1"/>
  <c r="K107" i="33"/>
  <c r="V106" i="33"/>
  <c r="T106" i="33"/>
  <c r="W106" i="33" s="1"/>
  <c r="C107" i="33"/>
  <c r="X107" i="33" s="1"/>
  <c r="Y107" i="33" s="1"/>
  <c r="K106" i="33"/>
  <c r="V105" i="33"/>
  <c r="T105" i="33"/>
  <c r="W105" i="33" s="1"/>
  <c r="C106" i="33"/>
  <c r="X106" i="33" s="1"/>
  <c r="Y106" i="33" s="1"/>
  <c r="K105" i="33"/>
  <c r="V104" i="33"/>
  <c r="T104" i="33"/>
  <c r="W104" i="33" s="1"/>
  <c r="C105" i="33"/>
  <c r="X105" i="33" s="1"/>
  <c r="Y105" i="33" s="1"/>
  <c r="K104" i="33"/>
  <c r="V103" i="33"/>
  <c r="T103" i="33"/>
  <c r="W103" i="33" s="1"/>
  <c r="C104" i="33"/>
  <c r="X104" i="33" s="1"/>
  <c r="Y104" i="33" s="1"/>
  <c r="K103" i="33"/>
  <c r="V102" i="33"/>
  <c r="T102" i="33"/>
  <c r="W102" i="33" s="1"/>
  <c r="C103" i="33"/>
  <c r="X103" i="33" s="1"/>
  <c r="Y103" i="33" s="1"/>
  <c r="K102" i="33"/>
  <c r="V101" i="33"/>
  <c r="T101" i="33"/>
  <c r="W101" i="33" s="1"/>
  <c r="C102" i="33"/>
  <c r="X102" i="33" s="1"/>
  <c r="Y102" i="33" s="1"/>
  <c r="K101" i="33"/>
  <c r="V100" i="33"/>
  <c r="T100" i="33"/>
  <c r="W100" i="33" s="1"/>
  <c r="C101" i="33"/>
  <c r="X101" i="33" s="1"/>
  <c r="Y101" i="33" s="1"/>
  <c r="V99" i="33"/>
  <c r="T99" i="33"/>
  <c r="W99" i="33" s="1"/>
  <c r="C100" i="33"/>
  <c r="X100" i="33" s="1"/>
  <c r="Y100" i="33" s="1"/>
  <c r="V98" i="33"/>
  <c r="T98" i="33"/>
  <c r="W98" i="33" s="1"/>
  <c r="C99" i="33"/>
  <c r="X99" i="33" s="1"/>
  <c r="Y99" i="33" s="1"/>
  <c r="V97" i="33"/>
  <c r="T97" i="33"/>
  <c r="W97" i="33" s="1"/>
  <c r="C98" i="33"/>
  <c r="X98" i="33" s="1"/>
  <c r="Y98" i="33" s="1"/>
  <c r="V96" i="33"/>
  <c r="T96" i="33"/>
  <c r="W96" i="33" s="1"/>
  <c r="C97" i="33"/>
  <c r="X97" i="33" s="1"/>
  <c r="Y97" i="33" s="1"/>
  <c r="V95" i="33"/>
  <c r="T95" i="33"/>
  <c r="W95" i="33" s="1"/>
  <c r="C96" i="33"/>
  <c r="X96" i="33" s="1"/>
  <c r="Y96" i="33" s="1"/>
  <c r="V94" i="33"/>
  <c r="T94" i="33"/>
  <c r="W94" i="33" s="1"/>
  <c r="C95" i="33"/>
  <c r="X95" i="33" s="1"/>
  <c r="Y95" i="33" s="1"/>
  <c r="V93" i="33"/>
  <c r="T93" i="33"/>
  <c r="W93" i="33" s="1"/>
  <c r="C94" i="33"/>
  <c r="X94" i="33" s="1"/>
  <c r="Y94" i="33" s="1"/>
  <c r="V92" i="33"/>
  <c r="T92" i="33"/>
  <c r="W92" i="33" s="1"/>
  <c r="C93" i="33"/>
  <c r="X93" i="33" s="1"/>
  <c r="Y93" i="33" s="1"/>
  <c r="V91" i="33"/>
  <c r="T91" i="33"/>
  <c r="W91" i="33" s="1"/>
  <c r="C92" i="33"/>
  <c r="X92" i="33" s="1"/>
  <c r="Y92" i="33" s="1"/>
  <c r="V90" i="33"/>
  <c r="T90" i="33"/>
  <c r="W90" i="33" s="1"/>
  <c r="C91" i="33"/>
  <c r="X91" i="33" s="1"/>
  <c r="Y91" i="33" s="1"/>
  <c r="V89" i="33"/>
  <c r="T89" i="33"/>
  <c r="W89" i="33" s="1"/>
  <c r="C90" i="33"/>
  <c r="X90" i="33" s="1"/>
  <c r="Y90" i="33" s="1"/>
  <c r="V88" i="33"/>
  <c r="T88" i="33"/>
  <c r="W88" i="33" s="1"/>
  <c r="C89" i="33"/>
  <c r="X89" i="33" s="1"/>
  <c r="Y89" i="33" s="1"/>
  <c r="V87" i="33"/>
  <c r="T87" i="33"/>
  <c r="W87" i="33" s="1"/>
  <c r="C88" i="33"/>
  <c r="X88" i="33" s="1"/>
  <c r="Y88" i="33" s="1"/>
  <c r="V86" i="33"/>
  <c r="T86" i="33"/>
  <c r="W86" i="33" s="1"/>
  <c r="C87" i="33"/>
  <c r="X87" i="33" s="1"/>
  <c r="Y87" i="33" s="1"/>
  <c r="V85" i="33"/>
  <c r="T85" i="33"/>
  <c r="W85" i="33" s="1"/>
  <c r="C86" i="33"/>
  <c r="X86" i="33" s="1"/>
  <c r="Y86" i="33" s="1"/>
  <c r="V84" i="33"/>
  <c r="T84" i="33"/>
  <c r="W84" i="33" s="1"/>
  <c r="C85" i="33"/>
  <c r="X85" i="33" s="1"/>
  <c r="Y85" i="33" s="1"/>
  <c r="V83" i="33"/>
  <c r="T83" i="33"/>
  <c r="W83" i="33" s="1"/>
  <c r="C84" i="33"/>
  <c r="X84" i="33" s="1"/>
  <c r="Y84" i="33" s="1"/>
  <c r="V82" i="33"/>
  <c r="T82" i="33"/>
  <c r="W82" i="33" s="1"/>
  <c r="C83" i="33"/>
  <c r="X83" i="33" s="1"/>
  <c r="Y83" i="33" s="1"/>
  <c r="V81" i="33"/>
  <c r="T81" i="33"/>
  <c r="W81" i="33" s="1"/>
  <c r="C82" i="33"/>
  <c r="X82" i="33" s="1"/>
  <c r="Y82" i="33" s="1"/>
  <c r="V80" i="33"/>
  <c r="T80" i="33"/>
  <c r="W80" i="33" s="1"/>
  <c r="C81" i="33"/>
  <c r="X81" i="33" s="1"/>
  <c r="Y81" i="33" s="1"/>
  <c r="V79" i="33"/>
  <c r="T79" i="33"/>
  <c r="W79" i="33" s="1"/>
  <c r="C80" i="33"/>
  <c r="X80" i="33" s="1"/>
  <c r="Y80" i="33" s="1"/>
  <c r="V78" i="33"/>
  <c r="T78" i="33"/>
  <c r="W78" i="33" s="1"/>
  <c r="C79" i="33"/>
  <c r="X79" i="33" s="1"/>
  <c r="Y79" i="33" s="1"/>
  <c r="V77" i="33"/>
  <c r="T77" i="33"/>
  <c r="W77" i="33" s="1"/>
  <c r="C78" i="33"/>
  <c r="X78" i="33" s="1"/>
  <c r="Y78" i="33" s="1"/>
  <c r="V76" i="33"/>
  <c r="T76" i="33"/>
  <c r="W76" i="33" s="1"/>
  <c r="C77" i="33"/>
  <c r="X77" i="33" s="1"/>
  <c r="Y77" i="33" s="1"/>
  <c r="V75" i="33"/>
  <c r="T75" i="33"/>
  <c r="W75" i="33" s="1"/>
  <c r="C76" i="33"/>
  <c r="X76" i="33" s="1"/>
  <c r="Y76" i="33" s="1"/>
  <c r="V74" i="33"/>
  <c r="T74" i="33"/>
  <c r="W74" i="33" s="1"/>
  <c r="C75" i="33"/>
  <c r="X75" i="33" s="1"/>
  <c r="Y75" i="33" s="1"/>
  <c r="V73" i="33"/>
  <c r="T73" i="33"/>
  <c r="W73" i="33" s="1"/>
  <c r="C74" i="33"/>
  <c r="X74" i="33" s="1"/>
  <c r="Y74" i="33" s="1"/>
  <c r="V72" i="33"/>
  <c r="T72" i="33"/>
  <c r="W72" i="33" s="1"/>
  <c r="C73" i="33"/>
  <c r="X73" i="33" s="1"/>
  <c r="Y73" i="33" s="1"/>
  <c r="V71" i="33"/>
  <c r="T71" i="33"/>
  <c r="W71" i="33" s="1"/>
  <c r="C72" i="33"/>
  <c r="X72" i="33" s="1"/>
  <c r="Y72" i="33" s="1"/>
  <c r="V70" i="33"/>
  <c r="T70" i="33"/>
  <c r="W70" i="33" s="1"/>
  <c r="C71" i="33"/>
  <c r="X71" i="33" s="1"/>
  <c r="Y71" i="33" s="1"/>
  <c r="V69" i="33"/>
  <c r="T69" i="33"/>
  <c r="W69" i="33" s="1"/>
  <c r="C70" i="33"/>
  <c r="X70" i="33" s="1"/>
  <c r="Y70" i="33" s="1"/>
  <c r="V68" i="33"/>
  <c r="T68" i="33"/>
  <c r="W68" i="33"/>
  <c r="C69" i="33"/>
  <c r="X69" i="33" s="1"/>
  <c r="Y69" i="33" s="1"/>
  <c r="V67" i="33"/>
  <c r="T67" i="33"/>
  <c r="W67" i="33" s="1"/>
  <c r="C68" i="33"/>
  <c r="X68" i="33" s="1"/>
  <c r="Y68" i="33" s="1"/>
  <c r="V66" i="33"/>
  <c r="T66" i="33"/>
  <c r="W66" i="33" s="1"/>
  <c r="C67" i="33"/>
  <c r="X67" i="33" s="1"/>
  <c r="Y67" i="33" s="1"/>
  <c r="V65" i="33"/>
  <c r="T65" i="33"/>
  <c r="W65" i="33" s="1"/>
  <c r="C66" i="33"/>
  <c r="X66" i="33" s="1"/>
  <c r="Y66" i="33" s="1"/>
  <c r="V64" i="33"/>
  <c r="T64" i="33"/>
  <c r="W64" i="33" s="1"/>
  <c r="C65" i="33"/>
  <c r="X65" i="33" s="1"/>
  <c r="Y65" i="33" s="1"/>
  <c r="V63" i="33"/>
  <c r="W63" i="33"/>
  <c r="C64" i="33"/>
  <c r="X64" i="33" s="1"/>
  <c r="Y64" i="33" s="1"/>
  <c r="V62" i="33"/>
  <c r="W62" i="33"/>
  <c r="C63" i="33"/>
  <c r="X63" i="33" s="1"/>
  <c r="Y63" i="33" s="1"/>
  <c r="V61" i="33"/>
  <c r="W61" i="33"/>
  <c r="C62" i="33"/>
  <c r="X62" i="33" s="1"/>
  <c r="Y62" i="33" s="1"/>
  <c r="V60" i="33"/>
  <c r="W60" i="33"/>
  <c r="C61" i="33"/>
  <c r="X61" i="33" s="1"/>
  <c r="Y61" i="33" s="1"/>
  <c r="V59" i="33"/>
  <c r="W59" i="33"/>
  <c r="C60" i="33"/>
  <c r="X60" i="33" s="1"/>
  <c r="Y60" i="33" s="1"/>
  <c r="V58" i="33"/>
  <c r="W58" i="33"/>
  <c r="V57" i="33"/>
  <c r="V56" i="33"/>
  <c r="W56" i="33"/>
  <c r="W57" i="33" s="1"/>
  <c r="V55" i="33"/>
  <c r="W55" i="33"/>
  <c r="V54" i="33"/>
  <c r="W54" i="33"/>
  <c r="V53" i="33"/>
  <c r="W53" i="33"/>
  <c r="V52" i="33"/>
  <c r="W52" i="33"/>
  <c r="V51" i="33"/>
  <c r="V50" i="33"/>
  <c r="W50" i="33"/>
  <c r="W51" i="33" s="1"/>
  <c r="V49" i="33"/>
  <c r="W49" i="33"/>
  <c r="V48" i="33"/>
  <c r="W48" i="33"/>
  <c r="V47" i="33"/>
  <c r="V46" i="33"/>
  <c r="V45" i="33"/>
  <c r="W45" i="33"/>
  <c r="W46" i="33" s="1"/>
  <c r="W47" i="33" s="1"/>
  <c r="V44" i="33"/>
  <c r="W44" i="33"/>
  <c r="V43" i="33"/>
  <c r="W43" i="33"/>
  <c r="V42" i="33"/>
  <c r="W42" i="33"/>
  <c r="V41" i="33"/>
  <c r="W41" i="33"/>
  <c r="V40" i="33"/>
  <c r="W40" i="33"/>
  <c r="V39" i="33"/>
  <c r="W39" i="33"/>
  <c r="V38" i="33"/>
  <c r="V37" i="33"/>
  <c r="W37" i="33"/>
  <c r="V36" i="33"/>
  <c r="V35" i="33"/>
  <c r="V34" i="33"/>
  <c r="V33" i="33"/>
  <c r="W33" i="33"/>
  <c r="W34" i="33" s="1"/>
  <c r="W35" i="33" s="1"/>
  <c r="W36" i="33" s="1"/>
  <c r="V32" i="33"/>
  <c r="W32" i="33"/>
  <c r="V31" i="33"/>
  <c r="W31" i="33"/>
  <c r="V30" i="33"/>
  <c r="V29" i="33"/>
  <c r="W29" i="33"/>
  <c r="W30" i="33" s="1"/>
  <c r="V28" i="33"/>
  <c r="W28" i="33"/>
  <c r="V27" i="33"/>
  <c r="W27" i="33"/>
  <c r="V26" i="33"/>
  <c r="W26" i="33"/>
  <c r="V25" i="33"/>
  <c r="W25" i="33"/>
  <c r="V24" i="33"/>
  <c r="W24" i="33"/>
  <c r="V23" i="33"/>
  <c r="W23" i="33"/>
  <c r="V22" i="33"/>
  <c r="V21" i="33"/>
  <c r="V20" i="33"/>
  <c r="W18" i="33"/>
  <c r="W19" i="33" s="1"/>
  <c r="W16" i="33"/>
  <c r="W17" i="33" s="1"/>
  <c r="W15" i="33"/>
  <c r="W11" i="33"/>
  <c r="T9" i="33"/>
  <c r="W9" i="33" s="1"/>
  <c r="W10" i="33" s="1"/>
  <c r="K9" i="33"/>
  <c r="M9" i="33" s="1"/>
  <c r="C9" i="33"/>
  <c r="V107" i="32"/>
  <c r="T107" i="32"/>
  <c r="W107" i="32" s="1"/>
  <c r="R107" i="32"/>
  <c r="M107" i="32"/>
  <c r="K107" i="32"/>
  <c r="V106" i="32"/>
  <c r="T106" i="32"/>
  <c r="W106" i="32" s="1"/>
  <c r="R106" i="32"/>
  <c r="C107" i="32" s="1"/>
  <c r="X107" i="32" s="1"/>
  <c r="Y107" i="32" s="1"/>
  <c r="M106" i="32"/>
  <c r="K106" i="32"/>
  <c r="V105" i="32"/>
  <c r="T105" i="32"/>
  <c r="W105" i="32" s="1"/>
  <c r="R105" i="32"/>
  <c r="C106" i="32" s="1"/>
  <c r="X106" i="32" s="1"/>
  <c r="Y106" i="32" s="1"/>
  <c r="M105" i="32"/>
  <c r="K105" i="32"/>
  <c r="V104" i="32"/>
  <c r="T104" i="32"/>
  <c r="W104" i="32" s="1"/>
  <c r="R104" i="32"/>
  <c r="C105" i="32" s="1"/>
  <c r="X105" i="32" s="1"/>
  <c r="Y105" i="32" s="1"/>
  <c r="M104" i="32"/>
  <c r="K104" i="32"/>
  <c r="V103" i="32"/>
  <c r="T103" i="32"/>
  <c r="W103" i="32" s="1"/>
  <c r="R103" i="32"/>
  <c r="C104" i="32" s="1"/>
  <c r="X104" i="32" s="1"/>
  <c r="Y104" i="32" s="1"/>
  <c r="M103" i="32"/>
  <c r="K103" i="32"/>
  <c r="V102" i="32"/>
  <c r="T102" i="32"/>
  <c r="W102" i="32" s="1"/>
  <c r="R102" i="32"/>
  <c r="C103" i="32" s="1"/>
  <c r="X103" i="32" s="1"/>
  <c r="Y103" i="32" s="1"/>
  <c r="M102" i="32"/>
  <c r="K102" i="32"/>
  <c r="V101" i="32"/>
  <c r="T101" i="32"/>
  <c r="W101" i="32" s="1"/>
  <c r="R101" i="32"/>
  <c r="C102" i="32" s="1"/>
  <c r="X102" i="32" s="1"/>
  <c r="Y102" i="32" s="1"/>
  <c r="V100" i="32"/>
  <c r="T100" i="32"/>
  <c r="W100" i="32" s="1"/>
  <c r="R100" i="32"/>
  <c r="C101" i="32" s="1"/>
  <c r="X101" i="32" s="1"/>
  <c r="Y101" i="32" s="1"/>
  <c r="V99" i="32"/>
  <c r="T99" i="32"/>
  <c r="W99" i="32" s="1"/>
  <c r="R99" i="32"/>
  <c r="C100" i="32" s="1"/>
  <c r="X100" i="32" s="1"/>
  <c r="Y100" i="32" s="1"/>
  <c r="V98" i="32"/>
  <c r="T98" i="32"/>
  <c r="W98" i="32" s="1"/>
  <c r="R98" i="32"/>
  <c r="C99" i="32" s="1"/>
  <c r="X99" i="32" s="1"/>
  <c r="Y99" i="32" s="1"/>
  <c r="V97" i="32"/>
  <c r="T97" i="32"/>
  <c r="W97" i="32" s="1"/>
  <c r="R97" i="32"/>
  <c r="C98" i="32" s="1"/>
  <c r="X98" i="32" s="1"/>
  <c r="Y98" i="32" s="1"/>
  <c r="V96" i="32"/>
  <c r="T96" i="32"/>
  <c r="W96" i="32" s="1"/>
  <c r="R96" i="32"/>
  <c r="C97" i="32" s="1"/>
  <c r="X97" i="32" s="1"/>
  <c r="Y97" i="32" s="1"/>
  <c r="V95" i="32"/>
  <c r="T95" i="32"/>
  <c r="W95" i="32" s="1"/>
  <c r="R95" i="32"/>
  <c r="C96" i="32" s="1"/>
  <c r="X96" i="32" s="1"/>
  <c r="Y96" i="32" s="1"/>
  <c r="V94" i="32"/>
  <c r="T94" i="32"/>
  <c r="W94" i="32" s="1"/>
  <c r="R94" i="32"/>
  <c r="C95" i="32" s="1"/>
  <c r="X95" i="32" s="1"/>
  <c r="Y95" i="32" s="1"/>
  <c r="V93" i="32"/>
  <c r="T93" i="32"/>
  <c r="W93" i="32" s="1"/>
  <c r="R93" i="32"/>
  <c r="C94" i="32" s="1"/>
  <c r="X94" i="32" s="1"/>
  <c r="Y94" i="32" s="1"/>
  <c r="V92" i="32"/>
  <c r="T92" i="32"/>
  <c r="W92" i="32" s="1"/>
  <c r="R92" i="32"/>
  <c r="C93" i="32" s="1"/>
  <c r="X93" i="32" s="1"/>
  <c r="Y93" i="32" s="1"/>
  <c r="V91" i="32"/>
  <c r="T91" i="32"/>
  <c r="W91" i="32" s="1"/>
  <c r="R91" i="32"/>
  <c r="C92" i="32" s="1"/>
  <c r="X92" i="32" s="1"/>
  <c r="Y92" i="32" s="1"/>
  <c r="V90" i="32"/>
  <c r="T90" i="32"/>
  <c r="W90" i="32" s="1"/>
  <c r="R90" i="32"/>
  <c r="C91" i="32" s="1"/>
  <c r="X91" i="32" s="1"/>
  <c r="Y91" i="32" s="1"/>
  <c r="V89" i="32"/>
  <c r="T89" i="32"/>
  <c r="W89" i="32" s="1"/>
  <c r="R89" i="32"/>
  <c r="C90" i="32" s="1"/>
  <c r="X90" i="32" s="1"/>
  <c r="Y90" i="32" s="1"/>
  <c r="V88" i="32"/>
  <c r="T88" i="32"/>
  <c r="W88" i="32" s="1"/>
  <c r="R88" i="32"/>
  <c r="C89" i="32" s="1"/>
  <c r="X89" i="32" s="1"/>
  <c r="Y89" i="32" s="1"/>
  <c r="V87" i="32"/>
  <c r="T87" i="32"/>
  <c r="W87" i="32" s="1"/>
  <c r="R87" i="32"/>
  <c r="C88" i="32" s="1"/>
  <c r="X88" i="32" s="1"/>
  <c r="Y88" i="32" s="1"/>
  <c r="V86" i="32"/>
  <c r="T86" i="32"/>
  <c r="W86" i="32" s="1"/>
  <c r="R86" i="32"/>
  <c r="C87" i="32" s="1"/>
  <c r="X87" i="32" s="1"/>
  <c r="Y87" i="32" s="1"/>
  <c r="V85" i="32"/>
  <c r="T85" i="32"/>
  <c r="W85" i="32" s="1"/>
  <c r="R85" i="32"/>
  <c r="C86" i="32" s="1"/>
  <c r="X86" i="32" s="1"/>
  <c r="Y86" i="32" s="1"/>
  <c r="V84" i="32"/>
  <c r="T84" i="32"/>
  <c r="W84" i="32" s="1"/>
  <c r="R84" i="32"/>
  <c r="C85" i="32" s="1"/>
  <c r="X85" i="32" s="1"/>
  <c r="Y85" i="32" s="1"/>
  <c r="V83" i="32"/>
  <c r="T83" i="32"/>
  <c r="W83" i="32" s="1"/>
  <c r="R83" i="32"/>
  <c r="C84" i="32" s="1"/>
  <c r="X84" i="32" s="1"/>
  <c r="Y84" i="32" s="1"/>
  <c r="V82" i="32"/>
  <c r="T82" i="32"/>
  <c r="W82" i="32" s="1"/>
  <c r="R82" i="32"/>
  <c r="C83" i="32" s="1"/>
  <c r="X83" i="32" s="1"/>
  <c r="Y83" i="32" s="1"/>
  <c r="V81" i="32"/>
  <c r="T81" i="32"/>
  <c r="W81" i="32" s="1"/>
  <c r="R81" i="32"/>
  <c r="C82" i="32" s="1"/>
  <c r="X82" i="32" s="1"/>
  <c r="Y82" i="32" s="1"/>
  <c r="V80" i="32"/>
  <c r="T80" i="32"/>
  <c r="W80" i="32" s="1"/>
  <c r="R80" i="32"/>
  <c r="C81" i="32" s="1"/>
  <c r="X81" i="32" s="1"/>
  <c r="Y81" i="32" s="1"/>
  <c r="V79" i="32"/>
  <c r="T79" i="32"/>
  <c r="W79" i="32" s="1"/>
  <c r="R79" i="32"/>
  <c r="C80" i="32" s="1"/>
  <c r="X80" i="32" s="1"/>
  <c r="Y80" i="32" s="1"/>
  <c r="V78" i="32"/>
  <c r="T78" i="32"/>
  <c r="W78" i="32" s="1"/>
  <c r="R78" i="32"/>
  <c r="C79" i="32" s="1"/>
  <c r="X79" i="32" s="1"/>
  <c r="Y79" i="32" s="1"/>
  <c r="V77" i="32"/>
  <c r="T77" i="32"/>
  <c r="W77" i="32" s="1"/>
  <c r="R77" i="32"/>
  <c r="C78" i="32" s="1"/>
  <c r="X78" i="32" s="1"/>
  <c r="Y78" i="32" s="1"/>
  <c r="V76" i="32"/>
  <c r="T76" i="32"/>
  <c r="W76" i="32" s="1"/>
  <c r="R76" i="32"/>
  <c r="C77" i="32" s="1"/>
  <c r="X77" i="32" s="1"/>
  <c r="Y77" i="32" s="1"/>
  <c r="V75" i="32"/>
  <c r="T75" i="32"/>
  <c r="W75" i="32" s="1"/>
  <c r="R75" i="32"/>
  <c r="C76" i="32" s="1"/>
  <c r="X76" i="32" s="1"/>
  <c r="Y76" i="32" s="1"/>
  <c r="V74" i="32"/>
  <c r="T74" i="32"/>
  <c r="W74" i="32" s="1"/>
  <c r="R74" i="32"/>
  <c r="C75" i="32" s="1"/>
  <c r="X75" i="32" s="1"/>
  <c r="Y75" i="32" s="1"/>
  <c r="V73" i="32"/>
  <c r="T73" i="32"/>
  <c r="W73" i="32" s="1"/>
  <c r="R73" i="32"/>
  <c r="C74" i="32" s="1"/>
  <c r="X74" i="32" s="1"/>
  <c r="Y74" i="32" s="1"/>
  <c r="V72" i="32"/>
  <c r="T72" i="32"/>
  <c r="W72" i="32" s="1"/>
  <c r="R72" i="32"/>
  <c r="C73" i="32" s="1"/>
  <c r="X73" i="32" s="1"/>
  <c r="Y73" i="32" s="1"/>
  <c r="V71" i="32"/>
  <c r="T71" i="32"/>
  <c r="W71" i="32" s="1"/>
  <c r="R71" i="32"/>
  <c r="C72" i="32" s="1"/>
  <c r="X72" i="32" s="1"/>
  <c r="Y72" i="32" s="1"/>
  <c r="V70" i="32"/>
  <c r="T70" i="32"/>
  <c r="W70" i="32" s="1"/>
  <c r="R70" i="32"/>
  <c r="C71" i="32" s="1"/>
  <c r="X71" i="32" s="1"/>
  <c r="Y71" i="32" s="1"/>
  <c r="V69" i="32"/>
  <c r="T69" i="32"/>
  <c r="W69" i="32" s="1"/>
  <c r="R69" i="32"/>
  <c r="C70" i="32" s="1"/>
  <c r="X70" i="32" s="1"/>
  <c r="Y70" i="32" s="1"/>
  <c r="V68" i="32"/>
  <c r="T68" i="32"/>
  <c r="W68" i="32" s="1"/>
  <c r="R68" i="32"/>
  <c r="C69" i="32" s="1"/>
  <c r="X69" i="32" s="1"/>
  <c r="Y69" i="32" s="1"/>
  <c r="V67" i="32"/>
  <c r="T67" i="32"/>
  <c r="W67" i="32" s="1"/>
  <c r="R67" i="32"/>
  <c r="C68" i="32" s="1"/>
  <c r="X68" i="32" s="1"/>
  <c r="Y68" i="32" s="1"/>
  <c r="V66" i="32"/>
  <c r="T66" i="32"/>
  <c r="W66" i="32" s="1"/>
  <c r="R66" i="32"/>
  <c r="C67" i="32" s="1"/>
  <c r="X67" i="32" s="1"/>
  <c r="Y67" i="32" s="1"/>
  <c r="V65" i="32"/>
  <c r="T65" i="32"/>
  <c r="W65" i="32" s="1"/>
  <c r="R65" i="32"/>
  <c r="C66" i="32" s="1"/>
  <c r="X66" i="32" s="1"/>
  <c r="Y66" i="32" s="1"/>
  <c r="V64" i="32"/>
  <c r="T64" i="32"/>
  <c r="W64" i="32" s="1"/>
  <c r="R64" i="32"/>
  <c r="C65" i="32" s="1"/>
  <c r="X65" i="32" s="1"/>
  <c r="Y65" i="32" s="1"/>
  <c r="V63" i="32"/>
  <c r="T63" i="32"/>
  <c r="W63" i="32" s="1"/>
  <c r="R63" i="32"/>
  <c r="C64" i="32" s="1"/>
  <c r="X64" i="32" s="1"/>
  <c r="Y64" i="32" s="1"/>
  <c r="V62" i="32"/>
  <c r="T62" i="32"/>
  <c r="W62" i="32" s="1"/>
  <c r="R62" i="32"/>
  <c r="C63" i="32" s="1"/>
  <c r="X63" i="32" s="1"/>
  <c r="Y63" i="32" s="1"/>
  <c r="V61" i="32"/>
  <c r="T61" i="32"/>
  <c r="W61" i="32" s="1"/>
  <c r="R61" i="32"/>
  <c r="C62" i="32" s="1"/>
  <c r="X62" i="32" s="1"/>
  <c r="Y62" i="32" s="1"/>
  <c r="V60" i="32"/>
  <c r="T60" i="32"/>
  <c r="W60" i="32" s="1"/>
  <c r="R60" i="32"/>
  <c r="C61" i="32" s="1"/>
  <c r="X61" i="32" s="1"/>
  <c r="Y61" i="32" s="1"/>
  <c r="V59" i="32"/>
  <c r="T59" i="32"/>
  <c r="W59" i="32" s="1"/>
  <c r="R59" i="32"/>
  <c r="C60" i="32" s="1"/>
  <c r="X60" i="32" s="1"/>
  <c r="Y60" i="32" s="1"/>
  <c r="V58" i="32"/>
  <c r="T58" i="32"/>
  <c r="W58" i="32" s="1"/>
  <c r="V57" i="32"/>
  <c r="T57" i="32"/>
  <c r="V56" i="32"/>
  <c r="T56" i="32"/>
  <c r="W56" i="32" s="1"/>
  <c r="V55" i="32"/>
  <c r="T55" i="32"/>
  <c r="W55" i="32" s="1"/>
  <c r="V54" i="32"/>
  <c r="T54" i="32"/>
  <c r="W54" i="32" s="1"/>
  <c r="V53" i="32"/>
  <c r="T53" i="32"/>
  <c r="W53" i="32" s="1"/>
  <c r="V52" i="32"/>
  <c r="T52" i="32"/>
  <c r="W52" i="32" s="1"/>
  <c r="V51" i="32"/>
  <c r="T51" i="32"/>
  <c r="V50" i="32"/>
  <c r="T50" i="32"/>
  <c r="V49" i="32"/>
  <c r="T49" i="32"/>
  <c r="W49" i="32" s="1"/>
  <c r="V48" i="32"/>
  <c r="T48" i="32"/>
  <c r="W48" i="32" s="1"/>
  <c r="V47" i="32"/>
  <c r="T47" i="32"/>
  <c r="V46" i="32"/>
  <c r="T46" i="32"/>
  <c r="V45" i="32"/>
  <c r="T45" i="32"/>
  <c r="W45" i="32" s="1"/>
  <c r="V44" i="32"/>
  <c r="T44" i="32"/>
  <c r="W44" i="32" s="1"/>
  <c r="V43" i="32"/>
  <c r="T43" i="32"/>
  <c r="W43" i="32" s="1"/>
  <c r="V42" i="32"/>
  <c r="T42" i="32"/>
  <c r="W42" i="32" s="1"/>
  <c r="V41" i="32"/>
  <c r="T41" i="32"/>
  <c r="W41" i="32" s="1"/>
  <c r="V40" i="32"/>
  <c r="T40" i="32"/>
  <c r="W40" i="32" s="1"/>
  <c r="V39" i="32"/>
  <c r="T39" i="32"/>
  <c r="W39" i="32" s="1"/>
  <c r="V38" i="32"/>
  <c r="T38" i="32"/>
  <c r="V37" i="32"/>
  <c r="T37" i="32"/>
  <c r="V36" i="32"/>
  <c r="T36" i="32"/>
  <c r="V35" i="32"/>
  <c r="T35" i="32"/>
  <c r="V34" i="32"/>
  <c r="T34" i="32"/>
  <c r="W34" i="32" s="1"/>
  <c r="V33" i="32"/>
  <c r="T33" i="32"/>
  <c r="W33" i="32" s="1"/>
  <c r="V32" i="32"/>
  <c r="T32" i="32"/>
  <c r="W32" i="32" s="1"/>
  <c r="V31" i="32"/>
  <c r="T31" i="32"/>
  <c r="W31" i="32" s="1"/>
  <c r="V30" i="32"/>
  <c r="T30" i="32"/>
  <c r="V29" i="32"/>
  <c r="T29" i="32"/>
  <c r="V28" i="32"/>
  <c r="T28" i="32"/>
  <c r="V27" i="32"/>
  <c r="T27" i="32"/>
  <c r="V26" i="32"/>
  <c r="T26" i="32"/>
  <c r="W26" i="32" s="1"/>
  <c r="V25" i="32"/>
  <c r="T25" i="32"/>
  <c r="W25" i="32" s="1"/>
  <c r="V24" i="32"/>
  <c r="T24" i="32"/>
  <c r="W24" i="32" s="1"/>
  <c r="V23" i="32"/>
  <c r="T23" i="32"/>
  <c r="W23" i="32" s="1"/>
  <c r="T22" i="32"/>
  <c r="T21" i="32"/>
  <c r="T20" i="32"/>
  <c r="V20" i="32" s="1"/>
  <c r="T19" i="32"/>
  <c r="V19" i="32" s="1"/>
  <c r="T18" i="32"/>
  <c r="W18" i="32" s="1"/>
  <c r="T17" i="32"/>
  <c r="V17" i="32" s="1"/>
  <c r="T16" i="32"/>
  <c r="T15" i="32"/>
  <c r="W15" i="32" s="1"/>
  <c r="T14" i="32"/>
  <c r="T13" i="32"/>
  <c r="W13" i="32" s="1"/>
  <c r="T12" i="32"/>
  <c r="T11" i="32"/>
  <c r="T10" i="32"/>
  <c r="W10" i="32" s="1"/>
  <c r="T9" i="32"/>
  <c r="W9" i="32" s="1"/>
  <c r="C9" i="32"/>
  <c r="V107" i="31"/>
  <c r="T107" i="31"/>
  <c r="W107" i="31" s="1"/>
  <c r="R107" i="31"/>
  <c r="M107" i="31"/>
  <c r="K107" i="31"/>
  <c r="V106" i="31"/>
  <c r="T106" i="31"/>
  <c r="W106" i="31" s="1"/>
  <c r="R106" i="31"/>
  <c r="C107" i="31" s="1"/>
  <c r="X107" i="31" s="1"/>
  <c r="Y107" i="31" s="1"/>
  <c r="M106" i="31"/>
  <c r="K106" i="31"/>
  <c r="V105" i="31"/>
  <c r="T105" i="31"/>
  <c r="W105" i="31" s="1"/>
  <c r="R105" i="31"/>
  <c r="C106" i="31" s="1"/>
  <c r="X106" i="31" s="1"/>
  <c r="Y106" i="31" s="1"/>
  <c r="M105" i="31"/>
  <c r="K105" i="31"/>
  <c r="V104" i="31"/>
  <c r="T104" i="31"/>
  <c r="W104" i="31" s="1"/>
  <c r="R104" i="31"/>
  <c r="C105" i="31" s="1"/>
  <c r="X105" i="31" s="1"/>
  <c r="Y105" i="31" s="1"/>
  <c r="M104" i="31"/>
  <c r="K104" i="31"/>
  <c r="V103" i="31"/>
  <c r="T103" i="31"/>
  <c r="W103" i="31" s="1"/>
  <c r="R103" i="31"/>
  <c r="C104" i="31" s="1"/>
  <c r="X104" i="31" s="1"/>
  <c r="Y104" i="31" s="1"/>
  <c r="M103" i="31"/>
  <c r="K103" i="31"/>
  <c r="V102" i="31"/>
  <c r="T102" i="31"/>
  <c r="W102" i="31" s="1"/>
  <c r="R102" i="31"/>
  <c r="C103" i="31" s="1"/>
  <c r="X103" i="31" s="1"/>
  <c r="Y103" i="31" s="1"/>
  <c r="M102" i="31"/>
  <c r="K102" i="31"/>
  <c r="V101" i="31"/>
  <c r="T101" i="31"/>
  <c r="W101" i="31" s="1"/>
  <c r="R101" i="31"/>
  <c r="C102" i="31" s="1"/>
  <c r="X102" i="31" s="1"/>
  <c r="Y102" i="31" s="1"/>
  <c r="M101" i="31"/>
  <c r="K101" i="31"/>
  <c r="V100" i="31"/>
  <c r="T100" i="31"/>
  <c r="W100" i="31" s="1"/>
  <c r="R100" i="31"/>
  <c r="C101" i="31" s="1"/>
  <c r="X101" i="31" s="1"/>
  <c r="Y101" i="31" s="1"/>
  <c r="M100" i="31"/>
  <c r="K100" i="31"/>
  <c r="V99" i="31"/>
  <c r="T99" i="31"/>
  <c r="W99" i="31" s="1"/>
  <c r="R99" i="31"/>
  <c r="C100" i="31" s="1"/>
  <c r="X100" i="31" s="1"/>
  <c r="Y100" i="31" s="1"/>
  <c r="M99" i="31"/>
  <c r="K99" i="31"/>
  <c r="V98" i="31"/>
  <c r="T98" i="31"/>
  <c r="W98" i="31" s="1"/>
  <c r="R98" i="31"/>
  <c r="C99" i="31" s="1"/>
  <c r="X99" i="31" s="1"/>
  <c r="Y99" i="31" s="1"/>
  <c r="M98" i="31"/>
  <c r="K98" i="31"/>
  <c r="V97" i="31"/>
  <c r="T97" i="31"/>
  <c r="W97" i="31" s="1"/>
  <c r="R97" i="31"/>
  <c r="C98" i="31" s="1"/>
  <c r="X98" i="31" s="1"/>
  <c r="Y98" i="31" s="1"/>
  <c r="M97" i="31"/>
  <c r="K97" i="31"/>
  <c r="V96" i="31"/>
  <c r="T96" i="31"/>
  <c r="W96" i="31" s="1"/>
  <c r="R96" i="31"/>
  <c r="C97" i="31" s="1"/>
  <c r="X97" i="31" s="1"/>
  <c r="Y97" i="31" s="1"/>
  <c r="M96" i="31"/>
  <c r="K96" i="31"/>
  <c r="V95" i="31"/>
  <c r="T95" i="31"/>
  <c r="W95" i="31" s="1"/>
  <c r="R95" i="31"/>
  <c r="C96" i="31" s="1"/>
  <c r="X96" i="31" s="1"/>
  <c r="Y96" i="31" s="1"/>
  <c r="M95" i="31"/>
  <c r="K95" i="31"/>
  <c r="V94" i="31"/>
  <c r="T94" i="31"/>
  <c r="W94" i="31" s="1"/>
  <c r="R94" i="31"/>
  <c r="C95" i="31" s="1"/>
  <c r="X95" i="31" s="1"/>
  <c r="Y95" i="31" s="1"/>
  <c r="M94" i="31"/>
  <c r="K94" i="31"/>
  <c r="V93" i="31"/>
  <c r="T93" i="31"/>
  <c r="W93" i="31" s="1"/>
  <c r="R93" i="31"/>
  <c r="C94" i="31" s="1"/>
  <c r="X94" i="31" s="1"/>
  <c r="Y94" i="31" s="1"/>
  <c r="M93" i="31"/>
  <c r="K93" i="31"/>
  <c r="V92" i="31"/>
  <c r="T92" i="31"/>
  <c r="W92" i="31" s="1"/>
  <c r="R92" i="31"/>
  <c r="C93" i="31" s="1"/>
  <c r="X93" i="31" s="1"/>
  <c r="Y93" i="31" s="1"/>
  <c r="M92" i="31"/>
  <c r="K92" i="31"/>
  <c r="V91" i="31"/>
  <c r="T91" i="31"/>
  <c r="W91" i="31" s="1"/>
  <c r="R91" i="31"/>
  <c r="C92" i="31" s="1"/>
  <c r="X92" i="31" s="1"/>
  <c r="Y92" i="31" s="1"/>
  <c r="M91" i="31"/>
  <c r="K91" i="31"/>
  <c r="V90" i="31"/>
  <c r="T90" i="31"/>
  <c r="W90" i="31" s="1"/>
  <c r="R90" i="31"/>
  <c r="C91" i="31" s="1"/>
  <c r="X91" i="31" s="1"/>
  <c r="Y91" i="31" s="1"/>
  <c r="M90" i="31"/>
  <c r="K90" i="31"/>
  <c r="V89" i="31"/>
  <c r="T89" i="31"/>
  <c r="W89" i="31" s="1"/>
  <c r="R89" i="31"/>
  <c r="C90" i="31" s="1"/>
  <c r="X90" i="31" s="1"/>
  <c r="Y90" i="31" s="1"/>
  <c r="M89" i="31"/>
  <c r="K89" i="31"/>
  <c r="V88" i="31"/>
  <c r="T88" i="31"/>
  <c r="W88" i="31" s="1"/>
  <c r="R88" i="31"/>
  <c r="C89" i="31" s="1"/>
  <c r="X89" i="31" s="1"/>
  <c r="Y89" i="31" s="1"/>
  <c r="M88" i="31"/>
  <c r="K88" i="31"/>
  <c r="V87" i="31"/>
  <c r="T87" i="31"/>
  <c r="W87" i="31" s="1"/>
  <c r="R87" i="31"/>
  <c r="C88" i="31" s="1"/>
  <c r="X88" i="31" s="1"/>
  <c r="Y88" i="31" s="1"/>
  <c r="M87" i="31"/>
  <c r="K87" i="31"/>
  <c r="V86" i="31"/>
  <c r="T86" i="31"/>
  <c r="W86" i="31" s="1"/>
  <c r="R86" i="31"/>
  <c r="M86" i="31"/>
  <c r="K86" i="31"/>
  <c r="V85" i="31"/>
  <c r="T85" i="31"/>
  <c r="W85" i="31" s="1"/>
  <c r="R85" i="31"/>
  <c r="M85" i="31"/>
  <c r="K85" i="31"/>
  <c r="V84" i="31"/>
  <c r="T84" i="31"/>
  <c r="W84" i="31" s="1"/>
  <c r="R84" i="31"/>
  <c r="M84" i="31"/>
  <c r="K84" i="31"/>
  <c r="V83" i="31"/>
  <c r="T83" i="31"/>
  <c r="W83" i="31" s="1"/>
  <c r="R83" i="31"/>
  <c r="M83" i="31"/>
  <c r="K83" i="31"/>
  <c r="V82" i="31"/>
  <c r="T82" i="31"/>
  <c r="W82" i="31" s="1"/>
  <c r="R82" i="31"/>
  <c r="M82" i="31"/>
  <c r="K82" i="31"/>
  <c r="V81" i="31"/>
  <c r="T81" i="31"/>
  <c r="W81" i="31" s="1"/>
  <c r="R81" i="31"/>
  <c r="M81" i="31"/>
  <c r="K81" i="31"/>
  <c r="V80" i="31"/>
  <c r="T80" i="31"/>
  <c r="W80" i="31" s="1"/>
  <c r="R80" i="31"/>
  <c r="M80" i="31"/>
  <c r="K80" i="31"/>
  <c r="V79" i="31"/>
  <c r="T79" i="31"/>
  <c r="W79" i="31" s="1"/>
  <c r="R79" i="31"/>
  <c r="M79" i="31"/>
  <c r="K79" i="31"/>
  <c r="V78" i="31"/>
  <c r="T78" i="31"/>
  <c r="W78" i="31" s="1"/>
  <c r="R78" i="31"/>
  <c r="M78" i="31"/>
  <c r="K78" i="31"/>
  <c r="V77" i="31"/>
  <c r="T77" i="31"/>
  <c r="W77" i="31" s="1"/>
  <c r="R77" i="31"/>
  <c r="M77" i="31"/>
  <c r="K77" i="31"/>
  <c r="V76" i="31"/>
  <c r="T76" i="31"/>
  <c r="W76" i="31" s="1"/>
  <c r="R76" i="31"/>
  <c r="K76" i="31"/>
  <c r="V75" i="31"/>
  <c r="T75" i="31"/>
  <c r="W75" i="31" s="1"/>
  <c r="R75" i="31"/>
  <c r="K75" i="31"/>
  <c r="V74" i="31"/>
  <c r="T74" i="31"/>
  <c r="W74" i="31" s="1"/>
  <c r="R74" i="31"/>
  <c r="K74" i="31"/>
  <c r="V73" i="31"/>
  <c r="T73" i="31"/>
  <c r="W73" i="31" s="1"/>
  <c r="R73" i="31"/>
  <c r="K73" i="31"/>
  <c r="V72" i="31"/>
  <c r="T72" i="31"/>
  <c r="W72" i="31" s="1"/>
  <c r="R72" i="31"/>
  <c r="K72" i="31"/>
  <c r="V71" i="31"/>
  <c r="T71" i="31"/>
  <c r="W71" i="31" s="1"/>
  <c r="X72" i="31"/>
  <c r="Y72" i="31" s="1"/>
  <c r="K71" i="31"/>
  <c r="V70" i="31"/>
  <c r="T70" i="31"/>
  <c r="W70" i="31" s="1"/>
  <c r="X71" i="31"/>
  <c r="Y71" i="31" s="1"/>
  <c r="K70" i="31"/>
  <c r="V69" i="31"/>
  <c r="T69" i="31"/>
  <c r="W69" i="31" s="1"/>
  <c r="X70" i="31"/>
  <c r="Y70" i="31" s="1"/>
  <c r="K69" i="31"/>
  <c r="V68" i="31"/>
  <c r="T68" i="31"/>
  <c r="W68" i="31" s="1"/>
  <c r="X69" i="31"/>
  <c r="Y69" i="31" s="1"/>
  <c r="K68" i="31"/>
  <c r="V67" i="31"/>
  <c r="T67" i="31"/>
  <c r="W67" i="31"/>
  <c r="X68" i="31"/>
  <c r="Y68" i="31" s="1"/>
  <c r="K67" i="31"/>
  <c r="V66" i="31"/>
  <c r="T66" i="31"/>
  <c r="W66" i="31" s="1"/>
  <c r="X67" i="31"/>
  <c r="Y67" i="31" s="1"/>
  <c r="K66" i="31"/>
  <c r="V65" i="31"/>
  <c r="T65" i="31"/>
  <c r="W65" i="31" s="1"/>
  <c r="X66" i="31"/>
  <c r="Y66" i="31" s="1"/>
  <c r="K65" i="31"/>
  <c r="V64" i="31"/>
  <c r="T64" i="31"/>
  <c r="W64" i="31" s="1"/>
  <c r="X65" i="31"/>
  <c r="Y65" i="31" s="1"/>
  <c r="K64" i="31"/>
  <c r="V63" i="31"/>
  <c r="T63" i="31"/>
  <c r="W63" i="31" s="1"/>
  <c r="X64" i="31"/>
  <c r="Y64" i="31" s="1"/>
  <c r="K63" i="31"/>
  <c r="V62" i="31"/>
  <c r="T62" i="31"/>
  <c r="W62" i="31" s="1"/>
  <c r="X63" i="31"/>
  <c r="Y63" i="31" s="1"/>
  <c r="K62" i="31"/>
  <c r="V61" i="31"/>
  <c r="T61" i="31"/>
  <c r="W61" i="31" s="1"/>
  <c r="X62" i="31"/>
  <c r="Y62" i="31" s="1"/>
  <c r="K61" i="31"/>
  <c r="V60" i="31"/>
  <c r="T60" i="31"/>
  <c r="W60" i="31" s="1"/>
  <c r="X61" i="31"/>
  <c r="Y61" i="31" s="1"/>
  <c r="K60" i="31"/>
  <c r="V59" i="31"/>
  <c r="T59" i="31"/>
  <c r="W59" i="31" s="1"/>
  <c r="X60" i="31"/>
  <c r="Y60" i="31" s="1"/>
  <c r="K59" i="31"/>
  <c r="V58" i="31"/>
  <c r="T58" i="31"/>
  <c r="V57" i="31"/>
  <c r="T57" i="31"/>
  <c r="V56" i="31"/>
  <c r="T56" i="31"/>
  <c r="W56" i="31" s="1"/>
  <c r="V55" i="31"/>
  <c r="T55" i="31"/>
  <c r="V54" i="31"/>
  <c r="T54" i="31"/>
  <c r="V53" i="31"/>
  <c r="T53" i="31"/>
  <c r="V52" i="31"/>
  <c r="T52" i="31"/>
  <c r="V51" i="31"/>
  <c r="T51" i="31"/>
  <c r="V50" i="31"/>
  <c r="T50" i="31"/>
  <c r="V49" i="31"/>
  <c r="T49" i="31"/>
  <c r="V48" i="31"/>
  <c r="T48" i="31"/>
  <c r="V47" i="31"/>
  <c r="T47" i="31"/>
  <c r="V46" i="31"/>
  <c r="T46" i="31"/>
  <c r="V45" i="31"/>
  <c r="T45" i="31"/>
  <c r="W45" i="31" s="1"/>
  <c r="V44" i="31"/>
  <c r="T44" i="31"/>
  <c r="W44" i="31" s="1"/>
  <c r="V43" i="31"/>
  <c r="T43" i="31"/>
  <c r="W43" i="31" s="1"/>
  <c r="V42" i="31"/>
  <c r="T42" i="31"/>
  <c r="W42" i="31" s="1"/>
  <c r="V41" i="31"/>
  <c r="T41" i="31"/>
  <c r="W41" i="31" s="1"/>
  <c r="V40" i="31"/>
  <c r="T40" i="31"/>
  <c r="W40" i="31" s="1"/>
  <c r="V39" i="31"/>
  <c r="T39" i="31"/>
  <c r="W39" i="31" s="1"/>
  <c r="V38" i="31"/>
  <c r="T38" i="31"/>
  <c r="W38" i="31" s="1"/>
  <c r="V37" i="31"/>
  <c r="T37" i="31"/>
  <c r="W37" i="31" s="1"/>
  <c r="V36" i="31"/>
  <c r="T36" i="31"/>
  <c r="V35" i="31"/>
  <c r="T35" i="31"/>
  <c r="V34" i="31"/>
  <c r="T34" i="31"/>
  <c r="W34" i="31" s="1"/>
  <c r="V33" i="31"/>
  <c r="T33" i="31"/>
  <c r="W33" i="31" s="1"/>
  <c r="V32" i="31"/>
  <c r="T32" i="31"/>
  <c r="W32" i="31" s="1"/>
  <c r="V31" i="31"/>
  <c r="T31" i="31"/>
  <c r="W31" i="31" s="1"/>
  <c r="V30" i="31"/>
  <c r="T30" i="31"/>
  <c r="V29" i="31"/>
  <c r="T29" i="31"/>
  <c r="V28" i="31"/>
  <c r="T28" i="31"/>
  <c r="V27" i="31"/>
  <c r="T27" i="31"/>
  <c r="V26" i="31"/>
  <c r="T26" i="31"/>
  <c r="W26" i="31" s="1"/>
  <c r="V25" i="31"/>
  <c r="T25" i="31"/>
  <c r="W25" i="31" s="1"/>
  <c r="V24" i="31"/>
  <c r="T24" i="31"/>
  <c r="W24" i="31" s="1"/>
  <c r="V23" i="31"/>
  <c r="T23" i="31"/>
  <c r="W23" i="31" s="1"/>
  <c r="T22" i="31"/>
  <c r="T21" i="31"/>
  <c r="T20" i="31"/>
  <c r="T19" i="31"/>
  <c r="V19" i="31" s="1"/>
  <c r="T18" i="31"/>
  <c r="T17" i="31"/>
  <c r="V17" i="31" s="1"/>
  <c r="T16" i="31"/>
  <c r="T15" i="31"/>
  <c r="T14" i="31"/>
  <c r="T13" i="31"/>
  <c r="T12" i="31"/>
  <c r="T11" i="31"/>
  <c r="T10" i="31"/>
  <c r="T9" i="31"/>
  <c r="C9" i="31"/>
  <c r="R10" i="17"/>
  <c r="T10" i="17"/>
  <c r="R11" i="17"/>
  <c r="C12" i="17" s="1"/>
  <c r="T11" i="17"/>
  <c r="R12" i="17"/>
  <c r="C13" i="17"/>
  <c r="T12" i="17"/>
  <c r="R13" i="17"/>
  <c r="T13" i="17"/>
  <c r="R14" i="17"/>
  <c r="C15" i="17" s="1"/>
  <c r="T14" i="17"/>
  <c r="R15" i="17"/>
  <c r="T15" i="17"/>
  <c r="R16" i="17"/>
  <c r="C17" i="17" s="1"/>
  <c r="T16" i="17"/>
  <c r="R17" i="17"/>
  <c r="T17" i="17"/>
  <c r="R18" i="17"/>
  <c r="T18" i="17"/>
  <c r="R19" i="17"/>
  <c r="T19" i="17"/>
  <c r="R20" i="17"/>
  <c r="C21" i="17"/>
  <c r="T20" i="17"/>
  <c r="R21" i="17"/>
  <c r="C22" i="17" s="1"/>
  <c r="T21" i="17"/>
  <c r="R22" i="17"/>
  <c r="T22" i="17"/>
  <c r="R23" i="17"/>
  <c r="C24" i="17" s="1"/>
  <c r="T23" i="17"/>
  <c r="R24" i="17"/>
  <c r="C25" i="17"/>
  <c r="T24" i="17"/>
  <c r="R25" i="17"/>
  <c r="T25" i="17"/>
  <c r="R26" i="17"/>
  <c r="T26" i="17"/>
  <c r="R27" i="17"/>
  <c r="T27" i="17"/>
  <c r="R28" i="17"/>
  <c r="C29" i="17"/>
  <c r="T28" i="17"/>
  <c r="R29" i="17"/>
  <c r="T29" i="17"/>
  <c r="R30" i="17"/>
  <c r="C31" i="17" s="1"/>
  <c r="T30" i="17"/>
  <c r="R31" i="17"/>
  <c r="T31" i="17"/>
  <c r="R32" i="17"/>
  <c r="C33" i="17" s="1"/>
  <c r="T32" i="17"/>
  <c r="R33" i="17"/>
  <c r="T33" i="17"/>
  <c r="R34" i="17"/>
  <c r="T34" i="17"/>
  <c r="R35" i="17"/>
  <c r="T35" i="17"/>
  <c r="R36" i="17"/>
  <c r="C37" i="17"/>
  <c r="T36" i="17"/>
  <c r="R37" i="17"/>
  <c r="C38" i="17" s="1"/>
  <c r="T37" i="17"/>
  <c r="R38" i="17"/>
  <c r="T38" i="17"/>
  <c r="R39" i="17"/>
  <c r="C40" i="17" s="1"/>
  <c r="T39" i="17"/>
  <c r="R40" i="17"/>
  <c r="C41" i="17"/>
  <c r="T40" i="17"/>
  <c r="R41" i="17"/>
  <c r="T41" i="17"/>
  <c r="R42" i="17"/>
  <c r="T42" i="17"/>
  <c r="R43" i="17"/>
  <c r="T43" i="17"/>
  <c r="R44" i="17"/>
  <c r="C45" i="17"/>
  <c r="T44" i="17"/>
  <c r="R45" i="17"/>
  <c r="T45" i="17"/>
  <c r="R46" i="17"/>
  <c r="C47" i="17" s="1"/>
  <c r="T46" i="17"/>
  <c r="R47" i="17"/>
  <c r="T47" i="17"/>
  <c r="R48" i="17"/>
  <c r="C49" i="17" s="1"/>
  <c r="T48" i="17"/>
  <c r="R49" i="17"/>
  <c r="T49" i="17"/>
  <c r="R50" i="17"/>
  <c r="T50" i="17"/>
  <c r="R51" i="17"/>
  <c r="T51" i="17"/>
  <c r="R52" i="17"/>
  <c r="C53" i="17"/>
  <c r="T52" i="17"/>
  <c r="R53" i="17"/>
  <c r="C54" i="17" s="1"/>
  <c r="T53" i="17"/>
  <c r="R54" i="17"/>
  <c r="T54" i="17"/>
  <c r="R55" i="17"/>
  <c r="C56" i="17" s="1"/>
  <c r="T55" i="17"/>
  <c r="R56" i="17"/>
  <c r="C57" i="17" s="1"/>
  <c r="T56" i="17"/>
  <c r="R57" i="17"/>
  <c r="T57" i="17"/>
  <c r="R58" i="17"/>
  <c r="T58" i="17"/>
  <c r="R59" i="17"/>
  <c r="T59" i="17"/>
  <c r="R60" i="17"/>
  <c r="C61" i="17"/>
  <c r="T60" i="17"/>
  <c r="R61" i="17"/>
  <c r="T61" i="17"/>
  <c r="R62" i="17"/>
  <c r="C63" i="17" s="1"/>
  <c r="T62" i="17"/>
  <c r="R63" i="17"/>
  <c r="T63" i="17"/>
  <c r="R64" i="17"/>
  <c r="C65" i="17" s="1"/>
  <c r="T64" i="17"/>
  <c r="R65" i="17"/>
  <c r="T65" i="17"/>
  <c r="R66" i="17"/>
  <c r="T66" i="17"/>
  <c r="R67" i="17"/>
  <c r="T67" i="17"/>
  <c r="R68" i="17"/>
  <c r="C69" i="17"/>
  <c r="T68" i="17"/>
  <c r="R69" i="17"/>
  <c r="C70" i="17" s="1"/>
  <c r="T69" i="17"/>
  <c r="R70" i="17"/>
  <c r="T70" i="17"/>
  <c r="R71" i="17"/>
  <c r="C72" i="17" s="1"/>
  <c r="T71" i="17"/>
  <c r="R72" i="17"/>
  <c r="C73" i="17" s="1"/>
  <c r="T72" i="17"/>
  <c r="R73" i="17"/>
  <c r="T73" i="17"/>
  <c r="R74" i="17"/>
  <c r="T74" i="17"/>
  <c r="R75" i="17"/>
  <c r="C76" i="17"/>
  <c r="T75" i="17"/>
  <c r="R76" i="17"/>
  <c r="C77" i="17" s="1"/>
  <c r="T76" i="17"/>
  <c r="R77" i="17"/>
  <c r="T77" i="17"/>
  <c r="R78" i="17"/>
  <c r="T78" i="17"/>
  <c r="R79" i="17"/>
  <c r="C80" i="17"/>
  <c r="T79" i="17"/>
  <c r="R80" i="17"/>
  <c r="C81" i="17" s="1"/>
  <c r="T80" i="17"/>
  <c r="R81" i="17"/>
  <c r="T81" i="17"/>
  <c r="R82" i="17"/>
  <c r="T82" i="17"/>
  <c r="R83" i="17"/>
  <c r="C84" i="17"/>
  <c r="T83" i="17"/>
  <c r="R84" i="17"/>
  <c r="C85" i="17" s="1"/>
  <c r="T84" i="17"/>
  <c r="R85" i="17"/>
  <c r="T85" i="17"/>
  <c r="R86" i="17"/>
  <c r="T86" i="17"/>
  <c r="R87" i="17"/>
  <c r="C88" i="17"/>
  <c r="T87" i="17"/>
  <c r="R88" i="17"/>
  <c r="C89" i="17" s="1"/>
  <c r="T88" i="17"/>
  <c r="R89" i="17"/>
  <c r="T89" i="17"/>
  <c r="R90" i="17"/>
  <c r="T90" i="17"/>
  <c r="R91" i="17"/>
  <c r="C92" i="17"/>
  <c r="T91" i="17"/>
  <c r="R92" i="17"/>
  <c r="C93" i="17" s="1"/>
  <c r="T92" i="17"/>
  <c r="R93" i="17"/>
  <c r="T93" i="17"/>
  <c r="R94" i="17"/>
  <c r="T94" i="17"/>
  <c r="R95" i="17"/>
  <c r="C96" i="17"/>
  <c r="T95" i="17"/>
  <c r="R96" i="17"/>
  <c r="C97" i="17" s="1"/>
  <c r="T96" i="17"/>
  <c r="R97" i="17"/>
  <c r="T97" i="17"/>
  <c r="R98" i="17"/>
  <c r="T98" i="17"/>
  <c r="R99" i="17"/>
  <c r="C100" i="17"/>
  <c r="T99" i="17"/>
  <c r="R100" i="17"/>
  <c r="C101" i="17" s="1"/>
  <c r="T100" i="17"/>
  <c r="R101" i="17"/>
  <c r="T101" i="17"/>
  <c r="R102" i="17"/>
  <c r="T102" i="17"/>
  <c r="R103" i="17"/>
  <c r="C104" i="17"/>
  <c r="T103" i="17"/>
  <c r="R104" i="17"/>
  <c r="C105" i="17" s="1"/>
  <c r="T104" i="17"/>
  <c r="R105" i="17"/>
  <c r="T105" i="17"/>
  <c r="R106" i="17"/>
  <c r="T106" i="17"/>
  <c r="R107" i="17"/>
  <c r="C108" i="17"/>
  <c r="P2" i="17" s="1"/>
  <c r="T107" i="17"/>
  <c r="R108" i="17"/>
  <c r="T108"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K108" i="17"/>
  <c r="K107" i="17"/>
  <c r="C107" i="17"/>
  <c r="K106" i="17"/>
  <c r="C106" i="17"/>
  <c r="K105" i="17"/>
  <c r="K104" i="17"/>
  <c r="K103" i="17"/>
  <c r="C103" i="17"/>
  <c r="K102" i="17"/>
  <c r="C102" i="17"/>
  <c r="K101" i="17"/>
  <c r="K100" i="17"/>
  <c r="K99" i="17"/>
  <c r="C99" i="17"/>
  <c r="K98" i="17"/>
  <c r="C98" i="17"/>
  <c r="K97" i="17"/>
  <c r="K96" i="17"/>
  <c r="K95" i="17"/>
  <c r="C95" i="17"/>
  <c r="K94" i="17"/>
  <c r="C94" i="17"/>
  <c r="K93" i="17"/>
  <c r="K92" i="17"/>
  <c r="K91" i="17"/>
  <c r="C91" i="17"/>
  <c r="K90" i="17"/>
  <c r="C90" i="17"/>
  <c r="K89" i="17"/>
  <c r="K88" i="17"/>
  <c r="K87" i="17"/>
  <c r="C87" i="17"/>
  <c r="K86" i="17"/>
  <c r="C86" i="17"/>
  <c r="K85" i="17"/>
  <c r="K84" i="17"/>
  <c r="K83" i="17"/>
  <c r="C83" i="17"/>
  <c r="K82" i="17"/>
  <c r="C82" i="17"/>
  <c r="K81" i="17"/>
  <c r="K80" i="17"/>
  <c r="K79" i="17"/>
  <c r="C79" i="17"/>
  <c r="K78" i="17"/>
  <c r="C78" i="17"/>
  <c r="K77" i="17"/>
  <c r="K76" i="17"/>
  <c r="K75" i="17"/>
  <c r="C75" i="17"/>
  <c r="K74" i="17"/>
  <c r="C74" i="17"/>
  <c r="K73" i="17"/>
  <c r="K72" i="17"/>
  <c r="K71" i="17"/>
  <c r="C71" i="17"/>
  <c r="K70" i="17"/>
  <c r="K69" i="17"/>
  <c r="K68" i="17"/>
  <c r="C68" i="17"/>
  <c r="K67" i="17"/>
  <c r="C67" i="17"/>
  <c r="K66" i="17"/>
  <c r="C66" i="17"/>
  <c r="K65" i="17"/>
  <c r="K64" i="17"/>
  <c r="C64" i="17"/>
  <c r="K63" i="17"/>
  <c r="K62" i="17"/>
  <c r="C62" i="17"/>
  <c r="K61" i="17"/>
  <c r="K60" i="17"/>
  <c r="C60" i="17"/>
  <c r="K59" i="17"/>
  <c r="C59" i="17"/>
  <c r="K58" i="17"/>
  <c r="C58" i="17"/>
  <c r="K57" i="17"/>
  <c r="K56" i="17"/>
  <c r="K55" i="17"/>
  <c r="C55" i="17"/>
  <c r="K54" i="17"/>
  <c r="K53" i="17"/>
  <c r="K52" i="17"/>
  <c r="C52" i="17"/>
  <c r="K51" i="17"/>
  <c r="C51" i="17"/>
  <c r="K50" i="17"/>
  <c r="C50" i="17"/>
  <c r="K49" i="17"/>
  <c r="K48" i="17"/>
  <c r="C48" i="17"/>
  <c r="K47" i="17"/>
  <c r="K46" i="17"/>
  <c r="C46" i="17"/>
  <c r="K45" i="17"/>
  <c r="K44" i="17"/>
  <c r="C44" i="17"/>
  <c r="K43" i="17"/>
  <c r="C43" i="17"/>
  <c r="K42" i="17"/>
  <c r="C42" i="17"/>
  <c r="K41" i="17"/>
  <c r="K40" i="17"/>
  <c r="K39" i="17"/>
  <c r="C39" i="17"/>
  <c r="K38" i="17"/>
  <c r="K37" i="17"/>
  <c r="K36" i="17"/>
  <c r="C36" i="17"/>
  <c r="K35" i="17"/>
  <c r="C35" i="17"/>
  <c r="K34" i="17"/>
  <c r="C34" i="17"/>
  <c r="K33" i="17"/>
  <c r="K32" i="17"/>
  <c r="C32" i="17"/>
  <c r="K31" i="17"/>
  <c r="K30" i="17"/>
  <c r="C30" i="17"/>
  <c r="K29" i="17"/>
  <c r="K28" i="17"/>
  <c r="C28" i="17"/>
  <c r="K27" i="17"/>
  <c r="C27" i="17"/>
  <c r="K26" i="17"/>
  <c r="C26" i="17"/>
  <c r="K25" i="17"/>
  <c r="K24" i="17"/>
  <c r="K23" i="17"/>
  <c r="C23" i="17"/>
  <c r="K22" i="17"/>
  <c r="K21" i="17"/>
  <c r="K20" i="17"/>
  <c r="C20" i="17"/>
  <c r="K19" i="17"/>
  <c r="C19" i="17"/>
  <c r="K18" i="17"/>
  <c r="C18" i="17"/>
  <c r="K17" i="17"/>
  <c r="K16" i="17"/>
  <c r="C16" i="17"/>
  <c r="K15" i="17"/>
  <c r="K14" i="17"/>
  <c r="C14" i="17"/>
  <c r="K13" i="17"/>
  <c r="K12" i="17"/>
  <c r="K11" i="17"/>
  <c r="C11" i="17"/>
  <c r="K10" i="17"/>
  <c r="K9" i="17"/>
  <c r="M9" i="17"/>
  <c r="R9" i="17" s="1"/>
  <c r="L2" i="17"/>
  <c r="V17" i="33"/>
  <c r="V18" i="33" s="1"/>
  <c r="W14" i="33"/>
  <c r="V18" i="31" l="1"/>
  <c r="W27" i="32"/>
  <c r="W57" i="32"/>
  <c r="W58" i="31"/>
  <c r="W57" i="31"/>
  <c r="C79" i="31"/>
  <c r="X79" i="31" s="1"/>
  <c r="Y79" i="31" s="1"/>
  <c r="C83" i="31"/>
  <c r="X83" i="31" s="1"/>
  <c r="Y83" i="31" s="1"/>
  <c r="C87" i="31"/>
  <c r="X87" i="31" s="1"/>
  <c r="Y87" i="31" s="1"/>
  <c r="C86" i="31"/>
  <c r="X86" i="31" s="1"/>
  <c r="Y86" i="31" s="1"/>
  <c r="C80" i="31"/>
  <c r="X80" i="31" s="1"/>
  <c r="Y80" i="31" s="1"/>
  <c r="C84" i="31"/>
  <c r="X84" i="31" s="1"/>
  <c r="Y84" i="31" s="1"/>
  <c r="C78" i="31"/>
  <c r="X78" i="31" s="1"/>
  <c r="Y78" i="31" s="1"/>
  <c r="C82" i="31"/>
  <c r="X82" i="31" s="1"/>
  <c r="Y82" i="31" s="1"/>
  <c r="C73" i="31"/>
  <c r="X73" i="31" s="1"/>
  <c r="Y73" i="31" s="1"/>
  <c r="C74" i="31"/>
  <c r="X74" i="31" s="1"/>
  <c r="Y74" i="31" s="1"/>
  <c r="C75" i="31"/>
  <c r="X75" i="31" s="1"/>
  <c r="Y75" i="31" s="1"/>
  <c r="C76" i="31"/>
  <c r="X76" i="31" s="1"/>
  <c r="Y76" i="31" s="1"/>
  <c r="C77" i="31"/>
  <c r="X77" i="31" s="1"/>
  <c r="Y77" i="31" s="1"/>
  <c r="C81" i="31"/>
  <c r="X81" i="31" s="1"/>
  <c r="Y81" i="31" s="1"/>
  <c r="C85" i="31"/>
  <c r="X85" i="31" s="1"/>
  <c r="Y85" i="31" s="1"/>
  <c r="W27" i="31"/>
  <c r="W28" i="31" s="1"/>
  <c r="W29" i="31" s="1"/>
  <c r="W30" i="31" s="1"/>
  <c r="W35" i="31"/>
  <c r="W36" i="31" s="1"/>
  <c r="W29" i="32"/>
  <c r="W35" i="32"/>
  <c r="W46" i="32"/>
  <c r="W47" i="32" s="1"/>
  <c r="W28" i="32"/>
  <c r="W30" i="32"/>
  <c r="W36" i="32"/>
  <c r="W55" i="31"/>
  <c r="W54" i="31"/>
  <c r="W53" i="31"/>
  <c r="W52" i="31"/>
  <c r="W50" i="31"/>
  <c r="W51" i="31" s="1"/>
  <c r="W49" i="31"/>
  <c r="W48" i="31"/>
  <c r="W46" i="31"/>
  <c r="W47" i="31" s="1"/>
  <c r="W50" i="32"/>
  <c r="W51" i="32" s="1"/>
  <c r="V18" i="32"/>
  <c r="V9" i="32"/>
  <c r="R9" i="32"/>
  <c r="C10" i="32" s="1"/>
  <c r="R9" i="33"/>
  <c r="C10" i="33" s="1"/>
  <c r="R10" i="33" s="1"/>
  <c r="V21" i="32"/>
  <c r="W37" i="32"/>
  <c r="W38" i="32" s="1"/>
  <c r="W38" i="33"/>
  <c r="V22" i="31"/>
  <c r="V20" i="31"/>
  <c r="V9" i="33"/>
  <c r="V10" i="32"/>
  <c r="V11" i="32" s="1"/>
  <c r="V12" i="32" s="1"/>
  <c r="V13" i="32" s="1"/>
  <c r="V14" i="32" s="1"/>
  <c r="V15" i="32" s="1"/>
  <c r="V16" i="32" s="1"/>
  <c r="V19" i="33"/>
  <c r="W20" i="33"/>
  <c r="W21" i="33" s="1"/>
  <c r="W22" i="33" s="1"/>
  <c r="T9" i="17"/>
  <c r="H4" i="17" s="1"/>
  <c r="C10" i="17"/>
  <c r="E5" i="17"/>
  <c r="C5" i="17"/>
  <c r="I5" i="17" s="1"/>
  <c r="G5" i="17"/>
  <c r="D4" i="17"/>
  <c r="V21" i="31"/>
  <c r="W16" i="32"/>
  <c r="R9" i="31"/>
  <c r="C10" i="31" s="1"/>
  <c r="W17" i="32"/>
  <c r="V10" i="31"/>
  <c r="V11" i="31" s="1"/>
  <c r="V12" i="31"/>
  <c r="V13" i="31" s="1"/>
  <c r="W20" i="32"/>
  <c r="W21" i="32" s="1"/>
  <c r="W22" i="32" s="1"/>
  <c r="W14" i="32"/>
  <c r="W13" i="33"/>
  <c r="W12" i="32"/>
  <c r="W12" i="33"/>
  <c r="W11" i="32"/>
  <c r="V10" i="33"/>
  <c r="W9" i="31"/>
  <c r="W10" i="31" s="1"/>
  <c r="W11" i="31" s="1"/>
  <c r="W12" i="31" s="1"/>
  <c r="W13" i="31" s="1"/>
  <c r="W14" i="31" s="1"/>
  <c r="W15" i="31" s="1"/>
  <c r="W16" i="31" s="1"/>
  <c r="W17" i="31" s="1"/>
  <c r="W18" i="31" s="1"/>
  <c r="W19" i="31" s="1"/>
  <c r="W20" i="31" s="1"/>
  <c r="W21" i="31" s="1"/>
  <c r="W22" i="31" s="1"/>
  <c r="V14" i="31"/>
  <c r="V15" i="31" s="1"/>
  <c r="V16" i="31" s="1"/>
  <c r="H4" i="31"/>
  <c r="V9" i="31"/>
  <c r="H4" i="32"/>
  <c r="V22" i="32"/>
  <c r="W19" i="32"/>
  <c r="H4" i="33"/>
  <c r="R10" i="31" l="1"/>
  <c r="C11" i="31" s="1"/>
  <c r="R11" i="31" s="1"/>
  <c r="C12" i="31" s="1"/>
  <c r="R12" i="31" s="1"/>
  <c r="R10" i="32"/>
  <c r="C11" i="32" s="1"/>
  <c r="R11" i="32" s="1"/>
  <c r="C12" i="32" s="1"/>
  <c r="R12" i="32" s="1"/>
  <c r="P5" i="33"/>
  <c r="L5" i="32"/>
  <c r="X10" i="33"/>
  <c r="C11" i="33"/>
  <c r="R11" i="33" s="1"/>
  <c r="V11" i="33"/>
  <c r="V12" i="33" s="1"/>
  <c r="V13" i="33" s="1"/>
  <c r="V14" i="33" s="1"/>
  <c r="V15" i="33" s="1"/>
  <c r="V16" i="33" s="1"/>
  <c r="L4" i="17"/>
  <c r="P4" i="17"/>
  <c r="P5" i="31"/>
  <c r="X10" i="31"/>
  <c r="L5" i="31"/>
  <c r="X10" i="32"/>
  <c r="X11" i="31" l="1"/>
  <c r="Y11" i="31" s="1"/>
  <c r="X11" i="32"/>
  <c r="Y11" i="32" s="1"/>
  <c r="X11" i="33"/>
  <c r="Y11" i="33" s="1"/>
  <c r="C12" i="33"/>
  <c r="R12" i="33" s="1"/>
  <c r="C13" i="32"/>
  <c r="X12" i="31"/>
  <c r="Y12" i="31" s="1"/>
  <c r="L5" i="33"/>
  <c r="X12" i="32" l="1"/>
  <c r="Y12" i="32" s="1"/>
  <c r="X13" i="32"/>
  <c r="Y13" i="32" s="1"/>
  <c r="R13" i="32"/>
  <c r="C14" i="32" s="1"/>
  <c r="X12" i="33"/>
  <c r="Y12" i="33" s="1"/>
  <c r="C13" i="31"/>
  <c r="R14" i="32" l="1"/>
  <c r="C15" i="32" s="1"/>
  <c r="C13" i="33"/>
  <c r="R13" i="33" s="1"/>
  <c r="X13" i="31"/>
  <c r="Y13" i="31" s="1"/>
  <c r="R13" i="31"/>
  <c r="X14" i="32"/>
  <c r="Y14" i="32" s="1"/>
  <c r="X15" i="32" l="1"/>
  <c r="Y15" i="32" s="1"/>
  <c r="R15" i="32"/>
  <c r="C16" i="32" s="1"/>
  <c r="C14" i="31"/>
  <c r="X13" i="33"/>
  <c r="Y13" i="33" s="1"/>
  <c r="R14" i="31" l="1"/>
  <c r="X16" i="32"/>
  <c r="Y16" i="32" s="1"/>
  <c r="R16" i="32"/>
  <c r="C17" i="32" s="1"/>
  <c r="C14" i="33"/>
  <c r="X14" i="31"/>
  <c r="Y14" i="31" s="1"/>
  <c r="X14" i="33" l="1"/>
  <c r="Y14" i="33" s="1"/>
  <c r="R14" i="33"/>
  <c r="C15" i="33" s="1"/>
  <c r="C15" i="31"/>
  <c r="R15" i="31" s="1"/>
  <c r="C16" i="31" s="1"/>
  <c r="R16" i="31" s="1"/>
  <c r="C17" i="31" s="1"/>
  <c r="R17" i="31" s="1"/>
  <c r="X17" i="32"/>
  <c r="Y17" i="32" s="1"/>
  <c r="R17" i="32"/>
  <c r="X15" i="33" l="1"/>
  <c r="Y15" i="33" s="1"/>
  <c r="R15" i="33"/>
  <c r="C16" i="33" s="1"/>
  <c r="X15" i="31"/>
  <c r="Y15" i="31" s="1"/>
  <c r="C18" i="32"/>
  <c r="C18" i="31"/>
  <c r="R18" i="31" s="1"/>
  <c r="X16" i="31"/>
  <c r="Y16" i="31" s="1"/>
  <c r="X16" i="33" l="1"/>
  <c r="Y16" i="33" s="1"/>
  <c r="R16" i="33"/>
  <c r="C17" i="33" s="1"/>
  <c r="X18" i="32"/>
  <c r="Y18" i="32" s="1"/>
  <c r="R18" i="32"/>
  <c r="X17" i="31"/>
  <c r="Y17" i="31" s="1"/>
  <c r="X18" i="31"/>
  <c r="Y18" i="31" s="1"/>
  <c r="C19" i="31"/>
  <c r="R19" i="31" s="1"/>
  <c r="X17" i="33" l="1"/>
  <c r="Y17" i="33" s="1"/>
  <c r="R17" i="33"/>
  <c r="C18" i="33" s="1"/>
  <c r="C19" i="32"/>
  <c r="X19" i="31"/>
  <c r="Y19" i="31" s="1"/>
  <c r="C20" i="31"/>
  <c r="R20" i="31" s="1"/>
  <c r="C21" i="31" s="1"/>
  <c r="X18" i="33" l="1"/>
  <c r="Y18" i="33" s="1"/>
  <c r="R18" i="33"/>
  <c r="C19" i="33" s="1"/>
  <c r="R21" i="31"/>
  <c r="C22" i="31" s="1"/>
  <c r="X19" i="32"/>
  <c r="Y19" i="32" s="1"/>
  <c r="R19" i="32"/>
  <c r="X20" i="31"/>
  <c r="Y20" i="31" s="1"/>
  <c r="X19" i="33" l="1"/>
  <c r="Y19" i="33" s="1"/>
  <c r="R19" i="33"/>
  <c r="C20" i="33" s="1"/>
  <c r="R22" i="31"/>
  <c r="C23" i="31" s="1"/>
  <c r="X21" i="31"/>
  <c r="Y21" i="31" s="1"/>
  <c r="C20" i="32"/>
  <c r="X20" i="33" l="1"/>
  <c r="Y20" i="33" s="1"/>
  <c r="R20" i="33"/>
  <c r="C21" i="33" s="1"/>
  <c r="R23" i="31"/>
  <c r="C24" i="31" s="1"/>
  <c r="X22" i="31"/>
  <c r="Y22" i="31" s="1"/>
  <c r="X20" i="32"/>
  <c r="Y20" i="32" s="1"/>
  <c r="R20" i="32"/>
  <c r="C21" i="32" s="1"/>
  <c r="X21" i="33" l="1"/>
  <c r="Y21" i="33" s="1"/>
  <c r="R21" i="33"/>
  <c r="C22" i="33" s="1"/>
  <c r="R24" i="31"/>
  <c r="C25" i="31" s="1"/>
  <c r="X23" i="31"/>
  <c r="Y23" i="31" s="1"/>
  <c r="X21" i="32"/>
  <c r="Y21" i="32" s="1"/>
  <c r="R21" i="32"/>
  <c r="C22" i="32" s="1"/>
  <c r="X22" i="33" l="1"/>
  <c r="Y22" i="33" s="1"/>
  <c r="R22" i="33"/>
  <c r="C23" i="33" s="1"/>
  <c r="R25" i="31"/>
  <c r="C26" i="31" s="1"/>
  <c r="X24" i="31"/>
  <c r="Y24" i="31" s="1"/>
  <c r="X22" i="32"/>
  <c r="Y22" i="32" s="1"/>
  <c r="R22" i="32"/>
  <c r="C23" i="32" s="1"/>
  <c r="X23" i="33" l="1"/>
  <c r="Y23" i="33" s="1"/>
  <c r="R23" i="33"/>
  <c r="C24" i="33" s="1"/>
  <c r="R26" i="31"/>
  <c r="C27" i="31" s="1"/>
  <c r="X25" i="31"/>
  <c r="Y25" i="31" s="1"/>
  <c r="X23" i="32"/>
  <c r="Y23" i="32" s="1"/>
  <c r="R23" i="32"/>
  <c r="C24" i="32" s="1"/>
  <c r="X24" i="33" l="1"/>
  <c r="Y24" i="33" s="1"/>
  <c r="R24" i="33"/>
  <c r="C25" i="33" s="1"/>
  <c r="R27" i="31"/>
  <c r="C28" i="31" s="1"/>
  <c r="X26" i="31"/>
  <c r="Y26" i="31" s="1"/>
  <c r="X24" i="32"/>
  <c r="Y24" i="32" s="1"/>
  <c r="R24" i="32"/>
  <c r="C25" i="32" s="1"/>
  <c r="X25" i="33" l="1"/>
  <c r="Y25" i="33" s="1"/>
  <c r="R25" i="33"/>
  <c r="C26" i="33" s="1"/>
  <c r="R28" i="31"/>
  <c r="C29" i="31" s="1"/>
  <c r="X27" i="31"/>
  <c r="Y27" i="31" s="1"/>
  <c r="X25" i="32"/>
  <c r="Y25" i="32" s="1"/>
  <c r="R25" i="32"/>
  <c r="C26" i="32" s="1"/>
  <c r="X26" i="33" l="1"/>
  <c r="Y26" i="33" s="1"/>
  <c r="R26" i="33"/>
  <c r="C27" i="33" s="1"/>
  <c r="R29" i="31"/>
  <c r="C30" i="31" s="1"/>
  <c r="X28" i="31"/>
  <c r="Y28" i="31" s="1"/>
  <c r="X26" i="32"/>
  <c r="Y26" i="32" s="1"/>
  <c r="R26" i="32"/>
  <c r="C27" i="32" s="1"/>
  <c r="X27" i="33" l="1"/>
  <c r="Y27" i="33" s="1"/>
  <c r="R27" i="33"/>
  <c r="C28" i="33" s="1"/>
  <c r="X30" i="31"/>
  <c r="Y30" i="31" s="1"/>
  <c r="R30" i="31"/>
  <c r="C31" i="31" s="1"/>
  <c r="X29" i="31"/>
  <c r="Y29" i="31" s="1"/>
  <c r="X27" i="32"/>
  <c r="Y27" i="32" s="1"/>
  <c r="R27" i="32"/>
  <c r="C28" i="32" s="1"/>
  <c r="X28" i="33" l="1"/>
  <c r="Y28" i="33" s="1"/>
  <c r="R28" i="33"/>
  <c r="C29" i="33" s="1"/>
  <c r="X31" i="31"/>
  <c r="Y31" i="31" s="1"/>
  <c r="R31" i="31"/>
  <c r="C32" i="31" s="1"/>
  <c r="X28" i="32"/>
  <c r="Y28" i="32" s="1"/>
  <c r="R28" i="32"/>
  <c r="C29" i="32" s="1"/>
  <c r="X29" i="33" l="1"/>
  <c r="Y29" i="33" s="1"/>
  <c r="R29" i="33"/>
  <c r="C30" i="33" s="1"/>
  <c r="X32" i="31"/>
  <c r="Y32" i="31" s="1"/>
  <c r="R32" i="31"/>
  <c r="C33" i="31" s="1"/>
  <c r="X29" i="32"/>
  <c r="Y29" i="32" s="1"/>
  <c r="R29" i="32"/>
  <c r="C30" i="32" s="1"/>
  <c r="X30" i="33" l="1"/>
  <c r="Y30" i="33" s="1"/>
  <c r="R30" i="33"/>
  <c r="C31" i="33" s="1"/>
  <c r="X33" i="31"/>
  <c r="Y33" i="31" s="1"/>
  <c r="R33" i="31"/>
  <c r="C34" i="31" s="1"/>
  <c r="X30" i="32"/>
  <c r="Y30" i="32" s="1"/>
  <c r="R30" i="32"/>
  <c r="C31" i="32" s="1"/>
  <c r="X31" i="33" l="1"/>
  <c r="Y31" i="33" s="1"/>
  <c r="R31" i="33"/>
  <c r="X34" i="31"/>
  <c r="Y34" i="31" s="1"/>
  <c r="R34" i="31"/>
  <c r="C35" i="31" s="1"/>
  <c r="X31" i="32"/>
  <c r="Y31" i="32" s="1"/>
  <c r="R31" i="32"/>
  <c r="C32" i="32" s="1"/>
  <c r="C32" i="33" l="1"/>
  <c r="X35" i="31"/>
  <c r="Y35" i="31" s="1"/>
  <c r="R35" i="31"/>
  <c r="C36" i="31" s="1"/>
  <c r="X32" i="32"/>
  <c r="Y32" i="32" s="1"/>
  <c r="R32" i="32"/>
  <c r="C33" i="32" s="1"/>
  <c r="X32" i="33" l="1"/>
  <c r="Y32" i="33" s="1"/>
  <c r="R32" i="33"/>
  <c r="X36" i="31"/>
  <c r="Y36" i="31" s="1"/>
  <c r="R36" i="31"/>
  <c r="C37" i="31" s="1"/>
  <c r="X33" i="32"/>
  <c r="Y33" i="32" s="1"/>
  <c r="R33" i="32"/>
  <c r="C34" i="32" s="1"/>
  <c r="R37" i="31" l="1"/>
  <c r="C38" i="31" s="1"/>
  <c r="C33" i="33"/>
  <c r="X34" i="32"/>
  <c r="Y34" i="32" s="1"/>
  <c r="R34" i="32"/>
  <c r="C35" i="32" s="1"/>
  <c r="R38" i="31" l="1"/>
  <c r="X33" i="33"/>
  <c r="Y33" i="33" s="1"/>
  <c r="R33" i="33"/>
  <c r="X35" i="32"/>
  <c r="Y35" i="32" s="1"/>
  <c r="R35" i="32"/>
  <c r="C36" i="32" s="1"/>
  <c r="C39" i="31" l="1"/>
  <c r="C34" i="33"/>
  <c r="X36" i="32"/>
  <c r="Y36" i="32" s="1"/>
  <c r="R36" i="32"/>
  <c r="C37" i="32" s="1"/>
  <c r="R39" i="31" l="1"/>
  <c r="R37" i="32"/>
  <c r="C38" i="32" s="1"/>
  <c r="X34" i="33"/>
  <c r="Y34" i="33" s="1"/>
  <c r="R34" i="33"/>
  <c r="C40" i="31" l="1"/>
  <c r="R38" i="32"/>
  <c r="C35" i="33"/>
  <c r="R40" i="31" l="1"/>
  <c r="C39" i="32"/>
  <c r="X35" i="33"/>
  <c r="Y35" i="33" s="1"/>
  <c r="R35" i="33"/>
  <c r="C41" i="31" l="1"/>
  <c r="R39" i="32"/>
  <c r="C36" i="33"/>
  <c r="R41" i="31" l="1"/>
  <c r="C40" i="32"/>
  <c r="X36" i="33"/>
  <c r="Y36" i="33" s="1"/>
  <c r="R36" i="33"/>
  <c r="C37" i="33" s="1"/>
  <c r="C42" i="31" l="1"/>
  <c r="R40" i="32"/>
  <c r="X37" i="33"/>
  <c r="Y37" i="33" s="1"/>
  <c r="R37" i="33"/>
  <c r="C38" i="33" s="1"/>
  <c r="R42" i="31" l="1"/>
  <c r="C41" i="32"/>
  <c r="X38" i="33"/>
  <c r="Y38" i="33" s="1"/>
  <c r="R38" i="33"/>
  <c r="C39" i="33" s="1"/>
  <c r="C43" i="31" l="1"/>
  <c r="R41" i="32"/>
  <c r="X39" i="33"/>
  <c r="Y39" i="33" s="1"/>
  <c r="R39" i="33"/>
  <c r="C40" i="33" s="1"/>
  <c r="R43" i="31" l="1"/>
  <c r="C44" i="31" s="1"/>
  <c r="C42" i="32"/>
  <c r="X40" i="33"/>
  <c r="Y40" i="33" s="1"/>
  <c r="R40" i="33"/>
  <c r="C41" i="33" s="1"/>
  <c r="X44" i="31" l="1"/>
  <c r="Y44" i="31" s="1"/>
  <c r="R44" i="31"/>
  <c r="C45" i="31" s="1"/>
  <c r="R42" i="32"/>
  <c r="X41" i="33"/>
  <c r="Y41" i="33" s="1"/>
  <c r="R41" i="33"/>
  <c r="C42" i="33" s="1"/>
  <c r="X45" i="31" l="1"/>
  <c r="Y45" i="31" s="1"/>
  <c r="R45" i="31"/>
  <c r="C46" i="31" s="1"/>
  <c r="C43" i="32"/>
  <c r="R42" i="33"/>
  <c r="C43" i="33" s="1"/>
  <c r="X42" i="33"/>
  <c r="Y42" i="33" s="1"/>
  <c r="X46" i="31" l="1"/>
  <c r="Y46" i="31" s="1"/>
  <c r="R46" i="31"/>
  <c r="C47" i="31" s="1"/>
  <c r="X43" i="32"/>
  <c r="Y43" i="32" s="1"/>
  <c r="R43" i="32"/>
  <c r="C44" i="32" s="1"/>
  <c r="R43" i="33"/>
  <c r="C44" i="33" s="1"/>
  <c r="X43" i="33"/>
  <c r="Y43" i="33" s="1"/>
  <c r="X47" i="31" l="1"/>
  <c r="Y47" i="31" s="1"/>
  <c r="R47" i="31"/>
  <c r="C48" i="31" s="1"/>
  <c r="R44" i="32"/>
  <c r="C45" i="32" s="1"/>
  <c r="X44" i="32"/>
  <c r="Y44" i="32" s="1"/>
  <c r="X44" i="33"/>
  <c r="Y44" i="33" s="1"/>
  <c r="R44" i="33"/>
  <c r="C45" i="33" s="1"/>
  <c r="X48" i="31" l="1"/>
  <c r="Y48" i="31" s="1"/>
  <c r="R48" i="31"/>
  <c r="C49" i="31" s="1"/>
  <c r="X45" i="32"/>
  <c r="Y45" i="32" s="1"/>
  <c r="R45" i="32"/>
  <c r="C46" i="32" s="1"/>
  <c r="X45" i="33"/>
  <c r="Y45" i="33" s="1"/>
  <c r="R45" i="33"/>
  <c r="C46" i="33" s="1"/>
  <c r="X49" i="31" l="1"/>
  <c r="Y49" i="31" s="1"/>
  <c r="R49" i="31"/>
  <c r="C50" i="31" s="1"/>
  <c r="X46" i="32"/>
  <c r="Y46" i="32" s="1"/>
  <c r="R46" i="32"/>
  <c r="C47" i="32" s="1"/>
  <c r="R46" i="33"/>
  <c r="C47" i="33" s="1"/>
  <c r="X46" i="33"/>
  <c r="Y46" i="33" s="1"/>
  <c r="R50" i="31" l="1"/>
  <c r="C51" i="31" s="1"/>
  <c r="X50" i="31"/>
  <c r="Y50" i="31" s="1"/>
  <c r="X47" i="32"/>
  <c r="Y47" i="32" s="1"/>
  <c r="R47" i="32"/>
  <c r="C48" i="32" s="1"/>
  <c r="R47" i="33"/>
  <c r="C48" i="33" s="1"/>
  <c r="X47" i="33"/>
  <c r="Y47" i="33" s="1"/>
  <c r="R51" i="31" l="1"/>
  <c r="C52" i="31" s="1"/>
  <c r="X51" i="31"/>
  <c r="Y51" i="31" s="1"/>
  <c r="R48" i="32"/>
  <c r="C49" i="32" s="1"/>
  <c r="X48" i="32"/>
  <c r="Y48" i="32" s="1"/>
  <c r="R48" i="33"/>
  <c r="C49" i="33" s="1"/>
  <c r="X48" i="33"/>
  <c r="Y48" i="33" s="1"/>
  <c r="X52" i="31" l="1"/>
  <c r="Y52" i="31" s="1"/>
  <c r="R52" i="31"/>
  <c r="C53" i="31" s="1"/>
  <c r="X49" i="32"/>
  <c r="Y49" i="32" s="1"/>
  <c r="R49" i="32"/>
  <c r="C50" i="32" s="1"/>
  <c r="X49" i="33"/>
  <c r="Y49" i="33" s="1"/>
  <c r="R49" i="33"/>
  <c r="C50" i="33" s="1"/>
  <c r="X53" i="31" l="1"/>
  <c r="Y53" i="31" s="1"/>
  <c r="R53" i="31"/>
  <c r="C54" i="31" s="1"/>
  <c r="X50" i="32"/>
  <c r="Y50" i="32" s="1"/>
  <c r="R50" i="32"/>
  <c r="C51" i="32" s="1"/>
  <c r="X50" i="33"/>
  <c r="Y50" i="33" s="1"/>
  <c r="R50" i="33"/>
  <c r="C51" i="33" s="1"/>
  <c r="R54" i="31" l="1"/>
  <c r="C55" i="31" s="1"/>
  <c r="X54" i="31"/>
  <c r="Y54" i="31" s="1"/>
  <c r="X51" i="32"/>
  <c r="Y51" i="32" s="1"/>
  <c r="R51" i="32"/>
  <c r="C52" i="32" s="1"/>
  <c r="X51" i="33"/>
  <c r="Y51" i="33" s="1"/>
  <c r="R51" i="33"/>
  <c r="C52" i="33" s="1"/>
  <c r="X55" i="31" l="1"/>
  <c r="Y55" i="31" s="1"/>
  <c r="R55" i="31"/>
  <c r="C56" i="31" s="1"/>
  <c r="R52" i="32"/>
  <c r="C53" i="32" s="1"/>
  <c r="X52" i="32"/>
  <c r="Y52" i="32" s="1"/>
  <c r="X52" i="33"/>
  <c r="Y52" i="33" s="1"/>
  <c r="R52" i="33"/>
  <c r="C53" i="33" s="1"/>
  <c r="X56" i="31" l="1"/>
  <c r="Y56" i="31" s="1"/>
  <c r="R56" i="31"/>
  <c r="C57" i="31" s="1"/>
  <c r="X53" i="32"/>
  <c r="Y53" i="32" s="1"/>
  <c r="R53" i="32"/>
  <c r="C54" i="32" s="1"/>
  <c r="X53" i="33"/>
  <c r="Y53" i="33" s="1"/>
  <c r="R53" i="33"/>
  <c r="C54" i="33" s="1"/>
  <c r="R57" i="31" l="1"/>
  <c r="C58" i="31" s="1"/>
  <c r="X57" i="31"/>
  <c r="Y57" i="31" s="1"/>
  <c r="R54" i="32"/>
  <c r="C55" i="32" s="1"/>
  <c r="X54" i="32"/>
  <c r="Y54" i="32" s="1"/>
  <c r="X54" i="33"/>
  <c r="Y54" i="33" s="1"/>
  <c r="R54" i="33"/>
  <c r="C55" i="33" s="1"/>
  <c r="R58" i="31" l="1"/>
  <c r="X58" i="31"/>
  <c r="Y58" i="31" s="1"/>
  <c r="X55" i="32"/>
  <c r="Y55" i="32" s="1"/>
  <c r="R55" i="32"/>
  <c r="C56" i="32" s="1"/>
  <c r="X55" i="33"/>
  <c r="Y55" i="33" s="1"/>
  <c r="R55" i="33"/>
  <c r="C56" i="33" s="1"/>
  <c r="C59" i="31" l="1"/>
  <c r="G5" i="31"/>
  <c r="C5" i="31"/>
  <c r="E5" i="31"/>
  <c r="D4" i="31"/>
  <c r="P2" i="31" s="1"/>
  <c r="X56" i="32"/>
  <c r="Y56" i="32" s="1"/>
  <c r="R56" i="32"/>
  <c r="C57" i="32" s="1"/>
  <c r="X56" i="33"/>
  <c r="Y56" i="33" s="1"/>
  <c r="R56" i="33"/>
  <c r="C57" i="33" s="1"/>
  <c r="I5" i="31" l="1"/>
  <c r="X59" i="31"/>
  <c r="Y59" i="31" s="1"/>
  <c r="P4" i="31" s="1"/>
  <c r="L4" i="31"/>
  <c r="R57" i="32"/>
  <c r="C58" i="32" s="1"/>
  <c r="X57" i="32"/>
  <c r="Y57" i="32" s="1"/>
  <c r="R57" i="33"/>
  <c r="C58" i="33" s="1"/>
  <c r="X57" i="33"/>
  <c r="Y57" i="33" s="1"/>
  <c r="R58" i="32" l="1"/>
  <c r="X58" i="32"/>
  <c r="Y58" i="32" s="1"/>
  <c r="X58" i="33"/>
  <c r="Y58" i="33" s="1"/>
  <c r="R58" i="33"/>
  <c r="C59" i="32" l="1"/>
  <c r="D4" i="32"/>
  <c r="P2" i="32" s="1"/>
  <c r="G5" i="32"/>
  <c r="E5" i="32"/>
  <c r="C5" i="32"/>
  <c r="C59" i="33"/>
  <c r="X59" i="33" s="1"/>
  <c r="Y59" i="33" s="1"/>
  <c r="P4" i="33" s="1"/>
  <c r="D4" i="33"/>
  <c r="P2" i="33" s="1"/>
  <c r="G5" i="33"/>
  <c r="C5" i="33"/>
  <c r="E5" i="33"/>
  <c r="I5" i="33" l="1"/>
  <c r="I5" i="32"/>
  <c r="X59" i="32"/>
  <c r="Y59" i="32" s="1"/>
  <c r="P4" i="32" s="1"/>
  <c r="L4" i="32"/>
</calcChain>
</file>

<file path=xl/sharedStrings.xml><?xml version="1.0" encoding="utf-8"?>
<sst xmlns="http://schemas.openxmlformats.org/spreadsheetml/2006/main" count="393" uniqueCount="83">
  <si>
    <t>気付き　質問</t>
  </si>
  <si>
    <t>感想</t>
  </si>
  <si>
    <t>今後</t>
  </si>
  <si>
    <t>売</t>
  </si>
  <si>
    <t>買</t>
  </si>
  <si>
    <t>通貨ペア</t>
    <rPh sb="0" eb="2">
      <t>ツウカ</t>
    </rPh>
    <phoneticPr fontId="3"/>
  </si>
  <si>
    <t>時間足</t>
    <rPh sb="0" eb="2">
      <t>ジカン</t>
    </rPh>
    <rPh sb="2" eb="3">
      <t>アシ</t>
    </rPh>
    <phoneticPr fontId="3"/>
  </si>
  <si>
    <t>当初資金</t>
    <rPh sb="0" eb="2">
      <t>トウショ</t>
    </rPh>
    <rPh sb="2" eb="4">
      <t>シキン</t>
    </rPh>
    <phoneticPr fontId="3"/>
  </si>
  <si>
    <t>最終資金</t>
    <rPh sb="0" eb="2">
      <t>サイシュウ</t>
    </rPh>
    <rPh sb="2" eb="4">
      <t>シキン</t>
    </rPh>
    <phoneticPr fontId="3"/>
  </si>
  <si>
    <t>エントリー理由</t>
    <rPh sb="5" eb="7">
      <t>リユウ</t>
    </rPh>
    <phoneticPr fontId="3"/>
  </si>
  <si>
    <t>決済理由</t>
    <rPh sb="0" eb="2">
      <t>ケッサイ</t>
    </rPh>
    <rPh sb="2" eb="4">
      <t>リユウ</t>
    </rPh>
    <phoneticPr fontId="3"/>
  </si>
  <si>
    <t>損益金額</t>
    <rPh sb="0" eb="2">
      <t>ソンエキ</t>
    </rPh>
    <rPh sb="2" eb="4">
      <t>キンガク</t>
    </rPh>
    <phoneticPr fontId="3"/>
  </si>
  <si>
    <t>損益pips</t>
    <rPh sb="0" eb="2">
      <t>ソンエキ</t>
    </rPh>
    <phoneticPr fontId="3"/>
  </si>
  <si>
    <t>最大ドローアップ</t>
    <rPh sb="0" eb="2">
      <t>サイダイ</t>
    </rPh>
    <phoneticPr fontId="3"/>
  </si>
  <si>
    <t>最大ドローダウン</t>
    <rPh sb="0" eb="2">
      <t>サイダイ</t>
    </rPh>
    <phoneticPr fontId="3"/>
  </si>
  <si>
    <t>勝数</t>
    <rPh sb="0" eb="1">
      <t>カ</t>
    </rPh>
    <rPh sb="1" eb="2">
      <t>カズ</t>
    </rPh>
    <phoneticPr fontId="3"/>
  </si>
  <si>
    <t>負数</t>
    <rPh sb="0" eb="1">
      <t>マ</t>
    </rPh>
    <rPh sb="1" eb="2">
      <t>カズ</t>
    </rPh>
    <phoneticPr fontId="3"/>
  </si>
  <si>
    <t>引分</t>
    <rPh sb="0" eb="1">
      <t>ヒ</t>
    </rPh>
    <rPh sb="1" eb="2">
      <t>ワ</t>
    </rPh>
    <phoneticPr fontId="3"/>
  </si>
  <si>
    <t>勝率</t>
    <rPh sb="0" eb="2">
      <t>ショウリツ</t>
    </rPh>
    <phoneticPr fontId="3"/>
  </si>
  <si>
    <t>最大連勝</t>
    <rPh sb="0" eb="2">
      <t>サイダイ</t>
    </rPh>
    <rPh sb="2" eb="4">
      <t>レンショウ</t>
    </rPh>
    <phoneticPr fontId="3"/>
  </si>
  <si>
    <t>最大連敗</t>
    <rPh sb="0" eb="2">
      <t>サイダイ</t>
    </rPh>
    <rPh sb="2" eb="4">
      <t>レンパイ</t>
    </rPh>
    <phoneticPr fontId="3"/>
  </si>
  <si>
    <t>No.</t>
    <phoneticPr fontId="3"/>
  </si>
  <si>
    <t>資金</t>
    <rPh sb="0" eb="2">
      <t>シキン</t>
    </rPh>
    <phoneticPr fontId="3"/>
  </si>
  <si>
    <t>エントリー</t>
    <phoneticPr fontId="3"/>
  </si>
  <si>
    <t>リスク（3%）</t>
    <phoneticPr fontId="3"/>
  </si>
  <si>
    <t>ロット</t>
    <phoneticPr fontId="3"/>
  </si>
  <si>
    <t>決済</t>
    <rPh sb="0" eb="2">
      <t>ケッサイ</t>
    </rPh>
    <phoneticPr fontId="3"/>
  </si>
  <si>
    <t>損益</t>
    <rPh sb="0" eb="2">
      <t>ソンエキ</t>
    </rPh>
    <phoneticPr fontId="3"/>
  </si>
  <si>
    <t>西暦</t>
    <rPh sb="0" eb="2">
      <t>セイレキ</t>
    </rPh>
    <phoneticPr fontId="3"/>
  </si>
  <si>
    <t>日付</t>
    <rPh sb="0" eb="2">
      <t>ヒヅケ</t>
    </rPh>
    <phoneticPr fontId="3"/>
  </si>
  <si>
    <t>売買</t>
    <rPh sb="0" eb="2">
      <t>バイバイ</t>
    </rPh>
    <phoneticPr fontId="3"/>
  </si>
  <si>
    <t>レート</t>
    <phoneticPr fontId="3"/>
  </si>
  <si>
    <t>pips</t>
    <phoneticPr fontId="3"/>
  </si>
  <si>
    <t>損失上限</t>
    <rPh sb="0" eb="2">
      <t>ソンシツ</t>
    </rPh>
    <rPh sb="2" eb="4">
      <t>ジョウゲン</t>
    </rPh>
    <phoneticPr fontId="3"/>
  </si>
  <si>
    <t>金額</t>
    <rPh sb="0" eb="2">
      <t>キンガク</t>
    </rPh>
    <phoneticPr fontId="3"/>
  </si>
  <si>
    <t>・トレーリングストップ（ダウ理論）</t>
    <rPh sb="14" eb="16">
      <t>リロン</t>
    </rPh>
    <phoneticPr fontId="3"/>
  </si>
  <si>
    <t>日足</t>
    <rPh sb="0" eb="2">
      <t>ヒアシ</t>
    </rPh>
    <phoneticPr fontId="3"/>
  </si>
  <si>
    <t>売</t>
    <phoneticPr fontId="2"/>
  </si>
  <si>
    <t>10MA・20MAの両方の上側にキャンドルがあれば買い方向、下側なら売り方向。MAに触れてPB出現でエントリー待ち、PB高値or安値ブレイクでエントリー。</t>
    <phoneticPr fontId="3"/>
  </si>
  <si>
    <t>検証終了通貨</t>
    <rPh sb="0" eb="2">
      <t>ケンショウ</t>
    </rPh>
    <rPh sb="2" eb="4">
      <t>シュウリョウ</t>
    </rPh>
    <rPh sb="4" eb="6">
      <t>ツウカ</t>
    </rPh>
    <phoneticPr fontId="2"/>
  </si>
  <si>
    <t>通貨ペア</t>
    <rPh sb="0" eb="2">
      <t>ツウカ</t>
    </rPh>
    <phoneticPr fontId="2"/>
  </si>
  <si>
    <t>終了日</t>
    <rPh sb="0" eb="3">
      <t>シュウリョウビ</t>
    </rPh>
    <phoneticPr fontId="2"/>
  </si>
  <si>
    <t>ルール</t>
    <phoneticPr fontId="2"/>
  </si>
  <si>
    <t>PB</t>
    <phoneticPr fontId="2"/>
  </si>
  <si>
    <t>EUR/USD</t>
    <phoneticPr fontId="2"/>
  </si>
  <si>
    <t>日足</t>
    <rPh sb="0" eb="2">
      <t>ヒアシ</t>
    </rPh>
    <phoneticPr fontId="2"/>
  </si>
  <si>
    <t>4Ｈ足</t>
    <rPh sb="2" eb="3">
      <t>アシ</t>
    </rPh>
    <phoneticPr fontId="2"/>
  </si>
  <si>
    <t>１Ｈ足</t>
    <rPh sb="2" eb="3">
      <t>アシ</t>
    </rPh>
    <phoneticPr fontId="2"/>
  </si>
  <si>
    <t>取引通貨単位</t>
    <rPh sb="0" eb="2">
      <t>トリヒキ</t>
    </rPh>
    <rPh sb="2" eb="4">
      <t>ツウカ</t>
    </rPh>
    <rPh sb="4" eb="6">
      <t>タンイ</t>
    </rPh>
    <phoneticPr fontId="2"/>
  </si>
  <si>
    <t>通貨平均価格</t>
    <rPh sb="0" eb="2">
      <t>ツウカ</t>
    </rPh>
    <rPh sb="2" eb="4">
      <t>ヘイキン</t>
    </rPh>
    <rPh sb="4" eb="6">
      <t>カカク</t>
    </rPh>
    <phoneticPr fontId="2"/>
  </si>
  <si>
    <t>USD</t>
    <phoneticPr fontId="2"/>
  </si>
  <si>
    <t>EUR</t>
    <phoneticPr fontId="2"/>
  </si>
  <si>
    <t>GBP</t>
    <phoneticPr fontId="2"/>
  </si>
  <si>
    <t>CHF</t>
    <phoneticPr fontId="2"/>
  </si>
  <si>
    <t>NZD</t>
    <phoneticPr fontId="2"/>
  </si>
  <si>
    <t>CAD</t>
    <phoneticPr fontId="2"/>
  </si>
  <si>
    <t>AUD</t>
    <phoneticPr fontId="2"/>
  </si>
  <si>
    <t>JPY</t>
    <phoneticPr fontId="2"/>
  </si>
  <si>
    <t>ドローダウン％</t>
    <phoneticPr fontId="2"/>
  </si>
  <si>
    <t>最大ドローダウン%</t>
    <rPh sb="0" eb="2">
      <t>サイダイ</t>
    </rPh>
    <phoneticPr fontId="3"/>
  </si>
  <si>
    <t>最大ドローアップ金額</t>
    <rPh sb="0" eb="2">
      <t>サイダイ</t>
    </rPh>
    <rPh sb="8" eb="10">
      <t>キンガク</t>
    </rPh>
    <phoneticPr fontId="3"/>
  </si>
  <si>
    <t>・フィボナッチターゲット1.5で決済</t>
    <rPh sb="16" eb="18">
      <t>ケッサイ</t>
    </rPh>
    <phoneticPr fontId="3"/>
  </si>
  <si>
    <t>・フィボナッチターゲット1.27で決済</t>
    <rPh sb="17" eb="19">
      <t>ケッサイ</t>
    </rPh>
    <phoneticPr fontId="3"/>
  </si>
  <si>
    <t>・フィボナッチターゲット2.0で決済</t>
    <rPh sb="16" eb="18">
      <t>ケッサイ</t>
    </rPh>
    <phoneticPr fontId="3"/>
  </si>
  <si>
    <t>※ロットは1万通貨＝1.00で表記されます</t>
  </si>
  <si>
    <t>※ロットは1万通貨＝1.00で表記されます</t>
    <rPh sb="6" eb="7">
      <t>マン</t>
    </rPh>
    <rPh sb="7" eb="9">
      <t>ツウカ</t>
    </rPh>
    <rPh sb="15" eb="17">
      <t>ヒョウキ</t>
    </rPh>
    <phoneticPr fontId="2"/>
  </si>
  <si>
    <t>※ロットは1万通貨＝1.00で表記されます</t>
    <phoneticPr fontId="2"/>
  </si>
  <si>
    <t>USD/JPY</t>
    <phoneticPr fontId="2"/>
  </si>
  <si>
    <t>GBP/JPY</t>
    <phoneticPr fontId="2"/>
  </si>
  <si>
    <t>GBP/USD</t>
    <phoneticPr fontId="2"/>
  </si>
  <si>
    <t>EUR/JPY</t>
    <phoneticPr fontId="2"/>
  </si>
  <si>
    <t>CAD/JPY</t>
    <phoneticPr fontId="2"/>
  </si>
  <si>
    <t>１H</t>
    <phoneticPr fontId="3"/>
  </si>
  <si>
    <t>AUDJPY</t>
    <phoneticPr fontId="2"/>
  </si>
  <si>
    <t>30M足</t>
    <rPh sb="3" eb="4">
      <t>アシ</t>
    </rPh>
    <phoneticPr fontId="2"/>
  </si>
  <si>
    <t>15M足</t>
    <rPh sb="3" eb="4">
      <t>アシ</t>
    </rPh>
    <phoneticPr fontId="2"/>
  </si>
  <si>
    <t>EUR/GBP</t>
    <phoneticPr fontId="2"/>
  </si>
  <si>
    <t>EUR/CHF</t>
    <phoneticPr fontId="2"/>
  </si>
  <si>
    <t>USD/CHF</t>
    <phoneticPr fontId="2"/>
  </si>
  <si>
    <t>AUD/JPY</t>
    <phoneticPr fontId="2"/>
  </si>
  <si>
    <t>CMAのエントリー条件を基本とするが、環境認識で方向性が合っていれば多少基本条件とずれてもエントリー。</t>
    <rPh sb="9" eb="11">
      <t>ジョウケン</t>
    </rPh>
    <rPh sb="12" eb="14">
      <t>キホン</t>
    </rPh>
    <rPh sb="19" eb="21">
      <t>カンキョウ</t>
    </rPh>
    <rPh sb="21" eb="23">
      <t>ニンシキ</t>
    </rPh>
    <rPh sb="24" eb="27">
      <t>ホウコウセイ</t>
    </rPh>
    <rPh sb="28" eb="29">
      <t>ア</t>
    </rPh>
    <rPh sb="34" eb="36">
      <t>タショウ</t>
    </rPh>
    <rPh sb="36" eb="38">
      <t>キホン</t>
    </rPh>
    <rPh sb="38" eb="40">
      <t>ジョウケン</t>
    </rPh>
    <phoneticPr fontId="3"/>
  </si>
  <si>
    <t>期間は2ヵ月弱で30回のエントリー。（2日に1回）勝率は53％～60％、利益は2割～4.5割増。</t>
    <rPh sb="0" eb="2">
      <t>キカン</t>
    </rPh>
    <rPh sb="5" eb="6">
      <t>ゲツ</t>
    </rPh>
    <rPh sb="6" eb="7">
      <t>ジャク</t>
    </rPh>
    <rPh sb="10" eb="11">
      <t>カイ</t>
    </rPh>
    <rPh sb="20" eb="21">
      <t>ニチ</t>
    </rPh>
    <rPh sb="23" eb="24">
      <t>カイ</t>
    </rPh>
    <rPh sb="25" eb="27">
      <t>ショウリツ</t>
    </rPh>
    <rPh sb="36" eb="38">
      <t>リエキ</t>
    </rPh>
    <rPh sb="40" eb="41">
      <t>ワ</t>
    </rPh>
    <rPh sb="45" eb="46">
      <t>ワリ</t>
    </rPh>
    <rPh sb="46" eb="47">
      <t>ゾウ</t>
    </rPh>
    <phoneticPr fontId="2"/>
  </si>
  <si>
    <t>やはりサポレジが大切だと思った。条件がばっちり整っていても、サポレジが近いと思うように伸びないことが多々あった。</t>
    <rPh sb="8" eb="10">
      <t>タイセツ</t>
    </rPh>
    <rPh sb="12" eb="13">
      <t>オモ</t>
    </rPh>
    <rPh sb="16" eb="18">
      <t>ジョウケン</t>
    </rPh>
    <rPh sb="23" eb="24">
      <t>トトノ</t>
    </rPh>
    <rPh sb="35" eb="36">
      <t>チカ</t>
    </rPh>
    <rPh sb="38" eb="39">
      <t>オモ</t>
    </rPh>
    <rPh sb="43" eb="44">
      <t>ノ</t>
    </rPh>
    <rPh sb="50" eb="52">
      <t>タタ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</si>
</sst>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m/d;@"/>
    <numFmt numFmtId="178" formatCode="#,##0_ ;[Red]\-#,##0\ "/>
    <numFmt numFmtId="179" formatCode="0.0%"/>
    <numFmt numFmtId="180" formatCode="#,##0_ "/>
    <numFmt numFmtId="181" formatCode="0.0_ ;[Red]\-0.0\ "/>
    <numFmt numFmtId="182" formatCode="0.00_);[Red]\(0.00\)"/>
  </numFmts>
  <fonts count="13"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11"/>
      <name val="ＭＳ Ｐゴシック"/>
      <family val="3"/>
      <charset val="128"/>
      <scheme val="minor"/>
    </font>
    <font>
      <b/>
      <sz val="14"/>
      <color rgb="FFFF0000"/>
      <name val="ＭＳ Ｐゴシック"/>
      <family val="3"/>
      <charset val="128"/>
    </font>
    <font>
      <b/>
      <sz val="11"/>
      <color rgb="FFFF0000"/>
      <name val="ＭＳ Ｐゴシック"/>
      <family val="3"/>
      <charset val="128"/>
    </font>
    <font>
      <sz val="10"/>
      <color indexed="8"/>
      <name val="ＭＳ Ｐゴシック"/>
      <family val="3"/>
      <charset val="128"/>
    </font>
  </fonts>
  <fills count="12">
    <fill>
      <patternFill patternType="none"/>
    </fill>
    <fill>
      <patternFill patternType="gray125"/>
    </fill>
    <fill>
      <patternFill patternType="solid">
        <fgColor rgb="FFFFCC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rgb="FFCCCCFF"/>
        <bgColor indexed="64"/>
      </patternFill>
    </fill>
    <fill>
      <patternFill patternType="solid">
        <fgColor rgb="FFCCFFFF"/>
        <bgColor indexed="64"/>
      </patternFill>
    </fill>
    <fill>
      <patternFill patternType="solid">
        <fgColor rgb="FFFFCCFF"/>
        <bgColor indexed="64"/>
      </patternFill>
    </fill>
    <fill>
      <patternFill patternType="solid">
        <fgColor rgb="FFEAEAEA"/>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79" fontId="0" fillId="0" borderId="1" xfId="1" applyNumberFormat="1" applyFont="1" applyBorder="1" applyAlignment="1">
      <alignment horizontal="center" vertical="center"/>
    </xf>
    <xf numFmtId="0" fontId="8"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176" fontId="9" fillId="0" borderId="1" xfId="0" applyNumberFormat="1" applyFont="1" applyBorder="1" applyAlignment="1">
      <alignment horizontal="center" vertical="center"/>
    </xf>
    <xf numFmtId="0" fontId="0" fillId="0" borderId="2" xfId="0" applyBorder="1" applyAlignment="1">
      <alignment horizontal="center" vertical="center"/>
    </xf>
    <xf numFmtId="177" fontId="9" fillId="0" borderId="1" xfId="0" applyNumberFormat="1" applyFont="1" applyBorder="1" applyAlignment="1">
      <alignment horizontal="center" vertical="center"/>
    </xf>
    <xf numFmtId="0" fontId="8" fillId="4" borderId="2" xfId="0" applyFont="1" applyFill="1" applyBorder="1">
      <alignment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0" fillId="0" borderId="4" xfId="0" applyBorder="1" applyAlignment="1">
      <alignment horizontal="center" vertical="center"/>
    </xf>
    <xf numFmtId="0" fontId="8" fillId="0" borderId="4" xfId="0" applyFont="1" applyBorder="1" applyAlignment="1">
      <alignment horizontal="center" vertical="center"/>
    </xf>
    <xf numFmtId="0" fontId="0" fillId="0" borderId="5" xfId="0" applyBorder="1" applyAlignment="1">
      <alignment horizontal="center" vertical="center"/>
    </xf>
    <xf numFmtId="179" fontId="0" fillId="0" borderId="3" xfId="1" applyNumberFormat="1" applyFont="1" applyBorder="1" applyAlignment="1">
      <alignment horizontal="center" vertical="center"/>
    </xf>
    <xf numFmtId="0" fontId="8" fillId="4" borderId="6" xfId="0" applyFont="1" applyFill="1" applyBorder="1">
      <alignment vertical="center"/>
    </xf>
    <xf numFmtId="0" fontId="8" fillId="5" borderId="1" xfId="0" applyFont="1" applyFill="1" applyBorder="1" applyAlignment="1">
      <alignment horizontal="center" vertical="center" shrinkToFit="1"/>
    </xf>
    <xf numFmtId="0" fontId="9"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0" xfId="0" applyFont="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9" fillId="0" borderId="1" xfId="0" applyFont="1" applyBorder="1" applyAlignment="1">
      <alignment horizontal="center" vertical="center"/>
    </xf>
    <xf numFmtId="180" fontId="0" fillId="0" borderId="0" xfId="0" applyNumberFormat="1">
      <alignment vertical="center"/>
    </xf>
    <xf numFmtId="179" fontId="0" fillId="0" borderId="0" xfId="1" applyNumberFormat="1" applyFont="1">
      <alignment vertical="center"/>
    </xf>
    <xf numFmtId="0" fontId="11" fillId="0" borderId="3" xfId="0"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179" fontId="12" fillId="0" borderId="1" xfId="1" applyNumberFormat="1"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9" fillId="0" borderId="1" xfId="0" applyFont="1" applyBorder="1" applyAlignment="1">
      <alignment horizontal="center" vertical="center"/>
    </xf>
    <xf numFmtId="180" fontId="9" fillId="0" borderId="1" xfId="0" applyNumberFormat="1" applyFont="1" applyBorder="1" applyAlignment="1">
      <alignment horizontal="center" vertical="center"/>
    </xf>
    <xf numFmtId="0" fontId="9" fillId="0" borderId="1" xfId="0" applyFont="1" applyBorder="1" applyAlignment="1">
      <alignment horizontal="center" vertical="center"/>
    </xf>
    <xf numFmtId="180" fontId="9" fillId="0" borderId="7" xfId="0" applyNumberFormat="1" applyFont="1" applyBorder="1" applyAlignment="1">
      <alignment horizontal="center" vertical="center"/>
    </xf>
    <xf numFmtId="180" fontId="9" fillId="0" borderId="2" xfId="0" applyNumberFormat="1" applyFont="1" applyBorder="1" applyAlignment="1">
      <alignment horizontal="center" vertical="center"/>
    </xf>
    <xf numFmtId="178" fontId="9" fillId="0" borderId="1" xfId="0" applyNumberFormat="1" applyFont="1" applyBorder="1" applyAlignment="1">
      <alignment horizontal="center" vertical="center"/>
    </xf>
    <xf numFmtId="181" fontId="9" fillId="0" borderId="1" xfId="0" applyNumberFormat="1" applyFont="1" applyBorder="1" applyAlignment="1">
      <alignment horizontal="center" vertical="center"/>
    </xf>
    <xf numFmtId="182"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0" fontId="8" fillId="8" borderId="8"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8" fillId="9" borderId="6" xfId="0" applyFont="1" applyFill="1" applyBorder="1" applyAlignment="1">
      <alignment horizontal="center" vertical="center" shrinkToFit="1"/>
    </xf>
    <xf numFmtId="0" fontId="8" fillId="9" borderId="9" xfId="0" applyFont="1" applyFill="1" applyBorder="1" applyAlignment="1">
      <alignment horizontal="center" vertical="center" shrinkToFit="1"/>
    </xf>
    <xf numFmtId="0" fontId="8" fillId="9" borderId="10" xfId="0" applyFont="1" applyFill="1" applyBorder="1" applyAlignment="1">
      <alignment horizontal="center" vertical="center" shrinkToFit="1"/>
    </xf>
    <xf numFmtId="0" fontId="8" fillId="9" borderId="11"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10" borderId="1"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8" fillId="7" borderId="1"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178" fontId="0" fillId="0" borderId="1" xfId="0" applyNumberFormat="1" applyBorder="1" applyAlignment="1">
      <alignment horizontal="center" vertical="center"/>
    </xf>
    <xf numFmtId="181" fontId="0" fillId="0" borderId="1" xfId="0" applyNumberFormat="1" applyBorder="1" applyAlignment="1">
      <alignment horizontal="center" vertical="center"/>
    </xf>
    <xf numFmtId="180"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180"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8" fillId="4" borderId="1" xfId="0" applyFont="1" applyFill="1" applyBorder="1" applyAlignment="1">
      <alignment horizontal="center" vertical="center" shrinkToFit="1"/>
    </xf>
    <xf numFmtId="179" fontId="0" fillId="0" borderId="1" xfId="1" applyNumberFormat="1"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14" fontId="10" fillId="0" borderId="2" xfId="0" applyNumberFormat="1" applyFont="1" applyBorder="1" applyAlignment="1">
      <alignment horizontal="center" vertical="center"/>
    </xf>
  </cellXfs>
  <cellStyles count="4">
    <cellStyle name="パーセント" xfId="1" builtinId="5"/>
    <cellStyle name="標準" xfId="0" builtinId="0"/>
    <cellStyle name="標準 2" xfId="2" xr:uid="{00000000-0005-0000-0000-000002000000}"/>
    <cellStyle name="標準 3" xfId="3" xr:uid="{00000000-0005-0000-0000-000003000000}"/>
  </cellStyles>
  <dxfs count="384">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17382</xdr:colOff>
      <xdr:row>26</xdr:row>
      <xdr:rowOff>43902</xdr:rowOff>
    </xdr:to>
    <xdr:pic>
      <xdr:nvPicPr>
        <xdr:cNvPr id="3" name="図 2">
          <a:extLst>
            <a:ext uri="{FF2B5EF4-FFF2-40B4-BE49-F238E27FC236}">
              <a16:creationId xmlns:a16="http://schemas.microsoft.com/office/drawing/2014/main" id="{FDFE048A-303F-478C-9EBC-AB5E2586AD01}"/>
            </a:ext>
          </a:extLst>
        </xdr:cNvPr>
        <xdr:cNvPicPr>
          <a:picLocks noChangeAspect="1"/>
        </xdr:cNvPicPr>
      </xdr:nvPicPr>
      <xdr:blipFill>
        <a:blip xmlns:r="http://schemas.openxmlformats.org/officeDocument/2006/relationships" r:embed="rId1"/>
        <a:stretch>
          <a:fillRect/>
        </a:stretch>
      </xdr:blipFill>
      <xdr:spPr>
        <a:xfrm>
          <a:off x="0" y="0"/>
          <a:ext cx="7180182" cy="4855388"/>
        </a:xfrm>
        <a:prstGeom prst="rect">
          <a:avLst/>
        </a:prstGeom>
      </xdr:spPr>
    </xdr:pic>
    <xdr:clientData/>
  </xdr:twoCellAnchor>
  <xdr:twoCellAnchor editAs="oneCell">
    <xdr:from>
      <xdr:col>0</xdr:col>
      <xdr:colOff>0</xdr:colOff>
      <xdr:row>28</xdr:row>
      <xdr:rowOff>0</xdr:rowOff>
    </xdr:from>
    <xdr:to>
      <xdr:col>12</xdr:col>
      <xdr:colOff>17382</xdr:colOff>
      <xdr:row>54</xdr:row>
      <xdr:rowOff>43902</xdr:rowOff>
    </xdr:to>
    <xdr:pic>
      <xdr:nvPicPr>
        <xdr:cNvPr id="5" name="図 4">
          <a:extLst>
            <a:ext uri="{FF2B5EF4-FFF2-40B4-BE49-F238E27FC236}">
              <a16:creationId xmlns:a16="http://schemas.microsoft.com/office/drawing/2014/main" id="{B6931A5D-1600-40E7-814D-264D03C86A2C}"/>
            </a:ext>
          </a:extLst>
        </xdr:cNvPr>
        <xdr:cNvPicPr>
          <a:picLocks noChangeAspect="1"/>
        </xdr:cNvPicPr>
      </xdr:nvPicPr>
      <xdr:blipFill>
        <a:blip xmlns:r="http://schemas.openxmlformats.org/officeDocument/2006/relationships" r:embed="rId2"/>
        <a:stretch>
          <a:fillRect/>
        </a:stretch>
      </xdr:blipFill>
      <xdr:spPr>
        <a:xfrm>
          <a:off x="0" y="5181600"/>
          <a:ext cx="7180182" cy="4855388"/>
        </a:xfrm>
        <a:prstGeom prst="rect">
          <a:avLst/>
        </a:prstGeom>
      </xdr:spPr>
    </xdr:pic>
    <xdr:clientData/>
  </xdr:twoCellAnchor>
  <xdr:twoCellAnchor editAs="oneCell">
    <xdr:from>
      <xdr:col>0</xdr:col>
      <xdr:colOff>0</xdr:colOff>
      <xdr:row>56</xdr:row>
      <xdr:rowOff>0</xdr:rowOff>
    </xdr:from>
    <xdr:to>
      <xdr:col>12</xdr:col>
      <xdr:colOff>17382</xdr:colOff>
      <xdr:row>82</xdr:row>
      <xdr:rowOff>43902</xdr:rowOff>
    </xdr:to>
    <xdr:pic>
      <xdr:nvPicPr>
        <xdr:cNvPr id="7" name="図 6">
          <a:extLst>
            <a:ext uri="{FF2B5EF4-FFF2-40B4-BE49-F238E27FC236}">
              <a16:creationId xmlns:a16="http://schemas.microsoft.com/office/drawing/2014/main" id="{AB0CC15E-444B-4BB1-8B32-9BBD0D187990}"/>
            </a:ext>
          </a:extLst>
        </xdr:cNvPr>
        <xdr:cNvPicPr>
          <a:picLocks noChangeAspect="1"/>
        </xdr:cNvPicPr>
      </xdr:nvPicPr>
      <xdr:blipFill>
        <a:blip xmlns:r="http://schemas.openxmlformats.org/officeDocument/2006/relationships" r:embed="rId3"/>
        <a:stretch>
          <a:fillRect/>
        </a:stretch>
      </xdr:blipFill>
      <xdr:spPr>
        <a:xfrm>
          <a:off x="0" y="10363200"/>
          <a:ext cx="7180182" cy="4855388"/>
        </a:xfrm>
        <a:prstGeom prst="rect">
          <a:avLst/>
        </a:prstGeom>
      </xdr:spPr>
    </xdr:pic>
    <xdr:clientData/>
  </xdr:twoCellAnchor>
  <xdr:twoCellAnchor editAs="oneCell">
    <xdr:from>
      <xdr:col>0</xdr:col>
      <xdr:colOff>0</xdr:colOff>
      <xdr:row>84</xdr:row>
      <xdr:rowOff>0</xdr:rowOff>
    </xdr:from>
    <xdr:to>
      <xdr:col>12</xdr:col>
      <xdr:colOff>17382</xdr:colOff>
      <xdr:row>110</xdr:row>
      <xdr:rowOff>43902</xdr:rowOff>
    </xdr:to>
    <xdr:pic>
      <xdr:nvPicPr>
        <xdr:cNvPr id="8" name="図 7">
          <a:extLst>
            <a:ext uri="{FF2B5EF4-FFF2-40B4-BE49-F238E27FC236}">
              <a16:creationId xmlns:a16="http://schemas.microsoft.com/office/drawing/2014/main" id="{AC293EFC-7969-46E0-A5CD-49C2D8BA12D7}"/>
            </a:ext>
          </a:extLst>
        </xdr:cNvPr>
        <xdr:cNvPicPr>
          <a:picLocks noChangeAspect="1"/>
        </xdr:cNvPicPr>
      </xdr:nvPicPr>
      <xdr:blipFill>
        <a:blip xmlns:r="http://schemas.openxmlformats.org/officeDocument/2006/relationships" r:embed="rId4"/>
        <a:stretch>
          <a:fillRect/>
        </a:stretch>
      </xdr:blipFill>
      <xdr:spPr>
        <a:xfrm>
          <a:off x="0" y="15544800"/>
          <a:ext cx="7180182" cy="4855388"/>
        </a:xfrm>
        <a:prstGeom prst="rect">
          <a:avLst/>
        </a:prstGeom>
      </xdr:spPr>
    </xdr:pic>
    <xdr:clientData/>
  </xdr:twoCellAnchor>
  <xdr:twoCellAnchor editAs="oneCell">
    <xdr:from>
      <xdr:col>0</xdr:col>
      <xdr:colOff>0</xdr:colOff>
      <xdr:row>112</xdr:row>
      <xdr:rowOff>0</xdr:rowOff>
    </xdr:from>
    <xdr:to>
      <xdr:col>12</xdr:col>
      <xdr:colOff>17382</xdr:colOff>
      <xdr:row>138</xdr:row>
      <xdr:rowOff>43902</xdr:rowOff>
    </xdr:to>
    <xdr:pic>
      <xdr:nvPicPr>
        <xdr:cNvPr id="9" name="図 8">
          <a:extLst>
            <a:ext uri="{FF2B5EF4-FFF2-40B4-BE49-F238E27FC236}">
              <a16:creationId xmlns:a16="http://schemas.microsoft.com/office/drawing/2014/main" id="{8AFA67D1-D0FD-44BF-99B0-A06BB22D351A}"/>
            </a:ext>
          </a:extLst>
        </xdr:cNvPr>
        <xdr:cNvPicPr>
          <a:picLocks noChangeAspect="1"/>
        </xdr:cNvPicPr>
      </xdr:nvPicPr>
      <xdr:blipFill>
        <a:blip xmlns:r="http://schemas.openxmlformats.org/officeDocument/2006/relationships" r:embed="rId5"/>
        <a:stretch>
          <a:fillRect/>
        </a:stretch>
      </xdr:blipFill>
      <xdr:spPr>
        <a:xfrm>
          <a:off x="0" y="20726400"/>
          <a:ext cx="7180182" cy="4855388"/>
        </a:xfrm>
        <a:prstGeom prst="rect">
          <a:avLst/>
        </a:prstGeom>
      </xdr:spPr>
    </xdr:pic>
    <xdr:clientData/>
  </xdr:twoCellAnchor>
  <xdr:twoCellAnchor editAs="oneCell">
    <xdr:from>
      <xdr:col>0</xdr:col>
      <xdr:colOff>0</xdr:colOff>
      <xdr:row>140</xdr:row>
      <xdr:rowOff>0</xdr:rowOff>
    </xdr:from>
    <xdr:to>
      <xdr:col>12</xdr:col>
      <xdr:colOff>17382</xdr:colOff>
      <xdr:row>166</xdr:row>
      <xdr:rowOff>43902</xdr:rowOff>
    </xdr:to>
    <xdr:pic>
      <xdr:nvPicPr>
        <xdr:cNvPr id="10" name="図 9">
          <a:extLst>
            <a:ext uri="{FF2B5EF4-FFF2-40B4-BE49-F238E27FC236}">
              <a16:creationId xmlns:a16="http://schemas.microsoft.com/office/drawing/2014/main" id="{1071A593-53B2-4828-97B9-29DFF152CAD6}"/>
            </a:ext>
          </a:extLst>
        </xdr:cNvPr>
        <xdr:cNvPicPr>
          <a:picLocks noChangeAspect="1"/>
        </xdr:cNvPicPr>
      </xdr:nvPicPr>
      <xdr:blipFill>
        <a:blip xmlns:r="http://schemas.openxmlformats.org/officeDocument/2006/relationships" r:embed="rId6"/>
        <a:stretch>
          <a:fillRect/>
        </a:stretch>
      </xdr:blipFill>
      <xdr:spPr>
        <a:xfrm>
          <a:off x="0" y="25908000"/>
          <a:ext cx="7180182" cy="4855388"/>
        </a:xfrm>
        <a:prstGeom prst="rect">
          <a:avLst/>
        </a:prstGeom>
      </xdr:spPr>
    </xdr:pic>
    <xdr:clientData/>
  </xdr:twoCellAnchor>
  <xdr:twoCellAnchor editAs="oneCell">
    <xdr:from>
      <xdr:col>0</xdr:col>
      <xdr:colOff>0</xdr:colOff>
      <xdr:row>168</xdr:row>
      <xdr:rowOff>0</xdr:rowOff>
    </xdr:from>
    <xdr:to>
      <xdr:col>12</xdr:col>
      <xdr:colOff>17382</xdr:colOff>
      <xdr:row>194</xdr:row>
      <xdr:rowOff>43902</xdr:rowOff>
    </xdr:to>
    <xdr:pic>
      <xdr:nvPicPr>
        <xdr:cNvPr id="12" name="図 11">
          <a:extLst>
            <a:ext uri="{FF2B5EF4-FFF2-40B4-BE49-F238E27FC236}">
              <a16:creationId xmlns:a16="http://schemas.microsoft.com/office/drawing/2014/main" id="{A7ADEAEA-78D5-4572-BF86-01DBC4998575}"/>
            </a:ext>
          </a:extLst>
        </xdr:cNvPr>
        <xdr:cNvPicPr>
          <a:picLocks noChangeAspect="1"/>
        </xdr:cNvPicPr>
      </xdr:nvPicPr>
      <xdr:blipFill>
        <a:blip xmlns:r="http://schemas.openxmlformats.org/officeDocument/2006/relationships" r:embed="rId7"/>
        <a:stretch>
          <a:fillRect/>
        </a:stretch>
      </xdr:blipFill>
      <xdr:spPr>
        <a:xfrm>
          <a:off x="0" y="31089600"/>
          <a:ext cx="7180182" cy="4855388"/>
        </a:xfrm>
        <a:prstGeom prst="rect">
          <a:avLst/>
        </a:prstGeom>
      </xdr:spPr>
    </xdr:pic>
    <xdr:clientData/>
  </xdr:twoCellAnchor>
  <xdr:twoCellAnchor editAs="oneCell">
    <xdr:from>
      <xdr:col>0</xdr:col>
      <xdr:colOff>0</xdr:colOff>
      <xdr:row>196</xdr:row>
      <xdr:rowOff>0</xdr:rowOff>
    </xdr:from>
    <xdr:to>
      <xdr:col>12</xdr:col>
      <xdr:colOff>17382</xdr:colOff>
      <xdr:row>222</xdr:row>
      <xdr:rowOff>43902</xdr:rowOff>
    </xdr:to>
    <xdr:pic>
      <xdr:nvPicPr>
        <xdr:cNvPr id="13" name="図 12">
          <a:extLst>
            <a:ext uri="{FF2B5EF4-FFF2-40B4-BE49-F238E27FC236}">
              <a16:creationId xmlns:a16="http://schemas.microsoft.com/office/drawing/2014/main" id="{38C17C6F-40F7-432F-A6EB-371652B7C457}"/>
            </a:ext>
          </a:extLst>
        </xdr:cNvPr>
        <xdr:cNvPicPr>
          <a:picLocks noChangeAspect="1"/>
        </xdr:cNvPicPr>
      </xdr:nvPicPr>
      <xdr:blipFill>
        <a:blip xmlns:r="http://schemas.openxmlformats.org/officeDocument/2006/relationships" r:embed="rId8"/>
        <a:stretch>
          <a:fillRect/>
        </a:stretch>
      </xdr:blipFill>
      <xdr:spPr>
        <a:xfrm>
          <a:off x="0" y="36271200"/>
          <a:ext cx="7180182" cy="4855388"/>
        </a:xfrm>
        <a:prstGeom prst="rect">
          <a:avLst/>
        </a:prstGeom>
      </xdr:spPr>
    </xdr:pic>
    <xdr:clientData/>
  </xdr:twoCellAnchor>
  <xdr:twoCellAnchor editAs="oneCell">
    <xdr:from>
      <xdr:col>0</xdr:col>
      <xdr:colOff>0</xdr:colOff>
      <xdr:row>224</xdr:row>
      <xdr:rowOff>0</xdr:rowOff>
    </xdr:from>
    <xdr:to>
      <xdr:col>24</xdr:col>
      <xdr:colOff>156766</xdr:colOff>
      <xdr:row>252</xdr:row>
      <xdr:rowOff>169236</xdr:rowOff>
    </xdr:to>
    <xdr:pic>
      <xdr:nvPicPr>
        <xdr:cNvPr id="14" name="図 13">
          <a:extLst>
            <a:ext uri="{FF2B5EF4-FFF2-40B4-BE49-F238E27FC236}">
              <a16:creationId xmlns:a16="http://schemas.microsoft.com/office/drawing/2014/main" id="{BC6E7E35-8161-4BCE-8756-A86501C39A71}"/>
            </a:ext>
          </a:extLst>
        </xdr:cNvPr>
        <xdr:cNvPicPr>
          <a:picLocks noChangeAspect="1"/>
        </xdr:cNvPicPr>
      </xdr:nvPicPr>
      <xdr:blipFill>
        <a:blip xmlns:r="http://schemas.openxmlformats.org/officeDocument/2006/relationships" r:embed="rId9"/>
        <a:stretch>
          <a:fillRect/>
        </a:stretch>
      </xdr:blipFill>
      <xdr:spPr>
        <a:xfrm>
          <a:off x="0" y="41452800"/>
          <a:ext cx="14634766" cy="5350836"/>
        </a:xfrm>
        <a:prstGeom prst="rect">
          <a:avLst/>
        </a:prstGeom>
      </xdr:spPr>
    </xdr:pic>
    <xdr:clientData/>
  </xdr:twoCellAnchor>
  <xdr:twoCellAnchor editAs="oneCell">
    <xdr:from>
      <xdr:col>0</xdr:col>
      <xdr:colOff>0</xdr:colOff>
      <xdr:row>255</xdr:row>
      <xdr:rowOff>0</xdr:rowOff>
    </xdr:from>
    <xdr:to>
      <xdr:col>24</xdr:col>
      <xdr:colOff>156766</xdr:colOff>
      <xdr:row>283</xdr:row>
      <xdr:rowOff>169236</xdr:rowOff>
    </xdr:to>
    <xdr:pic>
      <xdr:nvPicPr>
        <xdr:cNvPr id="15" name="図 14">
          <a:extLst>
            <a:ext uri="{FF2B5EF4-FFF2-40B4-BE49-F238E27FC236}">
              <a16:creationId xmlns:a16="http://schemas.microsoft.com/office/drawing/2014/main" id="{33D2E037-FA91-4EB0-877D-0BCFFB5E6963}"/>
            </a:ext>
          </a:extLst>
        </xdr:cNvPr>
        <xdr:cNvPicPr>
          <a:picLocks noChangeAspect="1"/>
        </xdr:cNvPicPr>
      </xdr:nvPicPr>
      <xdr:blipFill>
        <a:blip xmlns:r="http://schemas.openxmlformats.org/officeDocument/2006/relationships" r:embed="rId10"/>
        <a:stretch>
          <a:fillRect/>
        </a:stretch>
      </xdr:blipFill>
      <xdr:spPr>
        <a:xfrm>
          <a:off x="0" y="47189571"/>
          <a:ext cx="14634766" cy="53508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3"/>
  <sheetViews>
    <sheetView workbookViewId="0">
      <selection activeCell="A3" sqref="A3"/>
    </sheetView>
  </sheetViews>
  <sheetFormatPr defaultRowHeight="13.2" x14ac:dyDescent="0.2"/>
  <sheetData>
    <row r="2" spans="1:2" x14ac:dyDescent="0.2">
      <c r="A2" t="s">
        <v>48</v>
      </c>
    </row>
    <row r="3" spans="1:2" x14ac:dyDescent="0.2">
      <c r="A3">
        <v>100000</v>
      </c>
    </row>
    <row r="5" spans="1:2" x14ac:dyDescent="0.2">
      <c r="A5" t="s">
        <v>49</v>
      </c>
    </row>
    <row r="6" spans="1:2" x14ac:dyDescent="0.2">
      <c r="A6" t="s">
        <v>56</v>
      </c>
      <c r="B6">
        <v>90</v>
      </c>
    </row>
    <row r="7" spans="1:2" x14ac:dyDescent="0.2">
      <c r="A7" t="s">
        <v>55</v>
      </c>
      <c r="B7">
        <v>90</v>
      </c>
    </row>
    <row r="8" spans="1:2" x14ac:dyDescent="0.2">
      <c r="A8" t="s">
        <v>53</v>
      </c>
      <c r="B8">
        <v>110</v>
      </c>
    </row>
    <row r="9" spans="1:2" x14ac:dyDescent="0.2">
      <c r="A9" t="s">
        <v>51</v>
      </c>
      <c r="B9">
        <v>120</v>
      </c>
    </row>
    <row r="10" spans="1:2" x14ac:dyDescent="0.2">
      <c r="A10" t="s">
        <v>52</v>
      </c>
      <c r="B10">
        <v>150</v>
      </c>
    </row>
    <row r="11" spans="1:2" x14ac:dyDescent="0.2">
      <c r="A11" t="s">
        <v>57</v>
      </c>
      <c r="B11">
        <v>100</v>
      </c>
    </row>
    <row r="12" spans="1:2" x14ac:dyDescent="0.2">
      <c r="A12" t="s">
        <v>54</v>
      </c>
      <c r="B12">
        <v>80</v>
      </c>
    </row>
    <row r="13" spans="1:2" x14ac:dyDescent="0.2">
      <c r="A13" t="s">
        <v>50</v>
      </c>
      <c r="B13">
        <v>120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09"/>
  <sheetViews>
    <sheetView zoomScale="90" zoomScaleNormal="90" workbookViewId="0">
      <pane ySplit="8" topLeftCell="A24" activePane="bottomLeft" state="frozen"/>
      <selection pane="bottomLeft" activeCell="G48" sqref="G48"/>
    </sheetView>
  </sheetViews>
  <sheetFormatPr defaultRowHeight="13.2" x14ac:dyDescent="0.2"/>
  <cols>
    <col min="1" max="1" width="2.88671875" customWidth="1"/>
    <col min="2" max="18" width="6.5546875" customWidth="1"/>
    <col min="22" max="22" width="10.88671875" style="22" hidden="1" customWidth="1"/>
    <col min="23" max="23" width="0" hidden="1" customWidth="1"/>
  </cols>
  <sheetData>
    <row r="2" spans="2:25" x14ac:dyDescent="0.2">
      <c r="B2" s="78" t="s">
        <v>5</v>
      </c>
      <c r="C2" s="78"/>
      <c r="D2" s="89" t="s">
        <v>73</v>
      </c>
      <c r="E2" s="89"/>
      <c r="F2" s="78" t="s">
        <v>6</v>
      </c>
      <c r="G2" s="78"/>
      <c r="H2" s="81" t="s">
        <v>72</v>
      </c>
      <c r="I2" s="81"/>
      <c r="J2" s="78" t="s">
        <v>7</v>
      </c>
      <c r="K2" s="78"/>
      <c r="L2" s="88">
        <v>100000</v>
      </c>
      <c r="M2" s="89"/>
      <c r="N2" s="78" t="s">
        <v>8</v>
      </c>
      <c r="O2" s="78"/>
      <c r="P2" s="90">
        <f>SUM(L2,D4)</f>
        <v>120507.12983201546</v>
      </c>
      <c r="Q2" s="81"/>
      <c r="R2" s="1"/>
      <c r="S2" s="1"/>
      <c r="T2" s="1"/>
    </row>
    <row r="3" spans="2:25" ht="57" customHeight="1" x14ac:dyDescent="0.2">
      <c r="B3" s="78" t="s">
        <v>9</v>
      </c>
      <c r="C3" s="78"/>
      <c r="D3" s="91" t="s">
        <v>80</v>
      </c>
      <c r="E3" s="91"/>
      <c r="F3" s="91"/>
      <c r="G3" s="91"/>
      <c r="H3" s="91"/>
      <c r="I3" s="91"/>
      <c r="J3" s="78" t="s">
        <v>10</v>
      </c>
      <c r="K3" s="78"/>
      <c r="L3" s="91" t="s">
        <v>62</v>
      </c>
      <c r="M3" s="92"/>
      <c r="N3" s="92"/>
      <c r="O3" s="92"/>
      <c r="P3" s="92"/>
      <c r="Q3" s="92"/>
      <c r="R3" s="1"/>
      <c r="S3" s="1"/>
    </row>
    <row r="4" spans="2:25" x14ac:dyDescent="0.2">
      <c r="B4" s="78" t="s">
        <v>11</v>
      </c>
      <c r="C4" s="78"/>
      <c r="D4" s="86">
        <f>SUM($R$9:$S$993)</f>
        <v>20507.129832015464</v>
      </c>
      <c r="E4" s="86"/>
      <c r="F4" s="78" t="s">
        <v>12</v>
      </c>
      <c r="G4" s="78"/>
      <c r="H4" s="87">
        <f>SUM($T$9:$U$108)</f>
        <v>191.30000000000109</v>
      </c>
      <c r="I4" s="81"/>
      <c r="J4" s="93"/>
      <c r="K4" s="93"/>
      <c r="L4" s="90"/>
      <c r="M4" s="90"/>
      <c r="N4" s="93" t="s">
        <v>59</v>
      </c>
      <c r="O4" s="93"/>
      <c r="P4" s="94">
        <f>MAX(Y:Y)</f>
        <v>5.9100000000001374E-2</v>
      </c>
      <c r="Q4" s="94"/>
      <c r="R4" s="1"/>
      <c r="S4" s="1"/>
      <c r="T4" s="1"/>
    </row>
    <row r="5" spans="2:25" x14ac:dyDescent="0.2">
      <c r="B5" s="39" t="s">
        <v>15</v>
      </c>
      <c r="C5" s="2">
        <f>COUNTIF($R$9:$R$990,"&gt;0")</f>
        <v>18</v>
      </c>
      <c r="D5" s="38" t="s">
        <v>16</v>
      </c>
      <c r="E5" s="15">
        <f>COUNTIF($R$9:$R$990,"&lt;0")</f>
        <v>12</v>
      </c>
      <c r="F5" s="38" t="s">
        <v>17</v>
      </c>
      <c r="G5" s="2">
        <f>COUNTIF($R$9:$R$990,"=0")</f>
        <v>0</v>
      </c>
      <c r="H5" s="38" t="s">
        <v>18</v>
      </c>
      <c r="I5" s="46">
        <f>C5/SUM(C5,E5,G5)</f>
        <v>0.6</v>
      </c>
      <c r="J5" s="77" t="s">
        <v>19</v>
      </c>
      <c r="K5" s="78"/>
      <c r="L5" s="79">
        <f>MAX(V9:V993)</f>
        <v>4</v>
      </c>
      <c r="M5" s="80"/>
      <c r="N5" s="17" t="s">
        <v>20</v>
      </c>
      <c r="O5" s="9"/>
      <c r="P5" s="79">
        <f>MAX(W9:W993)</f>
        <v>2</v>
      </c>
      <c r="Q5" s="80"/>
      <c r="R5" s="1"/>
      <c r="S5" s="1"/>
      <c r="T5" s="1"/>
    </row>
    <row r="6" spans="2:25" x14ac:dyDescent="0.2">
      <c r="B6" s="11"/>
      <c r="C6" s="13"/>
      <c r="D6" s="14"/>
      <c r="E6" s="10"/>
      <c r="F6" s="11"/>
      <c r="G6" s="10"/>
      <c r="H6" s="11"/>
      <c r="I6" s="16"/>
      <c r="J6" s="11"/>
      <c r="K6" s="11"/>
      <c r="L6" s="10"/>
      <c r="M6" s="43" t="s">
        <v>65</v>
      </c>
      <c r="N6" s="12"/>
      <c r="O6" s="12"/>
      <c r="P6" s="10"/>
      <c r="Q6" s="7"/>
      <c r="R6" s="1"/>
      <c r="S6" s="1"/>
      <c r="T6" s="1"/>
    </row>
    <row r="7" spans="2:25" x14ac:dyDescent="0.2">
      <c r="B7" s="61" t="s">
        <v>21</v>
      </c>
      <c r="C7" s="63" t="s">
        <v>22</v>
      </c>
      <c r="D7" s="64"/>
      <c r="E7" s="67" t="s">
        <v>23</v>
      </c>
      <c r="F7" s="68"/>
      <c r="G7" s="68"/>
      <c r="H7" s="68"/>
      <c r="I7" s="69"/>
      <c r="J7" s="70" t="s">
        <v>24</v>
      </c>
      <c r="K7" s="71"/>
      <c r="L7" s="72"/>
      <c r="M7" s="73" t="s">
        <v>25</v>
      </c>
      <c r="N7" s="74" t="s">
        <v>26</v>
      </c>
      <c r="O7" s="75"/>
      <c r="P7" s="75"/>
      <c r="Q7" s="76"/>
      <c r="R7" s="82" t="s">
        <v>27</v>
      </c>
      <c r="S7" s="82"/>
      <c r="T7" s="82"/>
      <c r="U7" s="82"/>
    </row>
    <row r="8" spans="2:25" x14ac:dyDescent="0.2">
      <c r="B8" s="62"/>
      <c r="C8" s="65"/>
      <c r="D8" s="66"/>
      <c r="E8" s="18" t="s">
        <v>28</v>
      </c>
      <c r="F8" s="18" t="s">
        <v>29</v>
      </c>
      <c r="G8" s="18" t="s">
        <v>30</v>
      </c>
      <c r="H8" s="83" t="s">
        <v>31</v>
      </c>
      <c r="I8" s="69"/>
      <c r="J8" s="4" t="s">
        <v>32</v>
      </c>
      <c r="K8" s="84" t="s">
        <v>33</v>
      </c>
      <c r="L8" s="72"/>
      <c r="M8" s="73"/>
      <c r="N8" s="5" t="s">
        <v>28</v>
      </c>
      <c r="O8" s="5" t="s">
        <v>29</v>
      </c>
      <c r="P8" s="85" t="s">
        <v>31</v>
      </c>
      <c r="Q8" s="76"/>
      <c r="R8" s="82" t="s">
        <v>34</v>
      </c>
      <c r="S8" s="82"/>
      <c r="T8" s="82" t="s">
        <v>32</v>
      </c>
      <c r="U8" s="82"/>
      <c r="Y8" t="s">
        <v>58</v>
      </c>
    </row>
    <row r="9" spans="2:25" x14ac:dyDescent="0.2">
      <c r="B9" s="40">
        <v>1</v>
      </c>
      <c r="C9" s="53">
        <f>L2</f>
        <v>100000</v>
      </c>
      <c r="D9" s="53"/>
      <c r="E9" s="40">
        <v>2019</v>
      </c>
      <c r="F9" s="8">
        <v>43467</v>
      </c>
      <c r="G9" s="40" t="s">
        <v>3</v>
      </c>
      <c r="H9" s="60">
        <v>76.739999999999995</v>
      </c>
      <c r="I9" s="60"/>
      <c r="J9" s="40">
        <v>21</v>
      </c>
      <c r="K9" s="53">
        <f>IF(J9="","",C9*0.03)</f>
        <v>3000</v>
      </c>
      <c r="L9" s="53"/>
      <c r="M9" s="6">
        <f>IF(J9="","",(K9/J9)/LOOKUP(RIGHT($D$2,3),定数!$A$6:$A$13,定数!$B$6:$B$13))</f>
        <v>1.4285714285714286</v>
      </c>
      <c r="N9" s="40">
        <v>2019</v>
      </c>
      <c r="O9" s="8">
        <v>43467</v>
      </c>
      <c r="P9" s="59">
        <v>76.516000000000005</v>
      </c>
      <c r="Q9" s="59"/>
      <c r="R9" s="57">
        <f>IF(P9="","",T9*M9*LOOKUP(RIGHT($D$2,3),定数!$A$6:$A$13,定数!$B$6:$B$13))</f>
        <v>3199.9999999998508</v>
      </c>
      <c r="S9" s="57"/>
      <c r="T9" s="58">
        <f>IF(P9="","",IF(G9="買",(P9-H9),(H9-P9))*IF(RIGHT($D$2,3)="JPY",100,10000))</f>
        <v>22.399999999998954</v>
      </c>
      <c r="U9" s="58"/>
      <c r="V9" s="1">
        <f>IF(T9&lt;&gt;"",IF(T9&gt;0,1+V8,0),"")</f>
        <v>1</v>
      </c>
      <c r="W9">
        <f>IF(T9&lt;&gt;"",IF(T9&lt;0,1+W8,0),"")</f>
        <v>0</v>
      </c>
    </row>
    <row r="10" spans="2:25" x14ac:dyDescent="0.2">
      <c r="B10" s="40">
        <v>2</v>
      </c>
      <c r="C10" s="53">
        <f t="shared" ref="C10:C73" si="0">IF(R9="","",C9+R9)</f>
        <v>103199.99999999985</v>
      </c>
      <c r="D10" s="53"/>
      <c r="E10" s="40">
        <v>2019</v>
      </c>
      <c r="F10" s="8">
        <v>43468</v>
      </c>
      <c r="G10" s="40" t="s">
        <v>4</v>
      </c>
      <c r="H10" s="60">
        <v>75.459999999999994</v>
      </c>
      <c r="I10" s="60"/>
      <c r="J10" s="40">
        <v>64</v>
      </c>
      <c r="K10" s="55">
        <f t="shared" ref="K10:K48" si="1">IF(J10="","",C10*0.03)</f>
        <v>3095.9999999999955</v>
      </c>
      <c r="L10" s="56"/>
      <c r="M10" s="6">
        <f>IF(J10="","",(K10/J10)/LOOKUP(RIGHT($D$2,3),定数!$A$6:$A$13,定数!$B$6:$B$13))</f>
        <v>0.48374999999999929</v>
      </c>
      <c r="N10" s="40">
        <v>2019</v>
      </c>
      <c r="O10" s="8">
        <v>43469</v>
      </c>
      <c r="P10" s="59">
        <v>76.251000000000005</v>
      </c>
      <c r="Q10" s="59"/>
      <c r="R10" s="57">
        <f>IF(P10="","",T10*M10*LOOKUP(RIGHT($D$2,3),定数!$A$6:$A$13,定数!$B$6:$B$13))</f>
        <v>3826.4625000000478</v>
      </c>
      <c r="S10" s="57"/>
      <c r="T10" s="58">
        <f t="shared" ref="T10:T63" si="2">IF(P10="","",IF(G10="買",(P10-H10),(H10-P10))*IF(RIGHT($D$2,3)="JPY",100,10000))</f>
        <v>79.100000000001103</v>
      </c>
      <c r="U10" s="58"/>
      <c r="V10" s="22">
        <f t="shared" ref="V10:V22" si="3">IF(T10&lt;&gt;"",IF(T10&gt;0,1+V9,0),"")</f>
        <v>2</v>
      </c>
      <c r="W10">
        <f t="shared" ref="W10:W73" si="4">IF(T10&lt;&gt;"",IF(T10&lt;0,1+W9,0),"")</f>
        <v>0</v>
      </c>
      <c r="X10" s="41">
        <f>IF(C10&lt;&gt;"",MAX(C10,C9),"")</f>
        <v>103199.99999999985</v>
      </c>
    </row>
    <row r="11" spans="2:25" x14ac:dyDescent="0.2">
      <c r="B11" s="40">
        <v>3</v>
      </c>
      <c r="C11" s="53">
        <f t="shared" si="0"/>
        <v>107026.46249999991</v>
      </c>
      <c r="D11" s="53"/>
      <c r="E11" s="40">
        <v>2019</v>
      </c>
      <c r="F11" s="8">
        <v>43472</v>
      </c>
      <c r="G11" s="40" t="s">
        <v>4</v>
      </c>
      <c r="H11" s="60">
        <v>77.290000000000006</v>
      </c>
      <c r="I11" s="60"/>
      <c r="J11" s="40">
        <v>16</v>
      </c>
      <c r="K11" s="55">
        <f t="shared" si="1"/>
        <v>3210.7938749999971</v>
      </c>
      <c r="L11" s="56"/>
      <c r="M11" s="6">
        <f>IF(J11="","",(K11/J11)/LOOKUP(RIGHT($D$2,3),定数!$A$6:$A$13,定数!$B$6:$B$13))</f>
        <v>2.0067461718749984</v>
      </c>
      <c r="N11" s="40">
        <v>2019</v>
      </c>
      <c r="O11" s="8">
        <v>43472</v>
      </c>
      <c r="P11" s="59">
        <v>77.13</v>
      </c>
      <c r="Q11" s="59"/>
      <c r="R11" s="57">
        <f>IF(P11="","",T11*M11*LOOKUP(RIGHT($D$2,3),定数!$A$6:$A$13,定数!$B$6:$B$13))</f>
        <v>-3210.793875000214</v>
      </c>
      <c r="S11" s="57"/>
      <c r="T11" s="58">
        <f t="shared" si="2"/>
        <v>-16.00000000000108</v>
      </c>
      <c r="U11" s="58"/>
      <c r="V11" s="22">
        <f t="shared" si="3"/>
        <v>0</v>
      </c>
      <c r="W11">
        <f t="shared" si="4"/>
        <v>1</v>
      </c>
      <c r="X11" s="41">
        <f>IF(C11&lt;&gt;"",MAX(X10,C11),"")</f>
        <v>107026.46249999991</v>
      </c>
      <c r="Y11" s="42">
        <f>IF(X11&lt;&gt;"",1-(C11/X11),"")</f>
        <v>0</v>
      </c>
    </row>
    <row r="12" spans="2:25" x14ac:dyDescent="0.2">
      <c r="B12" s="40">
        <v>4</v>
      </c>
      <c r="C12" s="53">
        <f t="shared" si="0"/>
        <v>103815.6686249997</v>
      </c>
      <c r="D12" s="53"/>
      <c r="E12" s="44">
        <v>2019</v>
      </c>
      <c r="F12" s="8">
        <v>43472</v>
      </c>
      <c r="G12" s="40" t="s">
        <v>4</v>
      </c>
      <c r="H12" s="60">
        <v>77.319999999999993</v>
      </c>
      <c r="I12" s="60"/>
      <c r="J12" s="40">
        <v>23</v>
      </c>
      <c r="K12" s="55">
        <f t="shared" si="1"/>
        <v>3114.470058749991</v>
      </c>
      <c r="L12" s="56"/>
      <c r="M12" s="6">
        <f>IF(J12="","",(K12/J12)/LOOKUP(RIGHT($D$2,3),定数!$A$6:$A$13,定数!$B$6:$B$13))</f>
        <v>1.3541174168478221</v>
      </c>
      <c r="N12" s="40">
        <v>2019</v>
      </c>
      <c r="O12" s="8">
        <v>43472</v>
      </c>
      <c r="P12" s="59">
        <v>77.596000000000004</v>
      </c>
      <c r="Q12" s="59"/>
      <c r="R12" s="57">
        <f>IF(P12="","",T12*M12*LOOKUP(RIGHT($D$2,3),定数!$A$6:$A$13,定数!$B$6:$B$13))</f>
        <v>3737.3640705001308</v>
      </c>
      <c r="S12" s="57"/>
      <c r="T12" s="58">
        <f t="shared" si="2"/>
        <v>27.600000000001046</v>
      </c>
      <c r="U12" s="58"/>
      <c r="V12" s="22">
        <f t="shared" si="3"/>
        <v>1</v>
      </c>
      <c r="W12">
        <f t="shared" si="4"/>
        <v>0</v>
      </c>
      <c r="X12" s="41">
        <f t="shared" ref="X12:X75" si="5">IF(C12&lt;&gt;"",MAX(X11,C12),"")</f>
        <v>107026.46249999991</v>
      </c>
      <c r="Y12" s="42">
        <f t="shared" ref="Y12:Y75" si="6">IF(X12&lt;&gt;"",1-(C12/X12),"")</f>
        <v>3.0000000000001914E-2</v>
      </c>
    </row>
    <row r="13" spans="2:25" x14ac:dyDescent="0.2">
      <c r="B13" s="40">
        <v>5</v>
      </c>
      <c r="C13" s="53">
        <f t="shared" si="0"/>
        <v>107553.03269549983</v>
      </c>
      <c r="D13" s="53"/>
      <c r="E13" s="40">
        <v>2019</v>
      </c>
      <c r="F13" s="8">
        <v>43473</v>
      </c>
      <c r="G13" s="40" t="s">
        <v>4</v>
      </c>
      <c r="H13" s="60">
        <v>77.66</v>
      </c>
      <c r="I13" s="60"/>
      <c r="J13" s="40">
        <v>14</v>
      </c>
      <c r="K13" s="55">
        <f t="shared" si="1"/>
        <v>3226.5909808649949</v>
      </c>
      <c r="L13" s="56"/>
      <c r="M13" s="6">
        <f>IF(J13="","",(K13/J13)/LOOKUP(RIGHT($D$2,3),定数!$A$6:$A$13,定数!$B$6:$B$13))</f>
        <v>2.3047078434749961</v>
      </c>
      <c r="N13" s="40">
        <v>2019</v>
      </c>
      <c r="O13" s="8">
        <v>43473</v>
      </c>
      <c r="P13" s="59">
        <v>77.52</v>
      </c>
      <c r="Q13" s="59"/>
      <c r="R13" s="57">
        <f>IF(P13="","",T13*M13*LOOKUP(RIGHT($D$2,3),定数!$A$6:$A$13,定数!$B$6:$B$13))</f>
        <v>-3226.5909808650081</v>
      </c>
      <c r="S13" s="57"/>
      <c r="T13" s="58">
        <f t="shared" si="2"/>
        <v>-14.000000000000057</v>
      </c>
      <c r="U13" s="58"/>
      <c r="V13" s="22">
        <f t="shared" si="3"/>
        <v>0</v>
      </c>
      <c r="W13">
        <f t="shared" si="4"/>
        <v>1</v>
      </c>
      <c r="X13" s="41">
        <f t="shared" si="5"/>
        <v>107553.03269549983</v>
      </c>
      <c r="Y13" s="42">
        <f t="shared" si="6"/>
        <v>0</v>
      </c>
    </row>
    <row r="14" spans="2:25" x14ac:dyDescent="0.2">
      <c r="B14" s="40">
        <v>6</v>
      </c>
      <c r="C14" s="53">
        <f t="shared" si="0"/>
        <v>104326.44171463483</v>
      </c>
      <c r="D14" s="53"/>
      <c r="E14" s="40">
        <v>2019</v>
      </c>
      <c r="F14" s="8">
        <v>43474</v>
      </c>
      <c r="G14" s="40" t="s">
        <v>4</v>
      </c>
      <c r="H14" s="60">
        <v>77.959999999999994</v>
      </c>
      <c r="I14" s="60"/>
      <c r="J14" s="40">
        <v>15</v>
      </c>
      <c r="K14" s="55">
        <f t="shared" si="1"/>
        <v>3129.7932514390445</v>
      </c>
      <c r="L14" s="56"/>
      <c r="M14" s="6">
        <f>IF(J14="","",(K14/J14)/LOOKUP(RIGHT($D$2,3),定数!$A$6:$A$13,定数!$B$6:$B$13))</f>
        <v>2.0865288342926962</v>
      </c>
      <c r="N14" s="40">
        <v>2019</v>
      </c>
      <c r="O14" s="8">
        <v>43474</v>
      </c>
      <c r="P14" s="59">
        <v>77.81</v>
      </c>
      <c r="Q14" s="59"/>
      <c r="R14" s="57">
        <f>IF(P14="","",T14*M14*LOOKUP(RIGHT($D$2,3),定数!$A$6:$A$13,定数!$B$6:$B$13))</f>
        <v>-3129.7932514388663</v>
      </c>
      <c r="S14" s="57"/>
      <c r="T14" s="58">
        <f t="shared" si="2"/>
        <v>-14.999999999999147</v>
      </c>
      <c r="U14" s="58"/>
      <c r="V14" s="22">
        <f t="shared" si="3"/>
        <v>0</v>
      </c>
      <c r="W14">
        <f t="shared" si="4"/>
        <v>2</v>
      </c>
      <c r="X14" s="41">
        <f t="shared" si="5"/>
        <v>107553.03269549983</v>
      </c>
      <c r="Y14" s="42">
        <f t="shared" si="6"/>
        <v>3.0000000000000027E-2</v>
      </c>
    </row>
    <row r="15" spans="2:25" x14ac:dyDescent="0.2">
      <c r="B15" s="40">
        <v>7</v>
      </c>
      <c r="C15" s="53">
        <f t="shared" si="0"/>
        <v>101196.64846319596</v>
      </c>
      <c r="D15" s="53"/>
      <c r="E15" s="40">
        <v>2019</v>
      </c>
      <c r="F15" s="8">
        <v>43475</v>
      </c>
      <c r="G15" s="40" t="s">
        <v>4</v>
      </c>
      <c r="H15" s="60">
        <v>77.89</v>
      </c>
      <c r="I15" s="60"/>
      <c r="J15" s="40">
        <v>25</v>
      </c>
      <c r="K15" s="55">
        <f t="shared" si="1"/>
        <v>3035.8994538958787</v>
      </c>
      <c r="L15" s="56"/>
      <c r="M15" s="6">
        <f>IF(J15="","",(K15/J15)/LOOKUP(RIGHT($D$2,3),定数!$A$6:$A$13,定数!$B$6:$B$13))</f>
        <v>1.2143597815583513</v>
      </c>
      <c r="N15" s="40">
        <v>2019</v>
      </c>
      <c r="O15" s="8">
        <v>43476</v>
      </c>
      <c r="P15" s="59">
        <v>78.177000000000007</v>
      </c>
      <c r="Q15" s="59"/>
      <c r="R15" s="57">
        <f>IF(P15="","",T15*M15*LOOKUP(RIGHT($D$2,3),定数!$A$6:$A$13,定数!$B$6:$B$13))</f>
        <v>3485.2125730725425</v>
      </c>
      <c r="S15" s="57"/>
      <c r="T15" s="58">
        <f t="shared" si="2"/>
        <v>28.700000000000614</v>
      </c>
      <c r="U15" s="58"/>
      <c r="V15" s="22">
        <f t="shared" si="3"/>
        <v>1</v>
      </c>
      <c r="W15">
        <f t="shared" si="4"/>
        <v>0</v>
      </c>
      <c r="X15" s="41">
        <f t="shared" si="5"/>
        <v>107553.03269549983</v>
      </c>
      <c r="Y15" s="42">
        <f t="shared" si="6"/>
        <v>5.9099999999998376E-2</v>
      </c>
    </row>
    <row r="16" spans="2:25" x14ac:dyDescent="0.2">
      <c r="B16" s="40">
        <v>8</v>
      </c>
      <c r="C16" s="53">
        <f t="shared" si="0"/>
        <v>104681.8610362685</v>
      </c>
      <c r="D16" s="53"/>
      <c r="E16" s="40">
        <v>2019</v>
      </c>
      <c r="F16" s="8">
        <v>43476</v>
      </c>
      <c r="G16" s="40" t="s">
        <v>4</v>
      </c>
      <c r="H16" s="60">
        <v>77.97</v>
      </c>
      <c r="I16" s="60"/>
      <c r="J16" s="40">
        <v>16</v>
      </c>
      <c r="K16" s="55">
        <f t="shared" si="1"/>
        <v>3140.4558310880548</v>
      </c>
      <c r="L16" s="56"/>
      <c r="M16" s="6">
        <f>IF(J16="","",(K16/J16)/LOOKUP(RIGHT($D$2,3),定数!$A$6:$A$13,定数!$B$6:$B$13))</f>
        <v>1.9627848944300341</v>
      </c>
      <c r="N16" s="40">
        <v>2019</v>
      </c>
      <c r="O16" s="8">
        <v>43476</v>
      </c>
      <c r="P16" s="59">
        <v>78.12</v>
      </c>
      <c r="Q16" s="59"/>
      <c r="R16" s="57">
        <f>IF(P16="","",T16*M16*LOOKUP(RIGHT($D$2,3),定数!$A$6:$A$13,定数!$B$6:$B$13))</f>
        <v>2944.1773416451629</v>
      </c>
      <c r="S16" s="57"/>
      <c r="T16" s="58">
        <f t="shared" si="2"/>
        <v>15.000000000000568</v>
      </c>
      <c r="U16" s="58"/>
      <c r="V16" s="22">
        <f t="shared" si="3"/>
        <v>2</v>
      </c>
      <c r="W16">
        <f t="shared" si="4"/>
        <v>0</v>
      </c>
      <c r="X16" s="41">
        <f t="shared" si="5"/>
        <v>107553.03269549983</v>
      </c>
      <c r="Y16" s="42">
        <f t="shared" si="6"/>
        <v>2.6695403999997702E-2</v>
      </c>
    </row>
    <row r="17" spans="2:25" x14ac:dyDescent="0.2">
      <c r="B17" s="40">
        <v>9</v>
      </c>
      <c r="C17" s="53">
        <f t="shared" si="0"/>
        <v>107626.03837791366</v>
      </c>
      <c r="D17" s="53"/>
      <c r="E17" s="40">
        <v>2019</v>
      </c>
      <c r="F17" s="8">
        <v>43476</v>
      </c>
      <c r="G17" s="40" t="s">
        <v>4</v>
      </c>
      <c r="H17" s="60">
        <v>78.19</v>
      </c>
      <c r="I17" s="60"/>
      <c r="J17" s="40">
        <v>12</v>
      </c>
      <c r="K17" s="55">
        <f t="shared" si="1"/>
        <v>3228.7811513374095</v>
      </c>
      <c r="L17" s="56"/>
      <c r="M17" s="6">
        <f>IF(J17="","",(K17/J17)/LOOKUP(RIGHT($D$2,3),定数!$A$6:$A$13,定数!$B$6:$B$13))</f>
        <v>2.6906509594478409</v>
      </c>
      <c r="N17" s="40">
        <v>2019</v>
      </c>
      <c r="O17" s="8">
        <v>43476</v>
      </c>
      <c r="P17" s="59">
        <v>78.292000000000002</v>
      </c>
      <c r="Q17" s="59"/>
      <c r="R17" s="57">
        <f>IF(P17="","",T17*M17*LOOKUP(RIGHT($D$2,3),定数!$A$6:$A$13,定数!$B$6:$B$13))</f>
        <v>2744.4639786369016</v>
      </c>
      <c r="S17" s="57"/>
      <c r="T17" s="58">
        <f t="shared" si="2"/>
        <v>10.200000000000387</v>
      </c>
      <c r="U17" s="58"/>
      <c r="V17" s="22">
        <f t="shared" si="3"/>
        <v>3</v>
      </c>
      <c r="W17">
        <f t="shared" si="4"/>
        <v>0</v>
      </c>
      <c r="X17" s="41">
        <f t="shared" si="5"/>
        <v>107626.03837791366</v>
      </c>
      <c r="Y17" s="42">
        <f t="shared" si="6"/>
        <v>0</v>
      </c>
    </row>
    <row r="18" spans="2:25" x14ac:dyDescent="0.2">
      <c r="B18" s="40">
        <v>10</v>
      </c>
      <c r="C18" s="53">
        <f t="shared" si="0"/>
        <v>110370.50235655057</v>
      </c>
      <c r="D18" s="53"/>
      <c r="E18" s="44">
        <v>2019</v>
      </c>
      <c r="F18" s="8">
        <v>43487</v>
      </c>
      <c r="G18" s="40" t="s">
        <v>3</v>
      </c>
      <c r="H18" s="60">
        <v>78.34</v>
      </c>
      <c r="I18" s="60"/>
      <c r="J18" s="40">
        <v>15</v>
      </c>
      <c r="K18" s="55">
        <f t="shared" si="1"/>
        <v>3311.1150706965168</v>
      </c>
      <c r="L18" s="56"/>
      <c r="M18" s="6">
        <f>IF(J18="","",(K18/J18)/LOOKUP(RIGHT($D$2,3),定数!$A$6:$A$13,定数!$B$6:$B$13))</f>
        <v>2.2074100471310114</v>
      </c>
      <c r="N18" s="40">
        <v>2019</v>
      </c>
      <c r="O18" s="8">
        <v>43487</v>
      </c>
      <c r="P18" s="59">
        <v>78.180999999999997</v>
      </c>
      <c r="Q18" s="59"/>
      <c r="R18" s="57">
        <f>IF(P18="","",T18*M18*LOOKUP(RIGHT($D$2,3),定数!$A$6:$A$13,定数!$B$6:$B$13))</f>
        <v>3509.7819749384412</v>
      </c>
      <c r="S18" s="57"/>
      <c r="T18" s="58">
        <f t="shared" si="2"/>
        <v>15.900000000000603</v>
      </c>
      <c r="U18" s="58"/>
      <c r="V18" s="22">
        <f t="shared" si="3"/>
        <v>4</v>
      </c>
      <c r="W18">
        <f t="shared" si="4"/>
        <v>0</v>
      </c>
      <c r="X18" s="41">
        <f t="shared" si="5"/>
        <v>110370.50235655057</v>
      </c>
      <c r="Y18" s="42">
        <f t="shared" si="6"/>
        <v>0</v>
      </c>
    </row>
    <row r="19" spans="2:25" x14ac:dyDescent="0.2">
      <c r="B19" s="40">
        <v>11</v>
      </c>
      <c r="C19" s="53">
        <f t="shared" si="0"/>
        <v>113880.28433148901</v>
      </c>
      <c r="D19" s="53"/>
      <c r="E19" s="47">
        <v>2019</v>
      </c>
      <c r="F19" s="8">
        <v>43489</v>
      </c>
      <c r="G19" s="40" t="s">
        <v>3</v>
      </c>
      <c r="H19" s="60">
        <v>77.680000000000007</v>
      </c>
      <c r="I19" s="60"/>
      <c r="J19" s="40">
        <v>25</v>
      </c>
      <c r="K19" s="55">
        <f t="shared" si="1"/>
        <v>3416.4085299446701</v>
      </c>
      <c r="L19" s="56"/>
      <c r="M19" s="6">
        <f>IF(J19="","",(K19/J19)/LOOKUP(RIGHT($D$2,3),定数!$A$6:$A$13,定数!$B$6:$B$13))</f>
        <v>1.3665634119778682</v>
      </c>
      <c r="N19" s="40">
        <v>2019</v>
      </c>
      <c r="O19" s="8">
        <v>43489</v>
      </c>
      <c r="P19" s="59">
        <v>77.930000000000007</v>
      </c>
      <c r="Q19" s="59"/>
      <c r="R19" s="57">
        <f>IF(P19="","",T19*M19*LOOKUP(RIGHT($D$2,3),定数!$A$6:$A$13,定数!$B$6:$B$13))</f>
        <v>-3416.4085299446706</v>
      </c>
      <c r="S19" s="57"/>
      <c r="T19" s="58">
        <f t="shared" si="2"/>
        <v>-25</v>
      </c>
      <c r="U19" s="58"/>
      <c r="V19" s="22">
        <f t="shared" si="3"/>
        <v>0</v>
      </c>
      <c r="W19">
        <f t="shared" si="4"/>
        <v>1</v>
      </c>
      <c r="X19" s="41">
        <f t="shared" si="5"/>
        <v>113880.28433148901</v>
      </c>
      <c r="Y19" s="42">
        <f t="shared" si="6"/>
        <v>0</v>
      </c>
    </row>
    <row r="20" spans="2:25" x14ac:dyDescent="0.2">
      <c r="B20" s="40">
        <v>12</v>
      </c>
      <c r="C20" s="53">
        <f t="shared" si="0"/>
        <v>110463.87580154433</v>
      </c>
      <c r="D20" s="53"/>
      <c r="E20" s="47">
        <v>2019</v>
      </c>
      <c r="F20" s="8">
        <v>43489</v>
      </c>
      <c r="G20" s="40" t="s">
        <v>3</v>
      </c>
      <c r="H20" s="60">
        <v>77.739999999999995</v>
      </c>
      <c r="I20" s="60"/>
      <c r="J20" s="40">
        <v>18</v>
      </c>
      <c r="K20" s="55">
        <f t="shared" si="1"/>
        <v>3313.9162740463298</v>
      </c>
      <c r="L20" s="56"/>
      <c r="M20" s="6">
        <f>IF(J20="","",(K20/J20)/LOOKUP(RIGHT($D$2,3),定数!$A$6:$A$13,定数!$B$6:$B$13))</f>
        <v>1.8410645966924053</v>
      </c>
      <c r="N20" s="40">
        <v>2019</v>
      </c>
      <c r="O20" s="8">
        <v>43489</v>
      </c>
      <c r="P20" s="59">
        <v>77.566000000000003</v>
      </c>
      <c r="Q20" s="59"/>
      <c r="R20" s="57">
        <f>IF(P20="","",T20*M20*LOOKUP(RIGHT($D$2,3),定数!$A$6:$A$13,定数!$B$6:$B$13))</f>
        <v>3203.4523982446453</v>
      </c>
      <c r="S20" s="57"/>
      <c r="T20" s="58">
        <f t="shared" si="2"/>
        <v>17.399999999999238</v>
      </c>
      <c r="U20" s="58"/>
      <c r="V20" s="22">
        <f t="shared" si="3"/>
        <v>1</v>
      </c>
      <c r="W20">
        <f t="shared" si="4"/>
        <v>0</v>
      </c>
      <c r="X20" s="41">
        <f t="shared" si="5"/>
        <v>113880.28433148901</v>
      </c>
      <c r="Y20" s="42">
        <f t="shared" si="6"/>
        <v>3.0000000000000027E-2</v>
      </c>
    </row>
    <row r="21" spans="2:25" x14ac:dyDescent="0.2">
      <c r="B21" s="40">
        <v>13</v>
      </c>
      <c r="C21" s="53">
        <f t="shared" si="0"/>
        <v>113667.32819978897</v>
      </c>
      <c r="D21" s="53"/>
      <c r="E21" s="47">
        <v>2019</v>
      </c>
      <c r="F21" s="8">
        <v>43493</v>
      </c>
      <c r="G21" s="47" t="s">
        <v>3</v>
      </c>
      <c r="H21" s="60">
        <v>78.5</v>
      </c>
      <c r="I21" s="60"/>
      <c r="J21" s="47">
        <v>15</v>
      </c>
      <c r="K21" s="55">
        <f t="shared" si="1"/>
        <v>3410.0198459936692</v>
      </c>
      <c r="L21" s="56"/>
      <c r="M21" s="48">
        <f>IF(J21="","",(K21/J21)/LOOKUP(RIGHT($D$2,3),定数!$A$6:$A$13,定数!$B$6:$B$13))</f>
        <v>2.2733465639957795</v>
      </c>
      <c r="N21" s="47">
        <v>2019</v>
      </c>
      <c r="O21" s="8">
        <v>43493</v>
      </c>
      <c r="P21" s="59">
        <v>78.346999999999994</v>
      </c>
      <c r="Q21" s="59"/>
      <c r="R21" s="57">
        <f>IF(P21="","",T21*M21*LOOKUP(RIGHT($D$2,3),定数!$A$6:$A$13,定数!$B$6:$B$13))</f>
        <v>3478.2202429136746</v>
      </c>
      <c r="S21" s="57"/>
      <c r="T21" s="58">
        <f t="shared" si="2"/>
        <v>15.30000000000058</v>
      </c>
      <c r="U21" s="58"/>
      <c r="V21" s="22">
        <f t="shared" si="3"/>
        <v>2</v>
      </c>
      <c r="W21">
        <f t="shared" si="4"/>
        <v>0</v>
      </c>
      <c r="X21" s="41">
        <f t="shared" si="5"/>
        <v>113880.28433148901</v>
      </c>
      <c r="Y21" s="42">
        <f t="shared" si="6"/>
        <v>1.8700000000012595E-3</v>
      </c>
    </row>
    <row r="22" spans="2:25" x14ac:dyDescent="0.2">
      <c r="B22" s="40">
        <v>14</v>
      </c>
      <c r="C22" s="53">
        <f t="shared" si="0"/>
        <v>117145.54844270265</v>
      </c>
      <c r="D22" s="53"/>
      <c r="E22" s="47">
        <v>2019</v>
      </c>
      <c r="F22" s="8">
        <v>43495</v>
      </c>
      <c r="G22" s="44" t="s">
        <v>4</v>
      </c>
      <c r="H22" s="60">
        <v>78.73</v>
      </c>
      <c r="I22" s="60"/>
      <c r="J22" s="44">
        <v>14</v>
      </c>
      <c r="K22" s="55">
        <f t="shared" si="1"/>
        <v>3514.3664532810794</v>
      </c>
      <c r="L22" s="56"/>
      <c r="M22" s="45">
        <f>IF(J22="","",(K22/J22)/LOOKUP(RIGHT($D$2,3),定数!$A$6:$A$13,定数!$B$6:$B$13))</f>
        <v>2.5102617523436281</v>
      </c>
      <c r="N22" s="44">
        <v>2019</v>
      </c>
      <c r="O22" s="8">
        <v>43495</v>
      </c>
      <c r="P22" s="59">
        <v>78.884</v>
      </c>
      <c r="Q22" s="59"/>
      <c r="R22" s="57">
        <f>IF(P22="","",T22*M22*LOOKUP(RIGHT($D$2,3),定数!$A$6:$A$13,定数!$B$6:$B$13))</f>
        <v>3865.8030986090957</v>
      </c>
      <c r="S22" s="57"/>
      <c r="T22" s="58">
        <f t="shared" si="2"/>
        <v>15.399999999999636</v>
      </c>
      <c r="U22" s="58"/>
      <c r="V22" s="22">
        <f t="shared" si="3"/>
        <v>3</v>
      </c>
      <c r="W22">
        <f t="shared" si="4"/>
        <v>0</v>
      </c>
      <c r="X22" s="41">
        <f t="shared" si="5"/>
        <v>117145.54844270265</v>
      </c>
      <c r="Y22" s="42">
        <f t="shared" si="6"/>
        <v>0</v>
      </c>
    </row>
    <row r="23" spans="2:25" x14ac:dyDescent="0.2">
      <c r="B23" s="40">
        <v>15</v>
      </c>
      <c r="C23" s="53">
        <f t="shared" si="0"/>
        <v>121011.35154131174</v>
      </c>
      <c r="D23" s="53"/>
      <c r="E23" s="47">
        <v>2019</v>
      </c>
      <c r="F23" s="8">
        <v>43496</v>
      </c>
      <c r="G23" s="40" t="s">
        <v>4</v>
      </c>
      <c r="H23" s="60">
        <v>79.08</v>
      </c>
      <c r="I23" s="60"/>
      <c r="J23" s="40">
        <v>11</v>
      </c>
      <c r="K23" s="55">
        <f t="shared" si="1"/>
        <v>3630.3405462393521</v>
      </c>
      <c r="L23" s="56"/>
      <c r="M23" s="6">
        <f>IF(J23="","",(K23/J23)/LOOKUP(RIGHT($D$2,3),定数!$A$6:$A$13,定数!$B$6:$B$13))</f>
        <v>3.3003095874903199</v>
      </c>
      <c r="N23" s="40">
        <v>2019</v>
      </c>
      <c r="O23" s="8">
        <v>43496</v>
      </c>
      <c r="P23" s="59">
        <v>78.97</v>
      </c>
      <c r="Q23" s="59"/>
      <c r="R23" s="57">
        <f>IF(P23="","",T23*M23*LOOKUP(RIGHT($D$2,3),定数!$A$6:$A$13,定数!$B$6:$B$13))</f>
        <v>-3630.340546239333</v>
      </c>
      <c r="S23" s="57"/>
      <c r="T23" s="58">
        <f t="shared" si="2"/>
        <v>-10.999999999999943</v>
      </c>
      <c r="U23" s="58"/>
      <c r="V23" t="str">
        <f t="shared" ref="V23:W74" si="7">IF(S23&lt;&gt;"",IF(S23&lt;0,1+V22,0),"")</f>
        <v/>
      </c>
      <c r="W23">
        <f t="shared" si="4"/>
        <v>1</v>
      </c>
      <c r="X23" s="41">
        <f t="shared" si="5"/>
        <v>121011.35154131174</v>
      </c>
      <c r="Y23" s="42">
        <f t="shared" si="6"/>
        <v>0</v>
      </c>
    </row>
    <row r="24" spans="2:25" x14ac:dyDescent="0.2">
      <c r="B24" s="40">
        <v>16</v>
      </c>
      <c r="C24" s="53">
        <f t="shared" si="0"/>
        <v>117381.01099507241</v>
      </c>
      <c r="D24" s="53"/>
      <c r="E24" s="47">
        <v>2019</v>
      </c>
      <c r="F24" s="8">
        <v>43500</v>
      </c>
      <c r="G24" s="40" t="s">
        <v>4</v>
      </c>
      <c r="H24" s="60">
        <v>79.45</v>
      </c>
      <c r="I24" s="60"/>
      <c r="J24" s="40">
        <v>14</v>
      </c>
      <c r="K24" s="55">
        <f t="shared" si="1"/>
        <v>3521.4303298521722</v>
      </c>
      <c r="L24" s="56"/>
      <c r="M24" s="6">
        <f>IF(J24="","",(K24/J24)/LOOKUP(RIGHT($D$2,3),定数!$A$6:$A$13,定数!$B$6:$B$13))</f>
        <v>2.5153073784658373</v>
      </c>
      <c r="N24" s="40">
        <v>2019</v>
      </c>
      <c r="O24" s="8">
        <v>43500</v>
      </c>
      <c r="P24" s="59">
        <v>79.31</v>
      </c>
      <c r="Q24" s="59"/>
      <c r="R24" s="57">
        <f>IF(P24="","",T24*M24*LOOKUP(RIGHT($D$2,3),定数!$A$6:$A$13,定数!$B$6:$B$13))</f>
        <v>-3521.4303298521863</v>
      </c>
      <c r="S24" s="57"/>
      <c r="T24" s="58">
        <f t="shared" si="2"/>
        <v>-14.000000000000057</v>
      </c>
      <c r="U24" s="58"/>
      <c r="V24" t="str">
        <f t="shared" si="7"/>
        <v/>
      </c>
      <c r="W24">
        <f t="shared" si="4"/>
        <v>2</v>
      </c>
      <c r="X24" s="41">
        <f t="shared" si="5"/>
        <v>121011.35154131174</v>
      </c>
      <c r="Y24" s="42">
        <f t="shared" si="6"/>
        <v>2.9999999999999805E-2</v>
      </c>
    </row>
    <row r="25" spans="2:25" x14ac:dyDescent="0.2">
      <c r="B25" s="40">
        <v>17</v>
      </c>
      <c r="C25" s="53">
        <f t="shared" si="0"/>
        <v>113859.58066522023</v>
      </c>
      <c r="D25" s="53"/>
      <c r="E25" s="44">
        <v>2019</v>
      </c>
      <c r="F25" s="8">
        <v>43501</v>
      </c>
      <c r="G25" s="44" t="s">
        <v>3</v>
      </c>
      <c r="H25" s="60">
        <v>79.3</v>
      </c>
      <c r="I25" s="60"/>
      <c r="J25" s="44">
        <v>11</v>
      </c>
      <c r="K25" s="55">
        <f t="shared" si="1"/>
        <v>3415.7874199566068</v>
      </c>
      <c r="L25" s="56"/>
      <c r="M25" s="45">
        <f>IF(J25="","",(K25/J25)/LOOKUP(RIGHT($D$2,3),定数!$A$6:$A$13,定数!$B$6:$B$13))</f>
        <v>3.1052612908696426</v>
      </c>
      <c r="N25" s="44">
        <v>2019</v>
      </c>
      <c r="O25" s="8">
        <v>43501</v>
      </c>
      <c r="P25" s="60">
        <v>79.183000000000007</v>
      </c>
      <c r="Q25" s="60"/>
      <c r="R25" s="57">
        <f>IF(P25="","",T25*M25*LOOKUP(RIGHT($D$2,3),定数!$A$6:$A$13,定数!$B$6:$B$13))</f>
        <v>3633.1557103171781</v>
      </c>
      <c r="S25" s="57"/>
      <c r="T25" s="58">
        <f t="shared" si="2"/>
        <v>11.699999999999022</v>
      </c>
      <c r="U25" s="58"/>
      <c r="V25" t="str">
        <f t="shared" si="7"/>
        <v/>
      </c>
      <c r="W25">
        <f t="shared" si="4"/>
        <v>0</v>
      </c>
      <c r="X25" s="41">
        <f t="shared" si="5"/>
        <v>121011.35154131174</v>
      </c>
      <c r="Y25" s="42">
        <f t="shared" si="6"/>
        <v>5.909999999999993E-2</v>
      </c>
    </row>
    <row r="26" spans="2:25" x14ac:dyDescent="0.2">
      <c r="B26" s="40">
        <v>18</v>
      </c>
      <c r="C26" s="53">
        <f t="shared" si="0"/>
        <v>117492.73637553741</v>
      </c>
      <c r="D26" s="53"/>
      <c r="E26" s="40">
        <v>2019</v>
      </c>
      <c r="F26" s="8">
        <v>43502</v>
      </c>
      <c r="G26" s="40" t="s">
        <v>3</v>
      </c>
      <c r="H26" s="60">
        <v>78.17</v>
      </c>
      <c r="I26" s="60"/>
      <c r="J26" s="40">
        <v>11</v>
      </c>
      <c r="K26" s="55">
        <f t="shared" si="1"/>
        <v>3524.7820912661223</v>
      </c>
      <c r="L26" s="56"/>
      <c r="M26" s="6">
        <f>IF(J26="","",(K26/J26)/LOOKUP(RIGHT($D$2,3),定数!$A$6:$A$13,定数!$B$6:$B$13))</f>
        <v>3.2043473556964752</v>
      </c>
      <c r="N26" s="40">
        <v>2019</v>
      </c>
      <c r="O26" s="8">
        <v>43502</v>
      </c>
      <c r="P26" s="59">
        <v>78.28</v>
      </c>
      <c r="Q26" s="59"/>
      <c r="R26" s="57">
        <f>IF(P26="","",T26*M26*LOOKUP(RIGHT($D$2,3),定数!$A$6:$A$13,定数!$B$6:$B$13))</f>
        <v>-3524.782091266105</v>
      </c>
      <c r="S26" s="57"/>
      <c r="T26" s="58">
        <f t="shared" si="2"/>
        <v>-10.999999999999943</v>
      </c>
      <c r="U26" s="58"/>
      <c r="V26" t="str">
        <f t="shared" si="7"/>
        <v/>
      </c>
      <c r="W26">
        <f t="shared" si="4"/>
        <v>1</v>
      </c>
      <c r="X26" s="41">
        <f t="shared" si="5"/>
        <v>121011.35154131174</v>
      </c>
      <c r="Y26" s="42">
        <f t="shared" si="6"/>
        <v>2.9076736363638722E-2</v>
      </c>
    </row>
    <row r="27" spans="2:25" x14ac:dyDescent="0.2">
      <c r="B27" s="40">
        <v>19</v>
      </c>
      <c r="C27" s="53">
        <f t="shared" si="0"/>
        <v>113967.9542842713</v>
      </c>
      <c r="D27" s="53"/>
      <c r="E27" s="40">
        <v>2019</v>
      </c>
      <c r="F27" s="8">
        <v>43504</v>
      </c>
      <c r="G27" s="40" t="s">
        <v>3</v>
      </c>
      <c r="H27" s="60">
        <v>77.87</v>
      </c>
      <c r="I27" s="60"/>
      <c r="J27" s="40">
        <v>13</v>
      </c>
      <c r="K27" s="55">
        <f t="shared" si="1"/>
        <v>3419.0386285281388</v>
      </c>
      <c r="L27" s="56"/>
      <c r="M27" s="6">
        <f>IF(J27="","",(K27/J27)/LOOKUP(RIGHT($D$2,3),定数!$A$6:$A$13,定数!$B$6:$B$13))</f>
        <v>2.6300297142524145</v>
      </c>
      <c r="N27" s="40">
        <v>2019</v>
      </c>
      <c r="O27" s="8">
        <v>43504</v>
      </c>
      <c r="P27" s="59">
        <v>77.745000000000005</v>
      </c>
      <c r="Q27" s="59"/>
      <c r="R27" s="57">
        <f>IF(P27="","",T27*M27*LOOKUP(RIGHT($D$2,3),定数!$A$6:$A$13,定数!$B$6:$B$13))</f>
        <v>3287.5371428155186</v>
      </c>
      <c r="S27" s="57"/>
      <c r="T27" s="58">
        <f t="shared" si="2"/>
        <v>12.5</v>
      </c>
      <c r="U27" s="58"/>
      <c r="V27" t="str">
        <f t="shared" si="7"/>
        <v/>
      </c>
      <c r="W27">
        <f t="shared" si="4"/>
        <v>0</v>
      </c>
      <c r="X27" s="41">
        <f t="shared" si="5"/>
        <v>121011.35154131174</v>
      </c>
      <c r="Y27" s="42">
        <f t="shared" si="6"/>
        <v>5.8204434272729477E-2</v>
      </c>
    </row>
    <row r="28" spans="2:25" x14ac:dyDescent="0.2">
      <c r="B28" s="40">
        <v>20</v>
      </c>
      <c r="C28" s="53">
        <f t="shared" si="0"/>
        <v>117255.49142708682</v>
      </c>
      <c r="D28" s="53"/>
      <c r="E28" s="40">
        <v>2019</v>
      </c>
      <c r="F28" s="8">
        <v>43504</v>
      </c>
      <c r="G28" s="40" t="s">
        <v>4</v>
      </c>
      <c r="H28" s="60">
        <v>77.849999999999994</v>
      </c>
      <c r="I28" s="60"/>
      <c r="J28" s="40">
        <v>16</v>
      </c>
      <c r="K28" s="55">
        <f t="shared" si="1"/>
        <v>3517.6647428126043</v>
      </c>
      <c r="L28" s="56"/>
      <c r="M28" s="6">
        <f>IF(J28="","",(K28/J28)/LOOKUP(RIGHT($D$2,3),定数!$A$6:$A$13,定数!$B$6:$B$13))</f>
        <v>2.1985404642578779</v>
      </c>
      <c r="N28" s="40">
        <v>2019</v>
      </c>
      <c r="O28" s="8">
        <v>43507</v>
      </c>
      <c r="P28" s="59">
        <v>78.013999999999996</v>
      </c>
      <c r="Q28" s="59"/>
      <c r="R28" s="57">
        <f>IF(P28="","",T28*M28*LOOKUP(RIGHT($D$2,3),定数!$A$6:$A$13,定数!$B$6:$B$13))</f>
        <v>3605.6063613829524</v>
      </c>
      <c r="S28" s="57"/>
      <c r="T28" s="58">
        <f t="shared" si="2"/>
        <v>16.400000000000148</v>
      </c>
      <c r="U28" s="58"/>
      <c r="V28" t="str">
        <f t="shared" si="7"/>
        <v/>
      </c>
      <c r="W28">
        <f t="shared" si="4"/>
        <v>0</v>
      </c>
      <c r="X28" s="41">
        <f t="shared" si="5"/>
        <v>121011.35154131174</v>
      </c>
      <c r="Y28" s="42">
        <f t="shared" si="6"/>
        <v>3.1037254492135125E-2</v>
      </c>
    </row>
    <row r="29" spans="2:25" x14ac:dyDescent="0.2">
      <c r="B29" s="40">
        <v>21</v>
      </c>
      <c r="C29" s="53">
        <f t="shared" si="0"/>
        <v>120861.09778846976</v>
      </c>
      <c r="D29" s="53"/>
      <c r="E29" s="40">
        <v>2019</v>
      </c>
      <c r="F29" s="8">
        <v>43507</v>
      </c>
      <c r="G29" s="40" t="s">
        <v>4</v>
      </c>
      <c r="H29" s="60">
        <v>78.09</v>
      </c>
      <c r="I29" s="60"/>
      <c r="J29" s="40">
        <v>15</v>
      </c>
      <c r="K29" s="55">
        <f t="shared" si="1"/>
        <v>3625.8329336540928</v>
      </c>
      <c r="L29" s="56"/>
      <c r="M29" s="6">
        <f>IF(J29="","",(K29/J29)/LOOKUP(RIGHT($D$2,3),定数!$A$6:$A$13,定数!$B$6:$B$13))</f>
        <v>2.4172219557693952</v>
      </c>
      <c r="N29" s="40">
        <v>2019</v>
      </c>
      <c r="O29" s="8">
        <v>43507</v>
      </c>
      <c r="P29" s="59">
        <v>77.94</v>
      </c>
      <c r="Q29" s="59"/>
      <c r="R29" s="57">
        <f>IF(P29="","",T29*M29*LOOKUP(RIGHT($D$2,3),定数!$A$6:$A$13,定数!$B$6:$B$13))</f>
        <v>-3625.8329336542301</v>
      </c>
      <c r="S29" s="57"/>
      <c r="T29" s="58">
        <f t="shared" si="2"/>
        <v>-15.000000000000568</v>
      </c>
      <c r="U29" s="58"/>
      <c r="V29" t="str">
        <f t="shared" si="7"/>
        <v/>
      </c>
      <c r="W29">
        <f t="shared" si="4"/>
        <v>1</v>
      </c>
      <c r="X29" s="41">
        <f t="shared" si="5"/>
        <v>121011.35154131174</v>
      </c>
      <c r="Y29" s="42">
        <f t="shared" si="6"/>
        <v>1.2416500677681075E-3</v>
      </c>
    </row>
    <row r="30" spans="2:25" x14ac:dyDescent="0.2">
      <c r="B30" s="40">
        <v>22</v>
      </c>
      <c r="C30" s="53">
        <f t="shared" si="0"/>
        <v>117235.26485481553</v>
      </c>
      <c r="D30" s="53"/>
      <c r="E30" s="40">
        <v>2019</v>
      </c>
      <c r="F30" s="8">
        <v>43508</v>
      </c>
      <c r="G30" s="40" t="s">
        <v>4</v>
      </c>
      <c r="H30" s="60">
        <v>78.28</v>
      </c>
      <c r="I30" s="60"/>
      <c r="J30" s="40">
        <v>9</v>
      </c>
      <c r="K30" s="55">
        <f t="shared" si="1"/>
        <v>3517.0579456444657</v>
      </c>
      <c r="L30" s="56"/>
      <c r="M30" s="6">
        <f>IF(J30="","",(K30/J30)/LOOKUP(RIGHT($D$2,3),定数!$A$6:$A$13,定数!$B$6:$B$13))</f>
        <v>3.9078421618271841</v>
      </c>
      <c r="N30" s="40">
        <v>2019</v>
      </c>
      <c r="O30" s="8">
        <v>43508</v>
      </c>
      <c r="P30" s="59">
        <v>78.376000000000005</v>
      </c>
      <c r="Q30" s="59"/>
      <c r="R30" s="57">
        <f>IF(P30="","",T30*M30*LOOKUP(RIGHT($D$2,3),定数!$A$6:$A$13,定数!$B$6:$B$13))</f>
        <v>3751.5284753542387</v>
      </c>
      <c r="S30" s="57"/>
      <c r="T30" s="58">
        <f t="shared" si="2"/>
        <v>9.6000000000003638</v>
      </c>
      <c r="U30" s="58"/>
      <c r="V30" t="str">
        <f t="shared" si="7"/>
        <v/>
      </c>
      <c r="W30">
        <f t="shared" si="4"/>
        <v>0</v>
      </c>
      <c r="X30" s="41">
        <f t="shared" si="5"/>
        <v>121011.35154131174</v>
      </c>
      <c r="Y30" s="42">
        <f t="shared" si="6"/>
        <v>3.1204400565736257E-2</v>
      </c>
    </row>
    <row r="31" spans="2:25" x14ac:dyDescent="0.2">
      <c r="B31" s="40">
        <v>23</v>
      </c>
      <c r="C31" s="53">
        <f t="shared" si="0"/>
        <v>120986.79333016976</v>
      </c>
      <c r="D31" s="53"/>
      <c r="E31" s="40">
        <v>2019</v>
      </c>
      <c r="F31" s="8">
        <v>43508</v>
      </c>
      <c r="G31" s="40" t="s">
        <v>4</v>
      </c>
      <c r="H31" s="60">
        <v>78.349999999999994</v>
      </c>
      <c r="I31" s="60"/>
      <c r="J31" s="40">
        <v>12</v>
      </c>
      <c r="K31" s="55">
        <f t="shared" si="1"/>
        <v>3629.6037999050927</v>
      </c>
      <c r="L31" s="56"/>
      <c r="M31" s="6">
        <f>IF(J31="","",(K31/J31)/LOOKUP(RIGHT($D$2,3),定数!$A$6:$A$13,定数!$B$6:$B$13))</f>
        <v>3.0246698332542441</v>
      </c>
      <c r="N31" s="40">
        <v>2019</v>
      </c>
      <c r="O31" s="8">
        <v>43509</v>
      </c>
      <c r="P31" s="59">
        <v>78.466999999999999</v>
      </c>
      <c r="Q31" s="59"/>
      <c r="R31" s="57">
        <f>IF(P31="","",T31*M31*LOOKUP(RIGHT($D$2,3),定数!$A$6:$A$13,定数!$B$6:$B$13))</f>
        <v>3538.8637049075996</v>
      </c>
      <c r="S31" s="57"/>
      <c r="T31" s="58">
        <f t="shared" si="2"/>
        <v>11.700000000000443</v>
      </c>
      <c r="U31" s="58"/>
      <c r="V31" t="str">
        <f t="shared" si="7"/>
        <v/>
      </c>
      <c r="W31">
        <f t="shared" si="4"/>
        <v>0</v>
      </c>
      <c r="X31" s="41">
        <f t="shared" si="5"/>
        <v>121011.35154131174</v>
      </c>
      <c r="Y31" s="42">
        <f t="shared" si="6"/>
        <v>2.0294138383869509E-4</v>
      </c>
    </row>
    <row r="32" spans="2:25" x14ac:dyDescent="0.2">
      <c r="B32" s="40">
        <v>24</v>
      </c>
      <c r="C32" s="53">
        <f t="shared" si="0"/>
        <v>124525.65703507737</v>
      </c>
      <c r="D32" s="53"/>
      <c r="E32" s="40">
        <v>2019</v>
      </c>
      <c r="F32" s="8">
        <v>43514</v>
      </c>
      <c r="G32" s="40" t="s">
        <v>4</v>
      </c>
      <c r="H32" s="60">
        <v>79.09</v>
      </c>
      <c r="I32" s="60"/>
      <c r="J32" s="40">
        <v>12</v>
      </c>
      <c r="K32" s="55">
        <f t="shared" si="1"/>
        <v>3735.7697110523209</v>
      </c>
      <c r="L32" s="56"/>
      <c r="M32" s="6">
        <f>IF(J32="","",(K32/J32)/LOOKUP(RIGHT($D$2,3),定数!$A$6:$A$13,定数!$B$6:$B$13))</f>
        <v>3.1131414258769343</v>
      </c>
      <c r="N32" s="40">
        <v>2019</v>
      </c>
      <c r="O32" s="8">
        <v>43514</v>
      </c>
      <c r="P32" s="59">
        <v>78.97</v>
      </c>
      <c r="Q32" s="59"/>
      <c r="R32" s="57">
        <f>IF(P32="","",T32*M32*LOOKUP(RIGHT($D$2,3),定数!$A$6:$A$13,定数!$B$6:$B$13))</f>
        <v>-3735.7697110524628</v>
      </c>
      <c r="S32" s="57"/>
      <c r="T32" s="58">
        <f t="shared" si="2"/>
        <v>-12.000000000000455</v>
      </c>
      <c r="U32" s="58"/>
      <c r="V32" t="str">
        <f t="shared" si="7"/>
        <v/>
      </c>
      <c r="W32">
        <f t="shared" si="4"/>
        <v>1</v>
      </c>
      <c r="X32" s="41">
        <f t="shared" si="5"/>
        <v>124525.65703507737</v>
      </c>
      <c r="Y32" s="42">
        <f t="shared" si="6"/>
        <v>0</v>
      </c>
    </row>
    <row r="33" spans="2:25" x14ac:dyDescent="0.2">
      <c r="B33" s="40">
        <v>25</v>
      </c>
      <c r="C33" s="53">
        <f t="shared" si="0"/>
        <v>120789.88732402491</v>
      </c>
      <c r="D33" s="53"/>
      <c r="E33" s="47">
        <v>2019</v>
      </c>
      <c r="F33" s="8">
        <v>43515</v>
      </c>
      <c r="G33" s="47" t="s">
        <v>3</v>
      </c>
      <c r="H33" s="60">
        <v>78.680000000000007</v>
      </c>
      <c r="I33" s="60"/>
      <c r="J33" s="47">
        <v>10</v>
      </c>
      <c r="K33" s="55">
        <f t="shared" si="1"/>
        <v>3623.6966197207471</v>
      </c>
      <c r="L33" s="56"/>
      <c r="M33" s="48">
        <f>IF(J33="","",(K33/J33)/LOOKUP(RIGHT($D$2,3),定数!$A$6:$A$13,定数!$B$6:$B$13))</f>
        <v>3.623696619720747</v>
      </c>
      <c r="N33" s="47">
        <v>2019</v>
      </c>
      <c r="O33" s="8">
        <v>43515</v>
      </c>
      <c r="P33" s="60">
        <v>78.78</v>
      </c>
      <c r="Q33" s="60"/>
      <c r="R33" s="57">
        <f>IF(P33="","",T33*M33*LOOKUP(RIGHT($D$2,3),定数!$A$6:$A$13,定数!$B$6:$B$13))</f>
        <v>-3623.6966197205411</v>
      </c>
      <c r="S33" s="57"/>
      <c r="T33" s="58">
        <f t="shared" si="2"/>
        <v>-9.9999999999994316</v>
      </c>
      <c r="U33" s="58"/>
      <c r="V33" t="str">
        <f t="shared" si="7"/>
        <v/>
      </c>
      <c r="W33">
        <f t="shared" si="4"/>
        <v>2</v>
      </c>
      <c r="X33" s="41">
        <f t="shared" si="5"/>
        <v>124525.65703507737</v>
      </c>
      <c r="Y33" s="42">
        <f t="shared" si="6"/>
        <v>3.0000000000001137E-2</v>
      </c>
    </row>
    <row r="34" spans="2:25" x14ac:dyDescent="0.2">
      <c r="B34" s="40">
        <v>26</v>
      </c>
      <c r="C34" s="53">
        <f t="shared" si="0"/>
        <v>117166.19070430436</v>
      </c>
      <c r="D34" s="53"/>
      <c r="E34" s="40">
        <v>2019</v>
      </c>
      <c r="F34" s="8">
        <v>43516</v>
      </c>
      <c r="G34" s="40" t="s">
        <v>4</v>
      </c>
      <c r="H34" s="60">
        <v>79.34</v>
      </c>
      <c r="I34" s="60"/>
      <c r="J34" s="40">
        <v>24</v>
      </c>
      <c r="K34" s="55">
        <f t="shared" si="1"/>
        <v>3514.9857211291305</v>
      </c>
      <c r="L34" s="56"/>
      <c r="M34" s="6">
        <f>IF(J34="","",(K34/J34)/LOOKUP(RIGHT($D$2,3),定数!$A$6:$A$13,定数!$B$6:$B$13))</f>
        <v>1.4645773838038045</v>
      </c>
      <c r="N34" s="40">
        <v>2019</v>
      </c>
      <c r="O34" s="8">
        <v>43517</v>
      </c>
      <c r="P34" s="59">
        <v>79.605000000000004</v>
      </c>
      <c r="Q34" s="59"/>
      <c r="R34" s="57">
        <f>IF(P34="","",T34*M34*LOOKUP(RIGHT($D$2,3),定数!$A$6:$A$13,定数!$B$6:$B$13))</f>
        <v>3881.1300670800902</v>
      </c>
      <c r="S34" s="57"/>
      <c r="T34" s="58">
        <f t="shared" si="2"/>
        <v>26.500000000000057</v>
      </c>
      <c r="U34" s="58"/>
      <c r="V34" t="str">
        <f t="shared" si="7"/>
        <v/>
      </c>
      <c r="W34">
        <f t="shared" si="4"/>
        <v>0</v>
      </c>
      <c r="X34" s="41">
        <f t="shared" si="5"/>
        <v>124525.65703507737</v>
      </c>
      <c r="Y34" s="42">
        <f t="shared" si="6"/>
        <v>5.9099999999999486E-2</v>
      </c>
    </row>
    <row r="35" spans="2:25" x14ac:dyDescent="0.2">
      <c r="B35" s="40">
        <v>27</v>
      </c>
      <c r="C35" s="53">
        <f t="shared" si="0"/>
        <v>121047.32077138445</v>
      </c>
      <c r="D35" s="53"/>
      <c r="E35" s="40">
        <v>2019</v>
      </c>
      <c r="F35" s="8">
        <v>43518</v>
      </c>
      <c r="G35" s="40" t="s">
        <v>4</v>
      </c>
      <c r="H35" s="60">
        <v>78.63</v>
      </c>
      <c r="I35" s="60"/>
      <c r="J35" s="40">
        <v>12</v>
      </c>
      <c r="K35" s="55">
        <f t="shared" si="1"/>
        <v>3631.4196231415331</v>
      </c>
      <c r="L35" s="56"/>
      <c r="M35" s="6">
        <f>IF(J35="","",(K35/J35)/LOOKUP(RIGHT($D$2,3),定数!$A$6:$A$13,定数!$B$6:$B$13))</f>
        <v>3.0261830192846109</v>
      </c>
      <c r="N35" s="40">
        <v>2019</v>
      </c>
      <c r="O35" s="8">
        <v>43518</v>
      </c>
      <c r="P35" s="59">
        <v>78.745999999999995</v>
      </c>
      <c r="Q35" s="59"/>
      <c r="R35" s="57">
        <f>IF(P35="","",T35*M35*LOOKUP(RIGHT($D$2,3),定数!$A$6:$A$13,定数!$B$6:$B$13))</f>
        <v>3510.3723023701386</v>
      </c>
      <c r="S35" s="57"/>
      <c r="T35" s="58">
        <f t="shared" si="2"/>
        <v>11.599999999999966</v>
      </c>
      <c r="U35" s="58"/>
      <c r="V35" t="str">
        <f t="shared" si="7"/>
        <v/>
      </c>
      <c r="W35">
        <f t="shared" si="4"/>
        <v>0</v>
      </c>
      <c r="X35" s="41">
        <f t="shared" si="5"/>
        <v>124525.65703507737</v>
      </c>
      <c r="Y35" s="42">
        <f t="shared" si="6"/>
        <v>2.7932687499999442E-2</v>
      </c>
    </row>
    <row r="36" spans="2:25" x14ac:dyDescent="0.2">
      <c r="B36" s="40">
        <v>28</v>
      </c>
      <c r="C36" s="53">
        <f t="shared" si="0"/>
        <v>124557.69307375458</v>
      </c>
      <c r="D36" s="53"/>
      <c r="E36" s="40">
        <v>2019</v>
      </c>
      <c r="F36" s="8">
        <v>43521</v>
      </c>
      <c r="G36" s="40" t="s">
        <v>4</v>
      </c>
      <c r="H36" s="60">
        <v>79.22</v>
      </c>
      <c r="I36" s="60"/>
      <c r="J36" s="40">
        <v>12</v>
      </c>
      <c r="K36" s="55">
        <f t="shared" si="1"/>
        <v>3736.730792212637</v>
      </c>
      <c r="L36" s="56"/>
      <c r="M36" s="6">
        <f>IF(J36="","",(K36/J36)/LOOKUP(RIGHT($D$2,3),定数!$A$6:$A$13,定数!$B$6:$B$13))</f>
        <v>3.1139423268438637</v>
      </c>
      <c r="N36" s="40">
        <v>2019</v>
      </c>
      <c r="O36" s="8">
        <v>43521</v>
      </c>
      <c r="P36" s="59">
        <v>79.332999999999998</v>
      </c>
      <c r="Q36" s="59"/>
      <c r="R36" s="57">
        <f>IF(P36="","",T36*M36*LOOKUP(RIGHT($D$2,3),定数!$A$6:$A$13,定数!$B$6:$B$13))</f>
        <v>3518.7548293335517</v>
      </c>
      <c r="S36" s="57"/>
      <c r="T36" s="58">
        <f t="shared" si="2"/>
        <v>11.299999999999955</v>
      </c>
      <c r="U36" s="58"/>
      <c r="V36" t="str">
        <f t="shared" si="7"/>
        <v/>
      </c>
      <c r="W36">
        <f t="shared" si="4"/>
        <v>0</v>
      </c>
      <c r="X36" s="41">
        <f t="shared" si="5"/>
        <v>124557.69307375458</v>
      </c>
      <c r="Y36" s="42">
        <f t="shared" si="6"/>
        <v>0</v>
      </c>
    </row>
    <row r="37" spans="2:25" x14ac:dyDescent="0.2">
      <c r="B37" s="40">
        <v>29</v>
      </c>
      <c r="C37" s="53">
        <f t="shared" si="0"/>
        <v>128076.44790308813</v>
      </c>
      <c r="D37" s="53"/>
      <c r="E37" s="40">
        <v>2019</v>
      </c>
      <c r="F37" s="8">
        <v>43522</v>
      </c>
      <c r="G37" s="40" t="s">
        <v>3</v>
      </c>
      <c r="H37" s="60">
        <v>79.22</v>
      </c>
      <c r="I37" s="60"/>
      <c r="J37" s="40">
        <v>8</v>
      </c>
      <c r="K37" s="55">
        <f t="shared" si="1"/>
        <v>3842.2934370926437</v>
      </c>
      <c r="L37" s="56"/>
      <c r="M37" s="6">
        <f>IF(J37="","",(K37/J37)/LOOKUP(RIGHT($D$2,3),定数!$A$6:$A$13,定数!$B$6:$B$13))</f>
        <v>4.8028667963658043</v>
      </c>
      <c r="N37" s="40">
        <v>2019</v>
      </c>
      <c r="O37" s="8">
        <v>43522</v>
      </c>
      <c r="P37" s="59">
        <v>79.3</v>
      </c>
      <c r="Q37" s="59"/>
      <c r="R37" s="57">
        <f>IF(P37="","",T37*M37*LOOKUP(RIGHT($D$2,3),定数!$A$6:$A$13,定数!$B$6:$B$13))</f>
        <v>-3842.2934370925618</v>
      </c>
      <c r="S37" s="57"/>
      <c r="T37" s="58">
        <f t="shared" si="2"/>
        <v>-7.9999999999998295</v>
      </c>
      <c r="U37" s="58"/>
      <c r="V37" t="str">
        <f t="shared" si="7"/>
        <v/>
      </c>
      <c r="W37">
        <f t="shared" si="4"/>
        <v>1</v>
      </c>
      <c r="X37" s="41">
        <f t="shared" si="5"/>
        <v>128076.44790308813</v>
      </c>
      <c r="Y37" s="42">
        <f t="shared" si="6"/>
        <v>0</v>
      </c>
    </row>
    <row r="38" spans="2:25" x14ac:dyDescent="0.2">
      <c r="B38" s="40">
        <v>30</v>
      </c>
      <c r="C38" s="53">
        <f t="shared" si="0"/>
        <v>124234.15446599557</v>
      </c>
      <c r="D38" s="53"/>
      <c r="E38" s="40">
        <v>2019</v>
      </c>
      <c r="F38" s="8">
        <v>43522</v>
      </c>
      <c r="G38" s="40" t="s">
        <v>4</v>
      </c>
      <c r="H38" s="60">
        <v>79.48</v>
      </c>
      <c r="I38" s="60"/>
      <c r="J38" s="40">
        <v>16</v>
      </c>
      <c r="K38" s="55">
        <f t="shared" si="1"/>
        <v>3727.0246339798668</v>
      </c>
      <c r="L38" s="56"/>
      <c r="M38" s="6">
        <f>IF(J38="","",(K38/J38)/LOOKUP(RIGHT($D$2,3),定数!$A$6:$A$13,定数!$B$6:$B$13))</f>
        <v>2.3293903962374167</v>
      </c>
      <c r="N38" s="40">
        <v>2019</v>
      </c>
      <c r="O38" s="8">
        <v>43522</v>
      </c>
      <c r="P38" s="59">
        <v>79.319999999999993</v>
      </c>
      <c r="Q38" s="59"/>
      <c r="R38" s="57">
        <f>IF(P38="","",T38*M38*LOOKUP(RIGHT($D$2,3),定数!$A$6:$A$13,定数!$B$6:$B$13))</f>
        <v>-3727.0246339801183</v>
      </c>
      <c r="S38" s="57"/>
      <c r="T38" s="58">
        <f t="shared" si="2"/>
        <v>-16.00000000000108</v>
      </c>
      <c r="U38" s="58"/>
      <c r="V38" t="str">
        <f t="shared" si="7"/>
        <v/>
      </c>
      <c r="W38">
        <f t="shared" si="4"/>
        <v>2</v>
      </c>
      <c r="X38" s="41">
        <f t="shared" si="5"/>
        <v>128076.44790308813</v>
      </c>
      <c r="Y38" s="42">
        <f t="shared" si="6"/>
        <v>2.9999999999999361E-2</v>
      </c>
    </row>
    <row r="39" spans="2:25" x14ac:dyDescent="0.2">
      <c r="B39" s="40">
        <v>31</v>
      </c>
      <c r="C39" s="53">
        <f t="shared" si="0"/>
        <v>120507.12983201545</v>
      </c>
      <c r="D39" s="53"/>
      <c r="E39" s="40"/>
      <c r="F39" s="8"/>
      <c r="G39" s="40"/>
      <c r="H39" s="59"/>
      <c r="I39" s="59"/>
      <c r="J39" s="40"/>
      <c r="K39" s="55" t="str">
        <f t="shared" si="1"/>
        <v/>
      </c>
      <c r="L39" s="56"/>
      <c r="M39" s="6" t="str">
        <f>IF(J39="","",(K39/J39)/LOOKUP(RIGHT($D$2,3),定数!$A$6:$A$13,定数!$B$6:$B$13))</f>
        <v/>
      </c>
      <c r="N39" s="40"/>
      <c r="O39" s="8"/>
      <c r="P39" s="59"/>
      <c r="Q39" s="59"/>
      <c r="R39" s="57" t="str">
        <f>IF(P39="","",T39*M39*LOOKUP(RIGHT($D$2,3),定数!$A$6:$A$13,定数!$B$6:$B$13))</f>
        <v/>
      </c>
      <c r="S39" s="57"/>
      <c r="T39" s="58" t="str">
        <f t="shared" si="2"/>
        <v/>
      </c>
      <c r="U39" s="58"/>
      <c r="V39" t="str">
        <f t="shared" si="7"/>
        <v/>
      </c>
      <c r="W39" t="str">
        <f t="shared" si="4"/>
        <v/>
      </c>
      <c r="X39" s="41">
        <f t="shared" si="5"/>
        <v>128076.44790308813</v>
      </c>
      <c r="Y39" s="42">
        <f t="shared" si="6"/>
        <v>5.9100000000001374E-2</v>
      </c>
    </row>
    <row r="40" spans="2:25" x14ac:dyDescent="0.2">
      <c r="B40" s="40">
        <v>32</v>
      </c>
      <c r="C40" s="53" t="str">
        <f t="shared" si="0"/>
        <v/>
      </c>
      <c r="D40" s="53"/>
      <c r="E40" s="40"/>
      <c r="F40" s="8"/>
      <c r="G40" s="40"/>
      <c r="H40" s="59"/>
      <c r="I40" s="59"/>
      <c r="J40" s="40"/>
      <c r="K40" s="55" t="str">
        <f t="shared" si="1"/>
        <v/>
      </c>
      <c r="L40" s="56"/>
      <c r="M40" s="6" t="str">
        <f>IF(J40="","",(K40/J40)/LOOKUP(RIGHT($D$2,3),定数!$A$6:$A$13,定数!$B$6:$B$13))</f>
        <v/>
      </c>
      <c r="N40" s="40"/>
      <c r="O40" s="8"/>
      <c r="P40" s="59"/>
      <c r="Q40" s="59"/>
      <c r="R40" s="57" t="str">
        <f>IF(P40="","",T40*M40*LOOKUP(RIGHT($D$2,3),定数!$A$6:$A$13,定数!$B$6:$B$13))</f>
        <v/>
      </c>
      <c r="S40" s="57"/>
      <c r="T40" s="58" t="str">
        <f t="shared" si="2"/>
        <v/>
      </c>
      <c r="U40" s="58"/>
      <c r="V40" t="str">
        <f t="shared" si="7"/>
        <v/>
      </c>
      <c r="W40" t="str">
        <f t="shared" si="4"/>
        <v/>
      </c>
      <c r="X40" s="41" t="str">
        <f t="shared" si="5"/>
        <v/>
      </c>
      <c r="Y40" s="42" t="str">
        <f t="shared" si="6"/>
        <v/>
      </c>
    </row>
    <row r="41" spans="2:25" x14ac:dyDescent="0.2">
      <c r="B41" s="40">
        <v>33</v>
      </c>
      <c r="C41" s="53" t="str">
        <f t="shared" si="0"/>
        <v/>
      </c>
      <c r="D41" s="53"/>
      <c r="E41" s="40"/>
      <c r="F41" s="8"/>
      <c r="G41" s="40"/>
      <c r="H41" s="59"/>
      <c r="I41" s="59"/>
      <c r="J41" s="40"/>
      <c r="K41" s="55" t="str">
        <f t="shared" si="1"/>
        <v/>
      </c>
      <c r="L41" s="56"/>
      <c r="M41" s="6" t="str">
        <f>IF(J41="","",(K41/J41)/LOOKUP(RIGHT($D$2,3),定数!$A$6:$A$13,定数!$B$6:$B$13))</f>
        <v/>
      </c>
      <c r="N41" s="40"/>
      <c r="O41" s="8"/>
      <c r="P41" s="59"/>
      <c r="Q41" s="59"/>
      <c r="R41" s="57" t="str">
        <f>IF(P41="","",T41*M41*LOOKUP(RIGHT($D$2,3),定数!$A$6:$A$13,定数!$B$6:$B$13))</f>
        <v/>
      </c>
      <c r="S41" s="57"/>
      <c r="T41" s="58" t="str">
        <f t="shared" si="2"/>
        <v/>
      </c>
      <c r="U41" s="58"/>
      <c r="V41" t="str">
        <f t="shared" si="7"/>
        <v/>
      </c>
      <c r="W41" t="str">
        <f t="shared" si="4"/>
        <v/>
      </c>
      <c r="X41" s="41" t="str">
        <f t="shared" si="5"/>
        <v/>
      </c>
      <c r="Y41" s="42" t="str">
        <f t="shared" si="6"/>
        <v/>
      </c>
    </row>
    <row r="42" spans="2:25" x14ac:dyDescent="0.2">
      <c r="B42" s="40">
        <v>34</v>
      </c>
      <c r="C42" s="53" t="str">
        <f t="shared" si="0"/>
        <v/>
      </c>
      <c r="D42" s="53"/>
      <c r="E42" s="40"/>
      <c r="F42" s="8"/>
      <c r="G42" s="40"/>
      <c r="H42" s="59"/>
      <c r="I42" s="59"/>
      <c r="J42" s="40"/>
      <c r="K42" s="55" t="str">
        <f t="shared" si="1"/>
        <v/>
      </c>
      <c r="L42" s="56"/>
      <c r="M42" s="6" t="str">
        <f>IF(J42="","",(K42/J42)/LOOKUP(RIGHT($D$2,3),定数!$A$6:$A$13,定数!$B$6:$B$13))</f>
        <v/>
      </c>
      <c r="N42" s="40"/>
      <c r="O42" s="8"/>
      <c r="P42" s="59"/>
      <c r="Q42" s="59"/>
      <c r="R42" s="57" t="str">
        <f>IF(P42="","",T42*M42*LOOKUP(RIGHT($D$2,3),定数!$A$6:$A$13,定数!$B$6:$B$13))</f>
        <v/>
      </c>
      <c r="S42" s="57"/>
      <c r="T42" s="58" t="str">
        <f t="shared" si="2"/>
        <v/>
      </c>
      <c r="U42" s="58"/>
      <c r="V42" t="str">
        <f t="shared" si="7"/>
        <v/>
      </c>
      <c r="W42" t="str">
        <f t="shared" si="4"/>
        <v/>
      </c>
      <c r="X42" s="41" t="str">
        <f t="shared" si="5"/>
        <v/>
      </c>
      <c r="Y42" s="42" t="str">
        <f t="shared" si="6"/>
        <v/>
      </c>
    </row>
    <row r="43" spans="2:25" x14ac:dyDescent="0.2">
      <c r="B43" s="40">
        <v>35</v>
      </c>
      <c r="C43" s="53" t="str">
        <f t="shared" si="0"/>
        <v/>
      </c>
      <c r="D43" s="53"/>
      <c r="E43" s="40"/>
      <c r="F43" s="8"/>
      <c r="G43" s="40"/>
      <c r="H43" s="59"/>
      <c r="I43" s="59"/>
      <c r="J43" s="40"/>
      <c r="K43" s="55" t="str">
        <f t="shared" si="1"/>
        <v/>
      </c>
      <c r="L43" s="56"/>
      <c r="M43" s="6" t="str">
        <f>IF(J43="","",(K43/J43)/LOOKUP(RIGHT($D$2,3),定数!$A$6:$A$13,定数!$B$6:$B$13))</f>
        <v/>
      </c>
      <c r="N43" s="40"/>
      <c r="O43" s="8"/>
      <c r="P43" s="59"/>
      <c r="Q43" s="59"/>
      <c r="R43" s="57" t="str">
        <f>IF(P43="","",T43*M43*LOOKUP(RIGHT($D$2,3),定数!$A$6:$A$13,定数!$B$6:$B$13))</f>
        <v/>
      </c>
      <c r="S43" s="57"/>
      <c r="T43" s="58" t="str">
        <f t="shared" si="2"/>
        <v/>
      </c>
      <c r="U43" s="58"/>
      <c r="V43" t="str">
        <f t="shared" si="7"/>
        <v/>
      </c>
      <c r="W43" t="str">
        <f t="shared" si="4"/>
        <v/>
      </c>
      <c r="X43" s="41" t="str">
        <f t="shared" si="5"/>
        <v/>
      </c>
      <c r="Y43" s="42" t="str">
        <f t="shared" si="6"/>
        <v/>
      </c>
    </row>
    <row r="44" spans="2:25" x14ac:dyDescent="0.2">
      <c r="B44" s="40">
        <v>36</v>
      </c>
      <c r="C44" s="53" t="str">
        <f t="shared" si="0"/>
        <v/>
      </c>
      <c r="D44" s="53"/>
      <c r="E44" s="40"/>
      <c r="F44" s="8"/>
      <c r="G44" s="40"/>
      <c r="H44" s="59"/>
      <c r="I44" s="59"/>
      <c r="J44" s="40"/>
      <c r="K44" s="55" t="str">
        <f t="shared" si="1"/>
        <v/>
      </c>
      <c r="L44" s="56"/>
      <c r="M44" s="6" t="str">
        <f>IF(J44="","",(K44/J44)/LOOKUP(RIGHT($D$2,3),定数!$A$6:$A$13,定数!$B$6:$B$13))</f>
        <v/>
      </c>
      <c r="N44" s="40"/>
      <c r="O44" s="8"/>
      <c r="P44" s="59"/>
      <c r="Q44" s="59"/>
      <c r="R44" s="57" t="str">
        <f>IF(P44="","",T44*M44*LOOKUP(RIGHT($D$2,3),定数!$A$6:$A$13,定数!$B$6:$B$13))</f>
        <v/>
      </c>
      <c r="S44" s="57"/>
      <c r="T44" s="58" t="str">
        <f t="shared" si="2"/>
        <v/>
      </c>
      <c r="U44" s="58"/>
      <c r="V44" t="str">
        <f t="shared" si="7"/>
        <v/>
      </c>
      <c r="W44" t="str">
        <f t="shared" si="4"/>
        <v/>
      </c>
      <c r="X44" s="41" t="str">
        <f t="shared" si="5"/>
        <v/>
      </c>
      <c r="Y44" s="42" t="str">
        <f t="shared" si="6"/>
        <v/>
      </c>
    </row>
    <row r="45" spans="2:25" x14ac:dyDescent="0.2">
      <c r="B45" s="40">
        <v>37</v>
      </c>
      <c r="C45" s="53" t="str">
        <f t="shared" si="0"/>
        <v/>
      </c>
      <c r="D45" s="53"/>
      <c r="E45" s="40"/>
      <c r="F45" s="8"/>
      <c r="G45" s="40"/>
      <c r="H45" s="59"/>
      <c r="I45" s="59"/>
      <c r="J45" s="40"/>
      <c r="K45" s="55" t="str">
        <f t="shared" si="1"/>
        <v/>
      </c>
      <c r="L45" s="56"/>
      <c r="M45" s="6" t="str">
        <f>IF(J45="","",(K45/J45)/LOOKUP(RIGHT($D$2,3),定数!$A$6:$A$13,定数!$B$6:$B$13))</f>
        <v/>
      </c>
      <c r="N45" s="40"/>
      <c r="O45" s="8"/>
      <c r="P45" s="59"/>
      <c r="Q45" s="59"/>
      <c r="R45" s="57" t="str">
        <f>IF(P45="","",T45*M45*LOOKUP(RIGHT($D$2,3),定数!$A$6:$A$13,定数!$B$6:$B$13))</f>
        <v/>
      </c>
      <c r="S45" s="57"/>
      <c r="T45" s="58" t="str">
        <f t="shared" si="2"/>
        <v/>
      </c>
      <c r="U45" s="58"/>
      <c r="V45" t="str">
        <f t="shared" si="7"/>
        <v/>
      </c>
      <c r="W45" t="str">
        <f t="shared" si="4"/>
        <v/>
      </c>
      <c r="X45" s="41" t="str">
        <f t="shared" si="5"/>
        <v/>
      </c>
      <c r="Y45" s="42" t="str">
        <f t="shared" si="6"/>
        <v/>
      </c>
    </row>
    <row r="46" spans="2:25" x14ac:dyDescent="0.2">
      <c r="B46" s="40">
        <v>38</v>
      </c>
      <c r="C46" s="53" t="str">
        <f t="shared" si="0"/>
        <v/>
      </c>
      <c r="D46" s="53"/>
      <c r="E46" s="47"/>
      <c r="F46" s="8"/>
      <c r="G46" s="47"/>
      <c r="H46" s="60"/>
      <c r="I46" s="60"/>
      <c r="J46" s="47"/>
      <c r="K46" s="55" t="str">
        <f t="shared" si="1"/>
        <v/>
      </c>
      <c r="L46" s="56"/>
      <c r="M46" s="48" t="str">
        <f>IF(J46="","",(K46/J46)/LOOKUP(RIGHT($D$2,3),定数!$A$6:$A$13,定数!$B$6:$B$13))</f>
        <v/>
      </c>
      <c r="N46" s="47"/>
      <c r="O46" s="8"/>
      <c r="P46" s="59"/>
      <c r="Q46" s="59"/>
      <c r="R46" s="57" t="str">
        <f>IF(P46="","",T46*M46*LOOKUP(RIGHT($D$2,3),定数!$A$6:$A$13,定数!$B$6:$B$13))</f>
        <v/>
      </c>
      <c r="S46" s="57"/>
      <c r="T46" s="58" t="str">
        <f t="shared" si="2"/>
        <v/>
      </c>
      <c r="U46" s="58"/>
      <c r="V46" t="str">
        <f t="shared" si="7"/>
        <v/>
      </c>
      <c r="W46" t="str">
        <f t="shared" si="4"/>
        <v/>
      </c>
      <c r="X46" s="41" t="str">
        <f t="shared" si="5"/>
        <v/>
      </c>
      <c r="Y46" s="42" t="str">
        <f t="shared" si="6"/>
        <v/>
      </c>
    </row>
    <row r="47" spans="2:25" x14ac:dyDescent="0.2">
      <c r="B47" s="40">
        <v>39</v>
      </c>
      <c r="C47" s="53" t="str">
        <f t="shared" si="0"/>
        <v/>
      </c>
      <c r="D47" s="53"/>
      <c r="E47" s="40"/>
      <c r="F47" s="8"/>
      <c r="G47" s="40"/>
      <c r="H47" s="59"/>
      <c r="I47" s="59"/>
      <c r="J47" s="40"/>
      <c r="K47" s="55" t="str">
        <f t="shared" si="1"/>
        <v/>
      </c>
      <c r="L47" s="56"/>
      <c r="M47" s="6" t="str">
        <f>IF(J47="","",(K47/J47)/LOOKUP(RIGHT($D$2,3),定数!$A$6:$A$13,定数!$B$6:$B$13))</f>
        <v/>
      </c>
      <c r="N47" s="40"/>
      <c r="O47" s="8"/>
      <c r="P47" s="59"/>
      <c r="Q47" s="59"/>
      <c r="R47" s="57" t="str">
        <f>IF(P47="","",T47*M47*LOOKUP(RIGHT($D$2,3),定数!$A$6:$A$13,定数!$B$6:$B$13))</f>
        <v/>
      </c>
      <c r="S47" s="57"/>
      <c r="T47" s="58" t="str">
        <f t="shared" si="2"/>
        <v/>
      </c>
      <c r="U47" s="58"/>
      <c r="V47" t="str">
        <f t="shared" si="7"/>
        <v/>
      </c>
      <c r="W47" t="str">
        <f t="shared" si="4"/>
        <v/>
      </c>
      <c r="X47" s="41" t="str">
        <f t="shared" si="5"/>
        <v/>
      </c>
      <c r="Y47" s="42" t="str">
        <f t="shared" si="6"/>
        <v/>
      </c>
    </row>
    <row r="48" spans="2:25" x14ac:dyDescent="0.2">
      <c r="B48" s="40">
        <v>40</v>
      </c>
      <c r="C48" s="53" t="str">
        <f t="shared" si="0"/>
        <v/>
      </c>
      <c r="D48" s="53"/>
      <c r="E48" s="40"/>
      <c r="F48" s="8"/>
      <c r="G48" s="40"/>
      <c r="H48" s="59"/>
      <c r="I48" s="59"/>
      <c r="J48" s="40"/>
      <c r="K48" s="55" t="str">
        <f t="shared" si="1"/>
        <v/>
      </c>
      <c r="L48" s="56"/>
      <c r="M48" s="6" t="str">
        <f>IF(J48="","",(K48/J48)/LOOKUP(RIGHT($D$2,3),定数!$A$6:$A$13,定数!$B$6:$B$13))</f>
        <v/>
      </c>
      <c r="N48" s="40"/>
      <c r="O48" s="8"/>
      <c r="P48" s="59"/>
      <c r="Q48" s="59"/>
      <c r="R48" s="57" t="str">
        <f>IF(P48="","",T48*M48*LOOKUP(RIGHT($D$2,3),定数!$A$6:$A$13,定数!$B$6:$B$13))</f>
        <v/>
      </c>
      <c r="S48" s="57"/>
      <c r="T48" s="58" t="str">
        <f t="shared" si="2"/>
        <v/>
      </c>
      <c r="U48" s="58"/>
      <c r="V48" t="str">
        <f t="shared" si="7"/>
        <v/>
      </c>
      <c r="W48" t="str">
        <f t="shared" si="4"/>
        <v/>
      </c>
      <c r="X48" s="41" t="str">
        <f t="shared" si="5"/>
        <v/>
      </c>
      <c r="Y48" s="42" t="str">
        <f t="shared" si="6"/>
        <v/>
      </c>
    </row>
    <row r="49" spans="2:25" x14ac:dyDescent="0.2">
      <c r="B49" s="40">
        <v>41</v>
      </c>
      <c r="C49" s="53" t="str">
        <f t="shared" si="0"/>
        <v/>
      </c>
      <c r="D49" s="53"/>
      <c r="E49" s="40"/>
      <c r="F49" s="8"/>
      <c r="G49" s="40"/>
      <c r="H49" s="59"/>
      <c r="I49" s="59"/>
      <c r="J49" s="40"/>
      <c r="K49" s="55"/>
      <c r="L49" s="56"/>
      <c r="M49" s="6"/>
      <c r="N49" s="40"/>
      <c r="O49" s="8"/>
      <c r="P49" s="59"/>
      <c r="Q49" s="59"/>
      <c r="R49" s="57" t="str">
        <f>IF(P49="","",T49*M49*LOOKUP(RIGHT($D$2,3),定数!$A$6:$A$13,定数!$B$6:$B$13))</f>
        <v/>
      </c>
      <c r="S49" s="57"/>
      <c r="T49" s="58" t="str">
        <f t="shared" si="2"/>
        <v/>
      </c>
      <c r="U49" s="58"/>
      <c r="V49" t="str">
        <f t="shared" si="7"/>
        <v/>
      </c>
      <c r="W49" t="str">
        <f t="shared" si="4"/>
        <v/>
      </c>
      <c r="X49" s="41" t="str">
        <f t="shared" si="5"/>
        <v/>
      </c>
      <c r="Y49" s="42" t="str">
        <f t="shared" si="6"/>
        <v/>
      </c>
    </row>
    <row r="50" spans="2:25" x14ac:dyDescent="0.2">
      <c r="B50" s="40">
        <v>42</v>
      </c>
      <c r="C50" s="53" t="str">
        <f t="shared" si="0"/>
        <v/>
      </c>
      <c r="D50" s="53"/>
      <c r="E50" s="40"/>
      <c r="F50" s="8"/>
      <c r="G50" s="40"/>
      <c r="H50" s="59"/>
      <c r="I50" s="59"/>
      <c r="J50" s="40"/>
      <c r="K50" s="55"/>
      <c r="L50" s="56"/>
      <c r="M50" s="6"/>
      <c r="N50" s="40"/>
      <c r="O50" s="8"/>
      <c r="P50" s="59"/>
      <c r="Q50" s="59"/>
      <c r="R50" s="57" t="str">
        <f>IF(P50="","",T50*M50*LOOKUP(RIGHT($D$2,3),定数!$A$6:$A$13,定数!$B$6:$B$13))</f>
        <v/>
      </c>
      <c r="S50" s="57"/>
      <c r="T50" s="58" t="str">
        <f t="shared" si="2"/>
        <v/>
      </c>
      <c r="U50" s="58"/>
      <c r="V50" t="str">
        <f t="shared" si="7"/>
        <v/>
      </c>
      <c r="W50" t="str">
        <f t="shared" si="4"/>
        <v/>
      </c>
      <c r="X50" s="41" t="str">
        <f t="shared" si="5"/>
        <v/>
      </c>
      <c r="Y50" s="42" t="str">
        <f t="shared" si="6"/>
        <v/>
      </c>
    </row>
    <row r="51" spans="2:25" x14ac:dyDescent="0.2">
      <c r="B51" s="40">
        <v>43</v>
      </c>
      <c r="C51" s="53" t="str">
        <f t="shared" si="0"/>
        <v/>
      </c>
      <c r="D51" s="53"/>
      <c r="E51" s="47"/>
      <c r="F51" s="8"/>
      <c r="G51" s="40"/>
      <c r="H51" s="59"/>
      <c r="I51" s="59"/>
      <c r="J51" s="40"/>
      <c r="K51" s="55"/>
      <c r="L51" s="56"/>
      <c r="M51" s="6"/>
      <c r="N51" s="40"/>
      <c r="O51" s="8"/>
      <c r="P51" s="59"/>
      <c r="Q51" s="59"/>
      <c r="R51" s="57" t="str">
        <f>IF(P51="","",T51*M51*LOOKUP(RIGHT($D$2,3),定数!$A$6:$A$13,定数!$B$6:$B$13))</f>
        <v/>
      </c>
      <c r="S51" s="57"/>
      <c r="T51" s="58" t="str">
        <f t="shared" si="2"/>
        <v/>
      </c>
      <c r="U51" s="58"/>
      <c r="V51" t="str">
        <f t="shared" si="7"/>
        <v/>
      </c>
      <c r="W51" t="str">
        <f t="shared" si="4"/>
        <v/>
      </c>
      <c r="X51" s="41" t="str">
        <f t="shared" si="5"/>
        <v/>
      </c>
      <c r="Y51" s="42" t="str">
        <f t="shared" si="6"/>
        <v/>
      </c>
    </row>
    <row r="52" spans="2:25" x14ac:dyDescent="0.2">
      <c r="B52" s="40">
        <v>44</v>
      </c>
      <c r="C52" s="53" t="str">
        <f t="shared" si="0"/>
        <v/>
      </c>
      <c r="D52" s="53"/>
      <c r="E52" s="47"/>
      <c r="F52" s="8"/>
      <c r="G52" s="40"/>
      <c r="H52" s="59"/>
      <c r="I52" s="59"/>
      <c r="J52" s="40"/>
      <c r="K52" s="55"/>
      <c r="L52" s="56"/>
      <c r="M52" s="6"/>
      <c r="N52" s="40"/>
      <c r="O52" s="8"/>
      <c r="P52" s="59"/>
      <c r="Q52" s="59"/>
      <c r="R52" s="57" t="str">
        <f>IF(P52="","",T52*M52*LOOKUP(RIGHT($D$2,3),定数!$A$6:$A$13,定数!$B$6:$B$13))</f>
        <v/>
      </c>
      <c r="S52" s="57"/>
      <c r="T52" s="58" t="str">
        <f t="shared" si="2"/>
        <v/>
      </c>
      <c r="U52" s="58"/>
      <c r="V52" t="str">
        <f t="shared" si="7"/>
        <v/>
      </c>
      <c r="W52" t="str">
        <f t="shared" si="4"/>
        <v/>
      </c>
      <c r="X52" s="41" t="str">
        <f t="shared" si="5"/>
        <v/>
      </c>
      <c r="Y52" s="42" t="str">
        <f t="shared" si="6"/>
        <v/>
      </c>
    </row>
    <row r="53" spans="2:25" x14ac:dyDescent="0.2">
      <c r="B53" s="40">
        <v>45</v>
      </c>
      <c r="C53" s="53" t="str">
        <f t="shared" si="0"/>
        <v/>
      </c>
      <c r="D53" s="53"/>
      <c r="E53" s="47"/>
      <c r="F53" s="8"/>
      <c r="G53" s="40"/>
      <c r="H53" s="59"/>
      <c r="I53" s="59"/>
      <c r="J53" s="40"/>
      <c r="K53" s="55"/>
      <c r="L53" s="56"/>
      <c r="M53" s="6"/>
      <c r="N53" s="40"/>
      <c r="O53" s="8"/>
      <c r="P53" s="59"/>
      <c r="Q53" s="59"/>
      <c r="R53" s="57" t="str">
        <f>IF(P53="","",T53*M53*LOOKUP(RIGHT($D$2,3),定数!$A$6:$A$13,定数!$B$6:$B$13))</f>
        <v/>
      </c>
      <c r="S53" s="57"/>
      <c r="T53" s="58" t="str">
        <f t="shared" si="2"/>
        <v/>
      </c>
      <c r="U53" s="58"/>
      <c r="V53" t="str">
        <f t="shared" si="7"/>
        <v/>
      </c>
      <c r="W53" t="str">
        <f t="shared" si="4"/>
        <v/>
      </c>
      <c r="X53" s="41" t="str">
        <f t="shared" si="5"/>
        <v/>
      </c>
      <c r="Y53" s="42" t="str">
        <f t="shared" si="6"/>
        <v/>
      </c>
    </row>
    <row r="54" spans="2:25" x14ac:dyDescent="0.2">
      <c r="B54" s="40">
        <v>46</v>
      </c>
      <c r="C54" s="53" t="str">
        <f t="shared" si="0"/>
        <v/>
      </c>
      <c r="D54" s="53"/>
      <c r="E54" s="47"/>
      <c r="F54" s="8"/>
      <c r="G54" s="40"/>
      <c r="H54" s="59"/>
      <c r="I54" s="59"/>
      <c r="J54" s="40"/>
      <c r="K54" s="55"/>
      <c r="L54" s="56"/>
      <c r="M54" s="6"/>
      <c r="N54" s="40"/>
      <c r="O54" s="8"/>
      <c r="P54" s="59"/>
      <c r="Q54" s="59"/>
      <c r="R54" s="57" t="str">
        <f>IF(P54="","",T54*M54*LOOKUP(RIGHT($D$2,3),定数!$A$6:$A$13,定数!$B$6:$B$13))</f>
        <v/>
      </c>
      <c r="S54" s="57"/>
      <c r="T54" s="58" t="str">
        <f t="shared" si="2"/>
        <v/>
      </c>
      <c r="U54" s="58"/>
      <c r="V54" t="str">
        <f t="shared" si="7"/>
        <v/>
      </c>
      <c r="W54" t="str">
        <f t="shared" si="4"/>
        <v/>
      </c>
      <c r="X54" s="41" t="str">
        <f t="shared" si="5"/>
        <v/>
      </c>
      <c r="Y54" s="42" t="str">
        <f t="shared" si="6"/>
        <v/>
      </c>
    </row>
    <row r="55" spans="2:25" x14ac:dyDescent="0.2">
      <c r="B55" s="40">
        <v>47</v>
      </c>
      <c r="C55" s="53" t="str">
        <f t="shared" si="0"/>
        <v/>
      </c>
      <c r="D55" s="53"/>
      <c r="E55" s="47"/>
      <c r="F55" s="8"/>
      <c r="G55" s="40"/>
      <c r="H55" s="59"/>
      <c r="I55" s="59"/>
      <c r="J55" s="40"/>
      <c r="K55" s="55"/>
      <c r="L55" s="56"/>
      <c r="M55" s="6"/>
      <c r="N55" s="40"/>
      <c r="O55" s="8"/>
      <c r="P55" s="59"/>
      <c r="Q55" s="59"/>
      <c r="R55" s="57" t="str">
        <f>IF(P55="","",T55*M55*LOOKUP(RIGHT($D$2,3),定数!$A$6:$A$13,定数!$B$6:$B$13))</f>
        <v/>
      </c>
      <c r="S55" s="57"/>
      <c r="T55" s="58" t="str">
        <f t="shared" si="2"/>
        <v/>
      </c>
      <c r="U55" s="58"/>
      <c r="V55" t="str">
        <f t="shared" si="7"/>
        <v/>
      </c>
      <c r="W55" t="str">
        <f t="shared" si="4"/>
        <v/>
      </c>
      <c r="X55" s="41" t="str">
        <f t="shared" si="5"/>
        <v/>
      </c>
      <c r="Y55" s="42" t="str">
        <f t="shared" si="6"/>
        <v/>
      </c>
    </row>
    <row r="56" spans="2:25" x14ac:dyDescent="0.2">
      <c r="B56" s="40">
        <v>48</v>
      </c>
      <c r="C56" s="53" t="str">
        <f t="shared" si="0"/>
        <v/>
      </c>
      <c r="D56" s="53"/>
      <c r="E56" s="40"/>
      <c r="F56" s="8"/>
      <c r="G56" s="40"/>
      <c r="H56" s="59"/>
      <c r="I56" s="59"/>
      <c r="J56" s="40"/>
      <c r="K56" s="55"/>
      <c r="L56" s="56"/>
      <c r="M56" s="6"/>
      <c r="N56" s="40"/>
      <c r="O56" s="8"/>
      <c r="P56" s="59"/>
      <c r="Q56" s="59"/>
      <c r="R56" s="57" t="str">
        <f>IF(P56="","",T56*M56*LOOKUP(RIGHT($D$2,3),定数!$A$6:$A$13,定数!$B$6:$B$13))</f>
        <v/>
      </c>
      <c r="S56" s="57"/>
      <c r="T56" s="58" t="str">
        <f t="shared" si="2"/>
        <v/>
      </c>
      <c r="U56" s="58"/>
      <c r="V56" t="str">
        <f t="shared" si="7"/>
        <v/>
      </c>
      <c r="W56" t="str">
        <f t="shared" si="4"/>
        <v/>
      </c>
      <c r="X56" s="41" t="str">
        <f t="shared" si="5"/>
        <v/>
      </c>
      <c r="Y56" s="42" t="str">
        <f t="shared" si="6"/>
        <v/>
      </c>
    </row>
    <row r="57" spans="2:25" x14ac:dyDescent="0.2">
      <c r="B57" s="40">
        <v>49</v>
      </c>
      <c r="C57" s="53" t="str">
        <f t="shared" si="0"/>
        <v/>
      </c>
      <c r="D57" s="53"/>
      <c r="E57" s="40"/>
      <c r="F57" s="8"/>
      <c r="G57" s="40"/>
      <c r="H57" s="59"/>
      <c r="I57" s="59"/>
      <c r="J57" s="40"/>
      <c r="K57" s="55"/>
      <c r="L57" s="56"/>
      <c r="M57" s="6"/>
      <c r="N57" s="40"/>
      <c r="O57" s="8"/>
      <c r="P57" s="59"/>
      <c r="Q57" s="59"/>
      <c r="R57" s="57" t="str">
        <f>IF(P57="","",T57*M57*LOOKUP(RIGHT($D$2,3),定数!$A$6:$A$13,定数!$B$6:$B$13))</f>
        <v/>
      </c>
      <c r="S57" s="57"/>
      <c r="T57" s="58" t="str">
        <f t="shared" si="2"/>
        <v/>
      </c>
      <c r="U57" s="58"/>
      <c r="V57" t="str">
        <f t="shared" si="7"/>
        <v/>
      </c>
      <c r="W57" t="str">
        <f t="shared" si="4"/>
        <v/>
      </c>
      <c r="X57" s="41" t="str">
        <f t="shared" si="5"/>
        <v/>
      </c>
      <c r="Y57" s="42" t="str">
        <f t="shared" si="6"/>
        <v/>
      </c>
    </row>
    <row r="58" spans="2:25" x14ac:dyDescent="0.2">
      <c r="B58" s="40">
        <v>50</v>
      </c>
      <c r="C58" s="53" t="str">
        <f t="shared" si="0"/>
        <v/>
      </c>
      <c r="D58" s="53"/>
      <c r="E58" s="50"/>
      <c r="F58" s="8"/>
      <c r="G58" s="50"/>
      <c r="H58" s="60"/>
      <c r="I58" s="60"/>
      <c r="J58" s="50"/>
      <c r="K58" s="55"/>
      <c r="L58" s="56"/>
      <c r="M58" s="49"/>
      <c r="N58" s="50"/>
      <c r="O58" s="8"/>
      <c r="P58" s="60"/>
      <c r="Q58" s="60"/>
      <c r="R58" s="57" t="str">
        <f>IF(P58="","",T58*M58*LOOKUP(RIGHT($D$2,3),定数!$A$6:$A$13,定数!$B$6:$B$13))</f>
        <v/>
      </c>
      <c r="S58" s="57"/>
      <c r="T58" s="58" t="str">
        <f t="shared" si="2"/>
        <v/>
      </c>
      <c r="U58" s="58"/>
      <c r="V58" t="str">
        <f t="shared" si="7"/>
        <v/>
      </c>
      <c r="W58" t="str">
        <f t="shared" si="4"/>
        <v/>
      </c>
      <c r="X58" s="41" t="str">
        <f t="shared" si="5"/>
        <v/>
      </c>
      <c r="Y58" s="42" t="str">
        <f t="shared" si="6"/>
        <v/>
      </c>
    </row>
    <row r="59" spans="2:25" x14ac:dyDescent="0.2">
      <c r="B59" s="40">
        <v>51</v>
      </c>
      <c r="C59" s="53" t="str">
        <f t="shared" si="0"/>
        <v/>
      </c>
      <c r="D59" s="53"/>
      <c r="E59" s="40"/>
      <c r="F59" s="8"/>
      <c r="G59" s="40"/>
      <c r="H59" s="59"/>
      <c r="I59" s="59"/>
      <c r="J59" s="40"/>
      <c r="K59" s="55" t="str">
        <f t="shared" ref="K59:K73" si="8">IF(J59="","",C59*0.03)</f>
        <v/>
      </c>
      <c r="L59" s="56"/>
      <c r="M59" s="6" t="str">
        <f>IF(J59="","",(K59/J59)/LOOKUP(RIGHT($D$2,3),定数!$A$6:$A$13,定数!$B$6:$B$13))</f>
        <v/>
      </c>
      <c r="N59" s="40"/>
      <c r="O59" s="8"/>
      <c r="P59" s="59"/>
      <c r="Q59" s="59"/>
      <c r="R59" s="57" t="str">
        <f>IF(P59="","",T59*M59*LOOKUP(RIGHT($D$2,3),定数!$A$6:$A$13,定数!$B$6:$B$13))</f>
        <v/>
      </c>
      <c r="S59" s="57"/>
      <c r="T59" s="58" t="str">
        <f t="shared" si="2"/>
        <v/>
      </c>
      <c r="U59" s="58"/>
      <c r="V59" t="str">
        <f t="shared" si="7"/>
        <v/>
      </c>
      <c r="W59" t="str">
        <f t="shared" si="4"/>
        <v/>
      </c>
      <c r="X59" s="41" t="str">
        <f t="shared" si="5"/>
        <v/>
      </c>
      <c r="Y59" s="42" t="str">
        <f t="shared" si="6"/>
        <v/>
      </c>
    </row>
    <row r="60" spans="2:25" x14ac:dyDescent="0.2">
      <c r="B60" s="40">
        <v>52</v>
      </c>
      <c r="C60" s="53" t="str">
        <f t="shared" si="0"/>
        <v/>
      </c>
      <c r="D60" s="53"/>
      <c r="E60" s="40"/>
      <c r="F60" s="8"/>
      <c r="G60" s="40"/>
      <c r="H60" s="59"/>
      <c r="I60" s="59"/>
      <c r="J60" s="40"/>
      <c r="K60" s="55" t="str">
        <f t="shared" si="8"/>
        <v/>
      </c>
      <c r="L60" s="56"/>
      <c r="M60" s="6" t="str">
        <f>IF(J60="","",(K60/J60)/LOOKUP(RIGHT($D$2,3),定数!$A$6:$A$13,定数!$B$6:$B$13))</f>
        <v/>
      </c>
      <c r="N60" s="40"/>
      <c r="O60" s="8"/>
      <c r="P60" s="59"/>
      <c r="Q60" s="59"/>
      <c r="R60" s="57" t="str">
        <f>IF(P60="","",T60*M60*LOOKUP(RIGHT($D$2,3),定数!$A$6:$A$13,定数!$B$6:$B$13))</f>
        <v/>
      </c>
      <c r="S60" s="57"/>
      <c r="T60" s="58" t="str">
        <f t="shared" si="2"/>
        <v/>
      </c>
      <c r="U60" s="58"/>
      <c r="V60" t="str">
        <f t="shared" si="7"/>
        <v/>
      </c>
      <c r="W60" t="str">
        <f t="shared" si="4"/>
        <v/>
      </c>
      <c r="X60" s="41" t="str">
        <f t="shared" si="5"/>
        <v/>
      </c>
      <c r="Y60" s="42" t="str">
        <f t="shared" si="6"/>
        <v/>
      </c>
    </row>
    <row r="61" spans="2:25" x14ac:dyDescent="0.2">
      <c r="B61" s="40">
        <v>53</v>
      </c>
      <c r="C61" s="53" t="str">
        <f t="shared" si="0"/>
        <v/>
      </c>
      <c r="D61" s="53"/>
      <c r="E61" s="40"/>
      <c r="F61" s="8"/>
      <c r="G61" s="40"/>
      <c r="H61" s="59"/>
      <c r="I61" s="59"/>
      <c r="J61" s="40"/>
      <c r="K61" s="55" t="str">
        <f t="shared" si="8"/>
        <v/>
      </c>
      <c r="L61" s="56"/>
      <c r="M61" s="6" t="str">
        <f>IF(J61="","",(K61/J61)/LOOKUP(RIGHT($D$2,3),定数!$A$6:$A$13,定数!$B$6:$B$13))</f>
        <v/>
      </c>
      <c r="N61" s="40"/>
      <c r="O61" s="8"/>
      <c r="P61" s="59"/>
      <c r="Q61" s="59"/>
      <c r="R61" s="57" t="str">
        <f>IF(P61="","",T61*M61*LOOKUP(RIGHT($D$2,3),定数!$A$6:$A$13,定数!$B$6:$B$13))</f>
        <v/>
      </c>
      <c r="S61" s="57"/>
      <c r="T61" s="58" t="str">
        <f t="shared" si="2"/>
        <v/>
      </c>
      <c r="U61" s="58"/>
      <c r="V61" t="str">
        <f t="shared" si="7"/>
        <v/>
      </c>
      <c r="W61" t="str">
        <f t="shared" si="4"/>
        <v/>
      </c>
      <c r="X61" s="41" t="str">
        <f t="shared" si="5"/>
        <v/>
      </c>
      <c r="Y61" s="42" t="str">
        <f t="shared" si="6"/>
        <v/>
      </c>
    </row>
    <row r="62" spans="2:25" x14ac:dyDescent="0.2">
      <c r="B62" s="40">
        <v>54</v>
      </c>
      <c r="C62" s="53" t="str">
        <f t="shared" si="0"/>
        <v/>
      </c>
      <c r="D62" s="53"/>
      <c r="E62" s="40"/>
      <c r="F62" s="8"/>
      <c r="G62" s="40"/>
      <c r="H62" s="60"/>
      <c r="I62" s="60"/>
      <c r="J62" s="40"/>
      <c r="K62" s="55" t="str">
        <f t="shared" si="8"/>
        <v/>
      </c>
      <c r="L62" s="56"/>
      <c r="M62" s="6" t="str">
        <f>IF(J62="","",(K62/J62)/LOOKUP(RIGHT($D$2,3),定数!$A$6:$A$13,定数!$B$6:$B$13))</f>
        <v/>
      </c>
      <c r="N62" s="40"/>
      <c r="O62" s="8"/>
      <c r="P62" s="59"/>
      <c r="Q62" s="59"/>
      <c r="R62" s="57" t="str">
        <f>IF(P62="","",T62*M62*LOOKUP(RIGHT($D$2,3),定数!$A$6:$A$13,定数!$B$6:$B$13))</f>
        <v/>
      </c>
      <c r="S62" s="57"/>
      <c r="T62" s="58" t="str">
        <f t="shared" si="2"/>
        <v/>
      </c>
      <c r="U62" s="58"/>
      <c r="V62" t="str">
        <f t="shared" si="7"/>
        <v/>
      </c>
      <c r="W62" t="str">
        <f t="shared" si="4"/>
        <v/>
      </c>
      <c r="X62" s="41" t="str">
        <f t="shared" si="5"/>
        <v/>
      </c>
      <c r="Y62" s="42" t="str">
        <f t="shared" si="6"/>
        <v/>
      </c>
    </row>
    <row r="63" spans="2:25" x14ac:dyDescent="0.2">
      <c r="B63" s="40">
        <v>55</v>
      </c>
      <c r="C63" s="53" t="str">
        <f t="shared" si="0"/>
        <v/>
      </c>
      <c r="D63" s="53"/>
      <c r="E63" s="40"/>
      <c r="F63" s="8"/>
      <c r="G63" s="40"/>
      <c r="H63" s="60"/>
      <c r="I63" s="60"/>
      <c r="J63" s="40"/>
      <c r="K63" s="55" t="str">
        <f t="shared" si="8"/>
        <v/>
      </c>
      <c r="L63" s="56"/>
      <c r="M63" s="6" t="str">
        <f>IF(J63="","",(K63/J63)/LOOKUP(RIGHT($D$2,3),定数!$A$6:$A$13,定数!$B$6:$B$13))</f>
        <v/>
      </c>
      <c r="N63" s="40"/>
      <c r="O63" s="8"/>
      <c r="P63" s="59"/>
      <c r="Q63" s="59"/>
      <c r="R63" s="57" t="str">
        <f>IF(P63="","",T63*M63*LOOKUP(RIGHT($D$2,3),定数!$A$6:$A$13,定数!$B$6:$B$13))</f>
        <v/>
      </c>
      <c r="S63" s="57"/>
      <c r="T63" s="58" t="str">
        <f t="shared" si="2"/>
        <v/>
      </c>
      <c r="U63" s="58"/>
      <c r="V63" t="str">
        <f t="shared" si="7"/>
        <v/>
      </c>
      <c r="W63" t="str">
        <f t="shared" si="4"/>
        <v/>
      </c>
      <c r="X63" s="41" t="str">
        <f t="shared" si="5"/>
        <v/>
      </c>
      <c r="Y63" s="42" t="str">
        <f t="shared" si="6"/>
        <v/>
      </c>
    </row>
    <row r="64" spans="2:25" x14ac:dyDescent="0.2">
      <c r="B64" s="40">
        <v>56</v>
      </c>
      <c r="C64" s="53" t="str">
        <f t="shared" si="0"/>
        <v/>
      </c>
      <c r="D64" s="53"/>
      <c r="E64" s="40"/>
      <c r="F64" s="8"/>
      <c r="G64" s="40"/>
      <c r="H64" s="60"/>
      <c r="I64" s="60"/>
      <c r="J64" s="40"/>
      <c r="K64" s="55" t="str">
        <f t="shared" si="8"/>
        <v/>
      </c>
      <c r="L64" s="56"/>
      <c r="M64" s="6" t="str">
        <f>IF(J64="","",(K64/J64)/LOOKUP(RIGHT($D$2,3),定数!$A$6:$A$13,定数!$B$6:$B$13))</f>
        <v/>
      </c>
      <c r="N64" s="40"/>
      <c r="O64" s="8"/>
      <c r="P64" s="59"/>
      <c r="Q64" s="59"/>
      <c r="R64" s="57" t="str">
        <f>IF(P64="","",T64*M64*LOOKUP(RIGHT($D$2,3),定数!$A$6:$A$13,定数!$B$6:$B$13))</f>
        <v/>
      </c>
      <c r="S64" s="57"/>
      <c r="T64" s="58" t="str">
        <f t="shared" ref="T64:T75" si="9">IF(P64="","",IF(G64="買",(P64-H64),(H64-P64))*IF(RIGHT($D$2,3)="JPY",100,10000))</f>
        <v/>
      </c>
      <c r="U64" s="58"/>
      <c r="V64" t="str">
        <f t="shared" si="7"/>
        <v/>
      </c>
      <c r="W64" t="str">
        <f t="shared" si="4"/>
        <v/>
      </c>
      <c r="X64" s="41" t="str">
        <f t="shared" si="5"/>
        <v/>
      </c>
      <c r="Y64" s="42" t="str">
        <f t="shared" si="6"/>
        <v/>
      </c>
    </row>
    <row r="65" spans="2:25" x14ac:dyDescent="0.2">
      <c r="B65" s="40">
        <v>57</v>
      </c>
      <c r="C65" s="53" t="str">
        <f t="shared" si="0"/>
        <v/>
      </c>
      <c r="D65" s="53"/>
      <c r="E65" s="40"/>
      <c r="F65" s="8"/>
      <c r="G65" s="40"/>
      <c r="H65" s="60"/>
      <c r="I65" s="60"/>
      <c r="J65" s="40"/>
      <c r="K65" s="55" t="str">
        <f t="shared" si="8"/>
        <v/>
      </c>
      <c r="L65" s="56"/>
      <c r="M65" s="6" t="str">
        <f>IF(J65="","",(K65/J65)/LOOKUP(RIGHT($D$2,3),定数!$A$6:$A$13,定数!$B$6:$B$13))</f>
        <v/>
      </c>
      <c r="N65" s="40"/>
      <c r="O65" s="8"/>
      <c r="P65" s="59"/>
      <c r="Q65" s="59"/>
      <c r="R65" s="57" t="str">
        <f>IF(P65="","",T65*M65*LOOKUP(RIGHT($D$2,3),定数!$A$6:$A$13,定数!$B$6:$B$13))</f>
        <v/>
      </c>
      <c r="S65" s="57"/>
      <c r="T65" s="58" t="str">
        <f t="shared" si="9"/>
        <v/>
      </c>
      <c r="U65" s="58"/>
      <c r="V65" t="str">
        <f t="shared" si="7"/>
        <v/>
      </c>
      <c r="W65" t="str">
        <f t="shared" si="4"/>
        <v/>
      </c>
      <c r="X65" s="41" t="str">
        <f t="shared" si="5"/>
        <v/>
      </c>
      <c r="Y65" s="42" t="str">
        <f t="shared" si="6"/>
        <v/>
      </c>
    </row>
    <row r="66" spans="2:25" x14ac:dyDescent="0.2">
      <c r="B66" s="40">
        <v>58</v>
      </c>
      <c r="C66" s="53" t="str">
        <f t="shared" si="0"/>
        <v/>
      </c>
      <c r="D66" s="53"/>
      <c r="E66" s="40"/>
      <c r="F66" s="8"/>
      <c r="G66" s="40"/>
      <c r="H66" s="60"/>
      <c r="I66" s="60"/>
      <c r="J66" s="40"/>
      <c r="K66" s="55" t="str">
        <f t="shared" si="8"/>
        <v/>
      </c>
      <c r="L66" s="56"/>
      <c r="M66" s="6" t="str">
        <f>IF(J66="","",(K66/J66)/LOOKUP(RIGHT($D$2,3),定数!$A$6:$A$13,定数!$B$6:$B$13))</f>
        <v/>
      </c>
      <c r="N66" s="40"/>
      <c r="O66" s="8"/>
      <c r="P66" s="59"/>
      <c r="Q66" s="59"/>
      <c r="R66" s="57" t="str">
        <f>IF(P66="","",T66*M66*LOOKUP(RIGHT($D$2,3),定数!$A$6:$A$13,定数!$B$6:$B$13))</f>
        <v/>
      </c>
      <c r="S66" s="57"/>
      <c r="T66" s="58" t="str">
        <f t="shared" si="9"/>
        <v/>
      </c>
      <c r="U66" s="58"/>
      <c r="V66" t="str">
        <f t="shared" si="7"/>
        <v/>
      </c>
      <c r="W66" t="str">
        <f t="shared" si="4"/>
        <v/>
      </c>
      <c r="X66" s="41" t="str">
        <f t="shared" si="5"/>
        <v/>
      </c>
      <c r="Y66" s="42" t="str">
        <f t="shared" si="6"/>
        <v/>
      </c>
    </row>
    <row r="67" spans="2:25" x14ac:dyDescent="0.2">
      <c r="B67" s="40">
        <v>59</v>
      </c>
      <c r="C67" s="53" t="str">
        <f t="shared" si="0"/>
        <v/>
      </c>
      <c r="D67" s="53"/>
      <c r="E67" s="40"/>
      <c r="F67" s="8"/>
      <c r="G67" s="40"/>
      <c r="H67" s="60"/>
      <c r="I67" s="60"/>
      <c r="J67" s="40"/>
      <c r="K67" s="55" t="str">
        <f t="shared" si="8"/>
        <v/>
      </c>
      <c r="L67" s="56"/>
      <c r="M67" s="6" t="str">
        <f>IF(J67="","",(K67/J67)/LOOKUP(RIGHT($D$2,3),定数!$A$6:$A$13,定数!$B$6:$B$13))</f>
        <v/>
      </c>
      <c r="N67" s="40"/>
      <c r="O67" s="8"/>
      <c r="P67" s="59"/>
      <c r="Q67" s="59"/>
      <c r="R67" s="57" t="str">
        <f>IF(P67="","",T67*M67*LOOKUP(RIGHT($D$2,3),定数!$A$6:$A$13,定数!$B$6:$B$13))</f>
        <v/>
      </c>
      <c r="S67" s="57"/>
      <c r="T67" s="58" t="str">
        <f t="shared" si="9"/>
        <v/>
      </c>
      <c r="U67" s="58"/>
      <c r="V67" t="str">
        <f t="shared" si="7"/>
        <v/>
      </c>
      <c r="W67" t="str">
        <f t="shared" si="4"/>
        <v/>
      </c>
      <c r="X67" s="41" t="str">
        <f t="shared" si="5"/>
        <v/>
      </c>
      <c r="Y67" s="42" t="str">
        <f t="shared" si="6"/>
        <v/>
      </c>
    </row>
    <row r="68" spans="2:25" x14ac:dyDescent="0.2">
      <c r="B68" s="40">
        <v>60</v>
      </c>
      <c r="C68" s="53" t="str">
        <f t="shared" si="0"/>
        <v/>
      </c>
      <c r="D68" s="53"/>
      <c r="E68" s="40"/>
      <c r="F68" s="8"/>
      <c r="G68" s="40"/>
      <c r="H68" s="60"/>
      <c r="I68" s="60"/>
      <c r="J68" s="40"/>
      <c r="K68" s="55" t="str">
        <f t="shared" si="8"/>
        <v/>
      </c>
      <c r="L68" s="56"/>
      <c r="M68" s="6" t="str">
        <f>IF(J68="","",(K68/J68)/LOOKUP(RIGHT($D$2,3),定数!$A$6:$A$13,定数!$B$6:$B$13))</f>
        <v/>
      </c>
      <c r="N68" s="40"/>
      <c r="O68" s="8"/>
      <c r="P68" s="59"/>
      <c r="Q68" s="59"/>
      <c r="R68" s="57" t="str">
        <f>IF(P68="","",T68*M68*LOOKUP(RIGHT($D$2,3),定数!$A$6:$A$13,定数!$B$6:$B$13))</f>
        <v/>
      </c>
      <c r="S68" s="57"/>
      <c r="T68" s="58" t="str">
        <f t="shared" si="9"/>
        <v/>
      </c>
      <c r="U68" s="58"/>
      <c r="V68" t="str">
        <f t="shared" si="7"/>
        <v/>
      </c>
      <c r="W68" t="str">
        <f t="shared" si="4"/>
        <v/>
      </c>
      <c r="X68" s="41" t="str">
        <f t="shared" si="5"/>
        <v/>
      </c>
      <c r="Y68" s="42" t="str">
        <f t="shared" si="6"/>
        <v/>
      </c>
    </row>
    <row r="69" spans="2:25" x14ac:dyDescent="0.2">
      <c r="B69" s="40">
        <v>61</v>
      </c>
      <c r="C69" s="53" t="str">
        <f t="shared" si="0"/>
        <v/>
      </c>
      <c r="D69" s="53"/>
      <c r="E69" s="40"/>
      <c r="F69" s="8"/>
      <c r="G69" s="40"/>
      <c r="H69" s="60"/>
      <c r="I69" s="60"/>
      <c r="J69" s="40"/>
      <c r="K69" s="55" t="str">
        <f t="shared" si="8"/>
        <v/>
      </c>
      <c r="L69" s="56"/>
      <c r="M69" s="6" t="str">
        <f>IF(J69="","",(K69/J69)/LOOKUP(RIGHT($D$2,3),定数!$A$6:$A$13,定数!$B$6:$B$13))</f>
        <v/>
      </c>
      <c r="N69" s="40"/>
      <c r="O69" s="8"/>
      <c r="P69" s="59"/>
      <c r="Q69" s="59"/>
      <c r="R69" s="57" t="str">
        <f>IF(P69="","",T69*M69*LOOKUP(RIGHT($D$2,3),定数!$A$6:$A$13,定数!$B$6:$B$13))</f>
        <v/>
      </c>
      <c r="S69" s="57"/>
      <c r="T69" s="58" t="str">
        <f t="shared" si="9"/>
        <v/>
      </c>
      <c r="U69" s="58"/>
      <c r="V69" t="str">
        <f t="shared" si="7"/>
        <v/>
      </c>
      <c r="W69" t="str">
        <f t="shared" si="4"/>
        <v/>
      </c>
      <c r="X69" s="41" t="str">
        <f t="shared" si="5"/>
        <v/>
      </c>
      <c r="Y69" s="42" t="str">
        <f t="shared" si="6"/>
        <v/>
      </c>
    </row>
    <row r="70" spans="2:25" x14ac:dyDescent="0.2">
      <c r="B70" s="40">
        <v>62</v>
      </c>
      <c r="C70" s="53" t="str">
        <f t="shared" si="0"/>
        <v/>
      </c>
      <c r="D70" s="53"/>
      <c r="E70" s="40"/>
      <c r="F70" s="8"/>
      <c r="G70" s="40"/>
      <c r="H70" s="60"/>
      <c r="I70" s="60"/>
      <c r="J70" s="40"/>
      <c r="K70" s="55" t="str">
        <f t="shared" si="8"/>
        <v/>
      </c>
      <c r="L70" s="56"/>
      <c r="M70" s="6" t="str">
        <f>IF(J70="","",(K70/J70)/LOOKUP(RIGHT($D$2,3),定数!$A$6:$A$13,定数!$B$6:$B$13))</f>
        <v/>
      </c>
      <c r="N70" s="40"/>
      <c r="O70" s="8"/>
      <c r="P70" s="59"/>
      <c r="Q70" s="59"/>
      <c r="R70" s="57" t="str">
        <f>IF(P70="","",T70*M70*LOOKUP(RIGHT($D$2,3),定数!$A$6:$A$13,定数!$B$6:$B$13))</f>
        <v/>
      </c>
      <c r="S70" s="57"/>
      <c r="T70" s="58" t="str">
        <f t="shared" si="9"/>
        <v/>
      </c>
      <c r="U70" s="58"/>
      <c r="V70" t="str">
        <f t="shared" si="7"/>
        <v/>
      </c>
      <c r="W70" t="str">
        <f t="shared" si="4"/>
        <v/>
      </c>
      <c r="X70" s="41" t="str">
        <f t="shared" si="5"/>
        <v/>
      </c>
      <c r="Y70" s="42" t="str">
        <f t="shared" si="6"/>
        <v/>
      </c>
    </row>
    <row r="71" spans="2:25" x14ac:dyDescent="0.2">
      <c r="B71" s="40">
        <v>63</v>
      </c>
      <c r="C71" s="53" t="str">
        <f t="shared" si="0"/>
        <v/>
      </c>
      <c r="D71" s="53"/>
      <c r="E71" s="40"/>
      <c r="F71" s="8"/>
      <c r="G71" s="40"/>
      <c r="H71" s="60"/>
      <c r="I71" s="60"/>
      <c r="J71" s="40"/>
      <c r="K71" s="55" t="str">
        <f t="shared" si="8"/>
        <v/>
      </c>
      <c r="L71" s="56"/>
      <c r="M71" s="6" t="str">
        <f>IF(J71="","",(K71/J71)/LOOKUP(RIGHT($D$2,3),定数!$A$6:$A$13,定数!$B$6:$B$13))</f>
        <v/>
      </c>
      <c r="N71" s="40"/>
      <c r="O71" s="8"/>
      <c r="P71" s="59"/>
      <c r="Q71" s="59"/>
      <c r="R71" s="57" t="str">
        <f>IF(P71="","",T71*M71*LOOKUP(RIGHT($D$2,3),定数!$A$6:$A$13,定数!$B$6:$B$13))</f>
        <v/>
      </c>
      <c r="S71" s="57"/>
      <c r="T71" s="58" t="str">
        <f t="shared" si="9"/>
        <v/>
      </c>
      <c r="U71" s="58"/>
      <c r="V71" t="str">
        <f t="shared" si="7"/>
        <v/>
      </c>
      <c r="W71" t="str">
        <f t="shared" si="4"/>
        <v/>
      </c>
      <c r="X71" s="41" t="str">
        <f t="shared" si="5"/>
        <v/>
      </c>
      <c r="Y71" s="42" t="str">
        <f t="shared" si="6"/>
        <v/>
      </c>
    </row>
    <row r="72" spans="2:25" x14ac:dyDescent="0.2">
      <c r="B72" s="40">
        <v>64</v>
      </c>
      <c r="C72" s="53" t="str">
        <f t="shared" si="0"/>
        <v/>
      </c>
      <c r="D72" s="53"/>
      <c r="E72" s="40"/>
      <c r="F72" s="8"/>
      <c r="G72" s="40"/>
      <c r="H72" s="54"/>
      <c r="I72" s="54"/>
      <c r="J72" s="40"/>
      <c r="K72" s="55" t="str">
        <f t="shared" si="8"/>
        <v/>
      </c>
      <c r="L72" s="56"/>
      <c r="M72" s="6" t="str">
        <f>IF(J72="","",(K72/J72)/LOOKUP(RIGHT($D$2,3),定数!$A$6:$A$13,定数!$B$6:$B$13))</f>
        <v/>
      </c>
      <c r="N72" s="40"/>
      <c r="O72" s="8"/>
      <c r="P72" s="59"/>
      <c r="Q72" s="59"/>
      <c r="R72" s="57" t="str">
        <f>IF(P72="","",T72*M72*LOOKUP(RIGHT($D$2,3),定数!$A$6:$A$13,定数!$B$6:$B$13))</f>
        <v/>
      </c>
      <c r="S72" s="57"/>
      <c r="T72" s="58" t="str">
        <f t="shared" si="9"/>
        <v/>
      </c>
      <c r="U72" s="58"/>
      <c r="V72" t="str">
        <f t="shared" si="7"/>
        <v/>
      </c>
      <c r="W72" t="str">
        <f t="shared" si="4"/>
        <v/>
      </c>
      <c r="X72" s="41" t="str">
        <f t="shared" si="5"/>
        <v/>
      </c>
      <c r="Y72" s="42" t="str">
        <f t="shared" si="6"/>
        <v/>
      </c>
    </row>
    <row r="73" spans="2:25" x14ac:dyDescent="0.2">
      <c r="B73" s="40">
        <v>65</v>
      </c>
      <c r="C73" s="53" t="str">
        <f t="shared" si="0"/>
        <v/>
      </c>
      <c r="D73" s="53"/>
      <c r="E73" s="40"/>
      <c r="F73" s="8"/>
      <c r="G73" s="40"/>
      <c r="H73" s="54"/>
      <c r="I73" s="54"/>
      <c r="J73" s="40"/>
      <c r="K73" s="55" t="str">
        <f t="shared" si="8"/>
        <v/>
      </c>
      <c r="L73" s="56"/>
      <c r="M73" s="6" t="str">
        <f>IF(J73="","",(K73/J73)/LOOKUP(RIGHT($D$2,3),定数!$A$6:$A$13,定数!$B$6:$B$13))</f>
        <v/>
      </c>
      <c r="N73" s="40"/>
      <c r="O73" s="8"/>
      <c r="P73" s="59"/>
      <c r="Q73" s="59"/>
      <c r="R73" s="57" t="str">
        <f>IF(P73="","",T73*M73*LOOKUP(RIGHT($D$2,3),定数!$A$6:$A$13,定数!$B$6:$B$13))</f>
        <v/>
      </c>
      <c r="S73" s="57"/>
      <c r="T73" s="58" t="str">
        <f t="shared" si="9"/>
        <v/>
      </c>
      <c r="U73" s="58"/>
      <c r="V73" t="str">
        <f t="shared" si="7"/>
        <v/>
      </c>
      <c r="W73" t="str">
        <f t="shared" si="4"/>
        <v/>
      </c>
      <c r="X73" s="41" t="str">
        <f t="shared" si="5"/>
        <v/>
      </c>
      <c r="Y73" s="42" t="str">
        <f t="shared" si="6"/>
        <v/>
      </c>
    </row>
    <row r="74" spans="2:25" x14ac:dyDescent="0.2">
      <c r="B74" s="40">
        <v>66</v>
      </c>
      <c r="C74" s="53" t="str">
        <f t="shared" ref="C74:C108" si="10">IF(R73="","",C73+R73)</f>
        <v/>
      </c>
      <c r="D74" s="53"/>
      <c r="E74" s="40"/>
      <c r="F74" s="8"/>
      <c r="G74" s="40"/>
      <c r="H74" s="54"/>
      <c r="I74" s="54"/>
      <c r="J74" s="40"/>
      <c r="K74" s="55" t="str">
        <f t="shared" ref="K74:K100" si="11">IF(J74="","",C74*0.03)</f>
        <v/>
      </c>
      <c r="L74" s="56"/>
      <c r="M74" s="6" t="str">
        <f>IF(J74="","",(K74/J74)/LOOKUP(RIGHT($D$2,3),定数!$A$6:$A$13,定数!$B$6:$B$13))</f>
        <v/>
      </c>
      <c r="N74" s="40"/>
      <c r="O74" s="8"/>
      <c r="P74" s="59"/>
      <c r="Q74" s="59"/>
      <c r="R74" s="57" t="str">
        <f>IF(P74="","",T74*M74*LOOKUP(RIGHT($D$2,3),定数!$A$6:$A$13,定数!$B$6:$B$13))</f>
        <v/>
      </c>
      <c r="S74" s="57"/>
      <c r="T74" s="58" t="str">
        <f t="shared" si="9"/>
        <v/>
      </c>
      <c r="U74" s="58"/>
      <c r="V74" t="str">
        <f t="shared" si="7"/>
        <v/>
      </c>
      <c r="W74" t="str">
        <f t="shared" si="7"/>
        <v/>
      </c>
      <c r="X74" s="41" t="str">
        <f t="shared" si="5"/>
        <v/>
      </c>
      <c r="Y74" s="42" t="str">
        <f t="shared" si="6"/>
        <v/>
      </c>
    </row>
    <row r="75" spans="2:25" x14ac:dyDescent="0.2">
      <c r="B75" s="40">
        <v>67</v>
      </c>
      <c r="C75" s="53" t="str">
        <f t="shared" si="10"/>
        <v/>
      </c>
      <c r="D75" s="53"/>
      <c r="E75" s="40"/>
      <c r="F75" s="8"/>
      <c r="G75" s="40"/>
      <c r="H75" s="54"/>
      <c r="I75" s="54"/>
      <c r="J75" s="40"/>
      <c r="K75" s="55" t="str">
        <f t="shared" si="11"/>
        <v/>
      </c>
      <c r="L75" s="56"/>
      <c r="M75" s="6" t="str">
        <f>IF(J75="","",(K75/J75)/LOOKUP(RIGHT($D$2,3),定数!$A$6:$A$13,定数!$B$6:$B$13))</f>
        <v/>
      </c>
      <c r="N75" s="40"/>
      <c r="O75" s="8"/>
      <c r="P75" s="59"/>
      <c r="Q75" s="59"/>
      <c r="R75" s="57" t="str">
        <f>IF(P75="","",T75*M75*LOOKUP(RIGHT($D$2,3),定数!$A$6:$A$13,定数!$B$6:$B$13))</f>
        <v/>
      </c>
      <c r="S75" s="57"/>
      <c r="T75" s="58" t="str">
        <f t="shared" si="9"/>
        <v/>
      </c>
      <c r="U75" s="58"/>
      <c r="V75" t="str">
        <f t="shared" ref="V75:W90" si="12">IF(S75&lt;&gt;"",IF(S75&lt;0,1+V74,0),"")</f>
        <v/>
      </c>
      <c r="W75" t="str">
        <f t="shared" si="12"/>
        <v/>
      </c>
      <c r="X75" s="41" t="str">
        <f t="shared" si="5"/>
        <v/>
      </c>
      <c r="Y75" s="42" t="str">
        <f t="shared" si="6"/>
        <v/>
      </c>
    </row>
    <row r="76" spans="2:25" x14ac:dyDescent="0.2">
      <c r="B76" s="40">
        <v>68</v>
      </c>
      <c r="C76" s="53" t="str">
        <f t="shared" si="10"/>
        <v/>
      </c>
      <c r="D76" s="53"/>
      <c r="E76" s="40"/>
      <c r="F76" s="8"/>
      <c r="G76" s="40"/>
      <c r="H76" s="54"/>
      <c r="I76" s="54"/>
      <c r="J76" s="40"/>
      <c r="K76" s="55" t="str">
        <f t="shared" si="11"/>
        <v/>
      </c>
      <c r="L76" s="56"/>
      <c r="M76" s="6" t="str">
        <f>IF(J76="","",(K76/J76)/LOOKUP(RIGHT($D$2,3),定数!$A$6:$A$13,定数!$B$6:$B$13))</f>
        <v/>
      </c>
      <c r="N76" s="40"/>
      <c r="O76" s="8"/>
      <c r="P76" s="59"/>
      <c r="Q76" s="59"/>
      <c r="R76" s="57" t="str">
        <f>IF(P76="","",T76*M76*LOOKUP(RIGHT($D$2,3),定数!$A$6:$A$13,定数!$B$6:$B$13))</f>
        <v/>
      </c>
      <c r="S76" s="57"/>
      <c r="T76" s="58" t="str">
        <f t="shared" ref="T76:T108" si="13">IF(P76="","",IF(G76="買",(P76-H76),(H76-P76))*IF(RIGHT($D$2,3)="JPY",100,10000))</f>
        <v/>
      </c>
      <c r="U76" s="58"/>
      <c r="V76" t="str">
        <f t="shared" si="12"/>
        <v/>
      </c>
      <c r="W76" t="str">
        <f t="shared" si="12"/>
        <v/>
      </c>
      <c r="X76" s="41" t="str">
        <f t="shared" ref="X76:X108" si="14">IF(C76&lt;&gt;"",MAX(X75,C76),"")</f>
        <v/>
      </c>
      <c r="Y76" s="42" t="str">
        <f t="shared" ref="Y76:Y108" si="15">IF(X76&lt;&gt;"",1-(C76/X76),"")</f>
        <v/>
      </c>
    </row>
    <row r="77" spans="2:25" x14ac:dyDescent="0.2">
      <c r="B77" s="40">
        <v>69</v>
      </c>
      <c r="C77" s="53" t="str">
        <f t="shared" si="10"/>
        <v/>
      </c>
      <c r="D77" s="53"/>
      <c r="E77" s="40"/>
      <c r="F77" s="8"/>
      <c r="G77" s="40"/>
      <c r="H77" s="54"/>
      <c r="I77" s="54"/>
      <c r="J77" s="40"/>
      <c r="K77" s="55" t="str">
        <f t="shared" si="11"/>
        <v/>
      </c>
      <c r="L77" s="56"/>
      <c r="M77" s="6" t="str">
        <f>IF(J77="","",(K77/J77)/LOOKUP(RIGHT($D$2,3),定数!$A$6:$A$13,定数!$B$6:$B$13))</f>
        <v/>
      </c>
      <c r="N77" s="40"/>
      <c r="O77" s="8"/>
      <c r="P77" s="59"/>
      <c r="Q77" s="59"/>
      <c r="R77" s="57" t="str">
        <f>IF(P77="","",T77*M77*LOOKUP(RIGHT($D$2,3),定数!$A$6:$A$13,定数!$B$6:$B$13))</f>
        <v/>
      </c>
      <c r="S77" s="57"/>
      <c r="T77" s="58" t="str">
        <f t="shared" si="13"/>
        <v/>
      </c>
      <c r="U77" s="58"/>
      <c r="V77" t="str">
        <f t="shared" si="12"/>
        <v/>
      </c>
      <c r="W77" t="str">
        <f t="shared" si="12"/>
        <v/>
      </c>
      <c r="X77" s="41" t="str">
        <f t="shared" si="14"/>
        <v/>
      </c>
      <c r="Y77" s="42" t="str">
        <f t="shared" si="15"/>
        <v/>
      </c>
    </row>
    <row r="78" spans="2:25" x14ac:dyDescent="0.2">
      <c r="B78" s="40">
        <v>70</v>
      </c>
      <c r="C78" s="53" t="str">
        <f t="shared" si="10"/>
        <v/>
      </c>
      <c r="D78" s="53"/>
      <c r="E78" s="40"/>
      <c r="F78" s="8"/>
      <c r="G78" s="40"/>
      <c r="H78" s="54"/>
      <c r="I78" s="54"/>
      <c r="J78" s="40"/>
      <c r="K78" s="55" t="str">
        <f t="shared" si="11"/>
        <v/>
      </c>
      <c r="L78" s="56"/>
      <c r="M78" s="6" t="str">
        <f>IF(J78="","",(K78/J78)/LOOKUP(RIGHT($D$2,3),定数!$A$6:$A$13,定数!$B$6:$B$13))</f>
        <v/>
      </c>
      <c r="N78" s="40"/>
      <c r="O78" s="8"/>
      <c r="P78" s="59"/>
      <c r="Q78" s="59"/>
      <c r="R78" s="57" t="str">
        <f>IF(P78="","",T78*M78*LOOKUP(RIGHT($D$2,3),定数!$A$6:$A$13,定数!$B$6:$B$13))</f>
        <v/>
      </c>
      <c r="S78" s="57"/>
      <c r="T78" s="58" t="str">
        <f t="shared" si="13"/>
        <v/>
      </c>
      <c r="U78" s="58"/>
      <c r="V78" t="str">
        <f t="shared" si="12"/>
        <v/>
      </c>
      <c r="W78" t="str">
        <f t="shared" si="12"/>
        <v/>
      </c>
      <c r="X78" s="41" t="str">
        <f t="shared" si="14"/>
        <v/>
      </c>
      <c r="Y78" s="42" t="str">
        <f t="shared" si="15"/>
        <v/>
      </c>
    </row>
    <row r="79" spans="2:25" x14ac:dyDescent="0.2">
      <c r="B79" s="40">
        <v>71</v>
      </c>
      <c r="C79" s="53" t="str">
        <f t="shared" si="10"/>
        <v/>
      </c>
      <c r="D79" s="53"/>
      <c r="E79" s="40"/>
      <c r="F79" s="8"/>
      <c r="G79" s="40"/>
      <c r="H79" s="54"/>
      <c r="I79" s="54"/>
      <c r="J79" s="40"/>
      <c r="K79" s="55" t="str">
        <f t="shared" si="11"/>
        <v/>
      </c>
      <c r="L79" s="56"/>
      <c r="M79" s="6" t="str">
        <f>IF(J79="","",(K79/J79)/LOOKUP(RIGHT($D$2,3),定数!$A$6:$A$13,定数!$B$6:$B$13))</f>
        <v/>
      </c>
      <c r="N79" s="40"/>
      <c r="O79" s="8"/>
      <c r="P79" s="54"/>
      <c r="Q79" s="54"/>
      <c r="R79" s="57" t="str">
        <f>IF(P79="","",T79*M79*LOOKUP(RIGHT($D$2,3),定数!$A$6:$A$13,定数!$B$6:$B$13))</f>
        <v/>
      </c>
      <c r="S79" s="57"/>
      <c r="T79" s="58" t="str">
        <f t="shared" si="13"/>
        <v/>
      </c>
      <c r="U79" s="58"/>
      <c r="V79" t="str">
        <f t="shared" si="12"/>
        <v/>
      </c>
      <c r="W79" t="str">
        <f t="shared" si="12"/>
        <v/>
      </c>
      <c r="X79" s="41" t="str">
        <f t="shared" si="14"/>
        <v/>
      </c>
      <c r="Y79" s="42" t="str">
        <f t="shared" si="15"/>
        <v/>
      </c>
    </row>
    <row r="80" spans="2:25" x14ac:dyDescent="0.2">
      <c r="B80" s="40">
        <v>72</v>
      </c>
      <c r="C80" s="53" t="str">
        <f t="shared" si="10"/>
        <v/>
      </c>
      <c r="D80" s="53"/>
      <c r="E80" s="40"/>
      <c r="F80" s="8"/>
      <c r="G80" s="40"/>
      <c r="H80" s="54"/>
      <c r="I80" s="54"/>
      <c r="J80" s="40"/>
      <c r="K80" s="55" t="str">
        <f t="shared" si="11"/>
        <v/>
      </c>
      <c r="L80" s="56"/>
      <c r="M80" s="6" t="str">
        <f>IF(J80="","",(K80/J80)/LOOKUP(RIGHT($D$2,3),定数!$A$6:$A$13,定数!$B$6:$B$13))</f>
        <v/>
      </c>
      <c r="N80" s="40"/>
      <c r="O80" s="8"/>
      <c r="P80" s="54"/>
      <c r="Q80" s="54"/>
      <c r="R80" s="57" t="str">
        <f>IF(P80="","",T80*M80*LOOKUP(RIGHT($D$2,3),定数!$A$6:$A$13,定数!$B$6:$B$13))</f>
        <v/>
      </c>
      <c r="S80" s="57"/>
      <c r="T80" s="58" t="str">
        <f t="shared" si="13"/>
        <v/>
      </c>
      <c r="U80" s="58"/>
      <c r="V80" t="str">
        <f t="shared" si="12"/>
        <v/>
      </c>
      <c r="W80" t="str">
        <f t="shared" si="12"/>
        <v/>
      </c>
      <c r="X80" s="41" t="str">
        <f t="shared" si="14"/>
        <v/>
      </c>
      <c r="Y80" s="42" t="str">
        <f t="shared" si="15"/>
        <v/>
      </c>
    </row>
    <row r="81" spans="2:25" x14ac:dyDescent="0.2">
      <c r="B81" s="40">
        <v>73</v>
      </c>
      <c r="C81" s="53" t="str">
        <f t="shared" si="10"/>
        <v/>
      </c>
      <c r="D81" s="53"/>
      <c r="E81" s="40"/>
      <c r="F81" s="8"/>
      <c r="G81" s="40"/>
      <c r="H81" s="54"/>
      <c r="I81" s="54"/>
      <c r="J81" s="40"/>
      <c r="K81" s="55" t="str">
        <f t="shared" si="11"/>
        <v/>
      </c>
      <c r="L81" s="56"/>
      <c r="M81" s="6" t="str">
        <f>IF(J81="","",(K81/J81)/LOOKUP(RIGHT($D$2,3),定数!$A$6:$A$13,定数!$B$6:$B$13))</f>
        <v/>
      </c>
      <c r="N81" s="40"/>
      <c r="O81" s="8"/>
      <c r="P81" s="54"/>
      <c r="Q81" s="54"/>
      <c r="R81" s="57" t="str">
        <f>IF(P81="","",T81*M81*LOOKUP(RIGHT($D$2,3),定数!$A$6:$A$13,定数!$B$6:$B$13))</f>
        <v/>
      </c>
      <c r="S81" s="57"/>
      <c r="T81" s="58" t="str">
        <f t="shared" si="13"/>
        <v/>
      </c>
      <c r="U81" s="58"/>
      <c r="V81" t="str">
        <f t="shared" si="12"/>
        <v/>
      </c>
      <c r="W81" t="str">
        <f t="shared" si="12"/>
        <v/>
      </c>
      <c r="X81" s="41" t="str">
        <f t="shared" si="14"/>
        <v/>
      </c>
      <c r="Y81" s="42" t="str">
        <f t="shared" si="15"/>
        <v/>
      </c>
    </row>
    <row r="82" spans="2:25" x14ac:dyDescent="0.2">
      <c r="B82" s="40">
        <v>74</v>
      </c>
      <c r="C82" s="53" t="str">
        <f t="shared" si="10"/>
        <v/>
      </c>
      <c r="D82" s="53"/>
      <c r="E82" s="40"/>
      <c r="F82" s="8"/>
      <c r="G82" s="40"/>
      <c r="H82" s="54"/>
      <c r="I82" s="54"/>
      <c r="J82" s="40"/>
      <c r="K82" s="55" t="str">
        <f t="shared" si="11"/>
        <v/>
      </c>
      <c r="L82" s="56"/>
      <c r="M82" s="6" t="str">
        <f>IF(J82="","",(K82/J82)/LOOKUP(RIGHT($D$2,3),定数!$A$6:$A$13,定数!$B$6:$B$13))</f>
        <v/>
      </c>
      <c r="N82" s="40"/>
      <c r="O82" s="8"/>
      <c r="P82" s="54"/>
      <c r="Q82" s="54"/>
      <c r="R82" s="57" t="str">
        <f>IF(P82="","",T82*M82*LOOKUP(RIGHT($D$2,3),定数!$A$6:$A$13,定数!$B$6:$B$13))</f>
        <v/>
      </c>
      <c r="S82" s="57"/>
      <c r="T82" s="58" t="str">
        <f t="shared" si="13"/>
        <v/>
      </c>
      <c r="U82" s="58"/>
      <c r="V82" t="str">
        <f t="shared" si="12"/>
        <v/>
      </c>
      <c r="W82" t="str">
        <f t="shared" si="12"/>
        <v/>
      </c>
      <c r="X82" s="41" t="str">
        <f t="shared" si="14"/>
        <v/>
      </c>
      <c r="Y82" s="42" t="str">
        <f t="shared" si="15"/>
        <v/>
      </c>
    </row>
    <row r="83" spans="2:25" x14ac:dyDescent="0.2">
      <c r="B83" s="40">
        <v>75</v>
      </c>
      <c r="C83" s="53" t="str">
        <f t="shared" si="10"/>
        <v/>
      </c>
      <c r="D83" s="53"/>
      <c r="E83" s="40"/>
      <c r="F83" s="8"/>
      <c r="G83" s="40"/>
      <c r="H83" s="54"/>
      <c r="I83" s="54"/>
      <c r="J83" s="40"/>
      <c r="K83" s="55" t="str">
        <f t="shared" si="11"/>
        <v/>
      </c>
      <c r="L83" s="56"/>
      <c r="M83" s="6" t="str">
        <f>IF(J83="","",(K83/J83)/LOOKUP(RIGHT($D$2,3),定数!$A$6:$A$13,定数!$B$6:$B$13))</f>
        <v/>
      </c>
      <c r="N83" s="40"/>
      <c r="O83" s="8"/>
      <c r="P83" s="54"/>
      <c r="Q83" s="54"/>
      <c r="R83" s="57" t="str">
        <f>IF(P83="","",T83*M83*LOOKUP(RIGHT($D$2,3),定数!$A$6:$A$13,定数!$B$6:$B$13))</f>
        <v/>
      </c>
      <c r="S83" s="57"/>
      <c r="T83" s="58" t="str">
        <f t="shared" si="13"/>
        <v/>
      </c>
      <c r="U83" s="58"/>
      <c r="V83" t="str">
        <f t="shared" si="12"/>
        <v/>
      </c>
      <c r="W83" t="str">
        <f t="shared" si="12"/>
        <v/>
      </c>
      <c r="X83" s="41" t="str">
        <f t="shared" si="14"/>
        <v/>
      </c>
      <c r="Y83" s="42" t="str">
        <f t="shared" si="15"/>
        <v/>
      </c>
    </row>
    <row r="84" spans="2:25" x14ac:dyDescent="0.2">
      <c r="B84" s="40">
        <v>76</v>
      </c>
      <c r="C84" s="53" t="str">
        <f t="shared" si="10"/>
        <v/>
      </c>
      <c r="D84" s="53"/>
      <c r="E84" s="40"/>
      <c r="F84" s="8"/>
      <c r="G84" s="40"/>
      <c r="H84" s="54"/>
      <c r="I84" s="54"/>
      <c r="J84" s="40"/>
      <c r="K84" s="55" t="str">
        <f t="shared" si="11"/>
        <v/>
      </c>
      <c r="L84" s="56"/>
      <c r="M84" s="6" t="str">
        <f>IF(J84="","",(K84/J84)/LOOKUP(RIGHT($D$2,3),定数!$A$6:$A$13,定数!$B$6:$B$13))</f>
        <v/>
      </c>
      <c r="N84" s="40"/>
      <c r="O84" s="8"/>
      <c r="P84" s="54"/>
      <c r="Q84" s="54"/>
      <c r="R84" s="57" t="str">
        <f>IF(P84="","",T84*M84*LOOKUP(RIGHT($D$2,3),定数!$A$6:$A$13,定数!$B$6:$B$13))</f>
        <v/>
      </c>
      <c r="S84" s="57"/>
      <c r="T84" s="58" t="str">
        <f t="shared" si="13"/>
        <v/>
      </c>
      <c r="U84" s="58"/>
      <c r="V84" t="str">
        <f t="shared" si="12"/>
        <v/>
      </c>
      <c r="W84" t="str">
        <f t="shared" si="12"/>
        <v/>
      </c>
      <c r="X84" s="41" t="str">
        <f t="shared" si="14"/>
        <v/>
      </c>
      <c r="Y84" s="42" t="str">
        <f t="shared" si="15"/>
        <v/>
      </c>
    </row>
    <row r="85" spans="2:25" x14ac:dyDescent="0.2">
      <c r="B85" s="40">
        <v>77</v>
      </c>
      <c r="C85" s="53" t="str">
        <f t="shared" si="10"/>
        <v/>
      </c>
      <c r="D85" s="53"/>
      <c r="E85" s="40"/>
      <c r="F85" s="8"/>
      <c r="G85" s="40"/>
      <c r="H85" s="54"/>
      <c r="I85" s="54"/>
      <c r="J85" s="40"/>
      <c r="K85" s="55" t="str">
        <f t="shared" si="11"/>
        <v/>
      </c>
      <c r="L85" s="56"/>
      <c r="M85" s="6" t="str">
        <f>IF(J85="","",(K85/J85)/LOOKUP(RIGHT($D$2,3),定数!$A$6:$A$13,定数!$B$6:$B$13))</f>
        <v/>
      </c>
      <c r="N85" s="40"/>
      <c r="O85" s="8"/>
      <c r="P85" s="54"/>
      <c r="Q85" s="54"/>
      <c r="R85" s="57" t="str">
        <f>IF(P85="","",T85*M85*LOOKUP(RIGHT($D$2,3),定数!$A$6:$A$13,定数!$B$6:$B$13))</f>
        <v/>
      </c>
      <c r="S85" s="57"/>
      <c r="T85" s="58" t="str">
        <f t="shared" si="13"/>
        <v/>
      </c>
      <c r="U85" s="58"/>
      <c r="V85" t="str">
        <f t="shared" si="12"/>
        <v/>
      </c>
      <c r="W85" t="str">
        <f t="shared" si="12"/>
        <v/>
      </c>
      <c r="X85" s="41" t="str">
        <f t="shared" si="14"/>
        <v/>
      </c>
      <c r="Y85" s="42" t="str">
        <f t="shared" si="15"/>
        <v/>
      </c>
    </row>
    <row r="86" spans="2:25" x14ac:dyDescent="0.2">
      <c r="B86" s="40">
        <v>78</v>
      </c>
      <c r="C86" s="53" t="str">
        <f t="shared" si="10"/>
        <v/>
      </c>
      <c r="D86" s="53"/>
      <c r="E86" s="40"/>
      <c r="F86" s="8"/>
      <c r="G86" s="40"/>
      <c r="H86" s="54"/>
      <c r="I86" s="54"/>
      <c r="J86" s="40"/>
      <c r="K86" s="55" t="str">
        <f t="shared" si="11"/>
        <v/>
      </c>
      <c r="L86" s="56"/>
      <c r="M86" s="6" t="str">
        <f>IF(J86="","",(K86/J86)/LOOKUP(RIGHT($D$2,3),定数!$A$6:$A$13,定数!$B$6:$B$13))</f>
        <v/>
      </c>
      <c r="N86" s="40"/>
      <c r="O86" s="8"/>
      <c r="P86" s="54"/>
      <c r="Q86" s="54"/>
      <c r="R86" s="57" t="str">
        <f>IF(P86="","",T86*M86*LOOKUP(RIGHT($D$2,3),定数!$A$6:$A$13,定数!$B$6:$B$13))</f>
        <v/>
      </c>
      <c r="S86" s="57"/>
      <c r="T86" s="58" t="str">
        <f t="shared" si="13"/>
        <v/>
      </c>
      <c r="U86" s="58"/>
      <c r="V86" t="str">
        <f t="shared" si="12"/>
        <v/>
      </c>
      <c r="W86" t="str">
        <f t="shared" si="12"/>
        <v/>
      </c>
      <c r="X86" s="41" t="str">
        <f t="shared" si="14"/>
        <v/>
      </c>
      <c r="Y86" s="42" t="str">
        <f t="shared" si="15"/>
        <v/>
      </c>
    </row>
    <row r="87" spans="2:25" x14ac:dyDescent="0.2">
      <c r="B87" s="40">
        <v>79</v>
      </c>
      <c r="C87" s="53" t="str">
        <f t="shared" si="10"/>
        <v/>
      </c>
      <c r="D87" s="53"/>
      <c r="E87" s="40"/>
      <c r="F87" s="8"/>
      <c r="G87" s="40"/>
      <c r="H87" s="54"/>
      <c r="I87" s="54"/>
      <c r="J87" s="40"/>
      <c r="K87" s="55" t="str">
        <f t="shared" si="11"/>
        <v/>
      </c>
      <c r="L87" s="56"/>
      <c r="M87" s="6" t="str">
        <f>IF(J87="","",(K87/J87)/LOOKUP(RIGHT($D$2,3),定数!$A$6:$A$13,定数!$B$6:$B$13))</f>
        <v/>
      </c>
      <c r="N87" s="40"/>
      <c r="O87" s="8"/>
      <c r="P87" s="54"/>
      <c r="Q87" s="54"/>
      <c r="R87" s="57" t="str">
        <f>IF(P87="","",T87*M87*LOOKUP(RIGHT($D$2,3),定数!$A$6:$A$13,定数!$B$6:$B$13))</f>
        <v/>
      </c>
      <c r="S87" s="57"/>
      <c r="T87" s="58" t="str">
        <f t="shared" si="13"/>
        <v/>
      </c>
      <c r="U87" s="58"/>
      <c r="V87" t="str">
        <f t="shared" si="12"/>
        <v/>
      </c>
      <c r="W87" t="str">
        <f t="shared" si="12"/>
        <v/>
      </c>
      <c r="X87" s="41" t="str">
        <f t="shared" si="14"/>
        <v/>
      </c>
      <c r="Y87" s="42" t="str">
        <f t="shared" si="15"/>
        <v/>
      </c>
    </row>
    <row r="88" spans="2:25" x14ac:dyDescent="0.2">
      <c r="B88" s="40">
        <v>80</v>
      </c>
      <c r="C88" s="53" t="str">
        <f t="shared" si="10"/>
        <v/>
      </c>
      <c r="D88" s="53"/>
      <c r="E88" s="40"/>
      <c r="F88" s="8"/>
      <c r="G88" s="40"/>
      <c r="H88" s="54"/>
      <c r="I88" s="54"/>
      <c r="J88" s="40"/>
      <c r="K88" s="55" t="str">
        <f t="shared" si="11"/>
        <v/>
      </c>
      <c r="L88" s="56"/>
      <c r="M88" s="6" t="str">
        <f>IF(J88="","",(K88/J88)/LOOKUP(RIGHT($D$2,3),定数!$A$6:$A$13,定数!$B$6:$B$13))</f>
        <v/>
      </c>
      <c r="N88" s="40"/>
      <c r="O88" s="8"/>
      <c r="P88" s="54"/>
      <c r="Q88" s="54"/>
      <c r="R88" s="57" t="str">
        <f>IF(P88="","",T88*M88*LOOKUP(RIGHT($D$2,3),定数!$A$6:$A$13,定数!$B$6:$B$13))</f>
        <v/>
      </c>
      <c r="S88" s="57"/>
      <c r="T88" s="58" t="str">
        <f t="shared" si="13"/>
        <v/>
      </c>
      <c r="U88" s="58"/>
      <c r="V88" t="str">
        <f t="shared" si="12"/>
        <v/>
      </c>
      <c r="W88" t="str">
        <f t="shared" si="12"/>
        <v/>
      </c>
      <c r="X88" s="41" t="str">
        <f t="shared" si="14"/>
        <v/>
      </c>
      <c r="Y88" s="42" t="str">
        <f t="shared" si="15"/>
        <v/>
      </c>
    </row>
    <row r="89" spans="2:25" x14ac:dyDescent="0.2">
      <c r="B89" s="40">
        <v>81</v>
      </c>
      <c r="C89" s="53" t="str">
        <f t="shared" si="10"/>
        <v/>
      </c>
      <c r="D89" s="53"/>
      <c r="E89" s="40"/>
      <c r="F89" s="8"/>
      <c r="G89" s="40"/>
      <c r="H89" s="54"/>
      <c r="I89" s="54"/>
      <c r="J89" s="40"/>
      <c r="K89" s="55" t="str">
        <f t="shared" si="11"/>
        <v/>
      </c>
      <c r="L89" s="56"/>
      <c r="M89" s="6" t="str">
        <f>IF(J89="","",(K89/J89)/LOOKUP(RIGHT($D$2,3),定数!$A$6:$A$13,定数!$B$6:$B$13))</f>
        <v/>
      </c>
      <c r="N89" s="40"/>
      <c r="O89" s="8"/>
      <c r="P89" s="54"/>
      <c r="Q89" s="54"/>
      <c r="R89" s="57" t="str">
        <f>IF(P89="","",T89*M89*LOOKUP(RIGHT($D$2,3),定数!$A$6:$A$13,定数!$B$6:$B$13))</f>
        <v/>
      </c>
      <c r="S89" s="57"/>
      <c r="T89" s="58" t="str">
        <f t="shared" si="13"/>
        <v/>
      </c>
      <c r="U89" s="58"/>
      <c r="V89" t="str">
        <f t="shared" si="12"/>
        <v/>
      </c>
      <c r="W89" t="str">
        <f t="shared" si="12"/>
        <v/>
      </c>
      <c r="X89" s="41" t="str">
        <f t="shared" si="14"/>
        <v/>
      </c>
      <c r="Y89" s="42" t="str">
        <f t="shared" si="15"/>
        <v/>
      </c>
    </row>
    <row r="90" spans="2:25" x14ac:dyDescent="0.2">
      <c r="B90" s="40">
        <v>82</v>
      </c>
      <c r="C90" s="53" t="str">
        <f t="shared" si="10"/>
        <v/>
      </c>
      <c r="D90" s="53"/>
      <c r="E90" s="40"/>
      <c r="F90" s="8"/>
      <c r="G90" s="40"/>
      <c r="H90" s="54"/>
      <c r="I90" s="54"/>
      <c r="J90" s="40"/>
      <c r="K90" s="55" t="str">
        <f t="shared" si="11"/>
        <v/>
      </c>
      <c r="L90" s="56"/>
      <c r="M90" s="6" t="str">
        <f>IF(J90="","",(K90/J90)/LOOKUP(RIGHT($D$2,3),定数!$A$6:$A$13,定数!$B$6:$B$13))</f>
        <v/>
      </c>
      <c r="N90" s="40"/>
      <c r="O90" s="8"/>
      <c r="P90" s="54"/>
      <c r="Q90" s="54"/>
      <c r="R90" s="57" t="str">
        <f>IF(P90="","",T90*M90*LOOKUP(RIGHT($D$2,3),定数!$A$6:$A$13,定数!$B$6:$B$13))</f>
        <v/>
      </c>
      <c r="S90" s="57"/>
      <c r="T90" s="58" t="str">
        <f t="shared" si="13"/>
        <v/>
      </c>
      <c r="U90" s="58"/>
      <c r="V90" t="str">
        <f t="shared" si="12"/>
        <v/>
      </c>
      <c r="W90" t="str">
        <f t="shared" si="12"/>
        <v/>
      </c>
      <c r="X90" s="41" t="str">
        <f t="shared" si="14"/>
        <v/>
      </c>
      <c r="Y90" s="42" t="str">
        <f t="shared" si="15"/>
        <v/>
      </c>
    </row>
    <row r="91" spans="2:25" x14ac:dyDescent="0.2">
      <c r="B91" s="40">
        <v>83</v>
      </c>
      <c r="C91" s="53" t="str">
        <f t="shared" si="10"/>
        <v/>
      </c>
      <c r="D91" s="53"/>
      <c r="E91" s="40"/>
      <c r="F91" s="8"/>
      <c r="G91" s="40"/>
      <c r="H91" s="54"/>
      <c r="I91" s="54"/>
      <c r="J91" s="40"/>
      <c r="K91" s="55" t="str">
        <f t="shared" si="11"/>
        <v/>
      </c>
      <c r="L91" s="56"/>
      <c r="M91" s="6" t="str">
        <f>IF(J91="","",(K91/J91)/LOOKUP(RIGHT($D$2,3),定数!$A$6:$A$13,定数!$B$6:$B$13))</f>
        <v/>
      </c>
      <c r="N91" s="40"/>
      <c r="O91" s="8"/>
      <c r="P91" s="54"/>
      <c r="Q91" s="54"/>
      <c r="R91" s="57" t="str">
        <f>IF(P91="","",T91*M91*LOOKUP(RIGHT($D$2,3),定数!$A$6:$A$13,定数!$B$6:$B$13))</f>
        <v/>
      </c>
      <c r="S91" s="57"/>
      <c r="T91" s="58" t="str">
        <f t="shared" si="13"/>
        <v/>
      </c>
      <c r="U91" s="58"/>
      <c r="V91" t="str">
        <f t="shared" ref="V91:W106" si="16">IF(S91&lt;&gt;"",IF(S91&lt;0,1+V90,0),"")</f>
        <v/>
      </c>
      <c r="W91" t="str">
        <f t="shared" si="16"/>
        <v/>
      </c>
      <c r="X91" s="41" t="str">
        <f t="shared" si="14"/>
        <v/>
      </c>
      <c r="Y91" s="42" t="str">
        <f t="shared" si="15"/>
        <v/>
      </c>
    </row>
    <row r="92" spans="2:25" x14ac:dyDescent="0.2">
      <c r="B92" s="40">
        <v>84</v>
      </c>
      <c r="C92" s="53" t="str">
        <f t="shared" si="10"/>
        <v/>
      </c>
      <c r="D92" s="53"/>
      <c r="E92" s="40"/>
      <c r="F92" s="8"/>
      <c r="G92" s="40"/>
      <c r="H92" s="54"/>
      <c r="I92" s="54"/>
      <c r="J92" s="40"/>
      <c r="K92" s="55" t="str">
        <f t="shared" si="11"/>
        <v/>
      </c>
      <c r="L92" s="56"/>
      <c r="M92" s="6" t="str">
        <f>IF(J92="","",(K92/J92)/LOOKUP(RIGHT($D$2,3),定数!$A$6:$A$13,定数!$B$6:$B$13))</f>
        <v/>
      </c>
      <c r="N92" s="40"/>
      <c r="O92" s="8"/>
      <c r="P92" s="54"/>
      <c r="Q92" s="54"/>
      <c r="R92" s="57" t="str">
        <f>IF(P92="","",T92*M92*LOOKUP(RIGHT($D$2,3),定数!$A$6:$A$13,定数!$B$6:$B$13))</f>
        <v/>
      </c>
      <c r="S92" s="57"/>
      <c r="T92" s="58" t="str">
        <f t="shared" si="13"/>
        <v/>
      </c>
      <c r="U92" s="58"/>
      <c r="V92" t="str">
        <f t="shared" si="16"/>
        <v/>
      </c>
      <c r="W92" t="str">
        <f t="shared" si="16"/>
        <v/>
      </c>
      <c r="X92" s="41" t="str">
        <f t="shared" si="14"/>
        <v/>
      </c>
      <c r="Y92" s="42" t="str">
        <f t="shared" si="15"/>
        <v/>
      </c>
    </row>
    <row r="93" spans="2:25" x14ac:dyDescent="0.2">
      <c r="B93" s="40">
        <v>85</v>
      </c>
      <c r="C93" s="53" t="str">
        <f t="shared" si="10"/>
        <v/>
      </c>
      <c r="D93" s="53"/>
      <c r="E93" s="40"/>
      <c r="F93" s="8"/>
      <c r="G93" s="40"/>
      <c r="H93" s="54"/>
      <c r="I93" s="54"/>
      <c r="J93" s="40"/>
      <c r="K93" s="55" t="str">
        <f t="shared" si="11"/>
        <v/>
      </c>
      <c r="L93" s="56"/>
      <c r="M93" s="6" t="str">
        <f>IF(J93="","",(K93/J93)/LOOKUP(RIGHT($D$2,3),定数!$A$6:$A$13,定数!$B$6:$B$13))</f>
        <v/>
      </c>
      <c r="N93" s="40"/>
      <c r="O93" s="8"/>
      <c r="P93" s="54"/>
      <c r="Q93" s="54"/>
      <c r="R93" s="57" t="str">
        <f>IF(P93="","",T93*M93*LOOKUP(RIGHT($D$2,3),定数!$A$6:$A$13,定数!$B$6:$B$13))</f>
        <v/>
      </c>
      <c r="S93" s="57"/>
      <c r="T93" s="58" t="str">
        <f t="shared" si="13"/>
        <v/>
      </c>
      <c r="U93" s="58"/>
      <c r="V93" t="str">
        <f t="shared" si="16"/>
        <v/>
      </c>
      <c r="W93" t="str">
        <f t="shared" si="16"/>
        <v/>
      </c>
      <c r="X93" s="41" t="str">
        <f t="shared" si="14"/>
        <v/>
      </c>
      <c r="Y93" s="42" t="str">
        <f t="shared" si="15"/>
        <v/>
      </c>
    </row>
    <row r="94" spans="2:25" x14ac:dyDescent="0.2">
      <c r="B94" s="40">
        <v>86</v>
      </c>
      <c r="C94" s="53" t="str">
        <f t="shared" si="10"/>
        <v/>
      </c>
      <c r="D94" s="53"/>
      <c r="E94" s="40"/>
      <c r="F94" s="8"/>
      <c r="G94" s="40"/>
      <c r="H94" s="54"/>
      <c r="I94" s="54"/>
      <c r="J94" s="40"/>
      <c r="K94" s="55" t="str">
        <f t="shared" si="11"/>
        <v/>
      </c>
      <c r="L94" s="56"/>
      <c r="M94" s="6" t="str">
        <f>IF(J94="","",(K94/J94)/LOOKUP(RIGHT($D$2,3),定数!$A$6:$A$13,定数!$B$6:$B$13))</f>
        <v/>
      </c>
      <c r="N94" s="40"/>
      <c r="O94" s="8"/>
      <c r="P94" s="54"/>
      <c r="Q94" s="54"/>
      <c r="R94" s="57" t="str">
        <f>IF(P94="","",T94*M94*LOOKUP(RIGHT($D$2,3),定数!$A$6:$A$13,定数!$B$6:$B$13))</f>
        <v/>
      </c>
      <c r="S94" s="57"/>
      <c r="T94" s="58" t="str">
        <f t="shared" si="13"/>
        <v/>
      </c>
      <c r="U94" s="58"/>
      <c r="V94" t="str">
        <f t="shared" si="16"/>
        <v/>
      </c>
      <c r="W94" t="str">
        <f t="shared" si="16"/>
        <v/>
      </c>
      <c r="X94" s="41" t="str">
        <f t="shared" si="14"/>
        <v/>
      </c>
      <c r="Y94" s="42" t="str">
        <f t="shared" si="15"/>
        <v/>
      </c>
    </row>
    <row r="95" spans="2:25" x14ac:dyDescent="0.2">
      <c r="B95" s="40">
        <v>87</v>
      </c>
      <c r="C95" s="53" t="str">
        <f t="shared" si="10"/>
        <v/>
      </c>
      <c r="D95" s="53"/>
      <c r="E95" s="40"/>
      <c r="F95" s="8"/>
      <c r="G95" s="40"/>
      <c r="H95" s="54"/>
      <c r="I95" s="54"/>
      <c r="J95" s="40"/>
      <c r="K95" s="55" t="str">
        <f t="shared" si="11"/>
        <v/>
      </c>
      <c r="L95" s="56"/>
      <c r="M95" s="6" t="str">
        <f>IF(J95="","",(K95/J95)/LOOKUP(RIGHT($D$2,3),定数!$A$6:$A$13,定数!$B$6:$B$13))</f>
        <v/>
      </c>
      <c r="N95" s="40"/>
      <c r="O95" s="8"/>
      <c r="P95" s="54"/>
      <c r="Q95" s="54"/>
      <c r="R95" s="57" t="str">
        <f>IF(P95="","",T95*M95*LOOKUP(RIGHT($D$2,3),定数!$A$6:$A$13,定数!$B$6:$B$13))</f>
        <v/>
      </c>
      <c r="S95" s="57"/>
      <c r="T95" s="58" t="str">
        <f t="shared" si="13"/>
        <v/>
      </c>
      <c r="U95" s="58"/>
      <c r="V95" t="str">
        <f t="shared" si="16"/>
        <v/>
      </c>
      <c r="W95" t="str">
        <f t="shared" si="16"/>
        <v/>
      </c>
      <c r="X95" s="41" t="str">
        <f t="shared" si="14"/>
        <v/>
      </c>
      <c r="Y95" s="42" t="str">
        <f t="shared" si="15"/>
        <v/>
      </c>
    </row>
    <row r="96" spans="2:25" x14ac:dyDescent="0.2">
      <c r="B96" s="40">
        <v>88</v>
      </c>
      <c r="C96" s="53" t="str">
        <f t="shared" si="10"/>
        <v/>
      </c>
      <c r="D96" s="53"/>
      <c r="E96" s="40"/>
      <c r="F96" s="8"/>
      <c r="G96" s="40"/>
      <c r="H96" s="54"/>
      <c r="I96" s="54"/>
      <c r="J96" s="40"/>
      <c r="K96" s="55" t="str">
        <f t="shared" si="11"/>
        <v/>
      </c>
      <c r="L96" s="56"/>
      <c r="M96" s="6" t="str">
        <f>IF(J96="","",(K96/J96)/LOOKUP(RIGHT($D$2,3),定数!$A$6:$A$13,定数!$B$6:$B$13))</f>
        <v/>
      </c>
      <c r="N96" s="40"/>
      <c r="O96" s="8"/>
      <c r="P96" s="54"/>
      <c r="Q96" s="54"/>
      <c r="R96" s="57" t="str">
        <f>IF(P96="","",T96*M96*LOOKUP(RIGHT($D$2,3),定数!$A$6:$A$13,定数!$B$6:$B$13))</f>
        <v/>
      </c>
      <c r="S96" s="57"/>
      <c r="T96" s="58" t="str">
        <f t="shared" si="13"/>
        <v/>
      </c>
      <c r="U96" s="58"/>
      <c r="V96" t="str">
        <f t="shared" si="16"/>
        <v/>
      </c>
      <c r="W96" t="str">
        <f t="shared" si="16"/>
        <v/>
      </c>
      <c r="X96" s="41" t="str">
        <f t="shared" si="14"/>
        <v/>
      </c>
      <c r="Y96" s="42" t="str">
        <f t="shared" si="15"/>
        <v/>
      </c>
    </row>
    <row r="97" spans="2:25" x14ac:dyDescent="0.2">
      <c r="B97" s="40">
        <v>89</v>
      </c>
      <c r="C97" s="53" t="str">
        <f t="shared" si="10"/>
        <v/>
      </c>
      <c r="D97" s="53"/>
      <c r="E97" s="40"/>
      <c r="F97" s="8"/>
      <c r="G97" s="40"/>
      <c r="H97" s="54"/>
      <c r="I97" s="54"/>
      <c r="J97" s="40"/>
      <c r="K97" s="55" t="str">
        <f t="shared" si="11"/>
        <v/>
      </c>
      <c r="L97" s="56"/>
      <c r="M97" s="6" t="str">
        <f>IF(J97="","",(K97/J97)/LOOKUP(RIGHT($D$2,3),定数!$A$6:$A$13,定数!$B$6:$B$13))</f>
        <v/>
      </c>
      <c r="N97" s="40"/>
      <c r="O97" s="8"/>
      <c r="P97" s="54"/>
      <c r="Q97" s="54"/>
      <c r="R97" s="57" t="str">
        <f>IF(P97="","",T97*M97*LOOKUP(RIGHT($D$2,3),定数!$A$6:$A$13,定数!$B$6:$B$13))</f>
        <v/>
      </c>
      <c r="S97" s="57"/>
      <c r="T97" s="58" t="str">
        <f t="shared" si="13"/>
        <v/>
      </c>
      <c r="U97" s="58"/>
      <c r="V97" t="str">
        <f t="shared" si="16"/>
        <v/>
      </c>
      <c r="W97" t="str">
        <f t="shared" si="16"/>
        <v/>
      </c>
      <c r="X97" s="41" t="str">
        <f t="shared" si="14"/>
        <v/>
      </c>
      <c r="Y97" s="42" t="str">
        <f t="shared" si="15"/>
        <v/>
      </c>
    </row>
    <row r="98" spans="2:25" x14ac:dyDescent="0.2">
      <c r="B98" s="40">
        <v>90</v>
      </c>
      <c r="C98" s="53" t="str">
        <f t="shared" si="10"/>
        <v/>
      </c>
      <c r="D98" s="53"/>
      <c r="E98" s="40"/>
      <c r="F98" s="8"/>
      <c r="G98" s="40"/>
      <c r="H98" s="54"/>
      <c r="I98" s="54"/>
      <c r="J98" s="40"/>
      <c r="K98" s="55" t="str">
        <f t="shared" si="11"/>
        <v/>
      </c>
      <c r="L98" s="56"/>
      <c r="M98" s="6" t="str">
        <f>IF(J98="","",(K98/J98)/LOOKUP(RIGHT($D$2,3),定数!$A$6:$A$13,定数!$B$6:$B$13))</f>
        <v/>
      </c>
      <c r="N98" s="40"/>
      <c r="O98" s="8"/>
      <c r="P98" s="54"/>
      <c r="Q98" s="54"/>
      <c r="R98" s="57" t="str">
        <f>IF(P98="","",T98*M98*LOOKUP(RIGHT($D$2,3),定数!$A$6:$A$13,定数!$B$6:$B$13))</f>
        <v/>
      </c>
      <c r="S98" s="57"/>
      <c r="T98" s="58" t="str">
        <f t="shared" si="13"/>
        <v/>
      </c>
      <c r="U98" s="58"/>
      <c r="V98" t="str">
        <f t="shared" si="16"/>
        <v/>
      </c>
      <c r="W98" t="str">
        <f t="shared" si="16"/>
        <v/>
      </c>
      <c r="X98" s="41" t="str">
        <f t="shared" si="14"/>
        <v/>
      </c>
      <c r="Y98" s="42" t="str">
        <f t="shared" si="15"/>
        <v/>
      </c>
    </row>
    <row r="99" spans="2:25" x14ac:dyDescent="0.2">
      <c r="B99" s="40">
        <v>91</v>
      </c>
      <c r="C99" s="53" t="str">
        <f t="shared" si="10"/>
        <v/>
      </c>
      <c r="D99" s="53"/>
      <c r="E99" s="40"/>
      <c r="F99" s="8"/>
      <c r="G99" s="40"/>
      <c r="H99" s="54"/>
      <c r="I99" s="54"/>
      <c r="J99" s="40"/>
      <c r="K99" s="55" t="str">
        <f t="shared" si="11"/>
        <v/>
      </c>
      <c r="L99" s="56"/>
      <c r="M99" s="6" t="str">
        <f>IF(J99="","",(K99/J99)/LOOKUP(RIGHT($D$2,3),定数!$A$6:$A$13,定数!$B$6:$B$13))</f>
        <v/>
      </c>
      <c r="N99" s="40"/>
      <c r="O99" s="8"/>
      <c r="P99" s="54"/>
      <c r="Q99" s="54"/>
      <c r="R99" s="57" t="str">
        <f>IF(P99="","",T99*M99*LOOKUP(RIGHT($D$2,3),定数!$A$6:$A$13,定数!$B$6:$B$13))</f>
        <v/>
      </c>
      <c r="S99" s="57"/>
      <c r="T99" s="58" t="str">
        <f t="shared" si="13"/>
        <v/>
      </c>
      <c r="U99" s="58"/>
      <c r="V99" t="str">
        <f t="shared" si="16"/>
        <v/>
      </c>
      <c r="W99" t="str">
        <f t="shared" si="16"/>
        <v/>
      </c>
      <c r="X99" s="41" t="str">
        <f t="shared" si="14"/>
        <v/>
      </c>
      <c r="Y99" s="42" t="str">
        <f t="shared" si="15"/>
        <v/>
      </c>
    </row>
    <row r="100" spans="2:25" x14ac:dyDescent="0.2">
      <c r="B100" s="40">
        <v>92</v>
      </c>
      <c r="C100" s="53" t="str">
        <f t="shared" si="10"/>
        <v/>
      </c>
      <c r="D100" s="53"/>
      <c r="E100" s="40"/>
      <c r="F100" s="8"/>
      <c r="G100" s="40"/>
      <c r="H100" s="54"/>
      <c r="I100" s="54"/>
      <c r="J100" s="40"/>
      <c r="K100" s="55" t="str">
        <f t="shared" si="11"/>
        <v/>
      </c>
      <c r="L100" s="56"/>
      <c r="M100" s="6" t="str">
        <f>IF(J100="","",(K100/J100)/LOOKUP(RIGHT($D$2,3),定数!$A$6:$A$13,定数!$B$6:$B$13))</f>
        <v/>
      </c>
      <c r="N100" s="40"/>
      <c r="O100" s="8"/>
      <c r="P100" s="54"/>
      <c r="Q100" s="54"/>
      <c r="R100" s="57" t="str">
        <f>IF(P100="","",T100*M100*LOOKUP(RIGHT($D$2,3),定数!$A$6:$A$13,定数!$B$6:$B$13))</f>
        <v/>
      </c>
      <c r="S100" s="57"/>
      <c r="T100" s="58" t="str">
        <f t="shared" si="13"/>
        <v/>
      </c>
      <c r="U100" s="58"/>
      <c r="V100" t="str">
        <f t="shared" si="16"/>
        <v/>
      </c>
      <c r="W100" t="str">
        <f t="shared" si="16"/>
        <v/>
      </c>
      <c r="X100" s="41" t="str">
        <f t="shared" si="14"/>
        <v/>
      </c>
      <c r="Y100" s="42" t="str">
        <f t="shared" si="15"/>
        <v/>
      </c>
    </row>
    <row r="101" spans="2:25" x14ac:dyDescent="0.2">
      <c r="B101" s="40">
        <v>93</v>
      </c>
      <c r="C101" s="53" t="str">
        <f t="shared" si="10"/>
        <v/>
      </c>
      <c r="D101" s="53"/>
      <c r="E101" s="40"/>
      <c r="F101" s="8"/>
      <c r="G101" s="40"/>
      <c r="H101" s="54"/>
      <c r="I101" s="54"/>
      <c r="J101" s="40"/>
      <c r="K101" s="55" t="str">
        <f t="shared" ref="K101:K108" si="17">IF(J101="","",C101*0.03)</f>
        <v/>
      </c>
      <c r="L101" s="56"/>
      <c r="M101" s="6" t="str">
        <f>IF(J101="","",(K101/J101)/LOOKUP(RIGHT($D$2,3),定数!$A$6:$A$13,定数!$B$6:$B$13))</f>
        <v/>
      </c>
      <c r="N101" s="40"/>
      <c r="O101" s="8"/>
      <c r="P101" s="54"/>
      <c r="Q101" s="54"/>
      <c r="R101" s="57" t="str">
        <f>IF(P101="","",T101*M101*LOOKUP(RIGHT($D$2,3),定数!$A$6:$A$13,定数!$B$6:$B$13))</f>
        <v/>
      </c>
      <c r="S101" s="57"/>
      <c r="T101" s="58" t="str">
        <f t="shared" si="13"/>
        <v/>
      </c>
      <c r="U101" s="58"/>
      <c r="V101" t="str">
        <f t="shared" si="16"/>
        <v/>
      </c>
      <c r="W101" t="str">
        <f t="shared" si="16"/>
        <v/>
      </c>
      <c r="X101" s="41" t="str">
        <f t="shared" si="14"/>
        <v/>
      </c>
      <c r="Y101" s="42" t="str">
        <f t="shared" si="15"/>
        <v/>
      </c>
    </row>
    <row r="102" spans="2:25" x14ac:dyDescent="0.2">
      <c r="B102" s="40">
        <v>94</v>
      </c>
      <c r="C102" s="53" t="str">
        <f t="shared" si="10"/>
        <v/>
      </c>
      <c r="D102" s="53"/>
      <c r="E102" s="40"/>
      <c r="F102" s="8"/>
      <c r="G102" s="40"/>
      <c r="H102" s="54"/>
      <c r="I102" s="54"/>
      <c r="J102" s="40"/>
      <c r="K102" s="55" t="str">
        <f t="shared" si="17"/>
        <v/>
      </c>
      <c r="L102" s="56"/>
      <c r="M102" s="6" t="str">
        <f>IF(J102="","",(K102/J102)/LOOKUP(RIGHT($D$2,3),定数!$A$6:$A$13,定数!$B$6:$B$13))</f>
        <v/>
      </c>
      <c r="N102" s="40"/>
      <c r="O102" s="8"/>
      <c r="P102" s="54"/>
      <c r="Q102" s="54"/>
      <c r="R102" s="57" t="str">
        <f>IF(P102="","",T102*M102*LOOKUP(RIGHT($D$2,3),定数!$A$6:$A$13,定数!$B$6:$B$13))</f>
        <v/>
      </c>
      <c r="S102" s="57"/>
      <c r="T102" s="58" t="str">
        <f t="shared" si="13"/>
        <v/>
      </c>
      <c r="U102" s="58"/>
      <c r="V102" t="str">
        <f t="shared" si="16"/>
        <v/>
      </c>
      <c r="W102" t="str">
        <f t="shared" si="16"/>
        <v/>
      </c>
      <c r="X102" s="41" t="str">
        <f t="shared" si="14"/>
        <v/>
      </c>
      <c r="Y102" s="42" t="str">
        <f t="shared" si="15"/>
        <v/>
      </c>
    </row>
    <row r="103" spans="2:25" x14ac:dyDescent="0.2">
      <c r="B103" s="40">
        <v>95</v>
      </c>
      <c r="C103" s="53" t="str">
        <f t="shared" si="10"/>
        <v/>
      </c>
      <c r="D103" s="53"/>
      <c r="E103" s="40"/>
      <c r="F103" s="8"/>
      <c r="G103" s="40"/>
      <c r="H103" s="54"/>
      <c r="I103" s="54"/>
      <c r="J103" s="40"/>
      <c r="K103" s="55" t="str">
        <f t="shared" si="17"/>
        <v/>
      </c>
      <c r="L103" s="56"/>
      <c r="M103" s="6" t="str">
        <f>IF(J103="","",(K103/J103)/LOOKUP(RIGHT($D$2,3),定数!$A$6:$A$13,定数!$B$6:$B$13))</f>
        <v/>
      </c>
      <c r="N103" s="40"/>
      <c r="O103" s="8"/>
      <c r="P103" s="54"/>
      <c r="Q103" s="54"/>
      <c r="R103" s="57" t="str">
        <f>IF(P103="","",T103*M103*LOOKUP(RIGHT($D$2,3),定数!$A$6:$A$13,定数!$B$6:$B$13))</f>
        <v/>
      </c>
      <c r="S103" s="57"/>
      <c r="T103" s="58" t="str">
        <f t="shared" si="13"/>
        <v/>
      </c>
      <c r="U103" s="58"/>
      <c r="V103" t="str">
        <f t="shared" si="16"/>
        <v/>
      </c>
      <c r="W103" t="str">
        <f t="shared" si="16"/>
        <v/>
      </c>
      <c r="X103" s="41" t="str">
        <f t="shared" si="14"/>
        <v/>
      </c>
      <c r="Y103" s="42" t="str">
        <f t="shared" si="15"/>
        <v/>
      </c>
    </row>
    <row r="104" spans="2:25" x14ac:dyDescent="0.2">
      <c r="B104" s="40">
        <v>96</v>
      </c>
      <c r="C104" s="53" t="str">
        <f t="shared" si="10"/>
        <v/>
      </c>
      <c r="D104" s="53"/>
      <c r="E104" s="40"/>
      <c r="F104" s="8"/>
      <c r="G104" s="40"/>
      <c r="H104" s="54"/>
      <c r="I104" s="54"/>
      <c r="J104" s="40"/>
      <c r="K104" s="55" t="str">
        <f t="shared" si="17"/>
        <v/>
      </c>
      <c r="L104" s="56"/>
      <c r="M104" s="6" t="str">
        <f>IF(J104="","",(K104/J104)/LOOKUP(RIGHT($D$2,3),定数!$A$6:$A$13,定数!$B$6:$B$13))</f>
        <v/>
      </c>
      <c r="N104" s="40"/>
      <c r="O104" s="8"/>
      <c r="P104" s="54"/>
      <c r="Q104" s="54"/>
      <c r="R104" s="57" t="str">
        <f>IF(P104="","",T104*M104*LOOKUP(RIGHT($D$2,3),定数!$A$6:$A$13,定数!$B$6:$B$13))</f>
        <v/>
      </c>
      <c r="S104" s="57"/>
      <c r="T104" s="58" t="str">
        <f t="shared" si="13"/>
        <v/>
      </c>
      <c r="U104" s="58"/>
      <c r="V104" t="str">
        <f t="shared" si="16"/>
        <v/>
      </c>
      <c r="W104" t="str">
        <f t="shared" si="16"/>
        <v/>
      </c>
      <c r="X104" s="41" t="str">
        <f t="shared" si="14"/>
        <v/>
      </c>
      <c r="Y104" s="42" t="str">
        <f t="shared" si="15"/>
        <v/>
      </c>
    </row>
    <row r="105" spans="2:25" x14ac:dyDescent="0.2">
      <c r="B105" s="40">
        <v>97</v>
      </c>
      <c r="C105" s="53" t="str">
        <f t="shared" si="10"/>
        <v/>
      </c>
      <c r="D105" s="53"/>
      <c r="E105" s="40"/>
      <c r="F105" s="8"/>
      <c r="G105" s="40"/>
      <c r="H105" s="54"/>
      <c r="I105" s="54"/>
      <c r="J105" s="40"/>
      <c r="K105" s="55" t="str">
        <f t="shared" si="17"/>
        <v/>
      </c>
      <c r="L105" s="56"/>
      <c r="M105" s="6" t="str">
        <f>IF(J105="","",(K105/J105)/LOOKUP(RIGHT($D$2,3),定数!$A$6:$A$13,定数!$B$6:$B$13))</f>
        <v/>
      </c>
      <c r="N105" s="40"/>
      <c r="O105" s="8"/>
      <c r="P105" s="54"/>
      <c r="Q105" s="54"/>
      <c r="R105" s="57" t="str">
        <f>IF(P105="","",T105*M105*LOOKUP(RIGHT($D$2,3),定数!$A$6:$A$13,定数!$B$6:$B$13))</f>
        <v/>
      </c>
      <c r="S105" s="57"/>
      <c r="T105" s="58" t="str">
        <f t="shared" si="13"/>
        <v/>
      </c>
      <c r="U105" s="58"/>
      <c r="V105" t="str">
        <f t="shared" si="16"/>
        <v/>
      </c>
      <c r="W105" t="str">
        <f t="shared" si="16"/>
        <v/>
      </c>
      <c r="X105" s="41" t="str">
        <f t="shared" si="14"/>
        <v/>
      </c>
      <c r="Y105" s="42" t="str">
        <f t="shared" si="15"/>
        <v/>
      </c>
    </row>
    <row r="106" spans="2:25" x14ac:dyDescent="0.2">
      <c r="B106" s="40">
        <v>98</v>
      </c>
      <c r="C106" s="53" t="str">
        <f t="shared" si="10"/>
        <v/>
      </c>
      <c r="D106" s="53"/>
      <c r="E106" s="40"/>
      <c r="F106" s="8"/>
      <c r="G106" s="40"/>
      <c r="H106" s="54"/>
      <c r="I106" s="54"/>
      <c r="J106" s="40"/>
      <c r="K106" s="55" t="str">
        <f t="shared" si="17"/>
        <v/>
      </c>
      <c r="L106" s="56"/>
      <c r="M106" s="6" t="str">
        <f>IF(J106="","",(K106/J106)/LOOKUP(RIGHT($D$2,3),定数!$A$6:$A$13,定数!$B$6:$B$13))</f>
        <v/>
      </c>
      <c r="N106" s="40"/>
      <c r="O106" s="8"/>
      <c r="P106" s="54"/>
      <c r="Q106" s="54"/>
      <c r="R106" s="57" t="str">
        <f>IF(P106="","",T106*M106*LOOKUP(RIGHT($D$2,3),定数!$A$6:$A$13,定数!$B$6:$B$13))</f>
        <v/>
      </c>
      <c r="S106" s="57"/>
      <c r="T106" s="58" t="str">
        <f t="shared" si="13"/>
        <v/>
      </c>
      <c r="U106" s="58"/>
      <c r="V106" t="str">
        <f t="shared" si="16"/>
        <v/>
      </c>
      <c r="W106" t="str">
        <f t="shared" si="16"/>
        <v/>
      </c>
      <c r="X106" s="41" t="str">
        <f t="shared" si="14"/>
        <v/>
      </c>
      <c r="Y106" s="42" t="str">
        <f t="shared" si="15"/>
        <v/>
      </c>
    </row>
    <row r="107" spans="2:25" x14ac:dyDescent="0.2">
      <c r="B107" s="40">
        <v>99</v>
      </c>
      <c r="C107" s="53" t="str">
        <f t="shared" si="10"/>
        <v/>
      </c>
      <c r="D107" s="53"/>
      <c r="E107" s="40"/>
      <c r="F107" s="8"/>
      <c r="G107" s="40"/>
      <c r="H107" s="54"/>
      <c r="I107" s="54"/>
      <c r="J107" s="40"/>
      <c r="K107" s="55" t="str">
        <f t="shared" si="17"/>
        <v/>
      </c>
      <c r="L107" s="56"/>
      <c r="M107" s="6" t="str">
        <f>IF(J107="","",(K107/J107)/LOOKUP(RIGHT($D$2,3),定数!$A$6:$A$13,定数!$B$6:$B$13))</f>
        <v/>
      </c>
      <c r="N107" s="40"/>
      <c r="O107" s="8"/>
      <c r="P107" s="54"/>
      <c r="Q107" s="54"/>
      <c r="R107" s="57" t="str">
        <f>IF(P107="","",T107*M107*LOOKUP(RIGHT($D$2,3),定数!$A$6:$A$13,定数!$B$6:$B$13))</f>
        <v/>
      </c>
      <c r="S107" s="57"/>
      <c r="T107" s="58" t="str">
        <f t="shared" si="13"/>
        <v/>
      </c>
      <c r="U107" s="58"/>
      <c r="V107" t="str">
        <f>IF(S107&lt;&gt;"",IF(S107&lt;0,1+V106,0),"")</f>
        <v/>
      </c>
      <c r="W107" t="str">
        <f>IF(T107&lt;&gt;"",IF(T107&lt;0,1+W106,0),"")</f>
        <v/>
      </c>
      <c r="X107" s="41" t="str">
        <f t="shared" si="14"/>
        <v/>
      </c>
      <c r="Y107" s="42" t="str">
        <f t="shared" si="15"/>
        <v/>
      </c>
    </row>
    <row r="108" spans="2:25" x14ac:dyDescent="0.2">
      <c r="B108" s="40">
        <v>100</v>
      </c>
      <c r="C108" s="53" t="str">
        <f t="shared" si="10"/>
        <v/>
      </c>
      <c r="D108" s="53"/>
      <c r="E108" s="40"/>
      <c r="F108" s="8"/>
      <c r="G108" s="40"/>
      <c r="H108" s="54"/>
      <c r="I108" s="54"/>
      <c r="J108" s="40"/>
      <c r="K108" s="55" t="str">
        <f t="shared" si="17"/>
        <v/>
      </c>
      <c r="L108" s="56"/>
      <c r="M108" s="6" t="str">
        <f>IF(J108="","",(K108/J108)/LOOKUP(RIGHT($D$2,3),定数!$A$6:$A$13,定数!$B$6:$B$13))</f>
        <v/>
      </c>
      <c r="N108" s="40"/>
      <c r="O108" s="8"/>
      <c r="P108" s="54"/>
      <c r="Q108" s="54"/>
      <c r="R108" s="57" t="str">
        <f>IF(P108="","",T108*M108*LOOKUP(RIGHT($D$2,3),定数!$A$6:$A$13,定数!$B$6:$B$13))</f>
        <v/>
      </c>
      <c r="S108" s="57"/>
      <c r="T108" s="58" t="str">
        <f t="shared" si="13"/>
        <v/>
      </c>
      <c r="U108" s="58"/>
      <c r="V108" t="str">
        <f>IF(S108&lt;&gt;"",IF(S108&lt;0,1+V107,0),"")</f>
        <v/>
      </c>
      <c r="W108" t="str">
        <f>IF(T108&lt;&gt;"",IF(T108&lt;0,1+W107,0),"")</f>
        <v/>
      </c>
      <c r="X108" s="41" t="str">
        <f t="shared" si="14"/>
        <v/>
      </c>
      <c r="Y108" s="42" t="str">
        <f t="shared" si="15"/>
        <v/>
      </c>
    </row>
    <row r="109" spans="2:25" x14ac:dyDescent="0.2">
      <c r="B109" s="1"/>
      <c r="C109" s="1"/>
      <c r="D109" s="1"/>
      <c r="E109" s="1"/>
      <c r="F109" s="1"/>
      <c r="G109" s="1"/>
      <c r="H109" s="1"/>
      <c r="I109" s="1"/>
      <c r="J109" s="1"/>
      <c r="K109" s="1"/>
      <c r="L109" s="1"/>
      <c r="M109" s="1"/>
      <c r="N109" s="1"/>
      <c r="O109" s="1"/>
      <c r="P109" s="1"/>
      <c r="Q109" s="1"/>
      <c r="R109" s="1"/>
    </row>
  </sheetData>
  <mergeCells count="635">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 ref="J5:K5"/>
    <mergeCell ref="L5:M5"/>
    <mergeCell ref="P5:Q5"/>
    <mergeCell ref="F2:G2"/>
    <mergeCell ref="H2:I2"/>
    <mergeCell ref="R7:U7"/>
    <mergeCell ref="H8:I8"/>
    <mergeCell ref="K8:L8"/>
    <mergeCell ref="P8:Q8"/>
    <mergeCell ref="R8:S8"/>
    <mergeCell ref="T8:U8"/>
    <mergeCell ref="B7:B8"/>
    <mergeCell ref="C7:D8"/>
    <mergeCell ref="E7:I7"/>
    <mergeCell ref="J7:L7"/>
    <mergeCell ref="M7:M8"/>
    <mergeCell ref="N7:Q7"/>
    <mergeCell ref="C10:D10"/>
    <mergeCell ref="H10:I10"/>
    <mergeCell ref="K10:L10"/>
    <mergeCell ref="P10:Q10"/>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C14:D14"/>
    <mergeCell ref="H14:I14"/>
    <mergeCell ref="K14:L14"/>
    <mergeCell ref="P14:Q14"/>
    <mergeCell ref="R14:S14"/>
    <mergeCell ref="T14:U14"/>
    <mergeCell ref="C13:D13"/>
    <mergeCell ref="H13:I13"/>
    <mergeCell ref="K13:L13"/>
    <mergeCell ref="P13:Q13"/>
    <mergeCell ref="R13:S13"/>
    <mergeCell ref="T13:U13"/>
    <mergeCell ref="C16:D16"/>
    <mergeCell ref="H16:I16"/>
    <mergeCell ref="K16:L16"/>
    <mergeCell ref="P16:Q16"/>
    <mergeCell ref="R16:S16"/>
    <mergeCell ref="T16:U16"/>
    <mergeCell ref="C15:D15"/>
    <mergeCell ref="H15:I15"/>
    <mergeCell ref="K15:L15"/>
    <mergeCell ref="P15:Q15"/>
    <mergeCell ref="R15:S15"/>
    <mergeCell ref="T15:U15"/>
    <mergeCell ref="C18:D18"/>
    <mergeCell ref="H18:I18"/>
    <mergeCell ref="K18:L18"/>
    <mergeCell ref="P18:Q18"/>
    <mergeCell ref="R18:S18"/>
    <mergeCell ref="T18:U18"/>
    <mergeCell ref="C17:D17"/>
    <mergeCell ref="H17:I17"/>
    <mergeCell ref="K17:L17"/>
    <mergeCell ref="P17:Q17"/>
    <mergeCell ref="R17:S17"/>
    <mergeCell ref="T17:U17"/>
    <mergeCell ref="C20:D20"/>
    <mergeCell ref="H20:I20"/>
    <mergeCell ref="K20:L20"/>
    <mergeCell ref="P20:Q20"/>
    <mergeCell ref="R20:S20"/>
    <mergeCell ref="T20:U20"/>
    <mergeCell ref="C19:D19"/>
    <mergeCell ref="H19:I19"/>
    <mergeCell ref="K19:L19"/>
    <mergeCell ref="P19:Q19"/>
    <mergeCell ref="R19:S19"/>
    <mergeCell ref="T19:U19"/>
    <mergeCell ref="C22:D22"/>
    <mergeCell ref="H22:I22"/>
    <mergeCell ref="K22:L22"/>
    <mergeCell ref="P22:Q22"/>
    <mergeCell ref="R22:S22"/>
    <mergeCell ref="T22:U22"/>
    <mergeCell ref="C21:D21"/>
    <mergeCell ref="H21:I21"/>
    <mergeCell ref="K21:L21"/>
    <mergeCell ref="P21:Q21"/>
    <mergeCell ref="R21:S21"/>
    <mergeCell ref="T21:U21"/>
    <mergeCell ref="C24:D24"/>
    <mergeCell ref="H24:I24"/>
    <mergeCell ref="K24:L24"/>
    <mergeCell ref="P24:Q24"/>
    <mergeCell ref="R24:S24"/>
    <mergeCell ref="T24:U24"/>
    <mergeCell ref="C23:D23"/>
    <mergeCell ref="H23:I23"/>
    <mergeCell ref="K23:L23"/>
    <mergeCell ref="P23:Q23"/>
    <mergeCell ref="R23:S23"/>
    <mergeCell ref="T23:U23"/>
    <mergeCell ref="C26:D26"/>
    <mergeCell ref="H26:I26"/>
    <mergeCell ref="K26:L26"/>
    <mergeCell ref="P26:Q26"/>
    <mergeCell ref="R26:S26"/>
    <mergeCell ref="T26:U26"/>
    <mergeCell ref="C25:D25"/>
    <mergeCell ref="H25:I25"/>
    <mergeCell ref="K25:L25"/>
    <mergeCell ref="P25:Q25"/>
    <mergeCell ref="R25:S25"/>
    <mergeCell ref="T25:U25"/>
    <mergeCell ref="C28:D28"/>
    <mergeCell ref="H28:I28"/>
    <mergeCell ref="K28:L28"/>
    <mergeCell ref="P28:Q28"/>
    <mergeCell ref="R28:S28"/>
    <mergeCell ref="T28:U28"/>
    <mergeCell ref="C27:D27"/>
    <mergeCell ref="H27:I27"/>
    <mergeCell ref="K27:L27"/>
    <mergeCell ref="P27:Q27"/>
    <mergeCell ref="R27:S27"/>
    <mergeCell ref="T27:U27"/>
    <mergeCell ref="C30:D30"/>
    <mergeCell ref="H30:I30"/>
    <mergeCell ref="K30:L30"/>
    <mergeCell ref="P30:Q30"/>
    <mergeCell ref="R30:S30"/>
    <mergeCell ref="T30:U30"/>
    <mergeCell ref="C29:D29"/>
    <mergeCell ref="H29:I29"/>
    <mergeCell ref="K29:L29"/>
    <mergeCell ref="P29:Q29"/>
    <mergeCell ref="R29:S29"/>
    <mergeCell ref="T29:U29"/>
    <mergeCell ref="C32:D32"/>
    <mergeCell ref="H32:I32"/>
    <mergeCell ref="K32:L32"/>
    <mergeCell ref="P32:Q32"/>
    <mergeCell ref="R32:S32"/>
    <mergeCell ref="T32:U32"/>
    <mergeCell ref="C31:D31"/>
    <mergeCell ref="H31:I31"/>
    <mergeCell ref="K31:L31"/>
    <mergeCell ref="P31:Q31"/>
    <mergeCell ref="R31:S31"/>
    <mergeCell ref="T31:U31"/>
    <mergeCell ref="C34:D34"/>
    <mergeCell ref="H34:I34"/>
    <mergeCell ref="K34:L34"/>
    <mergeCell ref="P34:Q34"/>
    <mergeCell ref="R34:S34"/>
    <mergeCell ref="T34:U34"/>
    <mergeCell ref="C33:D33"/>
    <mergeCell ref="H33:I33"/>
    <mergeCell ref="K33:L33"/>
    <mergeCell ref="P33:Q33"/>
    <mergeCell ref="R33:S33"/>
    <mergeCell ref="T33:U33"/>
    <mergeCell ref="C36:D36"/>
    <mergeCell ref="H36:I36"/>
    <mergeCell ref="K36:L36"/>
    <mergeCell ref="P36:Q36"/>
    <mergeCell ref="R36:S36"/>
    <mergeCell ref="T36:U36"/>
    <mergeCell ref="C35:D35"/>
    <mergeCell ref="H35:I35"/>
    <mergeCell ref="K35:L35"/>
    <mergeCell ref="P35:Q35"/>
    <mergeCell ref="R35:S35"/>
    <mergeCell ref="T35:U35"/>
    <mergeCell ref="C38:D38"/>
    <mergeCell ref="H38:I38"/>
    <mergeCell ref="K38:L38"/>
    <mergeCell ref="P38:Q38"/>
    <mergeCell ref="R38:S38"/>
    <mergeCell ref="T38:U38"/>
    <mergeCell ref="C37:D37"/>
    <mergeCell ref="H37:I37"/>
    <mergeCell ref="K37:L37"/>
    <mergeCell ref="P37:Q37"/>
    <mergeCell ref="R37:S37"/>
    <mergeCell ref="T37:U37"/>
    <mergeCell ref="C40:D40"/>
    <mergeCell ref="H40:I40"/>
    <mergeCell ref="K40:L40"/>
    <mergeCell ref="P40:Q40"/>
    <mergeCell ref="R40:S40"/>
    <mergeCell ref="T40:U40"/>
    <mergeCell ref="C39:D39"/>
    <mergeCell ref="H39:I39"/>
    <mergeCell ref="K39:L39"/>
    <mergeCell ref="P39:Q39"/>
    <mergeCell ref="R39:S39"/>
    <mergeCell ref="T39:U39"/>
    <mergeCell ref="C42:D42"/>
    <mergeCell ref="H42:I42"/>
    <mergeCell ref="K42:L42"/>
    <mergeCell ref="P42:Q42"/>
    <mergeCell ref="R42:S42"/>
    <mergeCell ref="T42:U42"/>
    <mergeCell ref="C41:D41"/>
    <mergeCell ref="H41:I41"/>
    <mergeCell ref="K41:L41"/>
    <mergeCell ref="P41:Q41"/>
    <mergeCell ref="R41:S41"/>
    <mergeCell ref="T41:U41"/>
    <mergeCell ref="C44:D44"/>
    <mergeCell ref="H44:I44"/>
    <mergeCell ref="K44:L44"/>
    <mergeCell ref="P44:Q44"/>
    <mergeCell ref="R44:S44"/>
    <mergeCell ref="T44:U44"/>
    <mergeCell ref="C43:D43"/>
    <mergeCell ref="H43:I43"/>
    <mergeCell ref="K43:L43"/>
    <mergeCell ref="P43:Q43"/>
    <mergeCell ref="R43:S43"/>
    <mergeCell ref="T43:U43"/>
    <mergeCell ref="C46:D46"/>
    <mergeCell ref="H46:I46"/>
    <mergeCell ref="K46:L46"/>
    <mergeCell ref="P46:Q46"/>
    <mergeCell ref="R46:S46"/>
    <mergeCell ref="T46:U46"/>
    <mergeCell ref="C45:D45"/>
    <mergeCell ref="H45:I45"/>
    <mergeCell ref="K45:L45"/>
    <mergeCell ref="P45:Q45"/>
    <mergeCell ref="R45:S45"/>
    <mergeCell ref="T45:U45"/>
    <mergeCell ref="C48:D48"/>
    <mergeCell ref="H48:I48"/>
    <mergeCell ref="K48:L48"/>
    <mergeCell ref="P48:Q48"/>
    <mergeCell ref="R48:S48"/>
    <mergeCell ref="T48:U48"/>
    <mergeCell ref="C47:D47"/>
    <mergeCell ref="H47:I47"/>
    <mergeCell ref="K47:L47"/>
    <mergeCell ref="P47:Q47"/>
    <mergeCell ref="R47:S47"/>
    <mergeCell ref="T47:U47"/>
    <mergeCell ref="C50:D50"/>
    <mergeCell ref="H50:I50"/>
    <mergeCell ref="K50:L50"/>
    <mergeCell ref="P50:Q50"/>
    <mergeCell ref="R50:S50"/>
    <mergeCell ref="T50:U50"/>
    <mergeCell ref="C49:D49"/>
    <mergeCell ref="H49:I49"/>
    <mergeCell ref="K49:L49"/>
    <mergeCell ref="P49:Q49"/>
    <mergeCell ref="R49:S49"/>
    <mergeCell ref="T49:U49"/>
    <mergeCell ref="C52:D52"/>
    <mergeCell ref="H52:I52"/>
    <mergeCell ref="K52:L52"/>
    <mergeCell ref="P52:Q52"/>
    <mergeCell ref="R52:S52"/>
    <mergeCell ref="T52:U52"/>
    <mergeCell ref="C51:D51"/>
    <mergeCell ref="H51:I51"/>
    <mergeCell ref="K51:L51"/>
    <mergeCell ref="P51:Q51"/>
    <mergeCell ref="R51:S51"/>
    <mergeCell ref="T51:U51"/>
    <mergeCell ref="C54:D54"/>
    <mergeCell ref="H54:I54"/>
    <mergeCell ref="K54:L54"/>
    <mergeCell ref="P54:Q54"/>
    <mergeCell ref="R54:S54"/>
    <mergeCell ref="T54:U54"/>
    <mergeCell ref="C53:D53"/>
    <mergeCell ref="H53:I53"/>
    <mergeCell ref="K53:L53"/>
    <mergeCell ref="P53:Q53"/>
    <mergeCell ref="R53:S53"/>
    <mergeCell ref="T53:U53"/>
    <mergeCell ref="C56:D56"/>
    <mergeCell ref="H56:I56"/>
    <mergeCell ref="K56:L56"/>
    <mergeCell ref="P56:Q56"/>
    <mergeCell ref="R56:S56"/>
    <mergeCell ref="T56:U56"/>
    <mergeCell ref="C55:D55"/>
    <mergeCell ref="H55:I55"/>
    <mergeCell ref="K55:L55"/>
    <mergeCell ref="P55:Q55"/>
    <mergeCell ref="R55:S55"/>
    <mergeCell ref="T55:U55"/>
    <mergeCell ref="C58:D58"/>
    <mergeCell ref="H58:I58"/>
    <mergeCell ref="K58:L58"/>
    <mergeCell ref="P58:Q58"/>
    <mergeCell ref="R58:S58"/>
    <mergeCell ref="T58:U58"/>
    <mergeCell ref="C57:D57"/>
    <mergeCell ref="H57:I57"/>
    <mergeCell ref="K57:L57"/>
    <mergeCell ref="P57:Q57"/>
    <mergeCell ref="R57:S57"/>
    <mergeCell ref="T57:U57"/>
    <mergeCell ref="C60:D60"/>
    <mergeCell ref="H60:I60"/>
    <mergeCell ref="K60:L60"/>
    <mergeCell ref="P60:Q60"/>
    <mergeCell ref="R60:S60"/>
    <mergeCell ref="T60:U60"/>
    <mergeCell ref="C59:D59"/>
    <mergeCell ref="H59:I59"/>
    <mergeCell ref="K59:L59"/>
    <mergeCell ref="P59:Q59"/>
    <mergeCell ref="R59:S59"/>
    <mergeCell ref="T59:U59"/>
    <mergeCell ref="C62:D62"/>
    <mergeCell ref="H62:I62"/>
    <mergeCell ref="K62:L62"/>
    <mergeCell ref="P62:Q62"/>
    <mergeCell ref="R62:S62"/>
    <mergeCell ref="T62:U62"/>
    <mergeCell ref="C61:D61"/>
    <mergeCell ref="H61:I61"/>
    <mergeCell ref="K61:L61"/>
    <mergeCell ref="P61:Q61"/>
    <mergeCell ref="R61:S61"/>
    <mergeCell ref="T61:U61"/>
    <mergeCell ref="C64:D64"/>
    <mergeCell ref="H64:I64"/>
    <mergeCell ref="K64:L64"/>
    <mergeCell ref="P64:Q64"/>
    <mergeCell ref="R64:S64"/>
    <mergeCell ref="T64:U64"/>
    <mergeCell ref="C63:D63"/>
    <mergeCell ref="H63:I63"/>
    <mergeCell ref="K63:L63"/>
    <mergeCell ref="P63:Q63"/>
    <mergeCell ref="R63:S63"/>
    <mergeCell ref="T63:U63"/>
    <mergeCell ref="C66:D66"/>
    <mergeCell ref="H66:I66"/>
    <mergeCell ref="K66:L66"/>
    <mergeCell ref="P66:Q66"/>
    <mergeCell ref="R66:S66"/>
    <mergeCell ref="T66:U66"/>
    <mergeCell ref="C65:D65"/>
    <mergeCell ref="H65:I65"/>
    <mergeCell ref="K65:L65"/>
    <mergeCell ref="P65:Q65"/>
    <mergeCell ref="R65:S65"/>
    <mergeCell ref="T65:U65"/>
    <mergeCell ref="C68:D68"/>
    <mergeCell ref="H68:I68"/>
    <mergeCell ref="K68:L68"/>
    <mergeCell ref="P68:Q68"/>
    <mergeCell ref="R68:S68"/>
    <mergeCell ref="T68:U68"/>
    <mergeCell ref="C67:D67"/>
    <mergeCell ref="H67:I67"/>
    <mergeCell ref="K67:L67"/>
    <mergeCell ref="P67:Q67"/>
    <mergeCell ref="R67:S67"/>
    <mergeCell ref="T67:U67"/>
    <mergeCell ref="C70:D70"/>
    <mergeCell ref="H70:I70"/>
    <mergeCell ref="K70:L70"/>
    <mergeCell ref="P70:Q70"/>
    <mergeCell ref="R70:S70"/>
    <mergeCell ref="T70:U70"/>
    <mergeCell ref="C69:D69"/>
    <mergeCell ref="H69:I69"/>
    <mergeCell ref="K69:L69"/>
    <mergeCell ref="P69:Q69"/>
    <mergeCell ref="R69:S69"/>
    <mergeCell ref="T69:U69"/>
    <mergeCell ref="C72:D72"/>
    <mergeCell ref="H72:I72"/>
    <mergeCell ref="K72:L72"/>
    <mergeCell ref="P72:Q72"/>
    <mergeCell ref="R72:S72"/>
    <mergeCell ref="T72:U72"/>
    <mergeCell ref="C71:D71"/>
    <mergeCell ref="H71:I71"/>
    <mergeCell ref="K71:L71"/>
    <mergeCell ref="P71:Q71"/>
    <mergeCell ref="R71:S71"/>
    <mergeCell ref="T71:U71"/>
    <mergeCell ref="C74:D74"/>
    <mergeCell ref="H74:I74"/>
    <mergeCell ref="K74:L74"/>
    <mergeCell ref="P74:Q74"/>
    <mergeCell ref="R74:S74"/>
    <mergeCell ref="T74:U74"/>
    <mergeCell ref="C73:D73"/>
    <mergeCell ref="H73:I73"/>
    <mergeCell ref="K73:L73"/>
    <mergeCell ref="P73:Q73"/>
    <mergeCell ref="R73:S73"/>
    <mergeCell ref="T73:U73"/>
    <mergeCell ref="C76:D76"/>
    <mergeCell ref="H76:I76"/>
    <mergeCell ref="K76:L76"/>
    <mergeCell ref="P76:Q76"/>
    <mergeCell ref="R76:S76"/>
    <mergeCell ref="T76:U76"/>
    <mergeCell ref="C75:D75"/>
    <mergeCell ref="H75:I75"/>
    <mergeCell ref="K75:L75"/>
    <mergeCell ref="P75:Q75"/>
    <mergeCell ref="R75:S75"/>
    <mergeCell ref="T75:U75"/>
    <mergeCell ref="C78:D78"/>
    <mergeCell ref="H78:I78"/>
    <mergeCell ref="K78:L78"/>
    <mergeCell ref="P78:Q78"/>
    <mergeCell ref="R78:S78"/>
    <mergeCell ref="T78:U78"/>
    <mergeCell ref="C77:D77"/>
    <mergeCell ref="H77:I77"/>
    <mergeCell ref="K77:L77"/>
    <mergeCell ref="P77:Q77"/>
    <mergeCell ref="R77:S77"/>
    <mergeCell ref="T77:U77"/>
    <mergeCell ref="C80:D80"/>
    <mergeCell ref="H80:I80"/>
    <mergeCell ref="K80:L80"/>
    <mergeCell ref="P80:Q80"/>
    <mergeCell ref="R80:S80"/>
    <mergeCell ref="T80:U80"/>
    <mergeCell ref="C79:D79"/>
    <mergeCell ref="H79:I79"/>
    <mergeCell ref="K79:L79"/>
    <mergeCell ref="P79:Q79"/>
    <mergeCell ref="R79:S79"/>
    <mergeCell ref="T79:U79"/>
    <mergeCell ref="C82:D82"/>
    <mergeCell ref="H82:I82"/>
    <mergeCell ref="K82:L82"/>
    <mergeCell ref="P82:Q82"/>
    <mergeCell ref="R82:S82"/>
    <mergeCell ref="T82:U82"/>
    <mergeCell ref="C81:D81"/>
    <mergeCell ref="H81:I81"/>
    <mergeCell ref="K81:L81"/>
    <mergeCell ref="P81:Q81"/>
    <mergeCell ref="R81:S81"/>
    <mergeCell ref="T81:U81"/>
    <mergeCell ref="C84:D84"/>
    <mergeCell ref="H84:I84"/>
    <mergeCell ref="K84:L84"/>
    <mergeCell ref="P84:Q84"/>
    <mergeCell ref="R84:S84"/>
    <mergeCell ref="T84:U84"/>
    <mergeCell ref="C83:D83"/>
    <mergeCell ref="H83:I83"/>
    <mergeCell ref="K83:L83"/>
    <mergeCell ref="P83:Q83"/>
    <mergeCell ref="R83:S83"/>
    <mergeCell ref="T83:U83"/>
    <mergeCell ref="C86:D86"/>
    <mergeCell ref="H86:I86"/>
    <mergeCell ref="K86:L86"/>
    <mergeCell ref="P86:Q86"/>
    <mergeCell ref="R86:S86"/>
    <mergeCell ref="T86:U86"/>
    <mergeCell ref="C85:D85"/>
    <mergeCell ref="H85:I85"/>
    <mergeCell ref="K85:L85"/>
    <mergeCell ref="P85:Q85"/>
    <mergeCell ref="R85:S85"/>
    <mergeCell ref="T85:U85"/>
    <mergeCell ref="C88:D88"/>
    <mergeCell ref="H88:I88"/>
    <mergeCell ref="K88:L88"/>
    <mergeCell ref="P88:Q88"/>
    <mergeCell ref="R88:S88"/>
    <mergeCell ref="T88:U88"/>
    <mergeCell ref="C87:D87"/>
    <mergeCell ref="H87:I87"/>
    <mergeCell ref="K87:L87"/>
    <mergeCell ref="P87:Q87"/>
    <mergeCell ref="R87:S87"/>
    <mergeCell ref="T87:U87"/>
    <mergeCell ref="C90:D90"/>
    <mergeCell ref="H90:I90"/>
    <mergeCell ref="K90:L90"/>
    <mergeCell ref="P90:Q90"/>
    <mergeCell ref="R90:S90"/>
    <mergeCell ref="T90:U90"/>
    <mergeCell ref="C89:D89"/>
    <mergeCell ref="H89:I89"/>
    <mergeCell ref="K89:L89"/>
    <mergeCell ref="P89:Q89"/>
    <mergeCell ref="R89:S89"/>
    <mergeCell ref="T89:U89"/>
    <mergeCell ref="C92:D92"/>
    <mergeCell ref="H92:I92"/>
    <mergeCell ref="K92:L92"/>
    <mergeCell ref="P92:Q92"/>
    <mergeCell ref="R92:S92"/>
    <mergeCell ref="T92:U92"/>
    <mergeCell ref="C91:D91"/>
    <mergeCell ref="H91:I91"/>
    <mergeCell ref="K91:L91"/>
    <mergeCell ref="P91:Q91"/>
    <mergeCell ref="R91:S91"/>
    <mergeCell ref="T91:U91"/>
    <mergeCell ref="C94:D94"/>
    <mergeCell ref="H94:I94"/>
    <mergeCell ref="K94:L94"/>
    <mergeCell ref="P94:Q94"/>
    <mergeCell ref="R94:S94"/>
    <mergeCell ref="T94:U94"/>
    <mergeCell ref="C93:D93"/>
    <mergeCell ref="H93:I93"/>
    <mergeCell ref="K93:L93"/>
    <mergeCell ref="P93:Q93"/>
    <mergeCell ref="R93:S93"/>
    <mergeCell ref="T93:U93"/>
    <mergeCell ref="C96:D96"/>
    <mergeCell ref="H96:I96"/>
    <mergeCell ref="K96:L96"/>
    <mergeCell ref="P96:Q96"/>
    <mergeCell ref="R96:S96"/>
    <mergeCell ref="T96:U96"/>
    <mergeCell ref="C95:D95"/>
    <mergeCell ref="H95:I95"/>
    <mergeCell ref="K95:L95"/>
    <mergeCell ref="P95:Q95"/>
    <mergeCell ref="R95:S95"/>
    <mergeCell ref="T95:U95"/>
    <mergeCell ref="C98:D98"/>
    <mergeCell ref="H98:I98"/>
    <mergeCell ref="K98:L98"/>
    <mergeCell ref="P98:Q98"/>
    <mergeCell ref="R98:S98"/>
    <mergeCell ref="T98:U98"/>
    <mergeCell ref="C97:D97"/>
    <mergeCell ref="H97:I97"/>
    <mergeCell ref="K97:L97"/>
    <mergeCell ref="P97:Q97"/>
    <mergeCell ref="R97:S97"/>
    <mergeCell ref="T97:U97"/>
    <mergeCell ref="C100:D100"/>
    <mergeCell ref="H100:I100"/>
    <mergeCell ref="K100:L100"/>
    <mergeCell ref="P100:Q100"/>
    <mergeCell ref="R100:S100"/>
    <mergeCell ref="T100:U100"/>
    <mergeCell ref="C99:D99"/>
    <mergeCell ref="H99:I99"/>
    <mergeCell ref="K99:L99"/>
    <mergeCell ref="P99:Q99"/>
    <mergeCell ref="R99:S99"/>
    <mergeCell ref="T99:U99"/>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8:D108"/>
    <mergeCell ref="H108:I108"/>
    <mergeCell ref="K108:L108"/>
    <mergeCell ref="P108:Q108"/>
    <mergeCell ref="R108:S108"/>
    <mergeCell ref="T108:U108"/>
    <mergeCell ref="C107:D107"/>
    <mergeCell ref="H107:I107"/>
    <mergeCell ref="K107:L107"/>
    <mergeCell ref="P107:Q107"/>
    <mergeCell ref="R107:S107"/>
    <mergeCell ref="T107:U107"/>
  </mergeCells>
  <phoneticPr fontId="2"/>
  <conditionalFormatting sqref="G9:G11 G14:G20 G47:G57 G23:G24 G26:G32 G34:G45 G59:G108">
    <cfRule type="cellIs" dxfId="383" priority="19" stopIfTrue="1" operator="equal">
      <formula>"買"</formula>
    </cfRule>
    <cfRule type="cellIs" dxfId="382" priority="20" stopIfTrue="1" operator="equal">
      <formula>"売"</formula>
    </cfRule>
  </conditionalFormatting>
  <conditionalFormatting sqref="G12">
    <cfRule type="cellIs" dxfId="381" priority="15" stopIfTrue="1" operator="equal">
      <formula>"買"</formula>
    </cfRule>
    <cfRule type="cellIs" dxfId="380" priority="16" stopIfTrue="1" operator="equal">
      <formula>"売"</formula>
    </cfRule>
  </conditionalFormatting>
  <conditionalFormatting sqref="G13">
    <cfRule type="cellIs" dxfId="379" priority="13" stopIfTrue="1" operator="equal">
      <formula>"買"</formula>
    </cfRule>
    <cfRule type="cellIs" dxfId="378" priority="14" stopIfTrue="1" operator="equal">
      <formula>"売"</formula>
    </cfRule>
  </conditionalFormatting>
  <conditionalFormatting sqref="G22">
    <cfRule type="cellIs" dxfId="377" priority="11" stopIfTrue="1" operator="equal">
      <formula>"買"</formula>
    </cfRule>
    <cfRule type="cellIs" dxfId="376" priority="12" stopIfTrue="1" operator="equal">
      <formula>"売"</formula>
    </cfRule>
  </conditionalFormatting>
  <conditionalFormatting sqref="G25">
    <cfRule type="cellIs" dxfId="375" priority="9" stopIfTrue="1" operator="equal">
      <formula>"買"</formula>
    </cfRule>
    <cfRule type="cellIs" dxfId="374" priority="10" stopIfTrue="1" operator="equal">
      <formula>"売"</formula>
    </cfRule>
  </conditionalFormatting>
  <conditionalFormatting sqref="G33">
    <cfRule type="cellIs" dxfId="373" priority="7" stopIfTrue="1" operator="equal">
      <formula>"買"</formula>
    </cfRule>
    <cfRule type="cellIs" dxfId="372" priority="8" stopIfTrue="1" operator="equal">
      <formula>"売"</formula>
    </cfRule>
  </conditionalFormatting>
  <conditionalFormatting sqref="G21">
    <cfRule type="cellIs" dxfId="371" priority="5" stopIfTrue="1" operator="equal">
      <formula>"買"</formula>
    </cfRule>
    <cfRule type="cellIs" dxfId="370" priority="6" stopIfTrue="1" operator="equal">
      <formula>"売"</formula>
    </cfRule>
  </conditionalFormatting>
  <conditionalFormatting sqref="G46">
    <cfRule type="cellIs" dxfId="369" priority="3" stopIfTrue="1" operator="equal">
      <formula>"買"</formula>
    </cfRule>
    <cfRule type="cellIs" dxfId="368" priority="4" stopIfTrue="1" operator="equal">
      <formula>"売"</formula>
    </cfRule>
  </conditionalFormatting>
  <conditionalFormatting sqref="G58">
    <cfRule type="cellIs" dxfId="367" priority="1" stopIfTrue="1" operator="equal">
      <formula>"買"</formula>
    </cfRule>
    <cfRule type="cellIs" dxfId="366" priority="2" stopIfTrue="1" operator="equal">
      <formula>"売"</formula>
    </cfRule>
  </conditionalFormatting>
  <dataValidations count="1">
    <dataValidation type="list" allowBlank="1" showInputMessage="1" showErrorMessage="1" sqref="G9:G108" xr:uid="{00000000-0002-0000-0100-000000000000}">
      <formula1>"買,売"</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08"/>
  <sheetViews>
    <sheetView tabSelected="1" zoomScale="90" zoomScaleNormal="90" workbookViewId="0">
      <pane ySplit="8" topLeftCell="A27" activePane="bottomLeft" state="frozen"/>
      <selection pane="bottomLeft" activeCell="P5" sqref="P5:Q5"/>
    </sheetView>
  </sheetViews>
  <sheetFormatPr defaultRowHeight="13.2" x14ac:dyDescent="0.2"/>
  <cols>
    <col min="1" max="1" width="2.88671875" customWidth="1"/>
    <col min="2" max="18" width="6.5546875" customWidth="1"/>
    <col min="22" max="22" width="10.88671875" style="22" hidden="1" customWidth="1"/>
    <col min="23" max="23" width="0" hidden="1" customWidth="1"/>
  </cols>
  <sheetData>
    <row r="2" spans="2:25" x14ac:dyDescent="0.2">
      <c r="B2" s="78" t="s">
        <v>5</v>
      </c>
      <c r="C2" s="78"/>
      <c r="D2" s="89" t="s">
        <v>73</v>
      </c>
      <c r="E2" s="89"/>
      <c r="F2" s="78" t="s">
        <v>6</v>
      </c>
      <c r="G2" s="78"/>
      <c r="H2" s="81" t="s">
        <v>72</v>
      </c>
      <c r="I2" s="81"/>
      <c r="J2" s="78" t="s">
        <v>7</v>
      </c>
      <c r="K2" s="78"/>
      <c r="L2" s="88">
        <v>100000</v>
      </c>
      <c r="M2" s="89"/>
      <c r="N2" s="78" t="s">
        <v>8</v>
      </c>
      <c r="O2" s="78"/>
      <c r="P2" s="90">
        <f>SUM(L2,D4)</f>
        <v>125899.43843996804</v>
      </c>
      <c r="Q2" s="81"/>
      <c r="R2" s="1"/>
      <c r="S2" s="1"/>
      <c r="T2" s="1"/>
    </row>
    <row r="3" spans="2:25" ht="57" customHeight="1" x14ac:dyDescent="0.2">
      <c r="B3" s="78" t="s">
        <v>9</v>
      </c>
      <c r="C3" s="78"/>
      <c r="D3" s="91" t="s">
        <v>80</v>
      </c>
      <c r="E3" s="91"/>
      <c r="F3" s="91"/>
      <c r="G3" s="91"/>
      <c r="H3" s="91"/>
      <c r="I3" s="91"/>
      <c r="J3" s="78" t="s">
        <v>10</v>
      </c>
      <c r="K3" s="78"/>
      <c r="L3" s="91" t="s">
        <v>61</v>
      </c>
      <c r="M3" s="92"/>
      <c r="N3" s="92"/>
      <c r="O3" s="92"/>
      <c r="P3" s="92"/>
      <c r="Q3" s="92"/>
      <c r="R3" s="1"/>
      <c r="S3" s="1"/>
    </row>
    <row r="4" spans="2:25" x14ac:dyDescent="0.2">
      <c r="B4" s="78" t="s">
        <v>11</v>
      </c>
      <c r="C4" s="78"/>
      <c r="D4" s="86">
        <f>SUM($R$9:$S$992)</f>
        <v>25899.438439968042</v>
      </c>
      <c r="E4" s="86"/>
      <c r="F4" s="78" t="s">
        <v>12</v>
      </c>
      <c r="G4" s="78"/>
      <c r="H4" s="87">
        <f>SUM($T$9:$U$107)</f>
        <v>235.19999999999897</v>
      </c>
      <c r="I4" s="81"/>
      <c r="J4" s="93" t="s">
        <v>60</v>
      </c>
      <c r="K4" s="93"/>
      <c r="L4" s="90">
        <f>MAX($C$9:$D$989)-C9</f>
        <v>33807.4592836308</v>
      </c>
      <c r="M4" s="90"/>
      <c r="N4" s="93" t="s">
        <v>59</v>
      </c>
      <c r="O4" s="93"/>
      <c r="P4" s="94">
        <f>MAX(Y:Y)</f>
        <v>5.9100000000001374E-2</v>
      </c>
      <c r="Q4" s="94"/>
      <c r="R4" s="1"/>
      <c r="S4" s="1"/>
      <c r="T4" s="1"/>
    </row>
    <row r="5" spans="2:25" x14ac:dyDescent="0.2">
      <c r="B5" s="39" t="s">
        <v>15</v>
      </c>
      <c r="C5" s="2">
        <f>COUNTIF($R$9:$R$989,"&gt;0")</f>
        <v>17</v>
      </c>
      <c r="D5" s="38" t="s">
        <v>16</v>
      </c>
      <c r="E5" s="15">
        <f>COUNTIF($R$9:$R$989,"&lt;0")</f>
        <v>13</v>
      </c>
      <c r="F5" s="38" t="s">
        <v>17</v>
      </c>
      <c r="G5" s="2">
        <f>COUNTIF($R$9:$R$989,"=0")</f>
        <v>0</v>
      </c>
      <c r="H5" s="38" t="s">
        <v>18</v>
      </c>
      <c r="I5" s="3">
        <f>C5/SUM(C5,E5,G5)</f>
        <v>0.56666666666666665</v>
      </c>
      <c r="J5" s="77" t="s">
        <v>19</v>
      </c>
      <c r="K5" s="78"/>
      <c r="L5" s="79">
        <f>MAX(V9:V992)</f>
        <v>3</v>
      </c>
      <c r="M5" s="80"/>
      <c r="N5" s="17" t="s">
        <v>20</v>
      </c>
      <c r="O5" s="9"/>
      <c r="P5" s="79" t="e">
        <f>MAX(W9:W993)</f>
        <v>#REF!</v>
      </c>
      <c r="Q5" s="80"/>
      <c r="R5" s="1"/>
      <c r="S5" s="1"/>
      <c r="T5" s="1"/>
    </row>
    <row r="6" spans="2:25" x14ac:dyDescent="0.2">
      <c r="B6" s="11"/>
      <c r="C6" s="13"/>
      <c r="D6" s="14"/>
      <c r="E6" s="10"/>
      <c r="F6" s="11"/>
      <c r="G6" s="10"/>
      <c r="H6" s="11"/>
      <c r="I6" s="16"/>
      <c r="J6" s="11"/>
      <c r="K6" s="11"/>
      <c r="L6" s="10"/>
      <c r="M6" s="43" t="s">
        <v>66</v>
      </c>
      <c r="N6" s="12"/>
      <c r="O6" s="12"/>
      <c r="P6" s="10"/>
      <c r="Q6" s="7"/>
      <c r="R6" s="1"/>
      <c r="S6" s="1"/>
      <c r="T6" s="1"/>
    </row>
    <row r="7" spans="2:25" x14ac:dyDescent="0.2">
      <c r="B7" s="61" t="s">
        <v>21</v>
      </c>
      <c r="C7" s="63" t="s">
        <v>22</v>
      </c>
      <c r="D7" s="64"/>
      <c r="E7" s="67" t="s">
        <v>23</v>
      </c>
      <c r="F7" s="68"/>
      <c r="G7" s="68"/>
      <c r="H7" s="68"/>
      <c r="I7" s="69"/>
      <c r="J7" s="70"/>
      <c r="K7" s="71"/>
      <c r="L7" s="72"/>
      <c r="M7" s="73" t="s">
        <v>25</v>
      </c>
      <c r="N7" s="74" t="s">
        <v>26</v>
      </c>
      <c r="O7" s="75"/>
      <c r="P7" s="75"/>
      <c r="Q7" s="76"/>
      <c r="R7" s="82" t="s">
        <v>27</v>
      </c>
      <c r="S7" s="82"/>
      <c r="T7" s="82"/>
      <c r="U7" s="82"/>
    </row>
    <row r="8" spans="2:25" x14ac:dyDescent="0.2">
      <c r="B8" s="62"/>
      <c r="C8" s="65"/>
      <c r="D8" s="66"/>
      <c r="E8" s="18" t="s">
        <v>28</v>
      </c>
      <c r="F8" s="18" t="s">
        <v>29</v>
      </c>
      <c r="G8" s="18" t="s">
        <v>30</v>
      </c>
      <c r="H8" s="83" t="s">
        <v>31</v>
      </c>
      <c r="I8" s="69"/>
      <c r="J8" s="4" t="s">
        <v>32</v>
      </c>
      <c r="K8" s="84" t="s">
        <v>33</v>
      </c>
      <c r="L8" s="72"/>
      <c r="M8" s="73"/>
      <c r="N8" s="5" t="s">
        <v>28</v>
      </c>
      <c r="O8" s="5" t="s">
        <v>29</v>
      </c>
      <c r="P8" s="85" t="s">
        <v>31</v>
      </c>
      <c r="Q8" s="76"/>
      <c r="R8" s="82" t="s">
        <v>34</v>
      </c>
      <c r="S8" s="82"/>
      <c r="T8" s="82" t="s">
        <v>32</v>
      </c>
      <c r="U8" s="82"/>
      <c r="Y8" t="s">
        <v>58</v>
      </c>
    </row>
    <row r="9" spans="2:25" x14ac:dyDescent="0.2">
      <c r="B9" s="40">
        <v>1</v>
      </c>
      <c r="C9" s="53">
        <f>L2</f>
        <v>100000</v>
      </c>
      <c r="D9" s="53"/>
      <c r="E9" s="52">
        <v>2019</v>
      </c>
      <c r="F9" s="8">
        <v>43467</v>
      </c>
      <c r="G9" s="52" t="s">
        <v>3</v>
      </c>
      <c r="H9" s="60">
        <v>76.739999999999995</v>
      </c>
      <c r="I9" s="60"/>
      <c r="J9" s="52">
        <v>21</v>
      </c>
      <c r="K9" s="53">
        <f>IF(J9="","",C9*0.03)</f>
        <v>3000</v>
      </c>
      <c r="L9" s="53"/>
      <c r="M9" s="51">
        <f>IF(J9="","",(K9/J9)/LOOKUP(RIGHT($D$2,3),定数!$A$6:$A$13,定数!$B$6:$B$13))</f>
        <v>1.4285714285714286</v>
      </c>
      <c r="N9" s="52">
        <v>2019</v>
      </c>
      <c r="O9" s="8">
        <v>43467</v>
      </c>
      <c r="P9" s="59">
        <v>76.472999999999999</v>
      </c>
      <c r="Q9" s="59"/>
      <c r="R9" s="57">
        <f>IF(P9="","",T9*M9*LOOKUP(RIGHT($D$2,3),定数!$A$6:$A$13,定数!$B$6:$B$13))</f>
        <v>3814.2857142856556</v>
      </c>
      <c r="S9" s="57"/>
      <c r="T9" s="58">
        <f>IF(P9="","",IF(G9="買",(P9-H9),(H9-P9))*IF(RIGHT($D$2,3)="JPY",100,10000))</f>
        <v>26.699999999999591</v>
      </c>
      <c r="U9" s="58"/>
      <c r="V9" s="1">
        <f>IF(T9&lt;&gt;"",IF(T9&gt;0,1+V8,0),"")</f>
        <v>1</v>
      </c>
      <c r="W9">
        <f>IF(T9&lt;&gt;"",IF(T9&lt;0,1+W8,0),"")</f>
        <v>0</v>
      </c>
    </row>
    <row r="10" spans="2:25" x14ac:dyDescent="0.2">
      <c r="B10" s="40">
        <v>2</v>
      </c>
      <c r="C10" s="53">
        <f t="shared" ref="C10:C72" si="0">IF(R9="","",C9+R9)</f>
        <v>103814.28571428565</v>
      </c>
      <c r="D10" s="53"/>
      <c r="E10" s="52">
        <v>2019</v>
      </c>
      <c r="F10" s="8">
        <v>43468</v>
      </c>
      <c r="G10" s="52" t="s">
        <v>4</v>
      </c>
      <c r="H10" s="60">
        <v>75.459999999999994</v>
      </c>
      <c r="I10" s="60"/>
      <c r="J10" s="52">
        <v>64</v>
      </c>
      <c r="K10" s="55">
        <f t="shared" ref="K10:K38" si="1">IF(J10="","",C10*0.03)</f>
        <v>3114.4285714285693</v>
      </c>
      <c r="L10" s="56"/>
      <c r="M10" s="51">
        <f>IF(J10="","",(K10/J10)/LOOKUP(RIGHT($D$2,3),定数!$A$6:$A$13,定数!$B$6:$B$13))</f>
        <v>0.48662946428571396</v>
      </c>
      <c r="N10" s="52">
        <v>2019</v>
      </c>
      <c r="O10" s="8">
        <v>43469</v>
      </c>
      <c r="P10" s="59">
        <v>76.394999999999996</v>
      </c>
      <c r="Q10" s="59"/>
      <c r="R10" s="57">
        <f>IF(P10="","",T10*M10*LOOKUP(RIGHT($D$2,3),定数!$A$6:$A$13,定数!$B$6:$B$13))</f>
        <v>4549.9854910714366</v>
      </c>
      <c r="S10" s="57"/>
      <c r="T10" s="58">
        <f>IF(P10="","",IF(G10="買",(P10-H10),(H10-P10))*IF(RIGHT($D$2,3)="JPY",100,10000))</f>
        <v>93.500000000000227</v>
      </c>
      <c r="U10" s="58"/>
      <c r="V10" s="22">
        <f t="shared" ref="V10:V22" si="2">IF(T10&lt;&gt;"",IF(T10&gt;0,1+V9,0),"")</f>
        <v>2</v>
      </c>
      <c r="W10">
        <f t="shared" ref="W10:W72" si="3">IF(T10&lt;&gt;"",IF(T10&lt;0,1+W9,0),"")</f>
        <v>0</v>
      </c>
      <c r="X10" s="41">
        <f>IF(C10&lt;&gt;"",MAX(C10,C9),"")</f>
        <v>103814.28571428565</v>
      </c>
    </row>
    <row r="11" spans="2:25" x14ac:dyDescent="0.2">
      <c r="B11" s="40">
        <v>3</v>
      </c>
      <c r="C11" s="53">
        <f t="shared" si="0"/>
        <v>108364.27120535709</v>
      </c>
      <c r="D11" s="53"/>
      <c r="E11" s="52">
        <v>2019</v>
      </c>
      <c r="F11" s="8">
        <v>43472</v>
      </c>
      <c r="G11" s="52" t="s">
        <v>4</v>
      </c>
      <c r="H11" s="60">
        <v>77.290000000000006</v>
      </c>
      <c r="I11" s="60"/>
      <c r="J11" s="52">
        <v>16</v>
      </c>
      <c r="K11" s="55">
        <f t="shared" si="1"/>
        <v>3250.9281361607123</v>
      </c>
      <c r="L11" s="56"/>
      <c r="M11" s="51">
        <f>IF(J11="","",(K11/J11)/LOOKUP(RIGHT($D$2,3),定数!$A$6:$A$13,定数!$B$6:$B$13))</f>
        <v>2.0318300851004452</v>
      </c>
      <c r="N11" s="52">
        <v>2019</v>
      </c>
      <c r="O11" s="8">
        <v>43472</v>
      </c>
      <c r="P11" s="59">
        <v>77.13</v>
      </c>
      <c r="Q11" s="59"/>
      <c r="R11" s="57">
        <f>IF(P11="","",T11*M11*LOOKUP(RIGHT($D$2,3),定数!$A$6:$A$13,定数!$B$6:$B$13))</f>
        <v>-3250.9281361609319</v>
      </c>
      <c r="S11" s="57"/>
      <c r="T11" s="58">
        <f>IF(P11="","",IF(G11="買",(P11-H11),(H11-P11))*IF(RIGHT($D$2,3)="JPY",100,10000))</f>
        <v>-16.00000000000108</v>
      </c>
      <c r="U11" s="58"/>
      <c r="V11" s="22">
        <f t="shared" si="2"/>
        <v>0</v>
      </c>
      <c r="W11">
        <f t="shared" si="3"/>
        <v>1</v>
      </c>
      <c r="X11" s="41">
        <f>IF(C11&lt;&gt;"",MAX(X10,C11),"")</f>
        <v>108364.27120535709</v>
      </c>
      <c r="Y11" s="42">
        <f>IF(X11&lt;&gt;"",1-(C11/X11),"")</f>
        <v>0</v>
      </c>
    </row>
    <row r="12" spans="2:25" x14ac:dyDescent="0.2">
      <c r="B12" s="40">
        <v>4</v>
      </c>
      <c r="C12" s="53">
        <f t="shared" si="0"/>
        <v>105113.34306919615</v>
      </c>
      <c r="D12" s="53"/>
      <c r="E12" s="52">
        <v>2019</v>
      </c>
      <c r="F12" s="8">
        <v>43472</v>
      </c>
      <c r="G12" s="52" t="s">
        <v>4</v>
      </c>
      <c r="H12" s="60">
        <v>77.319999999999993</v>
      </c>
      <c r="I12" s="60"/>
      <c r="J12" s="52">
        <v>23</v>
      </c>
      <c r="K12" s="55">
        <f t="shared" si="1"/>
        <v>3153.4002920758844</v>
      </c>
      <c r="L12" s="56"/>
      <c r="M12" s="51">
        <f>IF(J12="","",(K12/J12)/LOOKUP(RIGHT($D$2,3),定数!$A$6:$A$13,定数!$B$6:$B$13))</f>
        <v>1.3710436052503845</v>
      </c>
      <c r="N12" s="52">
        <v>2019</v>
      </c>
      <c r="O12" s="8">
        <v>43472</v>
      </c>
      <c r="P12" s="59">
        <v>77.646000000000001</v>
      </c>
      <c r="Q12" s="59"/>
      <c r="R12" s="57">
        <f>IF(P12="","",T12*M12*LOOKUP(RIGHT($D$2,3),定数!$A$6:$A$13,定数!$B$6:$B$13))</f>
        <v>4469.6021531163578</v>
      </c>
      <c r="S12" s="57"/>
      <c r="T12" s="58">
        <f t="shared" ref="T12:T74" si="4">IF(P12="","",IF(G12="買",(P12-H12),(H12-P12))*IF(RIGHT($D$2,3)="JPY",100,10000))</f>
        <v>32.600000000000762</v>
      </c>
      <c r="U12" s="58"/>
      <c r="V12" s="22">
        <f t="shared" si="2"/>
        <v>1</v>
      </c>
      <c r="W12">
        <f t="shared" si="3"/>
        <v>0</v>
      </c>
      <c r="X12" s="41">
        <f t="shared" ref="X12:X74" si="5">IF(C12&lt;&gt;"",MAX(X11,C12),"")</f>
        <v>108364.27120535709</v>
      </c>
      <c r="Y12" s="42">
        <f t="shared" ref="Y12:Y74" si="6">IF(X12&lt;&gt;"",1-(C12/X12),"")</f>
        <v>3.0000000000002025E-2</v>
      </c>
    </row>
    <row r="13" spans="2:25" x14ac:dyDescent="0.2">
      <c r="B13" s="50">
        <v>5</v>
      </c>
      <c r="C13" s="53">
        <f t="shared" si="0"/>
        <v>109582.94522231251</v>
      </c>
      <c r="D13" s="53"/>
      <c r="E13" s="52">
        <v>2019</v>
      </c>
      <c r="F13" s="8">
        <v>43473</v>
      </c>
      <c r="G13" s="52" t="s">
        <v>4</v>
      </c>
      <c r="H13" s="60">
        <v>77.66</v>
      </c>
      <c r="I13" s="60"/>
      <c r="J13" s="52">
        <v>14</v>
      </c>
      <c r="K13" s="55">
        <f t="shared" si="1"/>
        <v>3287.4883566693752</v>
      </c>
      <c r="L13" s="56"/>
      <c r="M13" s="51">
        <f>IF(J13="","",(K13/J13)/LOOKUP(RIGHT($D$2,3),定数!$A$6:$A$13,定数!$B$6:$B$13))</f>
        <v>2.3482059690495536</v>
      </c>
      <c r="N13" s="52">
        <v>2019</v>
      </c>
      <c r="O13" s="8">
        <v>43473</v>
      </c>
      <c r="P13" s="59">
        <v>77.52</v>
      </c>
      <c r="Q13" s="59"/>
      <c r="R13" s="57">
        <f>IF(P13="","",T13*M13*LOOKUP(RIGHT($D$2,3),定数!$A$6:$A$13,定数!$B$6:$B$13))</f>
        <v>-3287.4883566693879</v>
      </c>
      <c r="S13" s="57"/>
      <c r="T13" s="58">
        <f t="shared" si="4"/>
        <v>-14.000000000000057</v>
      </c>
      <c r="U13" s="58"/>
      <c r="V13" s="22">
        <f t="shared" si="2"/>
        <v>0</v>
      </c>
      <c r="W13">
        <f t="shared" si="3"/>
        <v>1</v>
      </c>
      <c r="X13" s="41">
        <f t="shared" si="5"/>
        <v>109582.94522231251</v>
      </c>
      <c r="Y13" s="42">
        <f t="shared" si="6"/>
        <v>0</v>
      </c>
    </row>
    <row r="14" spans="2:25" x14ac:dyDescent="0.2">
      <c r="B14" s="50">
        <v>6</v>
      </c>
      <c r="C14" s="53">
        <f t="shared" si="0"/>
        <v>106295.45686564312</v>
      </c>
      <c r="D14" s="53"/>
      <c r="E14" s="52">
        <v>2019</v>
      </c>
      <c r="F14" s="8">
        <v>43474</v>
      </c>
      <c r="G14" s="52" t="s">
        <v>4</v>
      </c>
      <c r="H14" s="60">
        <v>77.959999999999994</v>
      </c>
      <c r="I14" s="60"/>
      <c r="J14" s="52">
        <v>15</v>
      </c>
      <c r="K14" s="55">
        <f t="shared" si="1"/>
        <v>3188.8637059692937</v>
      </c>
      <c r="L14" s="56"/>
      <c r="M14" s="51">
        <f>IF(J14="","",(K14/J14)/LOOKUP(RIGHT($D$2,3),定数!$A$6:$A$13,定数!$B$6:$B$13))</f>
        <v>2.1259091373128625</v>
      </c>
      <c r="N14" s="52">
        <v>2019</v>
      </c>
      <c r="O14" s="8">
        <v>43474</v>
      </c>
      <c r="P14" s="59">
        <v>77.81</v>
      </c>
      <c r="Q14" s="59"/>
      <c r="R14" s="57">
        <f>IF(P14="","",T14*M14*LOOKUP(RIGHT($D$2,3),定数!$A$6:$A$13,定数!$B$6:$B$13))</f>
        <v>-3188.8637059691123</v>
      </c>
      <c r="S14" s="57"/>
      <c r="T14" s="58">
        <f t="shared" si="4"/>
        <v>-14.999999999999147</v>
      </c>
      <c r="U14" s="58"/>
      <c r="V14" s="22">
        <f t="shared" si="2"/>
        <v>0</v>
      </c>
      <c r="W14">
        <f t="shared" si="3"/>
        <v>2</v>
      </c>
      <c r="X14" s="41">
        <f t="shared" si="5"/>
        <v>109582.94522231251</v>
      </c>
      <c r="Y14" s="42">
        <f t="shared" si="6"/>
        <v>3.0000000000000138E-2</v>
      </c>
    </row>
    <row r="15" spans="2:25" x14ac:dyDescent="0.2">
      <c r="B15" s="50">
        <v>7</v>
      </c>
      <c r="C15" s="53">
        <f t="shared" si="0"/>
        <v>103106.59315967401</v>
      </c>
      <c r="D15" s="53"/>
      <c r="E15" s="52">
        <v>2019</v>
      </c>
      <c r="F15" s="8">
        <v>43475</v>
      </c>
      <c r="G15" s="52" t="s">
        <v>4</v>
      </c>
      <c r="H15" s="60">
        <v>77.89</v>
      </c>
      <c r="I15" s="60"/>
      <c r="J15" s="52">
        <v>25</v>
      </c>
      <c r="K15" s="55">
        <f t="shared" si="1"/>
        <v>3093.1977947902201</v>
      </c>
      <c r="L15" s="56"/>
      <c r="M15" s="51">
        <f>IF(J15="","",(K15/J15)/LOOKUP(RIGHT($D$2,3),定数!$A$6:$A$13,定数!$B$6:$B$13))</f>
        <v>1.237279117916088</v>
      </c>
      <c r="N15" s="52">
        <v>2019</v>
      </c>
      <c r="O15" s="8">
        <v>43476</v>
      </c>
      <c r="P15" s="59">
        <v>78.23</v>
      </c>
      <c r="Q15" s="59"/>
      <c r="R15" s="57">
        <f>IF(P15="","",T15*M15*LOOKUP(RIGHT($D$2,3),定数!$A$6:$A$13,定数!$B$6:$B$13))</f>
        <v>4206.7490009147414</v>
      </c>
      <c r="S15" s="57"/>
      <c r="T15" s="58">
        <f t="shared" si="4"/>
        <v>34.000000000000341</v>
      </c>
      <c r="U15" s="58"/>
      <c r="V15" s="22">
        <f t="shared" si="2"/>
        <v>1</v>
      </c>
      <c r="W15">
        <f t="shared" si="3"/>
        <v>0</v>
      </c>
      <c r="X15" s="41">
        <f t="shared" si="5"/>
        <v>109582.94522231251</v>
      </c>
      <c r="Y15" s="42">
        <f t="shared" si="6"/>
        <v>5.9099999999998487E-2</v>
      </c>
    </row>
    <row r="16" spans="2:25" x14ac:dyDescent="0.2">
      <c r="B16" s="50">
        <v>8</v>
      </c>
      <c r="C16" s="53">
        <f t="shared" si="0"/>
        <v>107313.34216058876</v>
      </c>
      <c r="D16" s="53"/>
      <c r="E16" s="52">
        <v>2019</v>
      </c>
      <c r="F16" s="8">
        <v>43476</v>
      </c>
      <c r="G16" s="52" t="s">
        <v>4</v>
      </c>
      <c r="H16" s="60">
        <v>77.97</v>
      </c>
      <c r="I16" s="60"/>
      <c r="J16" s="52">
        <v>16</v>
      </c>
      <c r="K16" s="55">
        <f t="shared" si="1"/>
        <v>3219.4002648176624</v>
      </c>
      <c r="L16" s="56"/>
      <c r="M16" s="51">
        <f>IF(J16="","",(K16/J16)/LOOKUP(RIGHT($D$2,3),定数!$A$6:$A$13,定数!$B$6:$B$13))</f>
        <v>2.0121251655110388</v>
      </c>
      <c r="N16" s="52">
        <v>2019</v>
      </c>
      <c r="O16" s="8">
        <v>43476</v>
      </c>
      <c r="P16" s="59">
        <v>78.149000000000001</v>
      </c>
      <c r="Q16" s="59"/>
      <c r="R16" s="57">
        <f>IF(P16="","",T16*M16*LOOKUP(RIGHT($D$2,3),定数!$A$6:$A$13,定数!$B$6:$B$13))</f>
        <v>3601.7040462648006</v>
      </c>
      <c r="S16" s="57"/>
      <c r="T16" s="58">
        <f t="shared" si="4"/>
        <v>17.900000000000205</v>
      </c>
      <c r="U16" s="58"/>
      <c r="V16" s="22">
        <f t="shared" si="2"/>
        <v>2</v>
      </c>
      <c r="W16">
        <f t="shared" si="3"/>
        <v>0</v>
      </c>
      <c r="X16" s="41">
        <f t="shared" si="5"/>
        <v>109582.94522231251</v>
      </c>
      <c r="Y16" s="42">
        <f t="shared" si="6"/>
        <v>2.0711279999998E-2</v>
      </c>
    </row>
    <row r="17" spans="2:25" x14ac:dyDescent="0.2">
      <c r="B17" s="50">
        <v>9</v>
      </c>
      <c r="C17" s="53">
        <f t="shared" si="0"/>
        <v>110915.04620685356</v>
      </c>
      <c r="D17" s="53"/>
      <c r="E17" s="52">
        <v>2019</v>
      </c>
      <c r="F17" s="8">
        <v>43476</v>
      </c>
      <c r="G17" s="52" t="s">
        <v>4</v>
      </c>
      <c r="H17" s="60">
        <v>78.19</v>
      </c>
      <c r="I17" s="60"/>
      <c r="J17" s="52">
        <v>12</v>
      </c>
      <c r="K17" s="55">
        <f t="shared" si="1"/>
        <v>3327.4513862056065</v>
      </c>
      <c r="L17" s="56"/>
      <c r="M17" s="51">
        <f>IF(J17="","",(K17/J17)/LOOKUP(RIGHT($D$2,3),定数!$A$6:$A$13,定数!$B$6:$B$13))</f>
        <v>2.7728761551713386</v>
      </c>
      <c r="N17" s="52">
        <v>2019</v>
      </c>
      <c r="O17" s="8">
        <v>43476</v>
      </c>
      <c r="P17" s="59">
        <v>78.069999999999993</v>
      </c>
      <c r="Q17" s="59"/>
      <c r="R17" s="57">
        <f>IF(P17="","",T17*M17*LOOKUP(RIGHT($D$2,3),定数!$A$6:$A$13,定数!$B$6:$B$13))</f>
        <v>-3327.4513862057324</v>
      </c>
      <c r="S17" s="57"/>
      <c r="T17" s="58">
        <f t="shared" si="4"/>
        <v>-12.000000000000455</v>
      </c>
      <c r="U17" s="58"/>
      <c r="V17" s="22">
        <f t="shared" si="2"/>
        <v>0</v>
      </c>
      <c r="W17">
        <f t="shared" si="3"/>
        <v>1</v>
      </c>
      <c r="X17" s="41">
        <f t="shared" si="5"/>
        <v>110915.04620685356</v>
      </c>
      <c r="Y17" s="42">
        <f t="shared" si="6"/>
        <v>0</v>
      </c>
    </row>
    <row r="18" spans="2:25" x14ac:dyDescent="0.2">
      <c r="B18" s="50">
        <v>10</v>
      </c>
      <c r="C18" s="53">
        <f t="shared" si="0"/>
        <v>107587.59482064782</v>
      </c>
      <c r="D18" s="53"/>
      <c r="E18" s="52">
        <v>2019</v>
      </c>
      <c r="F18" s="8">
        <v>43487</v>
      </c>
      <c r="G18" s="52" t="s">
        <v>3</v>
      </c>
      <c r="H18" s="60">
        <v>78.34</v>
      </c>
      <c r="I18" s="60"/>
      <c r="J18" s="52">
        <v>15</v>
      </c>
      <c r="K18" s="55">
        <f t="shared" si="1"/>
        <v>3227.6278446194347</v>
      </c>
      <c r="L18" s="56"/>
      <c r="M18" s="51">
        <f>IF(J18="","",(K18/J18)/LOOKUP(RIGHT($D$2,3),定数!$A$6:$A$13,定数!$B$6:$B$13))</f>
        <v>2.1517518964129563</v>
      </c>
      <c r="N18" s="52">
        <v>2019</v>
      </c>
      <c r="O18" s="8">
        <v>43487</v>
      </c>
      <c r="P18" s="59">
        <v>78.150000000000006</v>
      </c>
      <c r="Q18" s="59"/>
      <c r="R18" s="57">
        <f>IF(P18="","",T18*M18*LOOKUP(RIGHT($D$2,3),定数!$A$6:$A$13,定数!$B$6:$B$13))</f>
        <v>4088.3286031845678</v>
      </c>
      <c r="S18" s="57"/>
      <c r="T18" s="58">
        <f t="shared" si="4"/>
        <v>18.999999999999773</v>
      </c>
      <c r="U18" s="58"/>
      <c r="V18" s="22">
        <f t="shared" si="2"/>
        <v>1</v>
      </c>
      <c r="W18">
        <f t="shared" si="3"/>
        <v>0</v>
      </c>
      <c r="X18" s="41">
        <f t="shared" si="5"/>
        <v>110915.04620685356</v>
      </c>
      <c r="Y18" s="42">
        <f t="shared" si="6"/>
        <v>3.0000000000001137E-2</v>
      </c>
    </row>
    <row r="19" spans="2:25" x14ac:dyDescent="0.2">
      <c r="B19" s="50">
        <v>11</v>
      </c>
      <c r="C19" s="53">
        <f t="shared" si="0"/>
        <v>111675.92342383238</v>
      </c>
      <c r="D19" s="53"/>
      <c r="E19" s="52">
        <v>2019</v>
      </c>
      <c r="F19" s="8">
        <v>43489</v>
      </c>
      <c r="G19" s="52" t="s">
        <v>3</v>
      </c>
      <c r="H19" s="60">
        <v>77.680000000000007</v>
      </c>
      <c r="I19" s="60"/>
      <c r="J19" s="52">
        <v>25</v>
      </c>
      <c r="K19" s="55">
        <f t="shared" si="1"/>
        <v>3350.2777027149714</v>
      </c>
      <c r="L19" s="56"/>
      <c r="M19" s="51">
        <f>IF(J19="","",(K19/J19)/LOOKUP(RIGHT($D$2,3),定数!$A$6:$A$13,定数!$B$6:$B$13))</f>
        <v>1.3401110810859884</v>
      </c>
      <c r="N19" s="52">
        <v>2019</v>
      </c>
      <c r="O19" s="8">
        <v>43489</v>
      </c>
      <c r="P19" s="59">
        <v>77.930000000000007</v>
      </c>
      <c r="Q19" s="59"/>
      <c r="R19" s="57">
        <f>IF(P19="","",T19*M19*LOOKUP(RIGHT($D$2,3),定数!$A$6:$A$13,定数!$B$6:$B$13))</f>
        <v>-3350.2777027149714</v>
      </c>
      <c r="S19" s="57"/>
      <c r="T19" s="58">
        <f t="shared" si="4"/>
        <v>-25</v>
      </c>
      <c r="U19" s="58"/>
      <c r="V19" s="22">
        <f t="shared" si="2"/>
        <v>0</v>
      </c>
      <c r="W19">
        <f t="shared" si="3"/>
        <v>1</v>
      </c>
      <c r="X19" s="41">
        <f t="shared" si="5"/>
        <v>111675.92342383238</v>
      </c>
      <c r="Y19" s="42">
        <f t="shared" si="6"/>
        <v>0</v>
      </c>
    </row>
    <row r="20" spans="2:25" x14ac:dyDescent="0.2">
      <c r="B20" s="50">
        <v>12</v>
      </c>
      <c r="C20" s="53">
        <f t="shared" si="0"/>
        <v>108325.64572111741</v>
      </c>
      <c r="D20" s="53"/>
      <c r="E20" s="52">
        <v>2019</v>
      </c>
      <c r="F20" s="8">
        <v>43489</v>
      </c>
      <c r="G20" s="52" t="s">
        <v>3</v>
      </c>
      <c r="H20" s="60">
        <v>77.739999999999995</v>
      </c>
      <c r="I20" s="60"/>
      <c r="J20" s="52">
        <v>18</v>
      </c>
      <c r="K20" s="55">
        <f t="shared" si="1"/>
        <v>3249.769371633522</v>
      </c>
      <c r="L20" s="56"/>
      <c r="M20" s="51">
        <f>IF(J20="","",(K20/J20)/LOOKUP(RIGHT($D$2,3),定数!$A$6:$A$13,定数!$B$6:$B$13))</f>
        <v>1.8054274286852898</v>
      </c>
      <c r="N20" s="52">
        <v>2019</v>
      </c>
      <c r="O20" s="8">
        <v>43489</v>
      </c>
      <c r="P20" s="59">
        <v>77.53</v>
      </c>
      <c r="Q20" s="59"/>
      <c r="R20" s="57">
        <f>IF(P20="","",T20*M20*LOOKUP(RIGHT($D$2,3),定数!$A$6:$A$13,定数!$B$6:$B$13))</f>
        <v>3791.3976002389959</v>
      </c>
      <c r="S20" s="57"/>
      <c r="T20" s="58">
        <f t="shared" si="4"/>
        <v>20.999999999999375</v>
      </c>
      <c r="U20" s="58"/>
      <c r="V20" s="22">
        <f t="shared" si="2"/>
        <v>1</v>
      </c>
      <c r="W20">
        <f t="shared" si="3"/>
        <v>0</v>
      </c>
      <c r="X20" s="41">
        <f t="shared" si="5"/>
        <v>111675.92342383238</v>
      </c>
      <c r="Y20" s="42">
        <f t="shared" si="6"/>
        <v>3.0000000000000027E-2</v>
      </c>
    </row>
    <row r="21" spans="2:25" x14ac:dyDescent="0.2">
      <c r="B21" s="50">
        <v>13</v>
      </c>
      <c r="C21" s="53">
        <f t="shared" si="0"/>
        <v>112117.04332135641</v>
      </c>
      <c r="D21" s="53"/>
      <c r="E21" s="52">
        <v>2019</v>
      </c>
      <c r="F21" s="8">
        <v>43493</v>
      </c>
      <c r="G21" s="52" t="s">
        <v>3</v>
      </c>
      <c r="H21" s="60">
        <v>78.5</v>
      </c>
      <c r="I21" s="60"/>
      <c r="J21" s="52">
        <v>15</v>
      </c>
      <c r="K21" s="55">
        <f t="shared" si="1"/>
        <v>3363.511299640692</v>
      </c>
      <c r="L21" s="56"/>
      <c r="M21" s="51">
        <f>IF(J21="","",(K21/J21)/LOOKUP(RIGHT($D$2,3),定数!$A$6:$A$13,定数!$B$6:$B$13))</f>
        <v>2.2423408664271283</v>
      </c>
      <c r="N21" s="52">
        <v>2019</v>
      </c>
      <c r="O21" s="8">
        <v>43493</v>
      </c>
      <c r="P21" s="59">
        <v>78.316999999999993</v>
      </c>
      <c r="Q21" s="59"/>
      <c r="R21" s="57">
        <f>IF(P21="","",T21*M21*LOOKUP(RIGHT($D$2,3),定数!$A$6:$A$13,定数!$B$6:$B$13))</f>
        <v>4103.4837855617998</v>
      </c>
      <c r="S21" s="57"/>
      <c r="T21" s="58">
        <f t="shared" si="4"/>
        <v>18.300000000000693</v>
      </c>
      <c r="U21" s="58"/>
      <c r="V21" s="22">
        <f t="shared" si="2"/>
        <v>2</v>
      </c>
      <c r="W21">
        <f t="shared" si="3"/>
        <v>0</v>
      </c>
      <c r="X21" s="41">
        <f t="shared" si="5"/>
        <v>112117.04332135641</v>
      </c>
      <c r="Y21" s="42">
        <f t="shared" si="6"/>
        <v>0</v>
      </c>
    </row>
    <row r="22" spans="2:25" x14ac:dyDescent="0.2">
      <c r="B22" s="50">
        <v>14</v>
      </c>
      <c r="C22" s="53">
        <f t="shared" si="0"/>
        <v>116220.52710691821</v>
      </c>
      <c r="D22" s="53"/>
      <c r="E22" s="52">
        <v>2019</v>
      </c>
      <c r="F22" s="8">
        <v>43495</v>
      </c>
      <c r="G22" s="52" t="s">
        <v>4</v>
      </c>
      <c r="H22" s="60">
        <v>78.73</v>
      </c>
      <c r="I22" s="60"/>
      <c r="J22" s="52">
        <v>14</v>
      </c>
      <c r="K22" s="55">
        <f t="shared" si="1"/>
        <v>3486.6158132075461</v>
      </c>
      <c r="L22" s="56"/>
      <c r="M22" s="51">
        <f>IF(J22="","",(K22/J22)/LOOKUP(RIGHT($D$2,3),定数!$A$6:$A$13,定数!$B$6:$B$13))</f>
        <v>2.4904398665768186</v>
      </c>
      <c r="N22" s="52">
        <v>2019</v>
      </c>
      <c r="O22" s="8">
        <v>43495</v>
      </c>
      <c r="P22" s="59">
        <v>78.912999999999997</v>
      </c>
      <c r="Q22" s="59"/>
      <c r="R22" s="57">
        <f>IF(P22="","",T22*M22*LOOKUP(RIGHT($D$2,3),定数!$A$6:$A$13,定数!$B$6:$B$13))</f>
        <v>4557.5049558353967</v>
      </c>
      <c r="S22" s="57"/>
      <c r="T22" s="58">
        <f t="shared" si="4"/>
        <v>18.299999999999272</v>
      </c>
      <c r="U22" s="58"/>
      <c r="V22" s="22">
        <f t="shared" si="2"/>
        <v>3</v>
      </c>
      <c r="W22">
        <f t="shared" si="3"/>
        <v>0</v>
      </c>
      <c r="X22" s="41">
        <f t="shared" si="5"/>
        <v>116220.52710691821</v>
      </c>
      <c r="Y22" s="42">
        <f t="shared" si="6"/>
        <v>0</v>
      </c>
    </row>
    <row r="23" spans="2:25" x14ac:dyDescent="0.2">
      <c r="B23" s="50">
        <v>15</v>
      </c>
      <c r="C23" s="53">
        <f t="shared" si="0"/>
        <v>120778.0320627536</v>
      </c>
      <c r="D23" s="53"/>
      <c r="E23" s="52">
        <v>2019</v>
      </c>
      <c r="F23" s="8">
        <v>43496</v>
      </c>
      <c r="G23" s="52" t="s">
        <v>4</v>
      </c>
      <c r="H23" s="60">
        <v>79.08</v>
      </c>
      <c r="I23" s="60"/>
      <c r="J23" s="52">
        <v>11</v>
      </c>
      <c r="K23" s="55">
        <f t="shared" si="1"/>
        <v>3623.3409618826076</v>
      </c>
      <c r="L23" s="56"/>
      <c r="M23" s="51">
        <f>IF(J23="","",(K23/J23)/LOOKUP(RIGHT($D$2,3),定数!$A$6:$A$13,定数!$B$6:$B$13))</f>
        <v>3.2939463289841888</v>
      </c>
      <c r="N23" s="52">
        <v>2019</v>
      </c>
      <c r="O23" s="8">
        <v>43496</v>
      </c>
      <c r="P23" s="59">
        <v>78.97</v>
      </c>
      <c r="Q23" s="59"/>
      <c r="R23" s="57">
        <f>IF(P23="","",T23*M23*LOOKUP(RIGHT($D$2,3),定数!$A$6:$A$13,定数!$B$6:$B$13))</f>
        <v>-3623.340961882589</v>
      </c>
      <c r="S23" s="57"/>
      <c r="T23" s="58">
        <f t="shared" si="4"/>
        <v>-10.999999999999943</v>
      </c>
      <c r="U23" s="58"/>
      <c r="V23" t="str">
        <f t="shared" ref="V23:W73" si="7">IF(S23&lt;&gt;"",IF(S23&lt;0,1+V22,0),"")</f>
        <v/>
      </c>
      <c r="W23">
        <f t="shared" si="3"/>
        <v>1</v>
      </c>
      <c r="X23" s="41">
        <f t="shared" si="5"/>
        <v>120778.0320627536</v>
      </c>
      <c r="Y23" s="42">
        <f t="shared" si="6"/>
        <v>0</v>
      </c>
    </row>
    <row r="24" spans="2:25" x14ac:dyDescent="0.2">
      <c r="B24" s="50">
        <v>16</v>
      </c>
      <c r="C24" s="53">
        <f t="shared" si="0"/>
        <v>117154.69110087102</v>
      </c>
      <c r="D24" s="53"/>
      <c r="E24" s="52">
        <v>2019</v>
      </c>
      <c r="F24" s="8">
        <v>43500</v>
      </c>
      <c r="G24" s="52" t="s">
        <v>4</v>
      </c>
      <c r="H24" s="60">
        <v>79.45</v>
      </c>
      <c r="I24" s="60"/>
      <c r="J24" s="52">
        <v>14</v>
      </c>
      <c r="K24" s="55">
        <f t="shared" si="1"/>
        <v>3514.6407330261304</v>
      </c>
      <c r="L24" s="56"/>
      <c r="M24" s="51">
        <f>IF(J24="","",(K24/J24)/LOOKUP(RIGHT($D$2,3),定数!$A$6:$A$13,定数!$B$6:$B$13))</f>
        <v>2.5104576664472362</v>
      </c>
      <c r="N24" s="52">
        <v>2019</v>
      </c>
      <c r="O24" s="8">
        <v>43500</v>
      </c>
      <c r="P24" s="59">
        <v>79.31</v>
      </c>
      <c r="Q24" s="59"/>
      <c r="R24" s="57">
        <f>IF(P24="","",T24*M24*LOOKUP(RIGHT($D$2,3),定数!$A$6:$A$13,定数!$B$6:$B$13))</f>
        <v>-3514.6407330261445</v>
      </c>
      <c r="S24" s="57"/>
      <c r="T24" s="58">
        <f t="shared" si="4"/>
        <v>-14.000000000000057</v>
      </c>
      <c r="U24" s="58"/>
      <c r="V24" t="str">
        <f t="shared" si="7"/>
        <v/>
      </c>
      <c r="W24">
        <f t="shared" si="3"/>
        <v>2</v>
      </c>
      <c r="X24" s="41">
        <f t="shared" si="5"/>
        <v>120778.0320627536</v>
      </c>
      <c r="Y24" s="42">
        <f t="shared" si="6"/>
        <v>2.9999999999999805E-2</v>
      </c>
    </row>
    <row r="25" spans="2:25" x14ac:dyDescent="0.2">
      <c r="B25" s="50">
        <v>17</v>
      </c>
      <c r="C25" s="53">
        <f t="shared" si="0"/>
        <v>113640.05036784487</v>
      </c>
      <c r="D25" s="53"/>
      <c r="E25" s="52">
        <v>2019</v>
      </c>
      <c r="F25" s="8">
        <v>43501</v>
      </c>
      <c r="G25" s="52" t="s">
        <v>3</v>
      </c>
      <c r="H25" s="60">
        <v>79.3</v>
      </c>
      <c r="I25" s="60"/>
      <c r="J25" s="52">
        <v>11</v>
      </c>
      <c r="K25" s="55">
        <f t="shared" si="1"/>
        <v>3409.2015110353459</v>
      </c>
      <c r="L25" s="56"/>
      <c r="M25" s="51">
        <f>IF(J25="","",(K25/J25)/LOOKUP(RIGHT($D$2,3),定数!$A$6:$A$13,定数!$B$6:$B$13))</f>
        <v>3.0992741009412237</v>
      </c>
      <c r="N25" s="52">
        <v>2019</v>
      </c>
      <c r="O25" s="8">
        <v>43501</v>
      </c>
      <c r="P25" s="60">
        <v>79.161000000000001</v>
      </c>
      <c r="Q25" s="60"/>
      <c r="R25" s="57">
        <f>IF(P25="","",T25*M25*LOOKUP(RIGHT($D$2,3),定数!$A$6:$A$13,定数!$B$6:$B$13))</f>
        <v>4307.9910003081704</v>
      </c>
      <c r="S25" s="57"/>
      <c r="T25" s="58">
        <f t="shared" si="4"/>
        <v>13.899999999999579</v>
      </c>
      <c r="U25" s="58"/>
      <c r="V25" t="str">
        <f t="shared" si="7"/>
        <v/>
      </c>
      <c r="W25">
        <f t="shared" si="3"/>
        <v>0</v>
      </c>
      <c r="X25" s="41">
        <f t="shared" si="5"/>
        <v>120778.0320627536</v>
      </c>
      <c r="Y25" s="42">
        <f t="shared" si="6"/>
        <v>5.909999999999993E-2</v>
      </c>
    </row>
    <row r="26" spans="2:25" x14ac:dyDescent="0.2">
      <c r="B26" s="50">
        <v>18</v>
      </c>
      <c r="C26" s="53">
        <f t="shared" si="0"/>
        <v>117948.04136815305</v>
      </c>
      <c r="D26" s="53"/>
      <c r="E26" s="52">
        <v>2019</v>
      </c>
      <c r="F26" s="8">
        <v>43502</v>
      </c>
      <c r="G26" s="52" t="s">
        <v>3</v>
      </c>
      <c r="H26" s="60">
        <v>78.17</v>
      </c>
      <c r="I26" s="60"/>
      <c r="J26" s="52">
        <v>11</v>
      </c>
      <c r="K26" s="55">
        <f t="shared" si="1"/>
        <v>3538.4412410445912</v>
      </c>
      <c r="L26" s="56"/>
      <c r="M26" s="51">
        <f>IF(J26="","",(K26/J26)/LOOKUP(RIGHT($D$2,3),定数!$A$6:$A$13,定数!$B$6:$B$13))</f>
        <v>3.2167647645859923</v>
      </c>
      <c r="N26" s="52">
        <v>2019</v>
      </c>
      <c r="O26" s="8">
        <v>43502</v>
      </c>
      <c r="P26" s="59">
        <v>78.28</v>
      </c>
      <c r="Q26" s="59"/>
      <c r="R26" s="57">
        <f>IF(P26="","",T26*M26*LOOKUP(RIGHT($D$2,3),定数!$A$6:$A$13,定数!$B$6:$B$13))</f>
        <v>-3538.4412410445734</v>
      </c>
      <c r="S26" s="57"/>
      <c r="T26" s="58">
        <f t="shared" si="4"/>
        <v>-10.999999999999943</v>
      </c>
      <c r="U26" s="58"/>
      <c r="V26" t="str">
        <f t="shared" si="7"/>
        <v/>
      </c>
      <c r="W26">
        <f t="shared" si="3"/>
        <v>1</v>
      </c>
      <c r="X26" s="41">
        <f t="shared" si="5"/>
        <v>120778.0320627536</v>
      </c>
      <c r="Y26" s="42">
        <f t="shared" si="6"/>
        <v>2.3431336363637256E-2</v>
      </c>
    </row>
    <row r="27" spans="2:25" x14ac:dyDescent="0.2">
      <c r="B27" s="50">
        <v>19</v>
      </c>
      <c r="C27" s="53">
        <f t="shared" si="0"/>
        <v>114409.60012710847</v>
      </c>
      <c r="D27" s="53"/>
      <c r="E27" s="52">
        <v>2019</v>
      </c>
      <c r="F27" s="8">
        <v>43504</v>
      </c>
      <c r="G27" s="52" t="s">
        <v>3</v>
      </c>
      <c r="H27" s="60">
        <v>77.87</v>
      </c>
      <c r="I27" s="60"/>
      <c r="J27" s="52">
        <v>13</v>
      </c>
      <c r="K27" s="55">
        <f t="shared" si="1"/>
        <v>3432.2880038132539</v>
      </c>
      <c r="L27" s="56"/>
      <c r="M27" s="51">
        <f>IF(J27="","",(K27/J27)/LOOKUP(RIGHT($D$2,3),定数!$A$6:$A$13,定数!$B$6:$B$13))</f>
        <v>2.6402215413948107</v>
      </c>
      <c r="N27" s="52">
        <v>2019</v>
      </c>
      <c r="O27" s="8">
        <v>43504</v>
      </c>
      <c r="P27" s="59">
        <v>77.718999999999994</v>
      </c>
      <c r="Q27" s="59"/>
      <c r="R27" s="57">
        <f>IF(P27="","",T27*M27*LOOKUP(RIGHT($D$2,3),定数!$A$6:$A$13,定数!$B$6:$B$13))</f>
        <v>3986.7345275064404</v>
      </c>
      <c r="S27" s="57"/>
      <c r="T27" s="58">
        <f t="shared" si="4"/>
        <v>15.100000000001046</v>
      </c>
      <c r="U27" s="58"/>
      <c r="V27" t="str">
        <f t="shared" si="7"/>
        <v/>
      </c>
      <c r="W27">
        <f t="shared" si="3"/>
        <v>0</v>
      </c>
      <c r="X27" s="41">
        <f t="shared" si="5"/>
        <v>120778.0320627536</v>
      </c>
      <c r="Y27" s="42">
        <f t="shared" si="6"/>
        <v>5.2728396272728073E-2</v>
      </c>
    </row>
    <row r="28" spans="2:25" x14ac:dyDescent="0.2">
      <c r="B28" s="50">
        <v>20</v>
      </c>
      <c r="C28" s="53">
        <f t="shared" si="0"/>
        <v>118396.33465461491</v>
      </c>
      <c r="D28" s="53"/>
      <c r="E28" s="52">
        <v>2019</v>
      </c>
      <c r="F28" s="8">
        <v>43504</v>
      </c>
      <c r="G28" s="52" t="s">
        <v>4</v>
      </c>
      <c r="H28" s="60">
        <v>77.849999999999994</v>
      </c>
      <c r="I28" s="60"/>
      <c r="J28" s="52">
        <v>16</v>
      </c>
      <c r="K28" s="55">
        <f t="shared" si="1"/>
        <v>3551.8900396384474</v>
      </c>
      <c r="L28" s="56"/>
      <c r="M28" s="51">
        <f>IF(J28="","",(K28/J28)/LOOKUP(RIGHT($D$2,3),定数!$A$6:$A$13,定数!$B$6:$B$13))</f>
        <v>2.2199312747740296</v>
      </c>
      <c r="N28" s="52">
        <v>2019</v>
      </c>
      <c r="O28" s="8">
        <v>43507</v>
      </c>
      <c r="P28" s="59">
        <v>78.045000000000002</v>
      </c>
      <c r="Q28" s="59"/>
      <c r="R28" s="57">
        <f>IF(P28="","",T28*M28*LOOKUP(RIGHT($D$2,3),定数!$A$6:$A$13,定数!$B$6:$B$13))</f>
        <v>4328.8659858095216</v>
      </c>
      <c r="S28" s="57"/>
      <c r="T28" s="58">
        <f t="shared" si="4"/>
        <v>19.500000000000739</v>
      </c>
      <c r="U28" s="58"/>
      <c r="V28" t="str">
        <f t="shared" si="7"/>
        <v/>
      </c>
      <c r="W28">
        <f t="shared" si="3"/>
        <v>0</v>
      </c>
      <c r="X28" s="41">
        <f t="shared" si="5"/>
        <v>120778.0320627536</v>
      </c>
      <c r="Y28" s="42">
        <f t="shared" si="6"/>
        <v>1.9719624235152389E-2</v>
      </c>
    </row>
    <row r="29" spans="2:25" x14ac:dyDescent="0.2">
      <c r="B29" s="50">
        <v>21</v>
      </c>
      <c r="C29" s="53">
        <f t="shared" si="0"/>
        <v>122725.20064042443</v>
      </c>
      <c r="D29" s="53"/>
      <c r="E29" s="52">
        <v>2019</v>
      </c>
      <c r="F29" s="8">
        <v>43507</v>
      </c>
      <c r="G29" s="52" t="s">
        <v>4</v>
      </c>
      <c r="H29" s="60">
        <v>78.09</v>
      </c>
      <c r="I29" s="60"/>
      <c r="J29" s="52">
        <v>15</v>
      </c>
      <c r="K29" s="55">
        <f t="shared" si="1"/>
        <v>3681.756019212733</v>
      </c>
      <c r="L29" s="56"/>
      <c r="M29" s="51">
        <f>IF(J29="","",(K29/J29)/LOOKUP(RIGHT($D$2,3),定数!$A$6:$A$13,定数!$B$6:$B$13))</f>
        <v>2.4545040128084885</v>
      </c>
      <c r="N29" s="52">
        <v>2019</v>
      </c>
      <c r="O29" s="8">
        <v>43507</v>
      </c>
      <c r="P29" s="59">
        <v>77.94</v>
      </c>
      <c r="Q29" s="59"/>
      <c r="R29" s="57">
        <f>IF(P29="","",T29*M29*LOOKUP(RIGHT($D$2,3),定数!$A$6:$A$13,定数!$B$6:$B$13))</f>
        <v>-3681.7560192128722</v>
      </c>
      <c r="S29" s="57"/>
      <c r="T29" s="58">
        <f t="shared" si="4"/>
        <v>-15.000000000000568</v>
      </c>
      <c r="U29" s="58"/>
      <c r="V29" t="str">
        <f t="shared" si="7"/>
        <v/>
      </c>
      <c r="W29">
        <f t="shared" si="3"/>
        <v>1</v>
      </c>
      <c r="X29" s="41">
        <f t="shared" si="5"/>
        <v>122725.20064042443</v>
      </c>
      <c r="Y29" s="42">
        <f t="shared" si="6"/>
        <v>0</v>
      </c>
    </row>
    <row r="30" spans="2:25" x14ac:dyDescent="0.2">
      <c r="B30" s="50">
        <v>22</v>
      </c>
      <c r="C30" s="53">
        <f t="shared" si="0"/>
        <v>119043.44462121156</v>
      </c>
      <c r="D30" s="53"/>
      <c r="E30" s="52">
        <v>2019</v>
      </c>
      <c r="F30" s="8">
        <v>43508</v>
      </c>
      <c r="G30" s="52" t="s">
        <v>4</v>
      </c>
      <c r="H30" s="60">
        <v>78.28</v>
      </c>
      <c r="I30" s="60"/>
      <c r="J30" s="52">
        <v>9</v>
      </c>
      <c r="K30" s="55">
        <f t="shared" si="1"/>
        <v>3571.3033386363468</v>
      </c>
      <c r="L30" s="56"/>
      <c r="M30" s="51">
        <f>IF(J30="","",(K30/J30)/LOOKUP(RIGHT($D$2,3),定数!$A$6:$A$13,定数!$B$6:$B$13))</f>
        <v>3.968114820707052</v>
      </c>
      <c r="N30" s="52">
        <v>2019</v>
      </c>
      <c r="O30" s="8">
        <v>43508</v>
      </c>
      <c r="P30" s="59">
        <v>78.393000000000001</v>
      </c>
      <c r="Q30" s="59"/>
      <c r="R30" s="57">
        <f>IF(P30="","",T30*M30*LOOKUP(RIGHT($D$2,3),定数!$A$6:$A$13,定数!$B$6:$B$13))</f>
        <v>4483.9697473989509</v>
      </c>
      <c r="S30" s="57"/>
      <c r="T30" s="58">
        <f t="shared" si="4"/>
        <v>11.299999999999955</v>
      </c>
      <c r="U30" s="58"/>
      <c r="V30" t="str">
        <f t="shared" si="7"/>
        <v/>
      </c>
      <c r="W30">
        <f t="shared" si="3"/>
        <v>0</v>
      </c>
      <c r="X30" s="41">
        <f t="shared" si="5"/>
        <v>122725.20064042443</v>
      </c>
      <c r="Y30" s="42">
        <f t="shared" si="6"/>
        <v>3.0000000000001137E-2</v>
      </c>
    </row>
    <row r="31" spans="2:25" x14ac:dyDescent="0.2">
      <c r="B31" s="50">
        <v>23</v>
      </c>
      <c r="C31" s="53">
        <f t="shared" si="0"/>
        <v>123527.41436861051</v>
      </c>
      <c r="D31" s="53"/>
      <c r="E31" s="52">
        <v>2019</v>
      </c>
      <c r="F31" s="8">
        <v>43508</v>
      </c>
      <c r="G31" s="52" t="s">
        <v>4</v>
      </c>
      <c r="H31" s="60">
        <v>78.349999999999994</v>
      </c>
      <c r="I31" s="60"/>
      <c r="J31" s="52">
        <v>12</v>
      </c>
      <c r="K31" s="55">
        <f t="shared" si="1"/>
        <v>3705.822431058315</v>
      </c>
      <c r="L31" s="56"/>
      <c r="M31" s="51">
        <f>IF(J31="","",(K31/J31)/LOOKUP(RIGHT($D$2,3),定数!$A$6:$A$13,定数!$B$6:$B$13))</f>
        <v>3.0881853592152622</v>
      </c>
      <c r="N31" s="52">
        <v>2019</v>
      </c>
      <c r="O31" s="8">
        <v>43509</v>
      </c>
      <c r="P31" s="59">
        <v>78.489999999999995</v>
      </c>
      <c r="Q31" s="59"/>
      <c r="R31" s="57">
        <f>IF(P31="","",T31*M31*LOOKUP(RIGHT($D$2,3),定数!$A$6:$A$13,定数!$B$6:$B$13))</f>
        <v>4323.4595029013844</v>
      </c>
      <c r="S31" s="57"/>
      <c r="T31" s="58">
        <f t="shared" si="4"/>
        <v>14.000000000000057</v>
      </c>
      <c r="U31" s="58"/>
      <c r="V31" t="str">
        <f t="shared" si="7"/>
        <v/>
      </c>
      <c r="W31">
        <f t="shared" si="3"/>
        <v>0</v>
      </c>
      <c r="X31" s="41">
        <f t="shared" si="5"/>
        <v>123527.41436861051</v>
      </c>
      <c r="Y31" s="42">
        <f t="shared" si="6"/>
        <v>0</v>
      </c>
    </row>
    <row r="32" spans="2:25" x14ac:dyDescent="0.2">
      <c r="B32" s="50">
        <v>24</v>
      </c>
      <c r="C32" s="53">
        <f t="shared" si="0"/>
        <v>127850.8738715119</v>
      </c>
      <c r="D32" s="53"/>
      <c r="E32" s="52">
        <v>2019</v>
      </c>
      <c r="F32" s="8">
        <v>43514</v>
      </c>
      <c r="G32" s="52" t="s">
        <v>4</v>
      </c>
      <c r="H32" s="60">
        <v>79.09</v>
      </c>
      <c r="I32" s="60"/>
      <c r="J32" s="52">
        <v>12</v>
      </c>
      <c r="K32" s="55">
        <f t="shared" si="1"/>
        <v>3835.5262161453566</v>
      </c>
      <c r="L32" s="56"/>
      <c r="M32" s="51">
        <f>IF(J32="","",(K32/J32)/LOOKUP(RIGHT($D$2,3),定数!$A$6:$A$13,定数!$B$6:$B$13))</f>
        <v>3.1962718467877971</v>
      </c>
      <c r="N32" s="52">
        <v>2019</v>
      </c>
      <c r="O32" s="8">
        <v>43514</v>
      </c>
      <c r="P32" s="59">
        <v>78.97</v>
      </c>
      <c r="Q32" s="59"/>
      <c r="R32" s="57">
        <f>IF(P32="","",T32*M32*LOOKUP(RIGHT($D$2,3),定数!$A$6:$A$13,定数!$B$6:$B$13))</f>
        <v>-3835.5262161455016</v>
      </c>
      <c r="S32" s="57"/>
      <c r="T32" s="58">
        <f t="shared" si="4"/>
        <v>-12.000000000000455</v>
      </c>
      <c r="U32" s="58"/>
      <c r="V32" t="str">
        <f t="shared" si="7"/>
        <v/>
      </c>
      <c r="W32">
        <f t="shared" si="3"/>
        <v>1</v>
      </c>
      <c r="X32" s="41">
        <f t="shared" si="5"/>
        <v>127850.8738715119</v>
      </c>
      <c r="Y32" s="42">
        <f t="shared" si="6"/>
        <v>0</v>
      </c>
    </row>
    <row r="33" spans="2:25" x14ac:dyDescent="0.2">
      <c r="B33" s="50">
        <v>25</v>
      </c>
      <c r="C33" s="53">
        <f t="shared" si="0"/>
        <v>124015.34765536639</v>
      </c>
      <c r="D33" s="53"/>
      <c r="E33" s="52">
        <v>2019</v>
      </c>
      <c r="F33" s="8">
        <v>43515</v>
      </c>
      <c r="G33" s="52" t="s">
        <v>3</v>
      </c>
      <c r="H33" s="60">
        <v>78.680000000000007</v>
      </c>
      <c r="I33" s="60"/>
      <c r="J33" s="52">
        <v>10</v>
      </c>
      <c r="K33" s="55">
        <f t="shared" si="1"/>
        <v>3720.4604296609918</v>
      </c>
      <c r="L33" s="56"/>
      <c r="M33" s="51">
        <f>IF(J33="","",(K33/J33)/LOOKUP(RIGHT($D$2,3),定数!$A$6:$A$13,定数!$B$6:$B$13))</f>
        <v>3.7204604296609922</v>
      </c>
      <c r="N33" s="52">
        <v>2019</v>
      </c>
      <c r="O33" s="8">
        <v>43515</v>
      </c>
      <c r="P33" s="60">
        <v>78.78</v>
      </c>
      <c r="Q33" s="60"/>
      <c r="R33" s="57">
        <f>IF(P33="","",T33*M33*LOOKUP(RIGHT($D$2,3),定数!$A$6:$A$13,定数!$B$6:$B$13))</f>
        <v>-3720.4604296607804</v>
      </c>
      <c r="S33" s="57"/>
      <c r="T33" s="58">
        <f t="shared" si="4"/>
        <v>-9.9999999999994316</v>
      </c>
      <c r="U33" s="58"/>
      <c r="V33" t="str">
        <f t="shared" si="7"/>
        <v/>
      </c>
      <c r="W33">
        <f t="shared" si="3"/>
        <v>2</v>
      </c>
      <c r="X33" s="41">
        <f t="shared" si="5"/>
        <v>127850.8738715119</v>
      </c>
      <c r="Y33" s="42">
        <f t="shared" si="6"/>
        <v>3.0000000000001137E-2</v>
      </c>
    </row>
    <row r="34" spans="2:25" x14ac:dyDescent="0.2">
      <c r="B34" s="50">
        <v>26</v>
      </c>
      <c r="C34" s="53">
        <f t="shared" si="0"/>
        <v>120294.88722570561</v>
      </c>
      <c r="D34" s="53"/>
      <c r="E34" s="52">
        <v>2019</v>
      </c>
      <c r="F34" s="8">
        <v>43516</v>
      </c>
      <c r="G34" s="52" t="s">
        <v>4</v>
      </c>
      <c r="H34" s="60">
        <v>79.34</v>
      </c>
      <c r="I34" s="60"/>
      <c r="J34" s="52">
        <v>24</v>
      </c>
      <c r="K34" s="55">
        <f t="shared" si="1"/>
        <v>3608.8466167711681</v>
      </c>
      <c r="L34" s="56"/>
      <c r="M34" s="51">
        <f>IF(J34="","",(K34/J34)/LOOKUP(RIGHT($D$2,3),定数!$A$6:$A$13,定数!$B$6:$B$13))</f>
        <v>1.5036860903213201</v>
      </c>
      <c r="N34" s="52">
        <v>2019</v>
      </c>
      <c r="O34" s="8">
        <v>43517</v>
      </c>
      <c r="P34" s="59">
        <v>79.655000000000001</v>
      </c>
      <c r="Q34" s="59"/>
      <c r="R34" s="57">
        <f>IF(P34="","",T34*M34*LOOKUP(RIGHT($D$2,3),定数!$A$6:$A$13,定数!$B$6:$B$13))</f>
        <v>4736.6111845121241</v>
      </c>
      <c r="S34" s="57"/>
      <c r="T34" s="58">
        <f t="shared" si="4"/>
        <v>31.499999999999773</v>
      </c>
      <c r="U34" s="58"/>
      <c r="V34" t="str">
        <f t="shared" si="7"/>
        <v/>
      </c>
      <c r="W34">
        <f t="shared" si="3"/>
        <v>0</v>
      </c>
      <c r="X34" s="41">
        <f t="shared" si="5"/>
        <v>127850.8738715119</v>
      </c>
      <c r="Y34" s="42">
        <f t="shared" si="6"/>
        <v>5.9099999999999486E-2</v>
      </c>
    </row>
    <row r="35" spans="2:25" x14ac:dyDescent="0.2">
      <c r="B35" s="50">
        <v>27</v>
      </c>
      <c r="C35" s="53">
        <f t="shared" si="0"/>
        <v>125031.49841021773</v>
      </c>
      <c r="D35" s="53"/>
      <c r="E35" s="52">
        <v>2019</v>
      </c>
      <c r="F35" s="8">
        <v>43518</v>
      </c>
      <c r="G35" s="52" t="s">
        <v>4</v>
      </c>
      <c r="H35" s="60">
        <v>78.63</v>
      </c>
      <c r="I35" s="60"/>
      <c r="J35" s="52">
        <v>12</v>
      </c>
      <c r="K35" s="55">
        <f t="shared" si="1"/>
        <v>3750.9449523065318</v>
      </c>
      <c r="L35" s="56"/>
      <c r="M35" s="51">
        <f>IF(J35="","",(K35/J35)/LOOKUP(RIGHT($D$2,3),定数!$A$6:$A$13,定数!$B$6:$B$13))</f>
        <v>3.1257874602554434</v>
      </c>
      <c r="N35" s="52">
        <v>2019</v>
      </c>
      <c r="O35" s="8">
        <v>43518</v>
      </c>
      <c r="P35" s="59">
        <v>78.77</v>
      </c>
      <c r="Q35" s="59"/>
      <c r="R35" s="57">
        <f>IF(P35="","",T35*M35*LOOKUP(RIGHT($D$2,3),定数!$A$6:$A$13,定数!$B$6:$B$13))</f>
        <v>4376.1024443576389</v>
      </c>
      <c r="S35" s="57"/>
      <c r="T35" s="58">
        <f t="shared" si="4"/>
        <v>14.000000000000057</v>
      </c>
      <c r="U35" s="58"/>
      <c r="V35" t="str">
        <f t="shared" si="7"/>
        <v/>
      </c>
      <c r="W35">
        <f t="shared" si="3"/>
        <v>0</v>
      </c>
      <c r="X35" s="41">
        <f t="shared" si="5"/>
        <v>127850.8738715119</v>
      </c>
      <c r="Y35" s="42">
        <f t="shared" si="6"/>
        <v>2.2052062499999803E-2</v>
      </c>
    </row>
    <row r="36" spans="2:25" x14ac:dyDescent="0.2">
      <c r="B36" s="50">
        <v>28</v>
      </c>
      <c r="C36" s="53">
        <f t="shared" si="0"/>
        <v>129407.60085457537</v>
      </c>
      <c r="D36" s="53"/>
      <c r="E36" s="52">
        <v>2019</v>
      </c>
      <c r="F36" s="8">
        <v>43521</v>
      </c>
      <c r="G36" s="52" t="s">
        <v>4</v>
      </c>
      <c r="H36" s="60">
        <v>79.22</v>
      </c>
      <c r="I36" s="60"/>
      <c r="J36" s="52">
        <v>12</v>
      </c>
      <c r="K36" s="55">
        <f t="shared" si="1"/>
        <v>3882.228025637261</v>
      </c>
      <c r="L36" s="56"/>
      <c r="M36" s="51">
        <f>IF(J36="","",(K36/J36)/LOOKUP(RIGHT($D$2,3),定数!$A$6:$A$13,定数!$B$6:$B$13))</f>
        <v>3.2351900213643843</v>
      </c>
      <c r="N36" s="52">
        <v>2019</v>
      </c>
      <c r="O36" s="8">
        <v>43521</v>
      </c>
      <c r="P36" s="59">
        <v>79.355999999999995</v>
      </c>
      <c r="Q36" s="59"/>
      <c r="R36" s="57">
        <f>IF(P36="","",T36*M36*LOOKUP(RIGHT($D$2,3),定数!$A$6:$A$13,定数!$B$6:$B$13))</f>
        <v>4399.8584290554227</v>
      </c>
      <c r="S36" s="57"/>
      <c r="T36" s="58">
        <f t="shared" si="4"/>
        <v>13.599999999999568</v>
      </c>
      <c r="U36" s="58"/>
      <c r="V36" t="str">
        <f t="shared" si="7"/>
        <v/>
      </c>
      <c r="W36">
        <f t="shared" si="3"/>
        <v>0</v>
      </c>
      <c r="X36" s="41">
        <f t="shared" si="5"/>
        <v>129407.60085457537</v>
      </c>
      <c r="Y36" s="42">
        <f t="shared" si="6"/>
        <v>0</v>
      </c>
    </row>
    <row r="37" spans="2:25" x14ac:dyDescent="0.2">
      <c r="B37" s="50">
        <v>29</v>
      </c>
      <c r="C37" s="53">
        <f t="shared" ref="C37:C57" si="8">IF(R36="","",C36+R36)</f>
        <v>133807.4592836308</v>
      </c>
      <c r="D37" s="53"/>
      <c r="E37" s="52">
        <v>2019</v>
      </c>
      <c r="F37" s="8">
        <v>43522</v>
      </c>
      <c r="G37" s="52" t="s">
        <v>3</v>
      </c>
      <c r="H37" s="60">
        <v>79.22</v>
      </c>
      <c r="I37" s="60"/>
      <c r="J37" s="52">
        <v>8</v>
      </c>
      <c r="K37" s="55">
        <f t="shared" si="1"/>
        <v>4014.2237785089237</v>
      </c>
      <c r="L37" s="56"/>
      <c r="M37" s="51">
        <f>IF(J37="","",(K37/J37)/LOOKUP(RIGHT($D$2,3),定数!$A$6:$A$13,定数!$B$6:$B$13))</f>
        <v>5.0177797231361545</v>
      </c>
      <c r="N37" s="52">
        <v>2019</v>
      </c>
      <c r="O37" s="8">
        <v>43522</v>
      </c>
      <c r="P37" s="59">
        <v>79.3</v>
      </c>
      <c r="Q37" s="59"/>
      <c r="R37" s="57">
        <f>IF(P37="","",T37*M37*LOOKUP(RIGHT($D$2,3),定数!$A$6:$A$13,定数!$B$6:$B$13))</f>
        <v>-4014.2237785088382</v>
      </c>
      <c r="S37" s="57"/>
      <c r="T37" s="58">
        <f t="shared" si="4"/>
        <v>-7.9999999999998295</v>
      </c>
      <c r="U37" s="58"/>
      <c r="V37" t="str">
        <f>IF(S37&lt;&gt;"",IF(S37&lt;0,1+#REF!,0),"")</f>
        <v/>
      </c>
      <c r="W37" t="e">
        <f>IF(T37&lt;&gt;"",IF(T37&lt;0,1+#REF!,0),"")</f>
        <v>#REF!</v>
      </c>
      <c r="X37" s="41">
        <f t="shared" ref="X37:X42" si="9">IF(C37&lt;&gt;"",MAX(X36,C37),"")</f>
        <v>133807.4592836308</v>
      </c>
      <c r="Y37" s="42">
        <f t="shared" ref="Y37:Y42" si="10">IF(X37&lt;&gt;"",1-(C37/X37),"")</f>
        <v>0</v>
      </c>
    </row>
    <row r="38" spans="2:25" x14ac:dyDescent="0.2">
      <c r="B38" s="50">
        <v>30</v>
      </c>
      <c r="C38" s="53">
        <f t="shared" si="8"/>
        <v>129793.23550512196</v>
      </c>
      <c r="D38" s="53"/>
      <c r="E38" s="52">
        <v>2019</v>
      </c>
      <c r="F38" s="8">
        <v>43522</v>
      </c>
      <c r="G38" s="52" t="s">
        <v>4</v>
      </c>
      <c r="H38" s="60">
        <v>79.48</v>
      </c>
      <c r="I38" s="60"/>
      <c r="J38" s="52">
        <v>16</v>
      </c>
      <c r="K38" s="55">
        <f t="shared" si="1"/>
        <v>3893.7970651536589</v>
      </c>
      <c r="L38" s="56"/>
      <c r="M38" s="51">
        <f>IF(J38="","",(K38/J38)/LOOKUP(RIGHT($D$2,3),定数!$A$6:$A$13,定数!$B$6:$B$13))</f>
        <v>2.4336231657210368</v>
      </c>
      <c r="N38" s="52">
        <v>2019</v>
      </c>
      <c r="O38" s="8">
        <v>43522</v>
      </c>
      <c r="P38" s="59">
        <v>79.319999999999993</v>
      </c>
      <c r="Q38" s="59"/>
      <c r="R38" s="57">
        <f>IF(P38="","",T38*M38*LOOKUP(RIGHT($D$2,3),定数!$A$6:$A$13,定数!$B$6:$B$13))</f>
        <v>-3893.7970651539217</v>
      </c>
      <c r="S38" s="57"/>
      <c r="T38" s="58">
        <f t="shared" si="4"/>
        <v>-16.00000000000108</v>
      </c>
      <c r="U38" s="58"/>
      <c r="V38" t="str">
        <f t="shared" si="7"/>
        <v/>
      </c>
      <c r="W38" t="e">
        <f t="shared" si="3"/>
        <v>#REF!</v>
      </c>
      <c r="X38" s="41">
        <f t="shared" si="9"/>
        <v>133807.4592836308</v>
      </c>
      <c r="Y38" s="42">
        <f t="shared" si="10"/>
        <v>2.9999999999999361E-2</v>
      </c>
    </row>
    <row r="39" spans="2:25" x14ac:dyDescent="0.2">
      <c r="B39" s="50">
        <v>31</v>
      </c>
      <c r="C39" s="53">
        <f t="shared" si="8"/>
        <v>125899.43843996804</v>
      </c>
      <c r="D39" s="53"/>
      <c r="E39" s="47"/>
      <c r="F39" s="8"/>
      <c r="G39" s="47"/>
      <c r="H39" s="54"/>
      <c r="I39" s="54"/>
      <c r="J39" s="47"/>
      <c r="K39" s="55"/>
      <c r="L39" s="56"/>
      <c r="M39" s="48"/>
      <c r="N39" s="47"/>
      <c r="O39" s="8"/>
      <c r="P39" s="59"/>
      <c r="Q39" s="59"/>
      <c r="R39" s="57" t="str">
        <f>IF(P39="","",T39*M39*LOOKUP(RIGHT($D$2,3),定数!$A$6:$A$13,定数!$B$6:$B$13))</f>
        <v/>
      </c>
      <c r="S39" s="57"/>
      <c r="T39" s="58" t="str">
        <f t="shared" si="4"/>
        <v/>
      </c>
      <c r="U39" s="58"/>
      <c r="V39" t="str">
        <f t="shared" si="7"/>
        <v/>
      </c>
      <c r="W39" t="str">
        <f t="shared" si="3"/>
        <v/>
      </c>
      <c r="X39" s="41">
        <f t="shared" si="9"/>
        <v>133807.4592836308</v>
      </c>
      <c r="Y39" s="42">
        <f t="shared" si="10"/>
        <v>5.9100000000001374E-2</v>
      </c>
    </row>
    <row r="40" spans="2:25" x14ac:dyDescent="0.2">
      <c r="B40" s="50">
        <v>32</v>
      </c>
      <c r="C40" s="53" t="str">
        <f t="shared" si="8"/>
        <v/>
      </c>
      <c r="D40" s="53"/>
      <c r="E40" s="47"/>
      <c r="F40" s="8"/>
      <c r="G40" s="47"/>
      <c r="H40" s="59"/>
      <c r="I40" s="59"/>
      <c r="J40" s="47"/>
      <c r="K40" s="55"/>
      <c r="L40" s="56"/>
      <c r="M40" s="48"/>
      <c r="N40" s="47"/>
      <c r="O40" s="8"/>
      <c r="P40" s="59"/>
      <c r="Q40" s="59"/>
      <c r="R40" s="57" t="str">
        <f>IF(P40="","",T40*M40*LOOKUP(RIGHT($D$2,3),定数!$A$6:$A$13,定数!$B$6:$B$13))</f>
        <v/>
      </c>
      <c r="S40" s="57"/>
      <c r="T40" s="58" t="str">
        <f t="shared" si="4"/>
        <v/>
      </c>
      <c r="U40" s="58"/>
      <c r="V40" t="str">
        <f t="shared" si="7"/>
        <v/>
      </c>
      <c r="W40" t="str">
        <f t="shared" si="3"/>
        <v/>
      </c>
      <c r="X40" s="41" t="str">
        <f t="shared" si="9"/>
        <v/>
      </c>
      <c r="Y40" s="42" t="str">
        <f t="shared" si="10"/>
        <v/>
      </c>
    </row>
    <row r="41" spans="2:25" x14ac:dyDescent="0.2">
      <c r="B41" s="50">
        <v>33</v>
      </c>
      <c r="C41" s="53" t="str">
        <f t="shared" si="8"/>
        <v/>
      </c>
      <c r="D41" s="53"/>
      <c r="E41" s="47"/>
      <c r="F41" s="8"/>
      <c r="G41" s="47"/>
      <c r="H41" s="59"/>
      <c r="I41" s="59"/>
      <c r="J41" s="47"/>
      <c r="K41" s="55"/>
      <c r="L41" s="56"/>
      <c r="M41" s="48"/>
      <c r="N41" s="47"/>
      <c r="O41" s="8"/>
      <c r="P41" s="59"/>
      <c r="Q41" s="59"/>
      <c r="R41" s="57" t="str">
        <f>IF(P41="","",T41*M41*LOOKUP(RIGHT($D$2,3),定数!$A$6:$A$13,定数!$B$6:$B$13))</f>
        <v/>
      </c>
      <c r="S41" s="57"/>
      <c r="T41" s="58" t="str">
        <f t="shared" si="4"/>
        <v/>
      </c>
      <c r="U41" s="58"/>
      <c r="V41" t="str">
        <f t="shared" si="7"/>
        <v/>
      </c>
      <c r="W41" t="str">
        <f t="shared" si="3"/>
        <v/>
      </c>
      <c r="X41" s="41" t="str">
        <f t="shared" si="9"/>
        <v/>
      </c>
      <c r="Y41" s="42" t="str">
        <f t="shared" si="10"/>
        <v/>
      </c>
    </row>
    <row r="42" spans="2:25" x14ac:dyDescent="0.2">
      <c r="B42" s="50">
        <v>34</v>
      </c>
      <c r="C42" s="53" t="str">
        <f t="shared" si="8"/>
        <v/>
      </c>
      <c r="D42" s="53"/>
      <c r="E42" s="47"/>
      <c r="F42" s="8"/>
      <c r="G42" s="47"/>
      <c r="H42" s="59"/>
      <c r="I42" s="59"/>
      <c r="J42" s="47"/>
      <c r="K42" s="55"/>
      <c r="L42" s="56"/>
      <c r="M42" s="48"/>
      <c r="N42" s="47"/>
      <c r="O42" s="8"/>
      <c r="P42" s="59"/>
      <c r="Q42" s="59"/>
      <c r="R42" s="57" t="str">
        <f>IF(P42="","",T42*M42*LOOKUP(RIGHT($D$2,3),定数!$A$6:$A$13,定数!$B$6:$B$13))</f>
        <v/>
      </c>
      <c r="S42" s="57"/>
      <c r="T42" s="58" t="str">
        <f t="shared" si="4"/>
        <v/>
      </c>
      <c r="U42" s="58"/>
      <c r="V42" t="str">
        <f t="shared" si="7"/>
        <v/>
      </c>
      <c r="W42" t="str">
        <f t="shared" si="3"/>
        <v/>
      </c>
      <c r="X42" s="41" t="str">
        <f t="shared" si="9"/>
        <v/>
      </c>
      <c r="Y42" s="42" t="str">
        <f t="shared" si="10"/>
        <v/>
      </c>
    </row>
    <row r="43" spans="2:25" x14ac:dyDescent="0.2">
      <c r="B43" s="50">
        <v>35</v>
      </c>
      <c r="C43" s="53" t="str">
        <f t="shared" si="8"/>
        <v/>
      </c>
      <c r="D43" s="53"/>
      <c r="E43" s="47"/>
      <c r="F43" s="8"/>
      <c r="G43" s="47"/>
      <c r="H43" s="59"/>
      <c r="I43" s="59"/>
      <c r="J43" s="47"/>
      <c r="K43" s="55"/>
      <c r="L43" s="56"/>
      <c r="M43" s="48"/>
      <c r="N43" s="47"/>
      <c r="O43" s="8"/>
      <c r="P43" s="59"/>
      <c r="Q43" s="59"/>
      <c r="R43" s="57" t="str">
        <f>IF(P43="","",T43*M43*LOOKUP(RIGHT($D$2,3),定数!$A$6:$A$13,定数!$B$6:$B$13))</f>
        <v/>
      </c>
      <c r="S43" s="57"/>
      <c r="T43" s="58" t="str">
        <f t="shared" si="4"/>
        <v/>
      </c>
      <c r="U43" s="58"/>
      <c r="V43" t="str">
        <f t="shared" si="7"/>
        <v/>
      </c>
      <c r="W43" t="str">
        <f t="shared" si="3"/>
        <v/>
      </c>
      <c r="X43" s="41" t="str">
        <f t="shared" si="5"/>
        <v/>
      </c>
      <c r="Y43" s="42" t="str">
        <f t="shared" si="6"/>
        <v/>
      </c>
    </row>
    <row r="44" spans="2:25" x14ac:dyDescent="0.2">
      <c r="B44" s="50">
        <v>36</v>
      </c>
      <c r="C44" s="53" t="str">
        <f t="shared" si="8"/>
        <v/>
      </c>
      <c r="D44" s="53"/>
      <c r="E44" s="47"/>
      <c r="F44" s="8"/>
      <c r="G44" s="47"/>
      <c r="H44" s="59"/>
      <c r="I44" s="59"/>
      <c r="J44" s="47"/>
      <c r="K44" s="55"/>
      <c r="L44" s="56"/>
      <c r="M44" s="48"/>
      <c r="N44" s="47"/>
      <c r="O44" s="8"/>
      <c r="P44" s="59"/>
      <c r="Q44" s="59"/>
      <c r="R44" s="57" t="str">
        <f>IF(P44="","",T44*M44*LOOKUP(RIGHT($D$2,3),定数!$A$6:$A$13,定数!$B$6:$B$13))</f>
        <v/>
      </c>
      <c r="S44" s="57"/>
      <c r="T44" s="58" t="str">
        <f t="shared" si="4"/>
        <v/>
      </c>
      <c r="U44" s="58"/>
      <c r="V44" t="str">
        <f t="shared" si="7"/>
        <v/>
      </c>
      <c r="W44" t="str">
        <f t="shared" si="3"/>
        <v/>
      </c>
      <c r="X44" s="41" t="str">
        <f t="shared" si="5"/>
        <v/>
      </c>
      <c r="Y44" s="42" t="str">
        <f t="shared" si="6"/>
        <v/>
      </c>
    </row>
    <row r="45" spans="2:25" x14ac:dyDescent="0.2">
      <c r="B45" s="50">
        <v>37</v>
      </c>
      <c r="C45" s="53" t="str">
        <f t="shared" si="8"/>
        <v/>
      </c>
      <c r="D45" s="53"/>
      <c r="E45" s="47"/>
      <c r="F45" s="8"/>
      <c r="G45" s="47"/>
      <c r="H45" s="59"/>
      <c r="I45" s="59"/>
      <c r="J45" s="47"/>
      <c r="K45" s="55"/>
      <c r="L45" s="56"/>
      <c r="M45" s="48"/>
      <c r="N45" s="47"/>
      <c r="O45" s="8"/>
      <c r="P45" s="59"/>
      <c r="Q45" s="59"/>
      <c r="R45" s="57" t="str">
        <f>IF(P45="","",T45*M45*LOOKUP(RIGHT($D$2,3),定数!$A$6:$A$13,定数!$B$6:$B$13))</f>
        <v/>
      </c>
      <c r="S45" s="57"/>
      <c r="T45" s="58" t="str">
        <f t="shared" si="4"/>
        <v/>
      </c>
      <c r="U45" s="58"/>
      <c r="V45" t="str">
        <f t="shared" si="7"/>
        <v/>
      </c>
      <c r="W45" t="str">
        <f t="shared" si="3"/>
        <v/>
      </c>
      <c r="X45" s="41" t="str">
        <f t="shared" si="5"/>
        <v/>
      </c>
      <c r="Y45" s="42" t="str">
        <f t="shared" si="6"/>
        <v/>
      </c>
    </row>
    <row r="46" spans="2:25" x14ac:dyDescent="0.2">
      <c r="B46" s="50">
        <v>38</v>
      </c>
      <c r="C46" s="53" t="str">
        <f t="shared" si="8"/>
        <v/>
      </c>
      <c r="D46" s="53"/>
      <c r="E46" s="47"/>
      <c r="F46" s="8"/>
      <c r="G46" s="47"/>
      <c r="H46" s="60"/>
      <c r="I46" s="60"/>
      <c r="J46" s="47"/>
      <c r="K46" s="55"/>
      <c r="L46" s="56"/>
      <c r="M46" s="48"/>
      <c r="N46" s="47"/>
      <c r="O46" s="8"/>
      <c r="P46" s="59"/>
      <c r="Q46" s="59"/>
      <c r="R46" s="57" t="str">
        <f>IF(P46="","",T46*M46*LOOKUP(RIGHT($D$2,3),定数!$A$6:$A$13,定数!$B$6:$B$13))</f>
        <v/>
      </c>
      <c r="S46" s="57"/>
      <c r="T46" s="58" t="str">
        <f t="shared" si="4"/>
        <v/>
      </c>
      <c r="U46" s="58"/>
      <c r="V46" t="str">
        <f t="shared" si="7"/>
        <v/>
      </c>
      <c r="W46" t="str">
        <f t="shared" si="3"/>
        <v/>
      </c>
      <c r="X46" s="41" t="str">
        <f t="shared" si="5"/>
        <v/>
      </c>
      <c r="Y46" s="42" t="str">
        <f t="shared" si="6"/>
        <v/>
      </c>
    </row>
    <row r="47" spans="2:25" x14ac:dyDescent="0.2">
      <c r="B47" s="50">
        <v>39</v>
      </c>
      <c r="C47" s="53" t="str">
        <f t="shared" si="8"/>
        <v/>
      </c>
      <c r="D47" s="53"/>
      <c r="E47" s="47"/>
      <c r="F47" s="8"/>
      <c r="G47" s="47"/>
      <c r="H47" s="59"/>
      <c r="I47" s="59"/>
      <c r="J47" s="47"/>
      <c r="K47" s="55"/>
      <c r="L47" s="56"/>
      <c r="M47" s="48"/>
      <c r="N47" s="47"/>
      <c r="O47" s="8"/>
      <c r="P47" s="59"/>
      <c r="Q47" s="59"/>
      <c r="R47" s="57" t="str">
        <f>IF(P47="","",T47*M47*LOOKUP(RIGHT($D$2,3),定数!$A$6:$A$13,定数!$B$6:$B$13))</f>
        <v/>
      </c>
      <c r="S47" s="57"/>
      <c r="T47" s="58" t="str">
        <f t="shared" si="4"/>
        <v/>
      </c>
      <c r="U47" s="58"/>
      <c r="V47" t="str">
        <f t="shared" si="7"/>
        <v/>
      </c>
      <c r="W47" t="str">
        <f t="shared" si="3"/>
        <v/>
      </c>
      <c r="X47" s="41" t="str">
        <f t="shared" si="5"/>
        <v/>
      </c>
      <c r="Y47" s="42" t="str">
        <f t="shared" si="6"/>
        <v/>
      </c>
    </row>
    <row r="48" spans="2:25" x14ac:dyDescent="0.2">
      <c r="B48" s="50">
        <v>40</v>
      </c>
      <c r="C48" s="53" t="str">
        <f t="shared" si="8"/>
        <v/>
      </c>
      <c r="D48" s="53"/>
      <c r="E48" s="50"/>
      <c r="F48" s="8"/>
      <c r="G48" s="50"/>
      <c r="H48" s="59"/>
      <c r="I48" s="59"/>
      <c r="J48" s="50"/>
      <c r="K48" s="55"/>
      <c r="L48" s="56"/>
      <c r="M48" s="49"/>
      <c r="N48" s="50"/>
      <c r="O48" s="8"/>
      <c r="P48" s="59"/>
      <c r="Q48" s="59"/>
      <c r="R48" s="57" t="str">
        <f>IF(P48="","",T48*M48*LOOKUP(RIGHT($D$2,3),定数!$A$6:$A$13,定数!$B$6:$B$13))</f>
        <v/>
      </c>
      <c r="S48" s="57"/>
      <c r="T48" s="58" t="str">
        <f t="shared" si="4"/>
        <v/>
      </c>
      <c r="U48" s="58"/>
      <c r="V48" t="str">
        <f t="shared" si="7"/>
        <v/>
      </c>
      <c r="W48" t="str">
        <f t="shared" si="3"/>
        <v/>
      </c>
      <c r="X48" s="41" t="str">
        <f t="shared" si="5"/>
        <v/>
      </c>
      <c r="Y48" s="42" t="str">
        <f t="shared" si="6"/>
        <v/>
      </c>
    </row>
    <row r="49" spans="2:25" x14ac:dyDescent="0.2">
      <c r="B49" s="50">
        <v>41</v>
      </c>
      <c r="C49" s="53" t="str">
        <f t="shared" si="8"/>
        <v/>
      </c>
      <c r="D49" s="53"/>
      <c r="E49" s="50"/>
      <c r="F49" s="8"/>
      <c r="G49" s="50"/>
      <c r="H49" s="59"/>
      <c r="I49" s="59"/>
      <c r="J49" s="50"/>
      <c r="K49" s="55"/>
      <c r="L49" s="56"/>
      <c r="M49" s="49"/>
      <c r="N49" s="50"/>
      <c r="O49" s="8"/>
      <c r="P49" s="59"/>
      <c r="Q49" s="59"/>
      <c r="R49" s="57" t="str">
        <f>IF(P49="","",T49*M49*LOOKUP(RIGHT($D$2,3),定数!$A$6:$A$13,定数!$B$6:$B$13))</f>
        <v/>
      </c>
      <c r="S49" s="57"/>
      <c r="T49" s="58" t="str">
        <f t="shared" si="4"/>
        <v/>
      </c>
      <c r="U49" s="58"/>
      <c r="V49" t="str">
        <f t="shared" si="7"/>
        <v/>
      </c>
      <c r="W49" t="str">
        <f t="shared" si="3"/>
        <v/>
      </c>
      <c r="X49" s="41" t="str">
        <f t="shared" si="5"/>
        <v/>
      </c>
      <c r="Y49" s="42" t="str">
        <f t="shared" si="6"/>
        <v/>
      </c>
    </row>
    <row r="50" spans="2:25" x14ac:dyDescent="0.2">
      <c r="B50" s="50">
        <v>42</v>
      </c>
      <c r="C50" s="53" t="str">
        <f t="shared" si="8"/>
        <v/>
      </c>
      <c r="D50" s="53"/>
      <c r="E50" s="50"/>
      <c r="F50" s="8"/>
      <c r="G50" s="50"/>
      <c r="H50" s="59"/>
      <c r="I50" s="59"/>
      <c r="J50" s="50"/>
      <c r="K50" s="55"/>
      <c r="L50" s="56"/>
      <c r="M50" s="49"/>
      <c r="N50" s="50"/>
      <c r="O50" s="8"/>
      <c r="P50" s="59"/>
      <c r="Q50" s="59"/>
      <c r="R50" s="57" t="str">
        <f>IF(P50="","",T50*M50*LOOKUP(RIGHT($D$2,3),定数!$A$6:$A$13,定数!$B$6:$B$13))</f>
        <v/>
      </c>
      <c r="S50" s="57"/>
      <c r="T50" s="58" t="str">
        <f t="shared" si="4"/>
        <v/>
      </c>
      <c r="U50" s="58"/>
      <c r="V50" t="str">
        <f t="shared" si="7"/>
        <v/>
      </c>
      <c r="W50" t="str">
        <f t="shared" si="3"/>
        <v/>
      </c>
      <c r="X50" s="41" t="str">
        <f t="shared" si="5"/>
        <v/>
      </c>
      <c r="Y50" s="42" t="str">
        <f t="shared" si="6"/>
        <v/>
      </c>
    </row>
    <row r="51" spans="2:25" x14ac:dyDescent="0.2">
      <c r="B51" s="50">
        <v>43</v>
      </c>
      <c r="C51" s="53" t="str">
        <f t="shared" si="8"/>
        <v/>
      </c>
      <c r="D51" s="53"/>
      <c r="E51" s="50"/>
      <c r="F51" s="8"/>
      <c r="G51" s="50"/>
      <c r="H51" s="59"/>
      <c r="I51" s="59"/>
      <c r="J51" s="50"/>
      <c r="K51" s="55"/>
      <c r="L51" s="56"/>
      <c r="M51" s="49"/>
      <c r="N51" s="50"/>
      <c r="O51" s="8"/>
      <c r="P51" s="59"/>
      <c r="Q51" s="59"/>
      <c r="R51" s="57" t="str">
        <f>IF(P51="","",T51*M51*LOOKUP(RIGHT($D$2,3),定数!$A$6:$A$13,定数!$B$6:$B$13))</f>
        <v/>
      </c>
      <c r="S51" s="57"/>
      <c r="T51" s="58" t="str">
        <f t="shared" si="4"/>
        <v/>
      </c>
      <c r="U51" s="58"/>
      <c r="V51" t="str">
        <f t="shared" si="7"/>
        <v/>
      </c>
      <c r="W51" t="str">
        <f t="shared" si="3"/>
        <v/>
      </c>
      <c r="X51" s="41" t="str">
        <f t="shared" si="5"/>
        <v/>
      </c>
      <c r="Y51" s="42" t="str">
        <f t="shared" si="6"/>
        <v/>
      </c>
    </row>
    <row r="52" spans="2:25" x14ac:dyDescent="0.2">
      <c r="B52" s="50">
        <v>44</v>
      </c>
      <c r="C52" s="53" t="str">
        <f t="shared" si="8"/>
        <v/>
      </c>
      <c r="D52" s="53"/>
      <c r="E52" s="50"/>
      <c r="F52" s="8"/>
      <c r="G52" s="50"/>
      <c r="H52" s="59"/>
      <c r="I52" s="59"/>
      <c r="J52" s="50"/>
      <c r="K52" s="55"/>
      <c r="L52" s="56"/>
      <c r="M52" s="49"/>
      <c r="N52" s="50"/>
      <c r="O52" s="8"/>
      <c r="P52" s="59"/>
      <c r="Q52" s="59"/>
      <c r="R52" s="57" t="str">
        <f>IF(P52="","",T52*M52*LOOKUP(RIGHT($D$2,3),定数!$A$6:$A$13,定数!$B$6:$B$13))</f>
        <v/>
      </c>
      <c r="S52" s="57"/>
      <c r="T52" s="58" t="str">
        <f t="shared" si="4"/>
        <v/>
      </c>
      <c r="U52" s="58"/>
      <c r="V52" t="str">
        <f t="shared" si="7"/>
        <v/>
      </c>
      <c r="W52" t="str">
        <f t="shared" si="3"/>
        <v/>
      </c>
      <c r="X52" s="41" t="str">
        <f t="shared" si="5"/>
        <v/>
      </c>
      <c r="Y52" s="42" t="str">
        <f t="shared" si="6"/>
        <v/>
      </c>
    </row>
    <row r="53" spans="2:25" x14ac:dyDescent="0.2">
      <c r="B53" s="50">
        <v>45</v>
      </c>
      <c r="C53" s="53" t="str">
        <f t="shared" si="8"/>
        <v/>
      </c>
      <c r="D53" s="53"/>
      <c r="E53" s="50"/>
      <c r="F53" s="8"/>
      <c r="G53" s="50"/>
      <c r="H53" s="59"/>
      <c r="I53" s="59"/>
      <c r="J53" s="50"/>
      <c r="K53" s="55"/>
      <c r="L53" s="56"/>
      <c r="M53" s="49"/>
      <c r="N53" s="50"/>
      <c r="O53" s="8"/>
      <c r="P53" s="59"/>
      <c r="Q53" s="59"/>
      <c r="R53" s="57" t="str">
        <f>IF(P53="","",T53*M53*LOOKUP(RIGHT($D$2,3),定数!$A$6:$A$13,定数!$B$6:$B$13))</f>
        <v/>
      </c>
      <c r="S53" s="57"/>
      <c r="T53" s="58" t="str">
        <f t="shared" si="4"/>
        <v/>
      </c>
      <c r="U53" s="58"/>
      <c r="V53" t="str">
        <f t="shared" si="7"/>
        <v/>
      </c>
      <c r="W53" t="str">
        <f t="shared" si="3"/>
        <v/>
      </c>
      <c r="X53" s="41" t="str">
        <f t="shared" si="5"/>
        <v/>
      </c>
      <c r="Y53" s="42" t="str">
        <f t="shared" si="6"/>
        <v/>
      </c>
    </row>
    <row r="54" spans="2:25" x14ac:dyDescent="0.2">
      <c r="B54" s="50">
        <v>46</v>
      </c>
      <c r="C54" s="53" t="str">
        <f t="shared" si="8"/>
        <v/>
      </c>
      <c r="D54" s="53"/>
      <c r="E54" s="50"/>
      <c r="F54" s="8"/>
      <c r="G54" s="50"/>
      <c r="H54" s="59"/>
      <c r="I54" s="59"/>
      <c r="J54" s="50"/>
      <c r="K54" s="55"/>
      <c r="L54" s="56"/>
      <c r="M54" s="49"/>
      <c r="N54" s="50"/>
      <c r="O54" s="8"/>
      <c r="P54" s="54"/>
      <c r="Q54" s="54"/>
      <c r="R54" s="57" t="str">
        <f>IF(P54="","",T54*M54*LOOKUP(RIGHT($D$2,3),定数!$A$6:$A$13,定数!$B$6:$B$13))</f>
        <v/>
      </c>
      <c r="S54" s="57"/>
      <c r="T54" s="58" t="str">
        <f t="shared" si="4"/>
        <v/>
      </c>
      <c r="U54" s="58"/>
      <c r="V54" t="str">
        <f t="shared" si="7"/>
        <v/>
      </c>
      <c r="W54" t="str">
        <f t="shared" si="3"/>
        <v/>
      </c>
      <c r="X54" s="41" t="str">
        <f t="shared" si="5"/>
        <v/>
      </c>
      <c r="Y54" s="42" t="str">
        <f t="shared" si="6"/>
        <v/>
      </c>
    </row>
    <row r="55" spans="2:25" x14ac:dyDescent="0.2">
      <c r="B55" s="50">
        <v>47</v>
      </c>
      <c r="C55" s="53" t="str">
        <f t="shared" si="8"/>
        <v/>
      </c>
      <c r="D55" s="53"/>
      <c r="E55" s="50"/>
      <c r="F55" s="8"/>
      <c r="G55" s="50"/>
      <c r="H55" s="59"/>
      <c r="I55" s="59"/>
      <c r="J55" s="50"/>
      <c r="K55" s="55"/>
      <c r="L55" s="56"/>
      <c r="M55" s="49"/>
      <c r="N55" s="50"/>
      <c r="O55" s="8"/>
      <c r="P55" s="59"/>
      <c r="Q55" s="59"/>
      <c r="R55" s="57" t="str">
        <f>IF(P55="","",T55*M55*LOOKUP(RIGHT($D$2,3),定数!$A$6:$A$13,定数!$B$6:$B$13))</f>
        <v/>
      </c>
      <c r="S55" s="57"/>
      <c r="T55" s="58" t="str">
        <f t="shared" si="4"/>
        <v/>
      </c>
      <c r="U55" s="58"/>
      <c r="V55" t="str">
        <f t="shared" si="7"/>
        <v/>
      </c>
      <c r="W55" t="str">
        <f t="shared" si="3"/>
        <v/>
      </c>
      <c r="X55" s="41" t="str">
        <f t="shared" si="5"/>
        <v/>
      </c>
      <c r="Y55" s="42" t="str">
        <f t="shared" si="6"/>
        <v/>
      </c>
    </row>
    <row r="56" spans="2:25" x14ac:dyDescent="0.2">
      <c r="B56" s="50">
        <v>48</v>
      </c>
      <c r="C56" s="53" t="str">
        <f t="shared" si="8"/>
        <v/>
      </c>
      <c r="D56" s="53"/>
      <c r="E56" s="50"/>
      <c r="F56" s="8"/>
      <c r="G56" s="50"/>
      <c r="H56" s="59"/>
      <c r="I56" s="59"/>
      <c r="J56" s="50"/>
      <c r="K56" s="55"/>
      <c r="L56" s="56"/>
      <c r="M56" s="49"/>
      <c r="N56" s="50"/>
      <c r="O56" s="8"/>
      <c r="P56" s="60"/>
      <c r="Q56" s="60"/>
      <c r="R56" s="57" t="str">
        <f>IF(P56="","",T56*M56*LOOKUP(RIGHT($D$2,3),定数!$A$6:$A$13,定数!$B$6:$B$13))</f>
        <v/>
      </c>
      <c r="S56" s="57"/>
      <c r="T56" s="58" t="str">
        <f t="shared" si="4"/>
        <v/>
      </c>
      <c r="U56" s="58"/>
      <c r="V56" t="str">
        <f t="shared" si="7"/>
        <v/>
      </c>
      <c r="W56" t="str">
        <f t="shared" si="3"/>
        <v/>
      </c>
      <c r="X56" s="41" t="str">
        <f t="shared" si="5"/>
        <v/>
      </c>
      <c r="Y56" s="42" t="str">
        <f t="shared" si="6"/>
        <v/>
      </c>
    </row>
    <row r="57" spans="2:25" x14ac:dyDescent="0.2">
      <c r="B57" s="50">
        <v>49</v>
      </c>
      <c r="C57" s="53" t="str">
        <f t="shared" si="8"/>
        <v/>
      </c>
      <c r="D57" s="53"/>
      <c r="E57" s="50"/>
      <c r="F57" s="8"/>
      <c r="G57" s="50"/>
      <c r="H57" s="59"/>
      <c r="I57" s="59"/>
      <c r="J57" s="50"/>
      <c r="K57" s="55"/>
      <c r="L57" s="56"/>
      <c r="M57" s="49"/>
      <c r="N57" s="50"/>
      <c r="O57" s="8"/>
      <c r="P57" s="59"/>
      <c r="Q57" s="59"/>
      <c r="R57" s="57" t="str">
        <f>IF(P57="","",T57*M57*LOOKUP(RIGHT($D$2,3),定数!$A$6:$A$13,定数!$B$6:$B$13))</f>
        <v/>
      </c>
      <c r="S57" s="57"/>
      <c r="T57" s="58" t="str">
        <f t="shared" si="4"/>
        <v/>
      </c>
      <c r="U57" s="58"/>
      <c r="V57" t="str">
        <f t="shared" si="7"/>
        <v/>
      </c>
      <c r="W57" t="str">
        <f t="shared" si="3"/>
        <v/>
      </c>
      <c r="X57" s="41" t="str">
        <f t="shared" si="5"/>
        <v/>
      </c>
      <c r="Y57" s="42" t="str">
        <f t="shared" si="6"/>
        <v/>
      </c>
    </row>
    <row r="58" spans="2:25" x14ac:dyDescent="0.2">
      <c r="B58" s="50">
        <v>50</v>
      </c>
      <c r="C58" s="53" t="str">
        <f t="shared" si="0"/>
        <v/>
      </c>
      <c r="D58" s="53"/>
      <c r="E58" s="40"/>
      <c r="F58" s="8"/>
      <c r="G58" s="40"/>
      <c r="H58" s="60"/>
      <c r="I58" s="60"/>
      <c r="J58" s="40"/>
      <c r="K58" s="55"/>
      <c r="L58" s="56"/>
      <c r="M58" s="6"/>
      <c r="N58" s="40"/>
      <c r="O58" s="8"/>
      <c r="P58" s="60"/>
      <c r="Q58" s="60"/>
      <c r="R58" s="57" t="str">
        <f>IF(P58="","",T58*M58*LOOKUP(RIGHT($D$2,3),定数!$A$6:$A$13,定数!$B$6:$B$13))</f>
        <v/>
      </c>
      <c r="S58" s="57"/>
      <c r="T58" s="58" t="str">
        <f t="shared" si="4"/>
        <v/>
      </c>
      <c r="U58" s="58"/>
      <c r="V58" t="str">
        <f t="shared" si="7"/>
        <v/>
      </c>
      <c r="W58" t="str">
        <f t="shared" si="3"/>
        <v/>
      </c>
      <c r="X58" s="41" t="str">
        <f t="shared" si="5"/>
        <v/>
      </c>
      <c r="Y58" s="42" t="str">
        <f t="shared" si="6"/>
        <v/>
      </c>
    </row>
    <row r="59" spans="2:25" x14ac:dyDescent="0.2">
      <c r="B59" s="50">
        <v>51</v>
      </c>
      <c r="C59" s="53" t="str">
        <f t="shared" si="0"/>
        <v/>
      </c>
      <c r="D59" s="53"/>
      <c r="E59" s="40"/>
      <c r="F59" s="8"/>
      <c r="G59" s="40"/>
      <c r="H59" s="60"/>
      <c r="I59" s="60"/>
      <c r="J59" s="40"/>
      <c r="K59" s="55"/>
      <c r="L59" s="56"/>
      <c r="M59" s="6" t="str">
        <f>IF(J59="","",(K59/J59)/LOOKUP(RIGHT($D$2,3),定数!$A$6:$A$13,定数!$B$6:$B$13))</f>
        <v/>
      </c>
      <c r="N59" s="40"/>
      <c r="O59" s="8"/>
      <c r="P59" s="60"/>
      <c r="Q59" s="60"/>
      <c r="R59" s="57" t="str">
        <f>IF(P59="","",T59*M59*LOOKUP(RIGHT($D$2,3),定数!$A$6:$A$13,定数!$B$6:$B$13))</f>
        <v/>
      </c>
      <c r="S59" s="57"/>
      <c r="T59" s="58" t="str">
        <f t="shared" si="4"/>
        <v/>
      </c>
      <c r="U59" s="58"/>
      <c r="V59" t="str">
        <f t="shared" si="7"/>
        <v/>
      </c>
      <c r="W59" t="str">
        <f t="shared" si="3"/>
        <v/>
      </c>
      <c r="X59" s="41" t="str">
        <f t="shared" si="5"/>
        <v/>
      </c>
      <c r="Y59" s="42" t="str">
        <f t="shared" si="6"/>
        <v/>
      </c>
    </row>
    <row r="60" spans="2:25" x14ac:dyDescent="0.2">
      <c r="B60" s="50">
        <v>52</v>
      </c>
      <c r="C60" s="53" t="str">
        <f t="shared" si="0"/>
        <v/>
      </c>
      <c r="D60" s="53"/>
      <c r="E60" s="40"/>
      <c r="F60" s="8"/>
      <c r="G60" s="40"/>
      <c r="H60" s="60"/>
      <c r="I60" s="60"/>
      <c r="J60" s="40"/>
      <c r="K60" s="55"/>
      <c r="L60" s="56"/>
      <c r="M60" s="6" t="str">
        <f>IF(J60="","",(K60/J60)/LOOKUP(RIGHT($D$2,3),定数!$A$6:$A$13,定数!$B$6:$B$13))</f>
        <v/>
      </c>
      <c r="N60" s="40"/>
      <c r="O60" s="8"/>
      <c r="P60" s="60"/>
      <c r="Q60" s="60"/>
      <c r="R60" s="57" t="str">
        <f>IF(P60="","",T60*M60*LOOKUP(RIGHT($D$2,3),定数!$A$6:$A$13,定数!$B$6:$B$13))</f>
        <v/>
      </c>
      <c r="S60" s="57"/>
      <c r="T60" s="58" t="str">
        <f t="shared" si="4"/>
        <v/>
      </c>
      <c r="U60" s="58"/>
      <c r="V60" t="str">
        <f t="shared" si="7"/>
        <v/>
      </c>
      <c r="W60" t="str">
        <f t="shared" si="3"/>
        <v/>
      </c>
      <c r="X60" s="41" t="str">
        <f t="shared" si="5"/>
        <v/>
      </c>
      <c r="Y60" s="42" t="str">
        <f t="shared" si="6"/>
        <v/>
      </c>
    </row>
    <row r="61" spans="2:25" x14ac:dyDescent="0.2">
      <c r="B61" s="50">
        <v>53</v>
      </c>
      <c r="C61" s="53" t="str">
        <f t="shared" si="0"/>
        <v/>
      </c>
      <c r="D61" s="53"/>
      <c r="E61" s="40"/>
      <c r="F61" s="8"/>
      <c r="G61" s="40"/>
      <c r="H61" s="60"/>
      <c r="I61" s="60"/>
      <c r="J61" s="40"/>
      <c r="K61" s="55"/>
      <c r="L61" s="56"/>
      <c r="M61" s="6" t="str">
        <f>IF(J61="","",(K61/J61)/LOOKUP(RIGHT($D$2,3),定数!$A$6:$A$13,定数!$B$6:$B$13))</f>
        <v/>
      </c>
      <c r="N61" s="40"/>
      <c r="O61" s="8"/>
      <c r="P61" s="60"/>
      <c r="Q61" s="60"/>
      <c r="R61" s="57" t="str">
        <f>IF(P61="","",T61*M61*LOOKUP(RIGHT($D$2,3),定数!$A$6:$A$13,定数!$B$6:$B$13))</f>
        <v/>
      </c>
      <c r="S61" s="57"/>
      <c r="T61" s="58" t="str">
        <f t="shared" si="4"/>
        <v/>
      </c>
      <c r="U61" s="58"/>
      <c r="V61" t="str">
        <f t="shared" si="7"/>
        <v/>
      </c>
      <c r="W61" t="str">
        <f t="shared" si="3"/>
        <v/>
      </c>
      <c r="X61" s="41" t="str">
        <f t="shared" si="5"/>
        <v/>
      </c>
      <c r="Y61" s="42" t="str">
        <f t="shared" si="6"/>
        <v/>
      </c>
    </row>
    <row r="62" spans="2:25" x14ac:dyDescent="0.2">
      <c r="B62" s="50">
        <v>54</v>
      </c>
      <c r="C62" s="53" t="str">
        <f t="shared" si="0"/>
        <v/>
      </c>
      <c r="D62" s="53"/>
      <c r="E62" s="40"/>
      <c r="F62" s="8"/>
      <c r="G62" s="40"/>
      <c r="H62" s="60"/>
      <c r="I62" s="60"/>
      <c r="J62" s="40"/>
      <c r="K62" s="55"/>
      <c r="L62" s="56"/>
      <c r="M62" s="6" t="str">
        <f>IF(J62="","",(K62/J62)/LOOKUP(RIGHT($D$2,3),定数!$A$6:$A$13,定数!$B$6:$B$13))</f>
        <v/>
      </c>
      <c r="N62" s="40"/>
      <c r="O62" s="8"/>
      <c r="P62" s="60"/>
      <c r="Q62" s="60"/>
      <c r="R62" s="57" t="str">
        <f>IF(P62="","",T62*M62*LOOKUP(RIGHT($D$2,3),定数!$A$6:$A$13,定数!$B$6:$B$13))</f>
        <v/>
      </c>
      <c r="S62" s="57"/>
      <c r="T62" s="58" t="str">
        <f t="shared" si="4"/>
        <v/>
      </c>
      <c r="U62" s="58"/>
      <c r="V62" t="str">
        <f t="shared" si="7"/>
        <v/>
      </c>
      <c r="W62" t="str">
        <f t="shared" si="3"/>
        <v/>
      </c>
      <c r="X62" s="41" t="str">
        <f t="shared" si="5"/>
        <v/>
      </c>
      <c r="Y62" s="42" t="str">
        <f t="shared" si="6"/>
        <v/>
      </c>
    </row>
    <row r="63" spans="2:25" x14ac:dyDescent="0.2">
      <c r="B63" s="50">
        <v>55</v>
      </c>
      <c r="C63" s="53" t="str">
        <f t="shared" si="0"/>
        <v/>
      </c>
      <c r="D63" s="53"/>
      <c r="E63" s="40"/>
      <c r="F63" s="8"/>
      <c r="G63" s="40"/>
      <c r="H63" s="60"/>
      <c r="I63" s="60"/>
      <c r="J63" s="40"/>
      <c r="K63" s="55"/>
      <c r="L63" s="56"/>
      <c r="M63" s="6" t="str">
        <f>IF(J63="","",(K63/J63)/LOOKUP(RIGHT($D$2,3),定数!$A$6:$A$13,定数!$B$6:$B$13))</f>
        <v/>
      </c>
      <c r="N63" s="40"/>
      <c r="O63" s="8"/>
      <c r="P63" s="60"/>
      <c r="Q63" s="60"/>
      <c r="R63" s="57" t="str">
        <f>IF(P63="","",T63*M63*LOOKUP(RIGHT($D$2,3),定数!$A$6:$A$13,定数!$B$6:$B$13))</f>
        <v/>
      </c>
      <c r="S63" s="57"/>
      <c r="T63" s="58" t="str">
        <f t="shared" si="4"/>
        <v/>
      </c>
      <c r="U63" s="58"/>
      <c r="V63" t="str">
        <f t="shared" si="7"/>
        <v/>
      </c>
      <c r="W63" t="str">
        <f t="shared" si="3"/>
        <v/>
      </c>
      <c r="X63" s="41" t="str">
        <f t="shared" si="5"/>
        <v/>
      </c>
      <c r="Y63" s="42" t="str">
        <f t="shared" si="6"/>
        <v/>
      </c>
    </row>
    <row r="64" spans="2:25" x14ac:dyDescent="0.2">
      <c r="B64" s="50">
        <v>56</v>
      </c>
      <c r="C64" s="53" t="str">
        <f t="shared" si="0"/>
        <v/>
      </c>
      <c r="D64" s="53"/>
      <c r="E64" s="40"/>
      <c r="F64" s="8"/>
      <c r="G64" s="40"/>
      <c r="H64" s="60"/>
      <c r="I64" s="60"/>
      <c r="J64" s="40"/>
      <c r="K64" s="55"/>
      <c r="L64" s="56"/>
      <c r="M64" s="6" t="str">
        <f>IF(J64="","",(K64/J64)/LOOKUP(RIGHT($D$2,3),定数!$A$6:$A$13,定数!$B$6:$B$13))</f>
        <v/>
      </c>
      <c r="N64" s="40"/>
      <c r="O64" s="8"/>
      <c r="P64" s="60"/>
      <c r="Q64" s="60"/>
      <c r="R64" s="57" t="str">
        <f>IF(P64="","",T64*M64*LOOKUP(RIGHT($D$2,3),定数!$A$6:$A$13,定数!$B$6:$B$13))</f>
        <v/>
      </c>
      <c r="S64" s="57"/>
      <c r="T64" s="58" t="str">
        <f t="shared" si="4"/>
        <v/>
      </c>
      <c r="U64" s="58"/>
      <c r="V64" t="str">
        <f t="shared" si="7"/>
        <v/>
      </c>
      <c r="W64" t="str">
        <f t="shared" si="3"/>
        <v/>
      </c>
      <c r="X64" s="41" t="str">
        <f t="shared" si="5"/>
        <v/>
      </c>
      <c r="Y64" s="42" t="str">
        <f t="shared" si="6"/>
        <v/>
      </c>
    </row>
    <row r="65" spans="2:25" x14ac:dyDescent="0.2">
      <c r="B65" s="50">
        <v>57</v>
      </c>
      <c r="C65" s="53" t="str">
        <f t="shared" si="0"/>
        <v/>
      </c>
      <c r="D65" s="53"/>
      <c r="E65" s="40"/>
      <c r="F65" s="8"/>
      <c r="G65" s="40"/>
      <c r="H65" s="54"/>
      <c r="I65" s="54"/>
      <c r="J65" s="40"/>
      <c r="K65" s="55"/>
      <c r="L65" s="56"/>
      <c r="M65" s="6" t="str">
        <f>IF(J65="","",(K65/J65)/LOOKUP(RIGHT($D$2,3),定数!$A$6:$A$13,定数!$B$6:$B$13))</f>
        <v/>
      </c>
      <c r="N65" s="40"/>
      <c r="O65" s="8"/>
      <c r="P65" s="60"/>
      <c r="Q65" s="60"/>
      <c r="R65" s="57" t="str">
        <f>IF(P65="","",T65*M65*LOOKUP(RIGHT($D$2,3),定数!$A$6:$A$13,定数!$B$6:$B$13))</f>
        <v/>
      </c>
      <c r="S65" s="57"/>
      <c r="T65" s="58" t="str">
        <f t="shared" si="4"/>
        <v/>
      </c>
      <c r="U65" s="58"/>
      <c r="V65" t="str">
        <f t="shared" si="7"/>
        <v/>
      </c>
      <c r="W65" t="str">
        <f t="shared" si="3"/>
        <v/>
      </c>
      <c r="X65" s="41" t="str">
        <f t="shared" si="5"/>
        <v/>
      </c>
      <c r="Y65" s="42" t="str">
        <f t="shared" si="6"/>
        <v/>
      </c>
    </row>
    <row r="66" spans="2:25" x14ac:dyDescent="0.2">
      <c r="B66" s="50">
        <v>58</v>
      </c>
      <c r="C66" s="53" t="str">
        <f t="shared" si="0"/>
        <v/>
      </c>
      <c r="D66" s="53"/>
      <c r="E66" s="40"/>
      <c r="F66" s="8"/>
      <c r="G66" s="40"/>
      <c r="H66" s="54"/>
      <c r="I66" s="54"/>
      <c r="J66" s="40"/>
      <c r="K66" s="55"/>
      <c r="L66" s="56"/>
      <c r="M66" s="6" t="str">
        <f>IF(J66="","",(K66/J66)/LOOKUP(RIGHT($D$2,3),定数!$A$6:$A$13,定数!$B$6:$B$13))</f>
        <v/>
      </c>
      <c r="N66" s="40"/>
      <c r="O66" s="8"/>
      <c r="P66" s="60"/>
      <c r="Q66" s="60"/>
      <c r="R66" s="57" t="str">
        <f>IF(P66="","",T66*M66*LOOKUP(RIGHT($D$2,3),定数!$A$6:$A$13,定数!$B$6:$B$13))</f>
        <v/>
      </c>
      <c r="S66" s="57"/>
      <c r="T66" s="58" t="str">
        <f t="shared" si="4"/>
        <v/>
      </c>
      <c r="U66" s="58"/>
      <c r="V66" t="str">
        <f t="shared" si="7"/>
        <v/>
      </c>
      <c r="W66" t="str">
        <f t="shared" si="3"/>
        <v/>
      </c>
      <c r="X66" s="41" t="str">
        <f t="shared" si="5"/>
        <v/>
      </c>
      <c r="Y66" s="42" t="str">
        <f t="shared" si="6"/>
        <v/>
      </c>
    </row>
    <row r="67" spans="2:25" x14ac:dyDescent="0.2">
      <c r="B67" s="50">
        <v>59</v>
      </c>
      <c r="C67" s="53" t="str">
        <f t="shared" si="0"/>
        <v/>
      </c>
      <c r="D67" s="53"/>
      <c r="E67" s="40"/>
      <c r="F67" s="8"/>
      <c r="G67" s="40"/>
      <c r="H67" s="54"/>
      <c r="I67" s="54"/>
      <c r="J67" s="40"/>
      <c r="K67" s="55"/>
      <c r="L67" s="56"/>
      <c r="M67" s="6" t="str">
        <f>IF(J67="","",(K67/J67)/LOOKUP(RIGHT($D$2,3),定数!$A$6:$A$13,定数!$B$6:$B$13))</f>
        <v/>
      </c>
      <c r="N67" s="40"/>
      <c r="O67" s="8"/>
      <c r="P67" s="60"/>
      <c r="Q67" s="60"/>
      <c r="R67" s="57" t="str">
        <f>IF(P67="","",T67*M67*LOOKUP(RIGHT($D$2,3),定数!$A$6:$A$13,定数!$B$6:$B$13))</f>
        <v/>
      </c>
      <c r="S67" s="57"/>
      <c r="T67" s="58" t="str">
        <f t="shared" si="4"/>
        <v/>
      </c>
      <c r="U67" s="58"/>
      <c r="V67" t="str">
        <f t="shared" si="7"/>
        <v/>
      </c>
      <c r="W67" t="str">
        <f t="shared" si="3"/>
        <v/>
      </c>
      <c r="X67" s="41" t="str">
        <f t="shared" si="5"/>
        <v/>
      </c>
      <c r="Y67" s="42" t="str">
        <f t="shared" si="6"/>
        <v/>
      </c>
    </row>
    <row r="68" spans="2:25" x14ac:dyDescent="0.2">
      <c r="B68" s="50">
        <v>60</v>
      </c>
      <c r="C68" s="53" t="str">
        <f t="shared" si="0"/>
        <v/>
      </c>
      <c r="D68" s="53"/>
      <c r="E68" s="40"/>
      <c r="F68" s="8"/>
      <c r="G68" s="40"/>
      <c r="H68" s="54"/>
      <c r="I68" s="54"/>
      <c r="J68" s="40"/>
      <c r="K68" s="55"/>
      <c r="L68" s="56"/>
      <c r="M68" s="6" t="str">
        <f>IF(J68="","",(K68/J68)/LOOKUP(RIGHT($D$2,3),定数!$A$6:$A$13,定数!$B$6:$B$13))</f>
        <v/>
      </c>
      <c r="N68" s="40"/>
      <c r="O68" s="8"/>
      <c r="P68" s="60"/>
      <c r="Q68" s="60"/>
      <c r="R68" s="57" t="str">
        <f>IF(P68="","",T68*M68*LOOKUP(RIGHT($D$2,3),定数!$A$6:$A$13,定数!$B$6:$B$13))</f>
        <v/>
      </c>
      <c r="S68" s="57"/>
      <c r="T68" s="58" t="str">
        <f t="shared" si="4"/>
        <v/>
      </c>
      <c r="U68" s="58"/>
      <c r="V68" t="str">
        <f t="shared" si="7"/>
        <v/>
      </c>
      <c r="W68" t="str">
        <f t="shared" si="3"/>
        <v/>
      </c>
      <c r="X68" s="41" t="str">
        <f t="shared" si="5"/>
        <v/>
      </c>
      <c r="Y68" s="42" t="str">
        <f t="shared" si="6"/>
        <v/>
      </c>
    </row>
    <row r="69" spans="2:25" x14ac:dyDescent="0.2">
      <c r="B69" s="50">
        <v>61</v>
      </c>
      <c r="C69" s="53" t="str">
        <f t="shared" si="0"/>
        <v/>
      </c>
      <c r="D69" s="53"/>
      <c r="E69" s="40"/>
      <c r="F69" s="8"/>
      <c r="G69" s="40"/>
      <c r="H69" s="54"/>
      <c r="I69" s="54"/>
      <c r="J69" s="40"/>
      <c r="K69" s="55"/>
      <c r="L69" s="56"/>
      <c r="M69" s="6" t="str">
        <f>IF(J69="","",(K69/J69)/LOOKUP(RIGHT($D$2,3),定数!$A$6:$A$13,定数!$B$6:$B$13))</f>
        <v/>
      </c>
      <c r="N69" s="40"/>
      <c r="O69" s="8"/>
      <c r="P69" s="60"/>
      <c r="Q69" s="60"/>
      <c r="R69" s="57" t="str">
        <f>IF(P69="","",T69*M69*LOOKUP(RIGHT($D$2,3),定数!$A$6:$A$13,定数!$B$6:$B$13))</f>
        <v/>
      </c>
      <c r="S69" s="57"/>
      <c r="T69" s="58" t="str">
        <f t="shared" si="4"/>
        <v/>
      </c>
      <c r="U69" s="58"/>
      <c r="V69" t="str">
        <f t="shared" si="7"/>
        <v/>
      </c>
      <c r="W69" t="str">
        <f t="shared" si="3"/>
        <v/>
      </c>
      <c r="X69" s="41" t="str">
        <f t="shared" si="5"/>
        <v/>
      </c>
      <c r="Y69" s="42" t="str">
        <f t="shared" si="6"/>
        <v/>
      </c>
    </row>
    <row r="70" spans="2:25" x14ac:dyDescent="0.2">
      <c r="B70" s="50">
        <v>62</v>
      </c>
      <c r="C70" s="53" t="str">
        <f t="shared" si="0"/>
        <v/>
      </c>
      <c r="D70" s="53"/>
      <c r="E70" s="40"/>
      <c r="F70" s="8"/>
      <c r="G70" s="40"/>
      <c r="H70" s="54"/>
      <c r="I70" s="54"/>
      <c r="J70" s="40"/>
      <c r="K70" s="55"/>
      <c r="L70" s="56"/>
      <c r="M70" s="6" t="str">
        <f>IF(J70="","",(K70/J70)/LOOKUP(RIGHT($D$2,3),定数!$A$6:$A$13,定数!$B$6:$B$13))</f>
        <v/>
      </c>
      <c r="N70" s="40"/>
      <c r="O70" s="8"/>
      <c r="P70" s="60"/>
      <c r="Q70" s="60"/>
      <c r="R70" s="57" t="str">
        <f>IF(P70="","",T70*M70*LOOKUP(RIGHT($D$2,3),定数!$A$6:$A$13,定数!$B$6:$B$13))</f>
        <v/>
      </c>
      <c r="S70" s="57"/>
      <c r="T70" s="58" t="str">
        <f t="shared" si="4"/>
        <v/>
      </c>
      <c r="U70" s="58"/>
      <c r="V70" t="str">
        <f t="shared" si="7"/>
        <v/>
      </c>
      <c r="W70" t="str">
        <f t="shared" si="3"/>
        <v/>
      </c>
      <c r="X70" s="41" t="str">
        <f t="shared" si="5"/>
        <v/>
      </c>
      <c r="Y70" s="42" t="str">
        <f t="shared" si="6"/>
        <v/>
      </c>
    </row>
    <row r="71" spans="2:25" x14ac:dyDescent="0.2">
      <c r="B71" s="40">
        <v>64</v>
      </c>
      <c r="C71" s="53" t="str">
        <f t="shared" si="0"/>
        <v/>
      </c>
      <c r="D71" s="53"/>
      <c r="E71" s="40"/>
      <c r="F71" s="8"/>
      <c r="G71" s="40"/>
      <c r="H71" s="54"/>
      <c r="I71" s="54"/>
      <c r="J71" s="40"/>
      <c r="K71" s="55"/>
      <c r="L71" s="56"/>
      <c r="M71" s="6" t="str">
        <f>IF(J71="","",(K71/J71)/LOOKUP(RIGHT($D$2,3),定数!$A$6:$A$13,定数!$B$6:$B$13))</f>
        <v/>
      </c>
      <c r="N71" s="40"/>
      <c r="O71" s="8"/>
      <c r="P71" s="60"/>
      <c r="Q71" s="60"/>
      <c r="R71" s="57" t="str">
        <f>IF(P71="","",T71*M71*LOOKUP(RIGHT($D$2,3),定数!$A$6:$A$13,定数!$B$6:$B$13))</f>
        <v/>
      </c>
      <c r="S71" s="57"/>
      <c r="T71" s="58" t="str">
        <f t="shared" si="4"/>
        <v/>
      </c>
      <c r="U71" s="58"/>
      <c r="V71" t="str">
        <f t="shared" si="7"/>
        <v/>
      </c>
      <c r="W71" t="str">
        <f t="shared" si="3"/>
        <v/>
      </c>
      <c r="X71" s="41" t="str">
        <f t="shared" si="5"/>
        <v/>
      </c>
      <c r="Y71" s="42" t="str">
        <f t="shared" si="6"/>
        <v/>
      </c>
    </row>
    <row r="72" spans="2:25" x14ac:dyDescent="0.2">
      <c r="B72" s="40">
        <v>65</v>
      </c>
      <c r="C72" s="53" t="str">
        <f t="shared" si="0"/>
        <v/>
      </c>
      <c r="D72" s="53"/>
      <c r="E72" s="40"/>
      <c r="F72" s="8"/>
      <c r="G72" s="40"/>
      <c r="H72" s="54"/>
      <c r="I72" s="54"/>
      <c r="J72" s="40"/>
      <c r="K72" s="55"/>
      <c r="L72" s="56"/>
      <c r="M72" s="6"/>
      <c r="N72" s="40"/>
      <c r="O72" s="8"/>
      <c r="P72" s="60"/>
      <c r="Q72" s="60"/>
      <c r="R72" s="57" t="str">
        <f>IF(P72="","",T72*M72*LOOKUP(RIGHT($D$2,3),定数!$A$6:$A$13,定数!$B$6:$B$13))</f>
        <v/>
      </c>
      <c r="S72" s="57"/>
      <c r="T72" s="58" t="str">
        <f t="shared" si="4"/>
        <v/>
      </c>
      <c r="U72" s="58"/>
      <c r="V72" t="str">
        <f t="shared" si="7"/>
        <v/>
      </c>
      <c r="W72" t="str">
        <f t="shared" si="3"/>
        <v/>
      </c>
      <c r="X72" s="41" t="str">
        <f t="shared" si="5"/>
        <v/>
      </c>
      <c r="Y72" s="42" t="str">
        <f t="shared" si="6"/>
        <v/>
      </c>
    </row>
    <row r="73" spans="2:25" x14ac:dyDescent="0.2">
      <c r="B73" s="40">
        <v>66</v>
      </c>
      <c r="C73" s="53" t="str">
        <f t="shared" ref="C73:C107" si="11">IF(R72="","",C72+R72)</f>
        <v/>
      </c>
      <c r="D73" s="53"/>
      <c r="E73" s="40"/>
      <c r="F73" s="8"/>
      <c r="G73" s="40"/>
      <c r="H73" s="54"/>
      <c r="I73" s="54"/>
      <c r="J73" s="40"/>
      <c r="K73" s="55"/>
      <c r="L73" s="56"/>
      <c r="M73" s="6"/>
      <c r="N73" s="40"/>
      <c r="O73" s="8"/>
      <c r="P73" s="54"/>
      <c r="Q73" s="54"/>
      <c r="R73" s="57" t="str">
        <f>IF(P73="","",T73*M73*LOOKUP(RIGHT($D$2,3),定数!$A$6:$A$13,定数!$B$6:$B$13))</f>
        <v/>
      </c>
      <c r="S73" s="57"/>
      <c r="T73" s="58" t="str">
        <f t="shared" si="4"/>
        <v/>
      </c>
      <c r="U73" s="58"/>
      <c r="V73" t="str">
        <f t="shared" si="7"/>
        <v/>
      </c>
      <c r="W73" t="str">
        <f t="shared" si="7"/>
        <v/>
      </c>
      <c r="X73" s="41" t="str">
        <f t="shared" si="5"/>
        <v/>
      </c>
      <c r="Y73" s="42" t="str">
        <f t="shared" si="6"/>
        <v/>
      </c>
    </row>
    <row r="74" spans="2:25" x14ac:dyDescent="0.2">
      <c r="B74" s="40">
        <v>67</v>
      </c>
      <c r="C74" s="53" t="str">
        <f t="shared" si="11"/>
        <v/>
      </c>
      <c r="D74" s="53"/>
      <c r="E74" s="40"/>
      <c r="F74" s="8"/>
      <c r="G74" s="40"/>
      <c r="H74" s="54"/>
      <c r="I74" s="54"/>
      <c r="J74" s="40"/>
      <c r="K74" s="55"/>
      <c r="L74" s="56"/>
      <c r="M74" s="6"/>
      <c r="N74" s="40"/>
      <c r="O74" s="8"/>
      <c r="P74" s="54"/>
      <c r="Q74" s="54"/>
      <c r="R74" s="57" t="str">
        <f>IF(P74="","",T74*M74*LOOKUP(RIGHT($D$2,3),定数!$A$6:$A$13,定数!$B$6:$B$13))</f>
        <v/>
      </c>
      <c r="S74" s="57"/>
      <c r="T74" s="58" t="str">
        <f t="shared" si="4"/>
        <v/>
      </c>
      <c r="U74" s="58"/>
      <c r="V74" t="str">
        <f t="shared" ref="V74:W89" si="12">IF(S74&lt;&gt;"",IF(S74&lt;0,1+V73,0),"")</f>
        <v/>
      </c>
      <c r="W74" t="str">
        <f t="shared" si="12"/>
        <v/>
      </c>
      <c r="X74" s="41" t="str">
        <f t="shared" si="5"/>
        <v/>
      </c>
      <c r="Y74" s="42" t="str">
        <f t="shared" si="6"/>
        <v/>
      </c>
    </row>
    <row r="75" spans="2:25" x14ac:dyDescent="0.2">
      <c r="B75" s="40">
        <v>68</v>
      </c>
      <c r="C75" s="53" t="str">
        <f t="shared" si="11"/>
        <v/>
      </c>
      <c r="D75" s="53"/>
      <c r="E75" s="40"/>
      <c r="F75" s="8"/>
      <c r="G75" s="40"/>
      <c r="H75" s="54"/>
      <c r="I75" s="54"/>
      <c r="J75" s="40"/>
      <c r="K75" s="55"/>
      <c r="L75" s="56"/>
      <c r="M75" s="6"/>
      <c r="N75" s="40"/>
      <c r="O75" s="8"/>
      <c r="P75" s="54"/>
      <c r="Q75" s="54"/>
      <c r="R75" s="57" t="str">
        <f>IF(P75="","",T75*M75*LOOKUP(RIGHT($D$2,3),定数!$A$6:$A$13,定数!$B$6:$B$13))</f>
        <v/>
      </c>
      <c r="S75" s="57"/>
      <c r="T75" s="58" t="str">
        <f t="shared" ref="T75:T107" si="13">IF(P75="","",IF(G75="買",(P75-H75),(H75-P75))*IF(RIGHT($D$2,3)="JPY",100,10000))</f>
        <v/>
      </c>
      <c r="U75" s="58"/>
      <c r="V75" t="str">
        <f t="shared" si="12"/>
        <v/>
      </c>
      <c r="W75" t="str">
        <f t="shared" si="12"/>
        <v/>
      </c>
      <c r="X75" s="41" t="str">
        <f t="shared" ref="X75:X107" si="14">IF(C75&lt;&gt;"",MAX(X74,C75),"")</f>
        <v/>
      </c>
      <c r="Y75" s="42" t="str">
        <f t="shared" ref="Y75:Y107" si="15">IF(X75&lt;&gt;"",1-(C75/X75),"")</f>
        <v/>
      </c>
    </row>
    <row r="76" spans="2:25" x14ac:dyDescent="0.2">
      <c r="B76" s="40">
        <v>69</v>
      </c>
      <c r="C76" s="53" t="str">
        <f t="shared" si="11"/>
        <v/>
      </c>
      <c r="D76" s="53"/>
      <c r="E76" s="40"/>
      <c r="F76" s="8"/>
      <c r="G76" s="40"/>
      <c r="H76" s="54"/>
      <c r="I76" s="54"/>
      <c r="J76" s="40"/>
      <c r="K76" s="55"/>
      <c r="L76" s="56"/>
      <c r="M76" s="6"/>
      <c r="N76" s="40"/>
      <c r="O76" s="8"/>
      <c r="P76" s="54"/>
      <c r="Q76" s="54"/>
      <c r="R76" s="57" t="str">
        <f>IF(P76="","",T76*M76*LOOKUP(RIGHT($D$2,3),定数!$A$6:$A$13,定数!$B$6:$B$13))</f>
        <v/>
      </c>
      <c r="S76" s="57"/>
      <c r="T76" s="58" t="str">
        <f t="shared" si="13"/>
        <v/>
      </c>
      <c r="U76" s="58"/>
      <c r="V76" t="str">
        <f t="shared" si="12"/>
        <v/>
      </c>
      <c r="W76" t="str">
        <f t="shared" si="12"/>
        <v/>
      </c>
      <c r="X76" s="41" t="str">
        <f t="shared" si="14"/>
        <v/>
      </c>
      <c r="Y76" s="42" t="str">
        <f t="shared" si="15"/>
        <v/>
      </c>
    </row>
    <row r="77" spans="2:25" x14ac:dyDescent="0.2">
      <c r="B77" s="40">
        <v>70</v>
      </c>
      <c r="C77" s="53" t="str">
        <f t="shared" si="11"/>
        <v/>
      </c>
      <c r="D77" s="53"/>
      <c r="E77" s="40"/>
      <c r="F77" s="8"/>
      <c r="G77" s="40"/>
      <c r="H77" s="54"/>
      <c r="I77" s="54"/>
      <c r="J77" s="40"/>
      <c r="K77" s="55"/>
      <c r="L77" s="56"/>
      <c r="M77" s="6"/>
      <c r="N77" s="40"/>
      <c r="O77" s="8"/>
      <c r="P77" s="54"/>
      <c r="Q77" s="54"/>
      <c r="R77" s="57" t="str">
        <f>IF(P77="","",T77*M77*LOOKUP(RIGHT($D$2,3),定数!$A$6:$A$13,定数!$B$6:$B$13))</f>
        <v/>
      </c>
      <c r="S77" s="57"/>
      <c r="T77" s="58" t="str">
        <f t="shared" si="13"/>
        <v/>
      </c>
      <c r="U77" s="58"/>
      <c r="V77" t="str">
        <f t="shared" si="12"/>
        <v/>
      </c>
      <c r="W77" t="str">
        <f t="shared" si="12"/>
        <v/>
      </c>
      <c r="X77" s="41" t="str">
        <f t="shared" si="14"/>
        <v/>
      </c>
      <c r="Y77" s="42" t="str">
        <f t="shared" si="15"/>
        <v/>
      </c>
    </row>
    <row r="78" spans="2:25" x14ac:dyDescent="0.2">
      <c r="B78" s="40">
        <v>71</v>
      </c>
      <c r="C78" s="53" t="str">
        <f t="shared" si="11"/>
        <v/>
      </c>
      <c r="D78" s="53"/>
      <c r="E78" s="40"/>
      <c r="F78" s="8"/>
      <c r="G78" s="40"/>
      <c r="H78" s="54"/>
      <c r="I78" s="54"/>
      <c r="J78" s="40"/>
      <c r="K78" s="55"/>
      <c r="L78" s="56"/>
      <c r="M78" s="6"/>
      <c r="N78" s="40"/>
      <c r="O78" s="8"/>
      <c r="P78" s="54"/>
      <c r="Q78" s="54"/>
      <c r="R78" s="57" t="str">
        <f>IF(P78="","",T78*M78*LOOKUP(RIGHT($D$2,3),定数!$A$6:$A$13,定数!$B$6:$B$13))</f>
        <v/>
      </c>
      <c r="S78" s="57"/>
      <c r="T78" s="58" t="str">
        <f t="shared" si="13"/>
        <v/>
      </c>
      <c r="U78" s="58"/>
      <c r="V78" t="str">
        <f t="shared" si="12"/>
        <v/>
      </c>
      <c r="W78" t="str">
        <f t="shared" si="12"/>
        <v/>
      </c>
      <c r="X78" s="41" t="str">
        <f t="shared" si="14"/>
        <v/>
      </c>
      <c r="Y78" s="42" t="str">
        <f t="shared" si="15"/>
        <v/>
      </c>
    </row>
    <row r="79" spans="2:25" x14ac:dyDescent="0.2">
      <c r="B79" s="40">
        <v>72</v>
      </c>
      <c r="C79" s="53" t="str">
        <f t="shared" si="11"/>
        <v/>
      </c>
      <c r="D79" s="53"/>
      <c r="E79" s="40"/>
      <c r="F79" s="8"/>
      <c r="G79" s="40"/>
      <c r="H79" s="54"/>
      <c r="I79" s="54"/>
      <c r="J79" s="40"/>
      <c r="K79" s="55"/>
      <c r="L79" s="56"/>
      <c r="M79" s="6"/>
      <c r="N79" s="40"/>
      <c r="O79" s="8"/>
      <c r="P79" s="54"/>
      <c r="Q79" s="54"/>
      <c r="R79" s="57" t="str">
        <f>IF(P79="","",T79*M79*LOOKUP(RIGHT($D$2,3),定数!$A$6:$A$13,定数!$B$6:$B$13))</f>
        <v/>
      </c>
      <c r="S79" s="57"/>
      <c r="T79" s="58" t="str">
        <f t="shared" si="13"/>
        <v/>
      </c>
      <c r="U79" s="58"/>
      <c r="V79" t="str">
        <f t="shared" si="12"/>
        <v/>
      </c>
      <c r="W79" t="str">
        <f t="shared" si="12"/>
        <v/>
      </c>
      <c r="X79" s="41" t="str">
        <f t="shared" si="14"/>
        <v/>
      </c>
      <c r="Y79" s="42" t="str">
        <f t="shared" si="15"/>
        <v/>
      </c>
    </row>
    <row r="80" spans="2:25" x14ac:dyDescent="0.2">
      <c r="B80" s="40">
        <v>73</v>
      </c>
      <c r="C80" s="53" t="str">
        <f t="shared" si="11"/>
        <v/>
      </c>
      <c r="D80" s="53"/>
      <c r="E80" s="40"/>
      <c r="F80" s="8"/>
      <c r="G80" s="40"/>
      <c r="H80" s="54"/>
      <c r="I80" s="54"/>
      <c r="J80" s="40"/>
      <c r="K80" s="55"/>
      <c r="L80" s="56"/>
      <c r="M80" s="6"/>
      <c r="N80" s="40"/>
      <c r="O80" s="8"/>
      <c r="P80" s="54"/>
      <c r="Q80" s="54"/>
      <c r="R80" s="57" t="str">
        <f>IF(P80="","",T80*M80*LOOKUP(RIGHT($D$2,3),定数!$A$6:$A$13,定数!$B$6:$B$13))</f>
        <v/>
      </c>
      <c r="S80" s="57"/>
      <c r="T80" s="58" t="str">
        <f t="shared" si="13"/>
        <v/>
      </c>
      <c r="U80" s="58"/>
      <c r="V80" t="str">
        <f t="shared" si="12"/>
        <v/>
      </c>
      <c r="W80" t="str">
        <f t="shared" si="12"/>
        <v/>
      </c>
      <c r="X80" s="41" t="str">
        <f t="shared" si="14"/>
        <v/>
      </c>
      <c r="Y80" s="42" t="str">
        <f t="shared" si="15"/>
        <v/>
      </c>
    </row>
    <row r="81" spans="2:25" x14ac:dyDescent="0.2">
      <c r="B81" s="40">
        <v>74</v>
      </c>
      <c r="C81" s="53" t="str">
        <f t="shared" si="11"/>
        <v/>
      </c>
      <c r="D81" s="53"/>
      <c r="E81" s="40"/>
      <c r="F81" s="8"/>
      <c r="G81" s="40"/>
      <c r="H81" s="54"/>
      <c r="I81" s="54"/>
      <c r="J81" s="40"/>
      <c r="K81" s="55"/>
      <c r="L81" s="56"/>
      <c r="M81" s="6"/>
      <c r="N81" s="40"/>
      <c r="O81" s="8"/>
      <c r="P81" s="54"/>
      <c r="Q81" s="54"/>
      <c r="R81" s="57" t="str">
        <f>IF(P81="","",T81*M81*LOOKUP(RIGHT($D$2,3),定数!$A$6:$A$13,定数!$B$6:$B$13))</f>
        <v/>
      </c>
      <c r="S81" s="57"/>
      <c r="T81" s="58" t="str">
        <f t="shared" si="13"/>
        <v/>
      </c>
      <c r="U81" s="58"/>
      <c r="V81" t="str">
        <f t="shared" si="12"/>
        <v/>
      </c>
      <c r="W81" t="str">
        <f t="shared" si="12"/>
        <v/>
      </c>
      <c r="X81" s="41" t="str">
        <f t="shared" si="14"/>
        <v/>
      </c>
      <c r="Y81" s="42" t="str">
        <f t="shared" si="15"/>
        <v/>
      </c>
    </row>
    <row r="82" spans="2:25" x14ac:dyDescent="0.2">
      <c r="B82" s="40">
        <v>75</v>
      </c>
      <c r="C82" s="53" t="str">
        <f t="shared" si="11"/>
        <v/>
      </c>
      <c r="D82" s="53"/>
      <c r="E82" s="40"/>
      <c r="F82" s="8"/>
      <c r="G82" s="40"/>
      <c r="H82" s="54"/>
      <c r="I82" s="54"/>
      <c r="J82" s="40"/>
      <c r="K82" s="55"/>
      <c r="L82" s="56"/>
      <c r="M82" s="6"/>
      <c r="N82" s="40"/>
      <c r="O82" s="8"/>
      <c r="P82" s="54"/>
      <c r="Q82" s="54"/>
      <c r="R82" s="57" t="str">
        <f>IF(P82="","",T82*M82*LOOKUP(RIGHT($D$2,3),定数!$A$6:$A$13,定数!$B$6:$B$13))</f>
        <v/>
      </c>
      <c r="S82" s="57"/>
      <c r="T82" s="58" t="str">
        <f t="shared" si="13"/>
        <v/>
      </c>
      <c r="U82" s="58"/>
      <c r="V82" t="str">
        <f t="shared" si="12"/>
        <v/>
      </c>
      <c r="W82" t="str">
        <f t="shared" si="12"/>
        <v/>
      </c>
      <c r="X82" s="41" t="str">
        <f t="shared" si="14"/>
        <v/>
      </c>
      <c r="Y82" s="42" t="str">
        <f t="shared" si="15"/>
        <v/>
      </c>
    </row>
    <row r="83" spans="2:25" x14ac:dyDescent="0.2">
      <c r="B83" s="40">
        <v>76</v>
      </c>
      <c r="C83" s="53" t="str">
        <f t="shared" si="11"/>
        <v/>
      </c>
      <c r="D83" s="53"/>
      <c r="E83" s="40"/>
      <c r="F83" s="8"/>
      <c r="G83" s="40"/>
      <c r="H83" s="54"/>
      <c r="I83" s="54"/>
      <c r="J83" s="40"/>
      <c r="K83" s="55"/>
      <c r="L83" s="56"/>
      <c r="M83" s="6"/>
      <c r="N83" s="40"/>
      <c r="O83" s="8"/>
      <c r="P83" s="54"/>
      <c r="Q83" s="54"/>
      <c r="R83" s="57" t="str">
        <f>IF(P83="","",T83*M83*LOOKUP(RIGHT($D$2,3),定数!$A$6:$A$13,定数!$B$6:$B$13))</f>
        <v/>
      </c>
      <c r="S83" s="57"/>
      <c r="T83" s="58" t="str">
        <f t="shared" si="13"/>
        <v/>
      </c>
      <c r="U83" s="58"/>
      <c r="V83" t="str">
        <f t="shared" si="12"/>
        <v/>
      </c>
      <c r="W83" t="str">
        <f t="shared" si="12"/>
        <v/>
      </c>
      <c r="X83" s="41" t="str">
        <f t="shared" si="14"/>
        <v/>
      </c>
      <c r="Y83" s="42" t="str">
        <f t="shared" si="15"/>
        <v/>
      </c>
    </row>
    <row r="84" spans="2:25" x14ac:dyDescent="0.2">
      <c r="B84" s="40">
        <v>77</v>
      </c>
      <c r="C84" s="53" t="str">
        <f t="shared" si="11"/>
        <v/>
      </c>
      <c r="D84" s="53"/>
      <c r="E84" s="40"/>
      <c r="F84" s="8"/>
      <c r="G84" s="40"/>
      <c r="H84" s="54"/>
      <c r="I84" s="54"/>
      <c r="J84" s="40"/>
      <c r="K84" s="55"/>
      <c r="L84" s="56"/>
      <c r="M84" s="6"/>
      <c r="N84" s="40"/>
      <c r="O84" s="8"/>
      <c r="P84" s="54"/>
      <c r="Q84" s="54"/>
      <c r="R84" s="57" t="str">
        <f>IF(P84="","",T84*M84*LOOKUP(RIGHT($D$2,3),定数!$A$6:$A$13,定数!$B$6:$B$13))</f>
        <v/>
      </c>
      <c r="S84" s="57"/>
      <c r="T84" s="58" t="str">
        <f t="shared" si="13"/>
        <v/>
      </c>
      <c r="U84" s="58"/>
      <c r="V84" t="str">
        <f t="shared" si="12"/>
        <v/>
      </c>
      <c r="W84" t="str">
        <f t="shared" si="12"/>
        <v/>
      </c>
      <c r="X84" s="41" t="str">
        <f t="shared" si="14"/>
        <v/>
      </c>
      <c r="Y84" s="42" t="str">
        <f t="shared" si="15"/>
        <v/>
      </c>
    </row>
    <row r="85" spans="2:25" x14ac:dyDescent="0.2">
      <c r="B85" s="40">
        <v>78</v>
      </c>
      <c r="C85" s="53" t="str">
        <f t="shared" si="11"/>
        <v/>
      </c>
      <c r="D85" s="53"/>
      <c r="E85" s="40"/>
      <c r="F85" s="8"/>
      <c r="G85" s="40"/>
      <c r="H85" s="54"/>
      <c r="I85" s="54"/>
      <c r="J85" s="40"/>
      <c r="K85" s="55"/>
      <c r="L85" s="56"/>
      <c r="M85" s="6"/>
      <c r="N85" s="40"/>
      <c r="O85" s="8"/>
      <c r="P85" s="54"/>
      <c r="Q85" s="54"/>
      <c r="R85" s="57" t="str">
        <f>IF(P85="","",T85*M85*LOOKUP(RIGHT($D$2,3),定数!$A$6:$A$13,定数!$B$6:$B$13))</f>
        <v/>
      </c>
      <c r="S85" s="57"/>
      <c r="T85" s="58" t="str">
        <f t="shared" si="13"/>
        <v/>
      </c>
      <c r="U85" s="58"/>
      <c r="V85" t="str">
        <f t="shared" si="12"/>
        <v/>
      </c>
      <c r="W85" t="str">
        <f t="shared" si="12"/>
        <v/>
      </c>
      <c r="X85" s="41" t="str">
        <f t="shared" si="14"/>
        <v/>
      </c>
      <c r="Y85" s="42" t="str">
        <f t="shared" si="15"/>
        <v/>
      </c>
    </row>
    <row r="86" spans="2:25" x14ac:dyDescent="0.2">
      <c r="B86" s="40">
        <v>79</v>
      </c>
      <c r="C86" s="53" t="str">
        <f t="shared" si="11"/>
        <v/>
      </c>
      <c r="D86" s="53"/>
      <c r="E86" s="40"/>
      <c r="F86" s="8"/>
      <c r="G86" s="40"/>
      <c r="H86" s="54"/>
      <c r="I86" s="54"/>
      <c r="J86" s="40"/>
      <c r="K86" s="55"/>
      <c r="L86" s="56"/>
      <c r="M86" s="6"/>
      <c r="N86" s="40"/>
      <c r="O86" s="8"/>
      <c r="P86" s="54"/>
      <c r="Q86" s="54"/>
      <c r="R86" s="57" t="str">
        <f>IF(P86="","",T86*M86*LOOKUP(RIGHT($D$2,3),定数!$A$6:$A$13,定数!$B$6:$B$13))</f>
        <v/>
      </c>
      <c r="S86" s="57"/>
      <c r="T86" s="58" t="str">
        <f t="shared" si="13"/>
        <v/>
      </c>
      <c r="U86" s="58"/>
      <c r="V86" t="str">
        <f t="shared" si="12"/>
        <v/>
      </c>
      <c r="W86" t="str">
        <f t="shared" si="12"/>
        <v/>
      </c>
      <c r="X86" s="41" t="str">
        <f t="shared" si="14"/>
        <v/>
      </c>
      <c r="Y86" s="42" t="str">
        <f t="shared" si="15"/>
        <v/>
      </c>
    </row>
    <row r="87" spans="2:25" x14ac:dyDescent="0.2">
      <c r="B87" s="40">
        <v>80</v>
      </c>
      <c r="C87" s="53" t="str">
        <f t="shared" si="11"/>
        <v/>
      </c>
      <c r="D87" s="53"/>
      <c r="E87" s="40"/>
      <c r="F87" s="8"/>
      <c r="G87" s="40"/>
      <c r="H87" s="54"/>
      <c r="I87" s="54"/>
      <c r="J87" s="40"/>
      <c r="K87" s="55"/>
      <c r="L87" s="56"/>
      <c r="M87" s="6"/>
      <c r="N87" s="40"/>
      <c r="O87" s="8"/>
      <c r="P87" s="54"/>
      <c r="Q87" s="54"/>
      <c r="R87" s="57" t="str">
        <f>IF(P87="","",T87*M87*LOOKUP(RIGHT($D$2,3),定数!$A$6:$A$13,定数!$B$6:$B$13))</f>
        <v/>
      </c>
      <c r="S87" s="57"/>
      <c r="T87" s="58" t="str">
        <f t="shared" si="13"/>
        <v/>
      </c>
      <c r="U87" s="58"/>
      <c r="V87" t="str">
        <f t="shared" si="12"/>
        <v/>
      </c>
      <c r="W87" t="str">
        <f t="shared" si="12"/>
        <v/>
      </c>
      <c r="X87" s="41" t="str">
        <f t="shared" si="14"/>
        <v/>
      </c>
      <c r="Y87" s="42" t="str">
        <f t="shared" si="15"/>
        <v/>
      </c>
    </row>
    <row r="88" spans="2:25" x14ac:dyDescent="0.2">
      <c r="B88" s="40">
        <v>81</v>
      </c>
      <c r="C88" s="53" t="str">
        <f t="shared" si="11"/>
        <v/>
      </c>
      <c r="D88" s="53"/>
      <c r="E88" s="40"/>
      <c r="F88" s="8"/>
      <c r="G88" s="40"/>
      <c r="H88" s="54"/>
      <c r="I88" s="54"/>
      <c r="J88" s="40"/>
      <c r="K88" s="55"/>
      <c r="L88" s="56"/>
      <c r="M88" s="6"/>
      <c r="N88" s="40"/>
      <c r="O88" s="8"/>
      <c r="P88" s="54"/>
      <c r="Q88" s="54"/>
      <c r="R88" s="57" t="str">
        <f>IF(P88="","",T88*M88*LOOKUP(RIGHT($D$2,3),定数!$A$6:$A$13,定数!$B$6:$B$13))</f>
        <v/>
      </c>
      <c r="S88" s="57"/>
      <c r="T88" s="58" t="str">
        <f t="shared" si="13"/>
        <v/>
      </c>
      <c r="U88" s="58"/>
      <c r="V88" t="str">
        <f t="shared" si="12"/>
        <v/>
      </c>
      <c r="W88" t="str">
        <f t="shared" si="12"/>
        <v/>
      </c>
      <c r="X88" s="41" t="str">
        <f t="shared" si="14"/>
        <v/>
      </c>
      <c r="Y88" s="42" t="str">
        <f t="shared" si="15"/>
        <v/>
      </c>
    </row>
    <row r="89" spans="2:25" x14ac:dyDescent="0.2">
      <c r="B89" s="40">
        <v>82</v>
      </c>
      <c r="C89" s="53" t="str">
        <f t="shared" si="11"/>
        <v/>
      </c>
      <c r="D89" s="53"/>
      <c r="E89" s="40"/>
      <c r="F89" s="8"/>
      <c r="G89" s="40"/>
      <c r="H89" s="54"/>
      <c r="I89" s="54"/>
      <c r="J89" s="40"/>
      <c r="K89" s="55"/>
      <c r="L89" s="56"/>
      <c r="M89" s="6"/>
      <c r="N89" s="40"/>
      <c r="O89" s="8"/>
      <c r="P89" s="54"/>
      <c r="Q89" s="54"/>
      <c r="R89" s="57" t="str">
        <f>IF(P89="","",T89*M89*LOOKUP(RIGHT($D$2,3),定数!$A$6:$A$13,定数!$B$6:$B$13))</f>
        <v/>
      </c>
      <c r="S89" s="57"/>
      <c r="T89" s="58" t="str">
        <f t="shared" si="13"/>
        <v/>
      </c>
      <c r="U89" s="58"/>
      <c r="V89" t="str">
        <f t="shared" si="12"/>
        <v/>
      </c>
      <c r="W89" t="str">
        <f t="shared" si="12"/>
        <v/>
      </c>
      <c r="X89" s="41" t="str">
        <f t="shared" si="14"/>
        <v/>
      </c>
      <c r="Y89" s="42" t="str">
        <f t="shared" si="15"/>
        <v/>
      </c>
    </row>
    <row r="90" spans="2:25" x14ac:dyDescent="0.2">
      <c r="B90" s="40">
        <v>83</v>
      </c>
      <c r="C90" s="53" t="str">
        <f t="shared" si="11"/>
        <v/>
      </c>
      <c r="D90" s="53"/>
      <c r="E90" s="40"/>
      <c r="F90" s="8"/>
      <c r="G90" s="40"/>
      <c r="H90" s="54"/>
      <c r="I90" s="54"/>
      <c r="J90" s="40"/>
      <c r="K90" s="55"/>
      <c r="L90" s="56"/>
      <c r="M90" s="6"/>
      <c r="N90" s="40"/>
      <c r="O90" s="8"/>
      <c r="P90" s="54"/>
      <c r="Q90" s="54"/>
      <c r="R90" s="57" t="str">
        <f>IF(P90="","",T90*M90*LOOKUP(RIGHT($D$2,3),定数!$A$6:$A$13,定数!$B$6:$B$13))</f>
        <v/>
      </c>
      <c r="S90" s="57"/>
      <c r="T90" s="58" t="str">
        <f t="shared" si="13"/>
        <v/>
      </c>
      <c r="U90" s="58"/>
      <c r="V90" t="str">
        <f t="shared" ref="V90:W105" si="16">IF(S90&lt;&gt;"",IF(S90&lt;0,1+V89,0),"")</f>
        <v/>
      </c>
      <c r="W90" t="str">
        <f t="shared" si="16"/>
        <v/>
      </c>
      <c r="X90" s="41" t="str">
        <f t="shared" si="14"/>
        <v/>
      </c>
      <c r="Y90" s="42" t="str">
        <f t="shared" si="15"/>
        <v/>
      </c>
    </row>
    <row r="91" spans="2:25" x14ac:dyDescent="0.2">
      <c r="B91" s="40">
        <v>84</v>
      </c>
      <c r="C91" s="53" t="str">
        <f t="shared" si="11"/>
        <v/>
      </c>
      <c r="D91" s="53"/>
      <c r="E91" s="40"/>
      <c r="F91" s="8"/>
      <c r="G91" s="40"/>
      <c r="H91" s="54"/>
      <c r="I91" s="54"/>
      <c r="J91" s="40"/>
      <c r="K91" s="55"/>
      <c r="L91" s="56"/>
      <c r="M91" s="6"/>
      <c r="N91" s="40"/>
      <c r="O91" s="8"/>
      <c r="P91" s="54"/>
      <c r="Q91" s="54"/>
      <c r="R91" s="57" t="str">
        <f>IF(P91="","",T91*M91*LOOKUP(RIGHT($D$2,3),定数!$A$6:$A$13,定数!$B$6:$B$13))</f>
        <v/>
      </c>
      <c r="S91" s="57"/>
      <c r="T91" s="58" t="str">
        <f t="shared" si="13"/>
        <v/>
      </c>
      <c r="U91" s="58"/>
      <c r="V91" t="str">
        <f t="shared" si="16"/>
        <v/>
      </c>
      <c r="W91" t="str">
        <f t="shared" si="16"/>
        <v/>
      </c>
      <c r="X91" s="41" t="str">
        <f t="shared" si="14"/>
        <v/>
      </c>
      <c r="Y91" s="42" t="str">
        <f t="shared" si="15"/>
        <v/>
      </c>
    </row>
    <row r="92" spans="2:25" x14ac:dyDescent="0.2">
      <c r="B92" s="40">
        <v>85</v>
      </c>
      <c r="C92" s="53" t="str">
        <f t="shared" si="11"/>
        <v/>
      </c>
      <c r="D92" s="53"/>
      <c r="E92" s="40"/>
      <c r="F92" s="8"/>
      <c r="G92" s="40"/>
      <c r="H92" s="54"/>
      <c r="I92" s="54"/>
      <c r="J92" s="40"/>
      <c r="K92" s="55"/>
      <c r="L92" s="56"/>
      <c r="M92" s="6"/>
      <c r="N92" s="40"/>
      <c r="O92" s="8"/>
      <c r="P92" s="54"/>
      <c r="Q92" s="54"/>
      <c r="R92" s="57" t="str">
        <f>IF(P92="","",T92*M92*LOOKUP(RIGHT($D$2,3),定数!$A$6:$A$13,定数!$B$6:$B$13))</f>
        <v/>
      </c>
      <c r="S92" s="57"/>
      <c r="T92" s="58" t="str">
        <f t="shared" si="13"/>
        <v/>
      </c>
      <c r="U92" s="58"/>
      <c r="V92" t="str">
        <f t="shared" si="16"/>
        <v/>
      </c>
      <c r="W92" t="str">
        <f t="shared" si="16"/>
        <v/>
      </c>
      <c r="X92" s="41" t="str">
        <f t="shared" si="14"/>
        <v/>
      </c>
      <c r="Y92" s="42" t="str">
        <f t="shared" si="15"/>
        <v/>
      </c>
    </row>
    <row r="93" spans="2:25" x14ac:dyDescent="0.2">
      <c r="B93" s="40">
        <v>86</v>
      </c>
      <c r="C93" s="53" t="str">
        <f t="shared" si="11"/>
        <v/>
      </c>
      <c r="D93" s="53"/>
      <c r="E93" s="40"/>
      <c r="F93" s="8"/>
      <c r="G93" s="40"/>
      <c r="H93" s="54"/>
      <c r="I93" s="54"/>
      <c r="J93" s="40"/>
      <c r="K93" s="55"/>
      <c r="L93" s="56"/>
      <c r="M93" s="6"/>
      <c r="N93" s="40"/>
      <c r="O93" s="8"/>
      <c r="P93" s="54"/>
      <c r="Q93" s="54"/>
      <c r="R93" s="57" t="str">
        <f>IF(P93="","",T93*M93*LOOKUP(RIGHT($D$2,3),定数!$A$6:$A$13,定数!$B$6:$B$13))</f>
        <v/>
      </c>
      <c r="S93" s="57"/>
      <c r="T93" s="58" t="str">
        <f t="shared" si="13"/>
        <v/>
      </c>
      <c r="U93" s="58"/>
      <c r="V93" t="str">
        <f t="shared" si="16"/>
        <v/>
      </c>
      <c r="W93" t="str">
        <f t="shared" si="16"/>
        <v/>
      </c>
      <c r="X93" s="41" t="str">
        <f t="shared" si="14"/>
        <v/>
      </c>
      <c r="Y93" s="42" t="str">
        <f t="shared" si="15"/>
        <v/>
      </c>
    </row>
    <row r="94" spans="2:25" x14ac:dyDescent="0.2">
      <c r="B94" s="40">
        <v>87</v>
      </c>
      <c r="C94" s="53" t="str">
        <f t="shared" si="11"/>
        <v/>
      </c>
      <c r="D94" s="53"/>
      <c r="E94" s="40"/>
      <c r="F94" s="8"/>
      <c r="G94" s="40"/>
      <c r="H94" s="54"/>
      <c r="I94" s="54"/>
      <c r="J94" s="40"/>
      <c r="K94" s="55"/>
      <c r="L94" s="56"/>
      <c r="M94" s="6"/>
      <c r="N94" s="40"/>
      <c r="O94" s="8"/>
      <c r="P94" s="54"/>
      <c r="Q94" s="54"/>
      <c r="R94" s="57" t="str">
        <f>IF(P94="","",T94*M94*LOOKUP(RIGHT($D$2,3),定数!$A$6:$A$13,定数!$B$6:$B$13))</f>
        <v/>
      </c>
      <c r="S94" s="57"/>
      <c r="T94" s="58" t="str">
        <f t="shared" si="13"/>
        <v/>
      </c>
      <c r="U94" s="58"/>
      <c r="V94" t="str">
        <f t="shared" si="16"/>
        <v/>
      </c>
      <c r="W94" t="str">
        <f t="shared" si="16"/>
        <v/>
      </c>
      <c r="X94" s="41" t="str">
        <f t="shared" si="14"/>
        <v/>
      </c>
      <c r="Y94" s="42" t="str">
        <f t="shared" si="15"/>
        <v/>
      </c>
    </row>
    <row r="95" spans="2:25" x14ac:dyDescent="0.2">
      <c r="B95" s="40">
        <v>88</v>
      </c>
      <c r="C95" s="53" t="str">
        <f t="shared" si="11"/>
        <v/>
      </c>
      <c r="D95" s="53"/>
      <c r="E95" s="40"/>
      <c r="F95" s="8"/>
      <c r="G95" s="40"/>
      <c r="H95" s="54"/>
      <c r="I95" s="54"/>
      <c r="J95" s="40"/>
      <c r="K95" s="55"/>
      <c r="L95" s="56"/>
      <c r="M95" s="6"/>
      <c r="N95" s="40"/>
      <c r="O95" s="8"/>
      <c r="P95" s="54"/>
      <c r="Q95" s="54"/>
      <c r="R95" s="57" t="str">
        <f>IF(P95="","",T95*M95*LOOKUP(RIGHT($D$2,3),定数!$A$6:$A$13,定数!$B$6:$B$13))</f>
        <v/>
      </c>
      <c r="S95" s="57"/>
      <c r="T95" s="58" t="str">
        <f t="shared" si="13"/>
        <v/>
      </c>
      <c r="U95" s="58"/>
      <c r="V95" t="str">
        <f t="shared" si="16"/>
        <v/>
      </c>
      <c r="W95" t="str">
        <f t="shared" si="16"/>
        <v/>
      </c>
      <c r="X95" s="41" t="str">
        <f t="shared" si="14"/>
        <v/>
      </c>
      <c r="Y95" s="42" t="str">
        <f t="shared" si="15"/>
        <v/>
      </c>
    </row>
    <row r="96" spans="2:25" x14ac:dyDescent="0.2">
      <c r="B96" s="40">
        <v>89</v>
      </c>
      <c r="C96" s="53" t="str">
        <f t="shared" si="11"/>
        <v/>
      </c>
      <c r="D96" s="53"/>
      <c r="E96" s="40"/>
      <c r="F96" s="8"/>
      <c r="G96" s="40"/>
      <c r="H96" s="54"/>
      <c r="I96" s="54"/>
      <c r="J96" s="40"/>
      <c r="K96" s="55"/>
      <c r="L96" s="56"/>
      <c r="M96" s="6"/>
      <c r="N96" s="40"/>
      <c r="O96" s="8"/>
      <c r="P96" s="54"/>
      <c r="Q96" s="54"/>
      <c r="R96" s="57" t="str">
        <f>IF(P96="","",T96*M96*LOOKUP(RIGHT($D$2,3),定数!$A$6:$A$13,定数!$B$6:$B$13))</f>
        <v/>
      </c>
      <c r="S96" s="57"/>
      <c r="T96" s="58" t="str">
        <f t="shared" si="13"/>
        <v/>
      </c>
      <c r="U96" s="58"/>
      <c r="V96" t="str">
        <f t="shared" si="16"/>
        <v/>
      </c>
      <c r="W96" t="str">
        <f t="shared" si="16"/>
        <v/>
      </c>
      <c r="X96" s="41" t="str">
        <f t="shared" si="14"/>
        <v/>
      </c>
      <c r="Y96" s="42" t="str">
        <f t="shared" si="15"/>
        <v/>
      </c>
    </row>
    <row r="97" spans="2:25" x14ac:dyDescent="0.2">
      <c r="B97" s="40">
        <v>90</v>
      </c>
      <c r="C97" s="53" t="str">
        <f t="shared" si="11"/>
        <v/>
      </c>
      <c r="D97" s="53"/>
      <c r="E97" s="40"/>
      <c r="F97" s="8"/>
      <c r="G97" s="40"/>
      <c r="H97" s="54"/>
      <c r="I97" s="54"/>
      <c r="J97" s="40"/>
      <c r="K97" s="55"/>
      <c r="L97" s="56"/>
      <c r="M97" s="6"/>
      <c r="N97" s="40"/>
      <c r="O97" s="8"/>
      <c r="P97" s="54"/>
      <c r="Q97" s="54"/>
      <c r="R97" s="57" t="str">
        <f>IF(P97="","",T97*M97*LOOKUP(RIGHT($D$2,3),定数!$A$6:$A$13,定数!$B$6:$B$13))</f>
        <v/>
      </c>
      <c r="S97" s="57"/>
      <c r="T97" s="58" t="str">
        <f t="shared" si="13"/>
        <v/>
      </c>
      <c r="U97" s="58"/>
      <c r="V97" t="str">
        <f t="shared" si="16"/>
        <v/>
      </c>
      <c r="W97" t="str">
        <f t="shared" si="16"/>
        <v/>
      </c>
      <c r="X97" s="41" t="str">
        <f t="shared" si="14"/>
        <v/>
      </c>
      <c r="Y97" s="42" t="str">
        <f t="shared" si="15"/>
        <v/>
      </c>
    </row>
    <row r="98" spans="2:25" x14ac:dyDescent="0.2">
      <c r="B98" s="40">
        <v>91</v>
      </c>
      <c r="C98" s="53" t="str">
        <f t="shared" si="11"/>
        <v/>
      </c>
      <c r="D98" s="53"/>
      <c r="E98" s="40"/>
      <c r="F98" s="8"/>
      <c r="G98" s="40"/>
      <c r="H98" s="54"/>
      <c r="I98" s="54"/>
      <c r="J98" s="40"/>
      <c r="K98" s="55"/>
      <c r="L98" s="56"/>
      <c r="M98" s="6"/>
      <c r="N98" s="40"/>
      <c r="O98" s="8"/>
      <c r="P98" s="54"/>
      <c r="Q98" s="54"/>
      <c r="R98" s="57" t="str">
        <f>IF(P98="","",T98*M98*LOOKUP(RIGHT($D$2,3),定数!$A$6:$A$13,定数!$B$6:$B$13))</f>
        <v/>
      </c>
      <c r="S98" s="57"/>
      <c r="T98" s="58" t="str">
        <f t="shared" si="13"/>
        <v/>
      </c>
      <c r="U98" s="58"/>
      <c r="V98" t="str">
        <f t="shared" si="16"/>
        <v/>
      </c>
      <c r="W98" t="str">
        <f t="shared" si="16"/>
        <v/>
      </c>
      <c r="X98" s="41" t="str">
        <f t="shared" si="14"/>
        <v/>
      </c>
      <c r="Y98" s="42" t="str">
        <f t="shared" si="15"/>
        <v/>
      </c>
    </row>
    <row r="99" spans="2:25" x14ac:dyDescent="0.2">
      <c r="B99" s="40">
        <v>92</v>
      </c>
      <c r="C99" s="53" t="str">
        <f t="shared" si="11"/>
        <v/>
      </c>
      <c r="D99" s="53"/>
      <c r="E99" s="40"/>
      <c r="F99" s="8"/>
      <c r="G99" s="40"/>
      <c r="H99" s="54"/>
      <c r="I99" s="54"/>
      <c r="J99" s="40"/>
      <c r="K99" s="55"/>
      <c r="L99" s="56"/>
      <c r="M99" s="6"/>
      <c r="N99" s="40"/>
      <c r="O99" s="8"/>
      <c r="P99" s="54"/>
      <c r="Q99" s="54"/>
      <c r="R99" s="57" t="str">
        <f>IF(P99="","",T99*M99*LOOKUP(RIGHT($D$2,3),定数!$A$6:$A$13,定数!$B$6:$B$13))</f>
        <v/>
      </c>
      <c r="S99" s="57"/>
      <c r="T99" s="58" t="str">
        <f t="shared" si="13"/>
        <v/>
      </c>
      <c r="U99" s="58"/>
      <c r="V99" t="str">
        <f t="shared" si="16"/>
        <v/>
      </c>
      <c r="W99" t="str">
        <f t="shared" si="16"/>
        <v/>
      </c>
      <c r="X99" s="41" t="str">
        <f t="shared" si="14"/>
        <v/>
      </c>
      <c r="Y99" s="42" t="str">
        <f t="shared" si="15"/>
        <v/>
      </c>
    </row>
    <row r="100" spans="2:25" x14ac:dyDescent="0.2">
      <c r="B100" s="40">
        <v>93</v>
      </c>
      <c r="C100" s="53" t="str">
        <f t="shared" si="11"/>
        <v/>
      </c>
      <c r="D100" s="53"/>
      <c r="E100" s="40"/>
      <c r="F100" s="8"/>
      <c r="G100" s="40"/>
      <c r="H100" s="54"/>
      <c r="I100" s="54"/>
      <c r="J100" s="40"/>
      <c r="K100" s="55"/>
      <c r="L100" s="56"/>
      <c r="M100" s="6"/>
      <c r="N100" s="40"/>
      <c r="O100" s="8"/>
      <c r="P100" s="54"/>
      <c r="Q100" s="54"/>
      <c r="R100" s="57" t="str">
        <f>IF(P100="","",T100*M100*LOOKUP(RIGHT($D$2,3),定数!$A$6:$A$13,定数!$B$6:$B$13))</f>
        <v/>
      </c>
      <c r="S100" s="57"/>
      <c r="T100" s="58" t="str">
        <f t="shared" si="13"/>
        <v/>
      </c>
      <c r="U100" s="58"/>
      <c r="V100" t="str">
        <f t="shared" si="16"/>
        <v/>
      </c>
      <c r="W100" t="str">
        <f t="shared" si="16"/>
        <v/>
      </c>
      <c r="X100" s="41" t="str">
        <f t="shared" si="14"/>
        <v/>
      </c>
      <c r="Y100" s="42" t="str">
        <f t="shared" si="15"/>
        <v/>
      </c>
    </row>
    <row r="101" spans="2:25" x14ac:dyDescent="0.2">
      <c r="B101" s="40">
        <v>94</v>
      </c>
      <c r="C101" s="53" t="str">
        <f t="shared" si="11"/>
        <v/>
      </c>
      <c r="D101" s="53"/>
      <c r="E101" s="40"/>
      <c r="F101" s="8"/>
      <c r="G101" s="40"/>
      <c r="H101" s="54"/>
      <c r="I101" s="54"/>
      <c r="J101" s="40"/>
      <c r="K101" s="55"/>
      <c r="L101" s="56"/>
      <c r="M101" s="6"/>
      <c r="N101" s="40"/>
      <c r="O101" s="8"/>
      <c r="P101" s="54"/>
      <c r="Q101" s="54"/>
      <c r="R101" s="57" t="str">
        <f>IF(P101="","",T101*M101*LOOKUP(RIGHT($D$2,3),定数!$A$6:$A$13,定数!$B$6:$B$13))</f>
        <v/>
      </c>
      <c r="S101" s="57"/>
      <c r="T101" s="58" t="str">
        <f t="shared" si="13"/>
        <v/>
      </c>
      <c r="U101" s="58"/>
      <c r="V101" t="str">
        <f t="shared" si="16"/>
        <v/>
      </c>
      <c r="W101" t="str">
        <f t="shared" si="16"/>
        <v/>
      </c>
      <c r="X101" s="41" t="str">
        <f t="shared" si="14"/>
        <v/>
      </c>
      <c r="Y101" s="42" t="str">
        <f t="shared" si="15"/>
        <v/>
      </c>
    </row>
    <row r="102" spans="2:25" x14ac:dyDescent="0.2">
      <c r="B102" s="40">
        <v>95</v>
      </c>
      <c r="C102" s="53" t="str">
        <f t="shared" si="11"/>
        <v/>
      </c>
      <c r="D102" s="53"/>
      <c r="E102" s="40"/>
      <c r="F102" s="8"/>
      <c r="G102" s="40"/>
      <c r="H102" s="54"/>
      <c r="I102" s="54"/>
      <c r="J102" s="40"/>
      <c r="K102" s="55" t="str">
        <f t="shared" ref="K102:K107" si="17">IF(J102="","",C102*0.03)</f>
        <v/>
      </c>
      <c r="L102" s="56"/>
      <c r="M102" s="6" t="str">
        <f>IF(J102="","",(K102/J102)/LOOKUP(RIGHT($D$2,3),定数!$A$6:$A$13,定数!$B$6:$B$13))</f>
        <v/>
      </c>
      <c r="N102" s="40"/>
      <c r="O102" s="8"/>
      <c r="P102" s="54"/>
      <c r="Q102" s="54"/>
      <c r="R102" s="57" t="str">
        <f>IF(P102="","",T102*M102*LOOKUP(RIGHT($D$2,3),定数!$A$6:$A$13,定数!$B$6:$B$13))</f>
        <v/>
      </c>
      <c r="S102" s="57"/>
      <c r="T102" s="58" t="str">
        <f t="shared" si="13"/>
        <v/>
      </c>
      <c r="U102" s="58"/>
      <c r="V102" t="str">
        <f t="shared" si="16"/>
        <v/>
      </c>
      <c r="W102" t="str">
        <f t="shared" si="16"/>
        <v/>
      </c>
      <c r="X102" s="41" t="str">
        <f t="shared" si="14"/>
        <v/>
      </c>
      <c r="Y102" s="42" t="str">
        <f t="shared" si="15"/>
        <v/>
      </c>
    </row>
    <row r="103" spans="2:25" x14ac:dyDescent="0.2">
      <c r="B103" s="40">
        <v>96</v>
      </c>
      <c r="C103" s="53" t="str">
        <f t="shared" si="11"/>
        <v/>
      </c>
      <c r="D103" s="53"/>
      <c r="E103" s="40"/>
      <c r="F103" s="8"/>
      <c r="G103" s="40"/>
      <c r="H103" s="54"/>
      <c r="I103" s="54"/>
      <c r="J103" s="40"/>
      <c r="K103" s="55" t="str">
        <f t="shared" si="17"/>
        <v/>
      </c>
      <c r="L103" s="56"/>
      <c r="M103" s="6" t="str">
        <f>IF(J103="","",(K103/J103)/LOOKUP(RIGHT($D$2,3),定数!$A$6:$A$13,定数!$B$6:$B$13))</f>
        <v/>
      </c>
      <c r="N103" s="40"/>
      <c r="O103" s="8"/>
      <c r="P103" s="54"/>
      <c r="Q103" s="54"/>
      <c r="R103" s="57" t="str">
        <f>IF(P103="","",T103*M103*LOOKUP(RIGHT($D$2,3),定数!$A$6:$A$13,定数!$B$6:$B$13))</f>
        <v/>
      </c>
      <c r="S103" s="57"/>
      <c r="T103" s="58" t="str">
        <f t="shared" si="13"/>
        <v/>
      </c>
      <c r="U103" s="58"/>
      <c r="V103" t="str">
        <f t="shared" si="16"/>
        <v/>
      </c>
      <c r="W103" t="str">
        <f t="shared" si="16"/>
        <v/>
      </c>
      <c r="X103" s="41" t="str">
        <f t="shared" si="14"/>
        <v/>
      </c>
      <c r="Y103" s="42" t="str">
        <f t="shared" si="15"/>
        <v/>
      </c>
    </row>
    <row r="104" spans="2:25" x14ac:dyDescent="0.2">
      <c r="B104" s="40">
        <v>97</v>
      </c>
      <c r="C104" s="53" t="str">
        <f t="shared" si="11"/>
        <v/>
      </c>
      <c r="D104" s="53"/>
      <c r="E104" s="40"/>
      <c r="F104" s="8"/>
      <c r="G104" s="40"/>
      <c r="H104" s="54"/>
      <c r="I104" s="54"/>
      <c r="J104" s="40"/>
      <c r="K104" s="55" t="str">
        <f t="shared" si="17"/>
        <v/>
      </c>
      <c r="L104" s="56"/>
      <c r="M104" s="6" t="str">
        <f>IF(J104="","",(K104/J104)/LOOKUP(RIGHT($D$2,3),定数!$A$6:$A$13,定数!$B$6:$B$13))</f>
        <v/>
      </c>
      <c r="N104" s="40"/>
      <c r="O104" s="8"/>
      <c r="P104" s="54"/>
      <c r="Q104" s="54"/>
      <c r="R104" s="57" t="str">
        <f>IF(P104="","",T104*M104*LOOKUP(RIGHT($D$2,3),定数!$A$6:$A$13,定数!$B$6:$B$13))</f>
        <v/>
      </c>
      <c r="S104" s="57"/>
      <c r="T104" s="58" t="str">
        <f t="shared" si="13"/>
        <v/>
      </c>
      <c r="U104" s="58"/>
      <c r="V104" t="str">
        <f t="shared" si="16"/>
        <v/>
      </c>
      <c r="W104" t="str">
        <f t="shared" si="16"/>
        <v/>
      </c>
      <c r="X104" s="41" t="str">
        <f t="shared" si="14"/>
        <v/>
      </c>
      <c r="Y104" s="42" t="str">
        <f t="shared" si="15"/>
        <v/>
      </c>
    </row>
    <row r="105" spans="2:25" x14ac:dyDescent="0.2">
      <c r="B105" s="40">
        <v>98</v>
      </c>
      <c r="C105" s="53" t="str">
        <f t="shared" si="11"/>
        <v/>
      </c>
      <c r="D105" s="53"/>
      <c r="E105" s="40"/>
      <c r="F105" s="8"/>
      <c r="G105" s="40"/>
      <c r="H105" s="54"/>
      <c r="I105" s="54"/>
      <c r="J105" s="40"/>
      <c r="K105" s="55" t="str">
        <f t="shared" si="17"/>
        <v/>
      </c>
      <c r="L105" s="56"/>
      <c r="M105" s="6" t="str">
        <f>IF(J105="","",(K105/J105)/LOOKUP(RIGHT($D$2,3),定数!$A$6:$A$13,定数!$B$6:$B$13))</f>
        <v/>
      </c>
      <c r="N105" s="40"/>
      <c r="O105" s="8"/>
      <c r="P105" s="54"/>
      <c r="Q105" s="54"/>
      <c r="R105" s="57" t="str">
        <f>IF(P105="","",T105*M105*LOOKUP(RIGHT($D$2,3),定数!$A$6:$A$13,定数!$B$6:$B$13))</f>
        <v/>
      </c>
      <c r="S105" s="57"/>
      <c r="T105" s="58" t="str">
        <f t="shared" si="13"/>
        <v/>
      </c>
      <c r="U105" s="58"/>
      <c r="V105" t="str">
        <f t="shared" si="16"/>
        <v/>
      </c>
      <c r="W105" t="str">
        <f t="shared" si="16"/>
        <v/>
      </c>
      <c r="X105" s="41" t="str">
        <f t="shared" si="14"/>
        <v/>
      </c>
      <c r="Y105" s="42" t="str">
        <f t="shared" si="15"/>
        <v/>
      </c>
    </row>
    <row r="106" spans="2:25" x14ac:dyDescent="0.2">
      <c r="B106" s="40">
        <v>99</v>
      </c>
      <c r="C106" s="53" t="str">
        <f t="shared" si="11"/>
        <v/>
      </c>
      <c r="D106" s="53"/>
      <c r="E106" s="40"/>
      <c r="F106" s="8"/>
      <c r="G106" s="40"/>
      <c r="H106" s="54"/>
      <c r="I106" s="54"/>
      <c r="J106" s="40"/>
      <c r="K106" s="55" t="str">
        <f t="shared" si="17"/>
        <v/>
      </c>
      <c r="L106" s="56"/>
      <c r="M106" s="6" t="str">
        <f>IF(J106="","",(K106/J106)/LOOKUP(RIGHT($D$2,3),定数!$A$6:$A$13,定数!$B$6:$B$13))</f>
        <v/>
      </c>
      <c r="N106" s="40"/>
      <c r="O106" s="8"/>
      <c r="P106" s="54"/>
      <c r="Q106" s="54"/>
      <c r="R106" s="57" t="str">
        <f>IF(P106="","",T106*M106*LOOKUP(RIGHT($D$2,3),定数!$A$6:$A$13,定数!$B$6:$B$13))</f>
        <v/>
      </c>
      <c r="S106" s="57"/>
      <c r="T106" s="58" t="str">
        <f t="shared" si="13"/>
        <v/>
      </c>
      <c r="U106" s="58"/>
      <c r="V106" t="str">
        <f>IF(S106&lt;&gt;"",IF(S106&lt;0,1+V105,0),"")</f>
        <v/>
      </c>
      <c r="W106" t="str">
        <f>IF(T106&lt;&gt;"",IF(T106&lt;0,1+W105,0),"")</f>
        <v/>
      </c>
      <c r="X106" s="41" t="str">
        <f t="shared" si="14"/>
        <v/>
      </c>
      <c r="Y106" s="42" t="str">
        <f t="shared" si="15"/>
        <v/>
      </c>
    </row>
    <row r="107" spans="2:25" x14ac:dyDescent="0.2">
      <c r="B107" s="40">
        <v>100</v>
      </c>
      <c r="C107" s="53" t="str">
        <f t="shared" si="11"/>
        <v/>
      </c>
      <c r="D107" s="53"/>
      <c r="E107" s="40"/>
      <c r="F107" s="8"/>
      <c r="G107" s="40"/>
      <c r="H107" s="54"/>
      <c r="I107" s="54"/>
      <c r="J107" s="40"/>
      <c r="K107" s="55" t="str">
        <f t="shared" si="17"/>
        <v/>
      </c>
      <c r="L107" s="56"/>
      <c r="M107" s="6" t="str">
        <f>IF(J107="","",(K107/J107)/LOOKUP(RIGHT($D$2,3),定数!$A$6:$A$13,定数!$B$6:$B$13))</f>
        <v/>
      </c>
      <c r="N107" s="40"/>
      <c r="O107" s="8"/>
      <c r="P107" s="54"/>
      <c r="Q107" s="54"/>
      <c r="R107" s="57" t="str">
        <f>IF(P107="","",T107*M107*LOOKUP(RIGHT($D$2,3),定数!$A$6:$A$13,定数!$B$6:$B$13))</f>
        <v/>
      </c>
      <c r="S107" s="57"/>
      <c r="T107" s="58" t="str">
        <f t="shared" si="13"/>
        <v/>
      </c>
      <c r="U107" s="58"/>
      <c r="V107" t="str">
        <f>IF(S107&lt;&gt;"",IF(S107&lt;0,1+V106,0),"")</f>
        <v/>
      </c>
      <c r="W107" t="str">
        <f>IF(T107&lt;&gt;"",IF(T107&lt;0,1+W106,0),"")</f>
        <v/>
      </c>
      <c r="X107" s="41" t="str">
        <f t="shared" si="14"/>
        <v/>
      </c>
      <c r="Y107" s="42" t="str">
        <f t="shared" si="15"/>
        <v/>
      </c>
    </row>
    <row r="108" spans="2:25" x14ac:dyDescent="0.2">
      <c r="B108" s="1"/>
      <c r="C108" s="1"/>
      <c r="D108" s="1"/>
      <c r="E108" s="1"/>
      <c r="F108" s="1"/>
      <c r="G108" s="1"/>
      <c r="H108" s="1"/>
      <c r="I108" s="1"/>
      <c r="J108" s="1"/>
      <c r="K108" s="1"/>
      <c r="L108" s="1"/>
      <c r="M108" s="1"/>
      <c r="N108" s="1"/>
      <c r="O108" s="1"/>
      <c r="P108" s="1"/>
      <c r="Q108" s="1"/>
      <c r="R108" s="1"/>
    </row>
  </sheetData>
  <mergeCells count="629">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 ref="J5:K5"/>
    <mergeCell ref="L5:M5"/>
    <mergeCell ref="P5:Q5"/>
    <mergeCell ref="F2:G2"/>
    <mergeCell ref="H2:I2"/>
    <mergeCell ref="R7:U7"/>
    <mergeCell ref="H8:I8"/>
    <mergeCell ref="K8:L8"/>
    <mergeCell ref="P8:Q8"/>
    <mergeCell ref="R8:S8"/>
    <mergeCell ref="T8:U8"/>
    <mergeCell ref="B7:B8"/>
    <mergeCell ref="C7:D8"/>
    <mergeCell ref="E7:I7"/>
    <mergeCell ref="J7:L7"/>
    <mergeCell ref="M7:M8"/>
    <mergeCell ref="N7:Q7"/>
    <mergeCell ref="C10:D10"/>
    <mergeCell ref="H10:I10"/>
    <mergeCell ref="K10:L10"/>
    <mergeCell ref="P10:Q10"/>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C14:D14"/>
    <mergeCell ref="H14:I14"/>
    <mergeCell ref="K14:L14"/>
    <mergeCell ref="P14:Q14"/>
    <mergeCell ref="R14:S14"/>
    <mergeCell ref="T14:U14"/>
    <mergeCell ref="C13:D13"/>
    <mergeCell ref="H13:I13"/>
    <mergeCell ref="K13:L13"/>
    <mergeCell ref="P13:Q13"/>
    <mergeCell ref="R13:S13"/>
    <mergeCell ref="T13:U13"/>
    <mergeCell ref="C16:D16"/>
    <mergeCell ref="H16:I16"/>
    <mergeCell ref="K16:L16"/>
    <mergeCell ref="P16:Q16"/>
    <mergeCell ref="R16:S16"/>
    <mergeCell ref="T16:U16"/>
    <mergeCell ref="C15:D15"/>
    <mergeCell ref="H15:I15"/>
    <mergeCell ref="K15:L15"/>
    <mergeCell ref="P15:Q15"/>
    <mergeCell ref="R15:S15"/>
    <mergeCell ref="T15:U15"/>
    <mergeCell ref="C18:D18"/>
    <mergeCell ref="H18:I18"/>
    <mergeCell ref="K18:L18"/>
    <mergeCell ref="P18:Q18"/>
    <mergeCell ref="R18:S18"/>
    <mergeCell ref="T18:U18"/>
    <mergeCell ref="C17:D17"/>
    <mergeCell ref="H17:I17"/>
    <mergeCell ref="K17:L17"/>
    <mergeCell ref="P17:Q17"/>
    <mergeCell ref="R17:S17"/>
    <mergeCell ref="T17:U17"/>
    <mergeCell ref="C20:D20"/>
    <mergeCell ref="H20:I20"/>
    <mergeCell ref="K20:L20"/>
    <mergeCell ref="P20:Q20"/>
    <mergeCell ref="R20:S20"/>
    <mergeCell ref="T20:U20"/>
    <mergeCell ref="C19:D19"/>
    <mergeCell ref="H19:I19"/>
    <mergeCell ref="K19:L19"/>
    <mergeCell ref="P19:Q19"/>
    <mergeCell ref="R19:S19"/>
    <mergeCell ref="T19:U19"/>
    <mergeCell ref="C22:D22"/>
    <mergeCell ref="H22:I22"/>
    <mergeCell ref="K22:L22"/>
    <mergeCell ref="P22:Q22"/>
    <mergeCell ref="R22:S22"/>
    <mergeCell ref="T22:U22"/>
    <mergeCell ref="C21:D21"/>
    <mergeCell ref="H21:I21"/>
    <mergeCell ref="K21:L21"/>
    <mergeCell ref="P21:Q21"/>
    <mergeCell ref="R21:S21"/>
    <mergeCell ref="T21:U21"/>
    <mergeCell ref="C24:D24"/>
    <mergeCell ref="H24:I24"/>
    <mergeCell ref="K24:L24"/>
    <mergeCell ref="P24:Q24"/>
    <mergeCell ref="R24:S24"/>
    <mergeCell ref="T24:U24"/>
    <mergeCell ref="C23:D23"/>
    <mergeCell ref="H23:I23"/>
    <mergeCell ref="K23:L23"/>
    <mergeCell ref="P23:Q23"/>
    <mergeCell ref="R23:S23"/>
    <mergeCell ref="T23:U23"/>
    <mergeCell ref="C26:D26"/>
    <mergeCell ref="H26:I26"/>
    <mergeCell ref="K26:L26"/>
    <mergeCell ref="P26:Q26"/>
    <mergeCell ref="R26:S26"/>
    <mergeCell ref="T26:U26"/>
    <mergeCell ref="C25:D25"/>
    <mergeCell ref="H25:I25"/>
    <mergeCell ref="K25:L25"/>
    <mergeCell ref="P25:Q25"/>
    <mergeCell ref="R25:S25"/>
    <mergeCell ref="T25:U25"/>
    <mergeCell ref="C28:D28"/>
    <mergeCell ref="H28:I28"/>
    <mergeCell ref="K28:L28"/>
    <mergeCell ref="P28:Q28"/>
    <mergeCell ref="R28:S28"/>
    <mergeCell ref="T28:U28"/>
    <mergeCell ref="C27:D27"/>
    <mergeCell ref="H27:I27"/>
    <mergeCell ref="K27:L27"/>
    <mergeCell ref="P27:Q27"/>
    <mergeCell ref="R27:S27"/>
    <mergeCell ref="T27:U27"/>
    <mergeCell ref="C30:D30"/>
    <mergeCell ref="H30:I30"/>
    <mergeCell ref="K30:L30"/>
    <mergeCell ref="P30:Q30"/>
    <mergeCell ref="R30:S30"/>
    <mergeCell ref="T30:U30"/>
    <mergeCell ref="C29:D29"/>
    <mergeCell ref="H29:I29"/>
    <mergeCell ref="K29:L29"/>
    <mergeCell ref="P29:Q29"/>
    <mergeCell ref="R29:S29"/>
    <mergeCell ref="T29:U29"/>
    <mergeCell ref="C32:D32"/>
    <mergeCell ref="H32:I32"/>
    <mergeCell ref="K32:L32"/>
    <mergeCell ref="P32:Q32"/>
    <mergeCell ref="R32:S32"/>
    <mergeCell ref="T32:U32"/>
    <mergeCell ref="C31:D31"/>
    <mergeCell ref="H31:I31"/>
    <mergeCell ref="K31:L31"/>
    <mergeCell ref="P31:Q31"/>
    <mergeCell ref="R31:S31"/>
    <mergeCell ref="T31:U31"/>
    <mergeCell ref="C34:D34"/>
    <mergeCell ref="H34:I34"/>
    <mergeCell ref="K34:L34"/>
    <mergeCell ref="P34:Q34"/>
    <mergeCell ref="R34:S34"/>
    <mergeCell ref="T34:U34"/>
    <mergeCell ref="C33:D33"/>
    <mergeCell ref="H33:I33"/>
    <mergeCell ref="K33:L33"/>
    <mergeCell ref="P33:Q33"/>
    <mergeCell ref="R33:S33"/>
    <mergeCell ref="T33:U33"/>
    <mergeCell ref="C36:D36"/>
    <mergeCell ref="H36:I36"/>
    <mergeCell ref="K36:L36"/>
    <mergeCell ref="P36:Q36"/>
    <mergeCell ref="R36:S36"/>
    <mergeCell ref="T36:U36"/>
    <mergeCell ref="C35:D35"/>
    <mergeCell ref="H35:I35"/>
    <mergeCell ref="K35:L35"/>
    <mergeCell ref="P35:Q35"/>
    <mergeCell ref="R35:S35"/>
    <mergeCell ref="T35:U35"/>
    <mergeCell ref="C37:D37"/>
    <mergeCell ref="H37:I37"/>
    <mergeCell ref="K37:L37"/>
    <mergeCell ref="P37:Q37"/>
    <mergeCell ref="R37:S37"/>
    <mergeCell ref="T37:U37"/>
    <mergeCell ref="C39:D39"/>
    <mergeCell ref="H39:I39"/>
    <mergeCell ref="K39:L39"/>
    <mergeCell ref="P39:Q39"/>
    <mergeCell ref="R39:S39"/>
    <mergeCell ref="T39:U39"/>
    <mergeCell ref="C38:D38"/>
    <mergeCell ref="H38:I38"/>
    <mergeCell ref="K38:L38"/>
    <mergeCell ref="P38:Q38"/>
    <mergeCell ref="R38:S38"/>
    <mergeCell ref="T38:U38"/>
    <mergeCell ref="C41:D41"/>
    <mergeCell ref="H41:I41"/>
    <mergeCell ref="K41:L41"/>
    <mergeCell ref="P41:Q41"/>
    <mergeCell ref="R41:S41"/>
    <mergeCell ref="T41:U41"/>
    <mergeCell ref="C40:D40"/>
    <mergeCell ref="H40:I40"/>
    <mergeCell ref="K40:L40"/>
    <mergeCell ref="P40:Q40"/>
    <mergeCell ref="R40:S40"/>
    <mergeCell ref="T40:U40"/>
    <mergeCell ref="C43:D43"/>
    <mergeCell ref="H43:I43"/>
    <mergeCell ref="K43:L43"/>
    <mergeCell ref="P43:Q43"/>
    <mergeCell ref="R43:S43"/>
    <mergeCell ref="T43:U43"/>
    <mergeCell ref="C42:D42"/>
    <mergeCell ref="H42:I42"/>
    <mergeCell ref="K42:L42"/>
    <mergeCell ref="P42:Q42"/>
    <mergeCell ref="R42:S42"/>
    <mergeCell ref="T42:U42"/>
    <mergeCell ref="C45:D45"/>
    <mergeCell ref="H45:I45"/>
    <mergeCell ref="K45:L45"/>
    <mergeCell ref="P45:Q45"/>
    <mergeCell ref="R45:S45"/>
    <mergeCell ref="T45:U45"/>
    <mergeCell ref="C44:D44"/>
    <mergeCell ref="H44:I44"/>
    <mergeCell ref="K44:L44"/>
    <mergeCell ref="P44:Q44"/>
    <mergeCell ref="R44:S44"/>
    <mergeCell ref="T44:U44"/>
    <mergeCell ref="C47:D47"/>
    <mergeCell ref="H47:I47"/>
    <mergeCell ref="K47:L47"/>
    <mergeCell ref="P47:Q47"/>
    <mergeCell ref="R47:S47"/>
    <mergeCell ref="T47:U47"/>
    <mergeCell ref="C46:D46"/>
    <mergeCell ref="H46:I46"/>
    <mergeCell ref="K46:L46"/>
    <mergeCell ref="P46:Q46"/>
    <mergeCell ref="R46:S46"/>
    <mergeCell ref="T46:U46"/>
    <mergeCell ref="C49:D49"/>
    <mergeCell ref="H49:I49"/>
    <mergeCell ref="K49:L49"/>
    <mergeCell ref="P49:Q49"/>
    <mergeCell ref="R49:S49"/>
    <mergeCell ref="T49:U49"/>
    <mergeCell ref="C48:D48"/>
    <mergeCell ref="H48:I48"/>
    <mergeCell ref="K48:L48"/>
    <mergeCell ref="P48:Q48"/>
    <mergeCell ref="R48:S48"/>
    <mergeCell ref="T48:U48"/>
    <mergeCell ref="C51:D51"/>
    <mergeCell ref="H51:I51"/>
    <mergeCell ref="K51:L51"/>
    <mergeCell ref="P51:Q51"/>
    <mergeCell ref="R51:S51"/>
    <mergeCell ref="T51:U51"/>
    <mergeCell ref="C50:D50"/>
    <mergeCell ref="H50:I50"/>
    <mergeCell ref="K50:L50"/>
    <mergeCell ref="P50:Q50"/>
    <mergeCell ref="R50:S50"/>
    <mergeCell ref="T50:U50"/>
    <mergeCell ref="C53:D53"/>
    <mergeCell ref="H53:I53"/>
    <mergeCell ref="K53:L53"/>
    <mergeCell ref="P53:Q53"/>
    <mergeCell ref="R53:S53"/>
    <mergeCell ref="T53:U53"/>
    <mergeCell ref="C52:D52"/>
    <mergeCell ref="H52:I52"/>
    <mergeCell ref="K52:L52"/>
    <mergeCell ref="P52:Q52"/>
    <mergeCell ref="R52:S52"/>
    <mergeCell ref="T52:U52"/>
    <mergeCell ref="C55:D55"/>
    <mergeCell ref="H55:I55"/>
    <mergeCell ref="K55:L55"/>
    <mergeCell ref="P55:Q55"/>
    <mergeCell ref="R55:S55"/>
    <mergeCell ref="T55:U55"/>
    <mergeCell ref="C54:D54"/>
    <mergeCell ref="H54:I54"/>
    <mergeCell ref="K54:L54"/>
    <mergeCell ref="P54:Q54"/>
    <mergeCell ref="R54:S54"/>
    <mergeCell ref="T54:U54"/>
    <mergeCell ref="C57:D57"/>
    <mergeCell ref="H57:I57"/>
    <mergeCell ref="K57:L57"/>
    <mergeCell ref="P57:Q57"/>
    <mergeCell ref="R57:S57"/>
    <mergeCell ref="T57:U57"/>
    <mergeCell ref="C56:D56"/>
    <mergeCell ref="H56:I56"/>
    <mergeCell ref="K56:L56"/>
    <mergeCell ref="P56:Q56"/>
    <mergeCell ref="R56:S56"/>
    <mergeCell ref="T56:U56"/>
    <mergeCell ref="C59:D59"/>
    <mergeCell ref="H59:I59"/>
    <mergeCell ref="K59:L59"/>
    <mergeCell ref="P59:Q59"/>
    <mergeCell ref="R59:S59"/>
    <mergeCell ref="T59:U59"/>
    <mergeCell ref="C58:D58"/>
    <mergeCell ref="H58:I58"/>
    <mergeCell ref="K58:L58"/>
    <mergeCell ref="P58:Q58"/>
    <mergeCell ref="R58:S58"/>
    <mergeCell ref="T58:U58"/>
    <mergeCell ref="C61:D61"/>
    <mergeCell ref="H61:I61"/>
    <mergeCell ref="K61:L61"/>
    <mergeCell ref="P61:Q61"/>
    <mergeCell ref="R61:S61"/>
    <mergeCell ref="T61:U61"/>
    <mergeCell ref="C60:D60"/>
    <mergeCell ref="H60:I60"/>
    <mergeCell ref="K60:L60"/>
    <mergeCell ref="P60:Q60"/>
    <mergeCell ref="R60:S60"/>
    <mergeCell ref="T60:U60"/>
    <mergeCell ref="C63:D63"/>
    <mergeCell ref="H63:I63"/>
    <mergeCell ref="K63:L63"/>
    <mergeCell ref="P63:Q63"/>
    <mergeCell ref="R63:S63"/>
    <mergeCell ref="T63:U63"/>
    <mergeCell ref="C62:D62"/>
    <mergeCell ref="H62:I62"/>
    <mergeCell ref="K62:L62"/>
    <mergeCell ref="P62:Q62"/>
    <mergeCell ref="R62:S62"/>
    <mergeCell ref="T62:U62"/>
    <mergeCell ref="C65:D65"/>
    <mergeCell ref="H65:I65"/>
    <mergeCell ref="K65:L65"/>
    <mergeCell ref="P65:Q65"/>
    <mergeCell ref="R65:S65"/>
    <mergeCell ref="T65:U65"/>
    <mergeCell ref="C64:D64"/>
    <mergeCell ref="H64:I64"/>
    <mergeCell ref="K64:L64"/>
    <mergeCell ref="P64:Q64"/>
    <mergeCell ref="R64:S64"/>
    <mergeCell ref="T64:U64"/>
    <mergeCell ref="C67:D67"/>
    <mergeCell ref="H67:I67"/>
    <mergeCell ref="K67:L67"/>
    <mergeCell ref="P67:Q67"/>
    <mergeCell ref="R67:S67"/>
    <mergeCell ref="T67:U67"/>
    <mergeCell ref="C66:D66"/>
    <mergeCell ref="H66:I66"/>
    <mergeCell ref="K66:L66"/>
    <mergeCell ref="P66:Q66"/>
    <mergeCell ref="R66:S66"/>
    <mergeCell ref="T66:U66"/>
    <mergeCell ref="C69:D69"/>
    <mergeCell ref="H69:I69"/>
    <mergeCell ref="K69:L69"/>
    <mergeCell ref="P69:Q69"/>
    <mergeCell ref="R69:S69"/>
    <mergeCell ref="T69:U69"/>
    <mergeCell ref="C68:D68"/>
    <mergeCell ref="H68:I68"/>
    <mergeCell ref="K68:L68"/>
    <mergeCell ref="P68:Q68"/>
    <mergeCell ref="R68:S68"/>
    <mergeCell ref="T68:U68"/>
    <mergeCell ref="C71:D71"/>
    <mergeCell ref="H71:I71"/>
    <mergeCell ref="K71:L71"/>
    <mergeCell ref="P71:Q71"/>
    <mergeCell ref="R71:S71"/>
    <mergeCell ref="T71:U71"/>
    <mergeCell ref="C70:D70"/>
    <mergeCell ref="H70:I70"/>
    <mergeCell ref="K70:L70"/>
    <mergeCell ref="P70:Q70"/>
    <mergeCell ref="R70:S70"/>
    <mergeCell ref="T70:U70"/>
    <mergeCell ref="C73:D73"/>
    <mergeCell ref="H73:I73"/>
    <mergeCell ref="K73:L73"/>
    <mergeCell ref="P73:Q73"/>
    <mergeCell ref="R73:S73"/>
    <mergeCell ref="T73:U73"/>
    <mergeCell ref="C72:D72"/>
    <mergeCell ref="H72:I72"/>
    <mergeCell ref="K72:L72"/>
    <mergeCell ref="P72:Q72"/>
    <mergeCell ref="R72:S72"/>
    <mergeCell ref="T72:U72"/>
    <mergeCell ref="C75:D75"/>
    <mergeCell ref="H75:I75"/>
    <mergeCell ref="K75:L75"/>
    <mergeCell ref="P75:Q75"/>
    <mergeCell ref="R75:S75"/>
    <mergeCell ref="T75:U75"/>
    <mergeCell ref="C74:D74"/>
    <mergeCell ref="H74:I74"/>
    <mergeCell ref="K74:L74"/>
    <mergeCell ref="P74:Q74"/>
    <mergeCell ref="R74:S74"/>
    <mergeCell ref="T74:U74"/>
    <mergeCell ref="C77:D77"/>
    <mergeCell ref="H77:I77"/>
    <mergeCell ref="K77:L77"/>
    <mergeCell ref="P77:Q77"/>
    <mergeCell ref="R77:S77"/>
    <mergeCell ref="T77:U77"/>
    <mergeCell ref="C76:D76"/>
    <mergeCell ref="H76:I76"/>
    <mergeCell ref="K76:L76"/>
    <mergeCell ref="P76:Q76"/>
    <mergeCell ref="R76:S76"/>
    <mergeCell ref="T76:U76"/>
    <mergeCell ref="C79:D79"/>
    <mergeCell ref="H79:I79"/>
    <mergeCell ref="K79:L79"/>
    <mergeCell ref="P79:Q79"/>
    <mergeCell ref="R79:S79"/>
    <mergeCell ref="T79:U79"/>
    <mergeCell ref="C78:D78"/>
    <mergeCell ref="H78:I78"/>
    <mergeCell ref="K78:L78"/>
    <mergeCell ref="P78:Q78"/>
    <mergeCell ref="R78:S78"/>
    <mergeCell ref="T78:U78"/>
    <mergeCell ref="C81:D81"/>
    <mergeCell ref="H81:I81"/>
    <mergeCell ref="K81:L81"/>
    <mergeCell ref="P81:Q81"/>
    <mergeCell ref="R81:S81"/>
    <mergeCell ref="T81:U81"/>
    <mergeCell ref="C80:D80"/>
    <mergeCell ref="H80:I80"/>
    <mergeCell ref="K80:L80"/>
    <mergeCell ref="P80:Q80"/>
    <mergeCell ref="R80:S80"/>
    <mergeCell ref="T80:U80"/>
    <mergeCell ref="C83:D83"/>
    <mergeCell ref="H83:I83"/>
    <mergeCell ref="K83:L83"/>
    <mergeCell ref="P83:Q83"/>
    <mergeCell ref="R83:S83"/>
    <mergeCell ref="T83:U83"/>
    <mergeCell ref="C82:D82"/>
    <mergeCell ref="H82:I82"/>
    <mergeCell ref="K82:L82"/>
    <mergeCell ref="P82:Q82"/>
    <mergeCell ref="R82:S82"/>
    <mergeCell ref="T82:U82"/>
    <mergeCell ref="C85:D85"/>
    <mergeCell ref="H85:I85"/>
    <mergeCell ref="K85:L85"/>
    <mergeCell ref="P85:Q85"/>
    <mergeCell ref="R85:S85"/>
    <mergeCell ref="T85:U85"/>
    <mergeCell ref="C84:D84"/>
    <mergeCell ref="H84:I84"/>
    <mergeCell ref="K84:L84"/>
    <mergeCell ref="P84:Q84"/>
    <mergeCell ref="R84:S84"/>
    <mergeCell ref="T84:U84"/>
    <mergeCell ref="C87:D87"/>
    <mergeCell ref="H87:I87"/>
    <mergeCell ref="K87:L87"/>
    <mergeCell ref="P87:Q87"/>
    <mergeCell ref="R87:S87"/>
    <mergeCell ref="T87:U87"/>
    <mergeCell ref="C86:D86"/>
    <mergeCell ref="H86:I86"/>
    <mergeCell ref="K86:L86"/>
    <mergeCell ref="P86:Q86"/>
    <mergeCell ref="R86:S86"/>
    <mergeCell ref="T86:U86"/>
    <mergeCell ref="C89:D89"/>
    <mergeCell ref="H89:I89"/>
    <mergeCell ref="K89:L89"/>
    <mergeCell ref="P89:Q89"/>
    <mergeCell ref="R89:S89"/>
    <mergeCell ref="T89:U89"/>
    <mergeCell ref="C88:D88"/>
    <mergeCell ref="H88:I88"/>
    <mergeCell ref="K88:L88"/>
    <mergeCell ref="P88:Q88"/>
    <mergeCell ref="R88:S88"/>
    <mergeCell ref="T88:U88"/>
    <mergeCell ref="C91:D91"/>
    <mergeCell ref="H91:I91"/>
    <mergeCell ref="K91:L91"/>
    <mergeCell ref="P91:Q91"/>
    <mergeCell ref="R91:S91"/>
    <mergeCell ref="T91:U91"/>
    <mergeCell ref="C90:D90"/>
    <mergeCell ref="H90:I90"/>
    <mergeCell ref="K90:L90"/>
    <mergeCell ref="P90:Q90"/>
    <mergeCell ref="R90:S90"/>
    <mergeCell ref="T90:U90"/>
    <mergeCell ref="C93:D93"/>
    <mergeCell ref="H93:I93"/>
    <mergeCell ref="K93:L93"/>
    <mergeCell ref="P93:Q93"/>
    <mergeCell ref="R93:S93"/>
    <mergeCell ref="T93:U93"/>
    <mergeCell ref="C92:D92"/>
    <mergeCell ref="H92:I92"/>
    <mergeCell ref="K92:L92"/>
    <mergeCell ref="P92:Q92"/>
    <mergeCell ref="R92:S92"/>
    <mergeCell ref="T92:U92"/>
    <mergeCell ref="C95:D95"/>
    <mergeCell ref="H95:I95"/>
    <mergeCell ref="K95:L95"/>
    <mergeCell ref="P95:Q95"/>
    <mergeCell ref="R95:S95"/>
    <mergeCell ref="T95:U95"/>
    <mergeCell ref="C94:D94"/>
    <mergeCell ref="H94:I94"/>
    <mergeCell ref="K94:L94"/>
    <mergeCell ref="P94:Q94"/>
    <mergeCell ref="R94:S94"/>
    <mergeCell ref="T94:U94"/>
    <mergeCell ref="C97:D97"/>
    <mergeCell ref="H97:I97"/>
    <mergeCell ref="K97:L97"/>
    <mergeCell ref="P97:Q97"/>
    <mergeCell ref="R97:S97"/>
    <mergeCell ref="T97:U97"/>
    <mergeCell ref="C96:D96"/>
    <mergeCell ref="H96:I96"/>
    <mergeCell ref="K96:L96"/>
    <mergeCell ref="P96:Q96"/>
    <mergeCell ref="R96:S96"/>
    <mergeCell ref="T96:U96"/>
    <mergeCell ref="C99:D99"/>
    <mergeCell ref="H99:I99"/>
    <mergeCell ref="K99:L99"/>
    <mergeCell ref="P99:Q99"/>
    <mergeCell ref="R99:S99"/>
    <mergeCell ref="T99:U99"/>
    <mergeCell ref="C98:D98"/>
    <mergeCell ref="H98:I98"/>
    <mergeCell ref="K98:L98"/>
    <mergeCell ref="P98:Q98"/>
    <mergeCell ref="R98:S98"/>
    <mergeCell ref="T98:U98"/>
    <mergeCell ref="C101:D101"/>
    <mergeCell ref="H101:I101"/>
    <mergeCell ref="K101:L101"/>
    <mergeCell ref="P101:Q101"/>
    <mergeCell ref="R101:S101"/>
    <mergeCell ref="T101:U101"/>
    <mergeCell ref="C100:D100"/>
    <mergeCell ref="H100:I100"/>
    <mergeCell ref="K100:L100"/>
    <mergeCell ref="P100:Q100"/>
    <mergeCell ref="R100:S100"/>
    <mergeCell ref="T100:U100"/>
    <mergeCell ref="C103:D103"/>
    <mergeCell ref="H103:I103"/>
    <mergeCell ref="K103:L103"/>
    <mergeCell ref="P103:Q103"/>
    <mergeCell ref="R103:S103"/>
    <mergeCell ref="T103:U103"/>
    <mergeCell ref="C102:D102"/>
    <mergeCell ref="H102:I102"/>
    <mergeCell ref="K102:L102"/>
    <mergeCell ref="P102:Q102"/>
    <mergeCell ref="R102:S102"/>
    <mergeCell ref="T102:U102"/>
    <mergeCell ref="C105:D105"/>
    <mergeCell ref="H105:I105"/>
    <mergeCell ref="K105:L105"/>
    <mergeCell ref="P105:Q105"/>
    <mergeCell ref="R105:S105"/>
    <mergeCell ref="T105:U105"/>
    <mergeCell ref="C104:D104"/>
    <mergeCell ref="H104:I104"/>
    <mergeCell ref="K104:L104"/>
    <mergeCell ref="P104:Q104"/>
    <mergeCell ref="R104:S104"/>
    <mergeCell ref="T104:U104"/>
    <mergeCell ref="C107:D107"/>
    <mergeCell ref="H107:I107"/>
    <mergeCell ref="K107:L107"/>
    <mergeCell ref="P107:Q107"/>
    <mergeCell ref="R107:S107"/>
    <mergeCell ref="T107:U107"/>
    <mergeCell ref="C106:D106"/>
    <mergeCell ref="H106:I106"/>
    <mergeCell ref="K106:L106"/>
    <mergeCell ref="P106:Q106"/>
    <mergeCell ref="R106:S106"/>
    <mergeCell ref="T106:U106"/>
  </mergeCells>
  <phoneticPr fontId="2"/>
  <conditionalFormatting sqref="G58:G107">
    <cfRule type="cellIs" dxfId="365" priority="315" stopIfTrue="1" operator="equal">
      <formula>"買"</formula>
    </cfRule>
    <cfRule type="cellIs" dxfId="364" priority="316" stopIfTrue="1" operator="equal">
      <formula>"売"</formula>
    </cfRule>
  </conditionalFormatting>
  <conditionalFormatting sqref="G39">
    <cfRule type="cellIs" dxfId="303" priority="97" stopIfTrue="1" operator="equal">
      <formula>"買"</formula>
    </cfRule>
    <cfRule type="cellIs" dxfId="302" priority="98" stopIfTrue="1" operator="equal">
      <formula>"売"</formula>
    </cfRule>
  </conditionalFormatting>
  <conditionalFormatting sqref="G40">
    <cfRule type="cellIs" dxfId="301" priority="95" stopIfTrue="1" operator="equal">
      <formula>"買"</formula>
    </cfRule>
    <cfRule type="cellIs" dxfId="300" priority="96" stopIfTrue="1" operator="equal">
      <formula>"売"</formula>
    </cfRule>
  </conditionalFormatting>
  <conditionalFormatting sqref="G41">
    <cfRule type="cellIs" dxfId="299" priority="93" stopIfTrue="1" operator="equal">
      <formula>"買"</formula>
    </cfRule>
    <cfRule type="cellIs" dxfId="298" priority="94" stopIfTrue="1" operator="equal">
      <formula>"売"</formula>
    </cfRule>
  </conditionalFormatting>
  <conditionalFormatting sqref="G42">
    <cfRule type="cellIs" dxfId="297" priority="91" stopIfTrue="1" operator="equal">
      <formula>"買"</formula>
    </cfRule>
    <cfRule type="cellIs" dxfId="296" priority="92" stopIfTrue="1" operator="equal">
      <formula>"売"</formula>
    </cfRule>
  </conditionalFormatting>
  <conditionalFormatting sqref="G43">
    <cfRule type="cellIs" dxfId="295" priority="89" stopIfTrue="1" operator="equal">
      <formula>"買"</formula>
    </cfRule>
    <cfRule type="cellIs" dxfId="294" priority="90" stopIfTrue="1" operator="equal">
      <formula>"売"</formula>
    </cfRule>
  </conditionalFormatting>
  <conditionalFormatting sqref="G44">
    <cfRule type="cellIs" dxfId="293" priority="87" stopIfTrue="1" operator="equal">
      <formula>"買"</formula>
    </cfRule>
    <cfRule type="cellIs" dxfId="292" priority="88" stopIfTrue="1" operator="equal">
      <formula>"売"</formula>
    </cfRule>
  </conditionalFormatting>
  <conditionalFormatting sqref="G45">
    <cfRule type="cellIs" dxfId="291" priority="85" stopIfTrue="1" operator="equal">
      <formula>"買"</formula>
    </cfRule>
    <cfRule type="cellIs" dxfId="290" priority="86" stopIfTrue="1" operator="equal">
      <formula>"売"</formula>
    </cfRule>
  </conditionalFormatting>
  <conditionalFormatting sqref="G46">
    <cfRule type="cellIs" dxfId="289" priority="83" stopIfTrue="1" operator="equal">
      <formula>"買"</formula>
    </cfRule>
    <cfRule type="cellIs" dxfId="288" priority="84" stopIfTrue="1" operator="equal">
      <formula>"売"</formula>
    </cfRule>
  </conditionalFormatting>
  <conditionalFormatting sqref="G47">
    <cfRule type="cellIs" dxfId="287" priority="81" stopIfTrue="1" operator="equal">
      <formula>"買"</formula>
    </cfRule>
    <cfRule type="cellIs" dxfId="286" priority="82" stopIfTrue="1" operator="equal">
      <formula>"売"</formula>
    </cfRule>
  </conditionalFormatting>
  <conditionalFormatting sqref="G56">
    <cfRule type="cellIs" dxfId="285" priority="63" stopIfTrue="1" operator="equal">
      <formula>"買"</formula>
    </cfRule>
    <cfRule type="cellIs" dxfId="284" priority="64" stopIfTrue="1" operator="equal">
      <formula>"売"</formula>
    </cfRule>
  </conditionalFormatting>
  <conditionalFormatting sqref="G48">
    <cfRule type="cellIs" dxfId="283" priority="79" stopIfTrue="1" operator="equal">
      <formula>"買"</formula>
    </cfRule>
    <cfRule type="cellIs" dxfId="282" priority="80" stopIfTrue="1" operator="equal">
      <formula>"売"</formula>
    </cfRule>
  </conditionalFormatting>
  <conditionalFormatting sqref="G49">
    <cfRule type="cellIs" dxfId="281" priority="77" stopIfTrue="1" operator="equal">
      <formula>"買"</formula>
    </cfRule>
    <cfRule type="cellIs" dxfId="280" priority="78" stopIfTrue="1" operator="equal">
      <formula>"売"</formula>
    </cfRule>
  </conditionalFormatting>
  <conditionalFormatting sqref="G50">
    <cfRule type="cellIs" dxfId="279" priority="75" stopIfTrue="1" operator="equal">
      <formula>"買"</formula>
    </cfRule>
    <cfRule type="cellIs" dxfId="278" priority="76" stopIfTrue="1" operator="equal">
      <formula>"売"</formula>
    </cfRule>
  </conditionalFormatting>
  <conditionalFormatting sqref="G51">
    <cfRule type="cellIs" dxfId="277" priority="73" stopIfTrue="1" operator="equal">
      <formula>"買"</formula>
    </cfRule>
    <cfRule type="cellIs" dxfId="276" priority="74" stopIfTrue="1" operator="equal">
      <formula>"売"</formula>
    </cfRule>
  </conditionalFormatting>
  <conditionalFormatting sqref="G52">
    <cfRule type="cellIs" dxfId="275" priority="71" stopIfTrue="1" operator="equal">
      <formula>"買"</formula>
    </cfRule>
    <cfRule type="cellIs" dxfId="274" priority="72" stopIfTrue="1" operator="equal">
      <formula>"売"</formula>
    </cfRule>
  </conditionalFormatting>
  <conditionalFormatting sqref="G53">
    <cfRule type="cellIs" dxfId="273" priority="69" stopIfTrue="1" operator="equal">
      <formula>"買"</formula>
    </cfRule>
    <cfRule type="cellIs" dxfId="272" priority="70" stopIfTrue="1" operator="equal">
      <formula>"売"</formula>
    </cfRule>
  </conditionalFormatting>
  <conditionalFormatting sqref="G54">
    <cfRule type="cellIs" dxfId="271" priority="67" stopIfTrue="1" operator="equal">
      <formula>"買"</formula>
    </cfRule>
    <cfRule type="cellIs" dxfId="270" priority="68" stopIfTrue="1" operator="equal">
      <formula>"売"</formula>
    </cfRule>
  </conditionalFormatting>
  <conditionalFormatting sqref="G55">
    <cfRule type="cellIs" dxfId="269" priority="65" stopIfTrue="1" operator="equal">
      <formula>"買"</formula>
    </cfRule>
    <cfRule type="cellIs" dxfId="268" priority="66" stopIfTrue="1" operator="equal">
      <formula>"売"</formula>
    </cfRule>
  </conditionalFormatting>
  <conditionalFormatting sqref="G57">
    <cfRule type="cellIs" dxfId="267" priority="61" stopIfTrue="1" operator="equal">
      <formula>"買"</formula>
    </cfRule>
    <cfRule type="cellIs" dxfId="266" priority="62" stopIfTrue="1" operator="equal">
      <formula>"売"</formula>
    </cfRule>
  </conditionalFormatting>
  <conditionalFormatting sqref="G9">
    <cfRule type="cellIs" dxfId="157" priority="59" stopIfTrue="1" operator="equal">
      <formula>"買"</formula>
    </cfRule>
    <cfRule type="cellIs" dxfId="156" priority="60" stopIfTrue="1" operator="equal">
      <formula>"売"</formula>
    </cfRule>
  </conditionalFormatting>
  <conditionalFormatting sqref="G10">
    <cfRule type="cellIs" dxfId="149" priority="57" stopIfTrue="1" operator="equal">
      <formula>"買"</formula>
    </cfRule>
    <cfRule type="cellIs" dxfId="148" priority="58" stopIfTrue="1" operator="equal">
      <formula>"売"</formula>
    </cfRule>
  </conditionalFormatting>
  <conditionalFormatting sqref="G11">
    <cfRule type="cellIs" dxfId="143" priority="55" stopIfTrue="1" operator="equal">
      <formula>"買"</formula>
    </cfRule>
    <cfRule type="cellIs" dxfId="142" priority="56" stopIfTrue="1" operator="equal">
      <formula>"売"</formula>
    </cfRule>
  </conditionalFormatting>
  <conditionalFormatting sqref="G12">
    <cfRule type="cellIs" dxfId="137" priority="53" stopIfTrue="1" operator="equal">
      <formula>"買"</formula>
    </cfRule>
    <cfRule type="cellIs" dxfId="136" priority="54" stopIfTrue="1" operator="equal">
      <formula>"売"</formula>
    </cfRule>
  </conditionalFormatting>
  <conditionalFormatting sqref="G13">
    <cfRule type="cellIs" dxfId="131" priority="51" stopIfTrue="1" operator="equal">
      <formula>"買"</formula>
    </cfRule>
    <cfRule type="cellIs" dxfId="130" priority="52" stopIfTrue="1" operator="equal">
      <formula>"売"</formula>
    </cfRule>
  </conditionalFormatting>
  <conditionalFormatting sqref="G14">
    <cfRule type="cellIs" dxfId="125" priority="49" stopIfTrue="1" operator="equal">
      <formula>"買"</formula>
    </cfRule>
    <cfRule type="cellIs" dxfId="124" priority="50" stopIfTrue="1" operator="equal">
      <formula>"売"</formula>
    </cfRule>
  </conditionalFormatting>
  <conditionalFormatting sqref="G15">
    <cfRule type="cellIs" dxfId="119" priority="47" stopIfTrue="1" operator="equal">
      <formula>"買"</formula>
    </cfRule>
    <cfRule type="cellIs" dxfId="118" priority="48" stopIfTrue="1" operator="equal">
      <formula>"売"</formula>
    </cfRule>
  </conditionalFormatting>
  <conditionalFormatting sqref="G16">
    <cfRule type="cellIs" dxfId="115" priority="45" stopIfTrue="1" operator="equal">
      <formula>"買"</formula>
    </cfRule>
    <cfRule type="cellIs" dxfId="114" priority="46" stopIfTrue="1" operator="equal">
      <formula>"売"</formula>
    </cfRule>
  </conditionalFormatting>
  <conditionalFormatting sqref="G17">
    <cfRule type="cellIs" dxfId="107" priority="43" stopIfTrue="1" operator="equal">
      <formula>"買"</formula>
    </cfRule>
    <cfRule type="cellIs" dxfId="106" priority="44" stopIfTrue="1" operator="equal">
      <formula>"売"</formula>
    </cfRule>
  </conditionalFormatting>
  <conditionalFormatting sqref="G18">
    <cfRule type="cellIs" dxfId="103" priority="41" stopIfTrue="1" operator="equal">
      <formula>"買"</formula>
    </cfRule>
    <cfRule type="cellIs" dxfId="102" priority="42" stopIfTrue="1" operator="equal">
      <formula>"売"</formula>
    </cfRule>
  </conditionalFormatting>
  <conditionalFormatting sqref="G19">
    <cfRule type="cellIs" dxfId="99" priority="39" stopIfTrue="1" operator="equal">
      <formula>"買"</formula>
    </cfRule>
    <cfRule type="cellIs" dxfId="98" priority="40" stopIfTrue="1" operator="equal">
      <formula>"売"</formula>
    </cfRule>
  </conditionalFormatting>
  <conditionalFormatting sqref="G20">
    <cfRule type="cellIs" dxfId="95" priority="37" stopIfTrue="1" operator="equal">
      <formula>"買"</formula>
    </cfRule>
    <cfRule type="cellIs" dxfId="94" priority="38" stopIfTrue="1" operator="equal">
      <formula>"売"</formula>
    </cfRule>
  </conditionalFormatting>
  <conditionalFormatting sqref="G21">
    <cfRule type="cellIs" dxfId="91" priority="35" stopIfTrue="1" operator="equal">
      <formula>"買"</formula>
    </cfRule>
    <cfRule type="cellIs" dxfId="90" priority="36" stopIfTrue="1" operator="equal">
      <formula>"売"</formula>
    </cfRule>
  </conditionalFormatting>
  <conditionalFormatting sqref="G22">
    <cfRule type="cellIs" dxfId="87" priority="33" stopIfTrue="1" operator="equal">
      <formula>"買"</formula>
    </cfRule>
    <cfRule type="cellIs" dxfId="86" priority="34" stopIfTrue="1" operator="equal">
      <formula>"売"</formula>
    </cfRule>
  </conditionalFormatting>
  <conditionalFormatting sqref="G23">
    <cfRule type="cellIs" dxfId="81" priority="31" stopIfTrue="1" operator="equal">
      <formula>"買"</formula>
    </cfRule>
    <cfRule type="cellIs" dxfId="80" priority="32" stopIfTrue="1" operator="equal">
      <formula>"売"</formula>
    </cfRule>
  </conditionalFormatting>
  <conditionalFormatting sqref="G24">
    <cfRule type="cellIs" dxfId="75" priority="29" stopIfTrue="1" operator="equal">
      <formula>"買"</formula>
    </cfRule>
    <cfRule type="cellIs" dxfId="74" priority="30" stopIfTrue="1" operator="equal">
      <formula>"売"</formula>
    </cfRule>
  </conditionalFormatting>
  <conditionalFormatting sqref="G25">
    <cfRule type="cellIs" dxfId="71" priority="27" stopIfTrue="1" operator="equal">
      <formula>"買"</formula>
    </cfRule>
    <cfRule type="cellIs" dxfId="70" priority="28" stopIfTrue="1" operator="equal">
      <formula>"売"</formula>
    </cfRule>
  </conditionalFormatting>
  <conditionalFormatting sqref="G26">
    <cfRule type="cellIs" dxfId="65" priority="25" stopIfTrue="1" operator="equal">
      <formula>"買"</formula>
    </cfRule>
    <cfRule type="cellIs" dxfId="64" priority="26" stopIfTrue="1" operator="equal">
      <formula>"売"</formula>
    </cfRule>
  </conditionalFormatting>
  <conditionalFormatting sqref="G27">
    <cfRule type="cellIs" dxfId="59" priority="23" stopIfTrue="1" operator="equal">
      <formula>"買"</formula>
    </cfRule>
    <cfRule type="cellIs" dxfId="58" priority="24" stopIfTrue="1" operator="equal">
      <formula>"売"</formula>
    </cfRule>
  </conditionalFormatting>
  <conditionalFormatting sqref="G28">
    <cfRule type="cellIs" dxfId="55" priority="21" stopIfTrue="1" operator="equal">
      <formula>"買"</formula>
    </cfRule>
    <cfRule type="cellIs" dxfId="54" priority="22" stopIfTrue="1" operator="equal">
      <formula>"売"</formula>
    </cfRule>
  </conditionalFormatting>
  <conditionalFormatting sqref="G29">
    <cfRule type="cellIs" dxfId="51" priority="19" stopIfTrue="1" operator="equal">
      <formula>"買"</formula>
    </cfRule>
    <cfRule type="cellIs" dxfId="50" priority="20" stopIfTrue="1" operator="equal">
      <formula>"売"</formula>
    </cfRule>
  </conditionalFormatting>
  <conditionalFormatting sqref="G30">
    <cfRule type="cellIs" dxfId="43" priority="17" stopIfTrue="1" operator="equal">
      <formula>"買"</formula>
    </cfRule>
    <cfRule type="cellIs" dxfId="42" priority="18" stopIfTrue="1" operator="equal">
      <formula>"売"</formula>
    </cfRule>
  </conditionalFormatting>
  <conditionalFormatting sqref="G31">
    <cfRule type="cellIs" dxfId="37" priority="15" stopIfTrue="1" operator="equal">
      <formula>"買"</formula>
    </cfRule>
    <cfRule type="cellIs" dxfId="36" priority="16" stopIfTrue="1" operator="equal">
      <formula>"売"</formula>
    </cfRule>
  </conditionalFormatting>
  <conditionalFormatting sqref="G32">
    <cfRule type="cellIs" dxfId="31" priority="13" stopIfTrue="1" operator="equal">
      <formula>"買"</formula>
    </cfRule>
    <cfRule type="cellIs" dxfId="30" priority="14" stopIfTrue="1" operator="equal">
      <formula>"売"</formula>
    </cfRule>
  </conditionalFormatting>
  <conditionalFormatting sqref="G33">
    <cfRule type="cellIs" dxfId="25" priority="11" stopIfTrue="1" operator="equal">
      <formula>"買"</formula>
    </cfRule>
    <cfRule type="cellIs" dxfId="24" priority="12" stopIfTrue="1" operator="equal">
      <formula>"売"</formula>
    </cfRule>
  </conditionalFormatting>
  <conditionalFormatting sqref="G34">
    <cfRule type="cellIs" dxfId="21" priority="9" stopIfTrue="1" operator="equal">
      <formula>"買"</formula>
    </cfRule>
    <cfRule type="cellIs" dxfId="20" priority="10" stopIfTrue="1" operator="equal">
      <formula>"売"</formula>
    </cfRule>
  </conditionalFormatting>
  <conditionalFormatting sqref="G35">
    <cfRule type="cellIs" dxfId="15" priority="7" stopIfTrue="1" operator="equal">
      <formula>"買"</formula>
    </cfRule>
    <cfRule type="cellIs" dxfId="14" priority="8" stopIfTrue="1" operator="equal">
      <formula>"売"</formula>
    </cfRule>
  </conditionalFormatting>
  <conditionalFormatting sqref="G36">
    <cfRule type="cellIs" dxfId="11" priority="5" stopIfTrue="1" operator="equal">
      <formula>"買"</formula>
    </cfRule>
    <cfRule type="cellIs" dxfId="10" priority="6" stopIfTrue="1" operator="equal">
      <formula>"売"</formula>
    </cfRule>
  </conditionalFormatting>
  <conditionalFormatting sqref="G37">
    <cfRule type="cellIs" dxfId="7" priority="3" stopIfTrue="1" operator="equal">
      <formula>"買"</formula>
    </cfRule>
    <cfRule type="cellIs" dxfId="6" priority="4" stopIfTrue="1" operator="equal">
      <formula>"売"</formula>
    </cfRule>
  </conditionalFormatting>
  <conditionalFormatting sqref="G38">
    <cfRule type="cellIs" dxfId="3" priority="1" stopIfTrue="1" operator="equal">
      <formula>"買"</formula>
    </cfRule>
    <cfRule type="cellIs" dxfId="2" priority="2" stopIfTrue="1" operator="equal">
      <formula>"売"</formula>
    </cfRule>
  </conditionalFormatting>
  <dataValidations count="1">
    <dataValidation type="list" allowBlank="1" showInputMessage="1" showErrorMessage="1" sqref="G9:G107" xr:uid="{00000000-0002-0000-0200-000000000000}">
      <formula1>"買,売"</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108"/>
  <sheetViews>
    <sheetView topLeftCell="I1" zoomScale="90" zoomScaleNormal="90" workbookViewId="0">
      <pane ySplit="8" topLeftCell="A24" activePane="bottomLeft" state="frozen"/>
      <selection pane="bottomLeft" activeCell="P5" sqref="P5:Q5"/>
    </sheetView>
  </sheetViews>
  <sheetFormatPr defaultRowHeight="13.2" x14ac:dyDescent="0.2"/>
  <cols>
    <col min="1" max="1" width="2.88671875" customWidth="1"/>
    <col min="2" max="18" width="6.5546875" customWidth="1"/>
    <col min="22" max="22" width="10.88671875" style="22" hidden="1" customWidth="1"/>
    <col min="23" max="23" width="0" hidden="1" customWidth="1"/>
  </cols>
  <sheetData>
    <row r="2" spans="2:25" x14ac:dyDescent="0.2">
      <c r="B2" s="78" t="s">
        <v>5</v>
      </c>
      <c r="C2" s="78"/>
      <c r="D2" s="89" t="s">
        <v>73</v>
      </c>
      <c r="E2" s="89"/>
      <c r="F2" s="78" t="s">
        <v>6</v>
      </c>
      <c r="G2" s="78"/>
      <c r="H2" s="81" t="s">
        <v>72</v>
      </c>
      <c r="I2" s="81"/>
      <c r="J2" s="78" t="s">
        <v>7</v>
      </c>
      <c r="K2" s="78"/>
      <c r="L2" s="88">
        <v>100000</v>
      </c>
      <c r="M2" s="89"/>
      <c r="N2" s="78" t="s">
        <v>8</v>
      </c>
      <c r="O2" s="78"/>
      <c r="P2" s="90">
        <f>SUM(L2,D4)</f>
        <v>144092.16913051138</v>
      </c>
      <c r="Q2" s="81"/>
      <c r="R2" s="1"/>
      <c r="S2" s="1"/>
      <c r="T2" s="1"/>
    </row>
    <row r="3" spans="2:25" ht="57" customHeight="1" x14ac:dyDescent="0.2">
      <c r="B3" s="78" t="s">
        <v>9</v>
      </c>
      <c r="C3" s="78"/>
      <c r="D3" s="91" t="s">
        <v>80</v>
      </c>
      <c r="E3" s="91"/>
      <c r="F3" s="91"/>
      <c r="G3" s="91"/>
      <c r="H3" s="91"/>
      <c r="I3" s="91"/>
      <c r="J3" s="78" t="s">
        <v>10</v>
      </c>
      <c r="K3" s="78"/>
      <c r="L3" s="91" t="s">
        <v>63</v>
      </c>
      <c r="M3" s="92"/>
      <c r="N3" s="92"/>
      <c r="O3" s="92"/>
      <c r="P3" s="92"/>
      <c r="Q3" s="92"/>
      <c r="R3" s="1"/>
      <c r="S3" s="1"/>
    </row>
    <row r="4" spans="2:25" x14ac:dyDescent="0.2">
      <c r="B4" s="78" t="s">
        <v>11</v>
      </c>
      <c r="C4" s="78"/>
      <c r="D4" s="86">
        <f>SUM($R$9:$S$992)</f>
        <v>44092.169130511385</v>
      </c>
      <c r="E4" s="86"/>
      <c r="F4" s="78" t="s">
        <v>12</v>
      </c>
      <c r="G4" s="78"/>
      <c r="H4" s="87">
        <f>SUM($T$9:$U$107)</f>
        <v>329.80000000000018</v>
      </c>
      <c r="I4" s="81"/>
      <c r="J4" s="93" t="s">
        <v>60</v>
      </c>
      <c r="K4" s="93"/>
      <c r="L4" s="90">
        <f>MAX($C$9:$D$989)-C9</f>
        <v>53142.915432576876</v>
      </c>
      <c r="M4" s="90"/>
      <c r="N4" s="93" t="s">
        <v>59</v>
      </c>
      <c r="O4" s="93"/>
      <c r="P4" s="94">
        <f>MAX(Y:Y)</f>
        <v>5.9100000000001374E-2</v>
      </c>
      <c r="Q4" s="94"/>
      <c r="R4" s="1"/>
      <c r="S4" s="1"/>
      <c r="T4" s="1"/>
    </row>
    <row r="5" spans="2:25" x14ac:dyDescent="0.2">
      <c r="B5" s="36" t="s">
        <v>15</v>
      </c>
      <c r="C5" s="2">
        <f>COUNTIF($R$9:$R$989,"&gt;0")</f>
        <v>16</v>
      </c>
      <c r="D5" s="37" t="s">
        <v>16</v>
      </c>
      <c r="E5" s="15">
        <f>COUNTIF($R$9:$R$989,"&lt;0")</f>
        <v>14</v>
      </c>
      <c r="F5" s="37" t="s">
        <v>17</v>
      </c>
      <c r="G5" s="2">
        <f>COUNTIF($R$9:$R$989,"=0")</f>
        <v>0</v>
      </c>
      <c r="H5" s="37" t="s">
        <v>18</v>
      </c>
      <c r="I5" s="3">
        <f>C5/SUM(C5,E5,G5)</f>
        <v>0.53333333333333333</v>
      </c>
      <c r="J5" s="77" t="s">
        <v>19</v>
      </c>
      <c r="K5" s="78"/>
      <c r="L5" s="79">
        <f>MAX(V9:V992)</f>
        <v>2</v>
      </c>
      <c r="M5" s="80"/>
      <c r="N5" s="17" t="s">
        <v>20</v>
      </c>
      <c r="O5" s="9"/>
      <c r="P5" s="79" t="e">
        <f>MAX(W9:W992)</f>
        <v>#REF!</v>
      </c>
      <c r="Q5" s="80"/>
      <c r="R5" s="1"/>
      <c r="S5" s="1"/>
      <c r="T5" s="1"/>
    </row>
    <row r="6" spans="2:25" x14ac:dyDescent="0.2">
      <c r="B6" s="11"/>
      <c r="C6" s="13"/>
      <c r="D6" s="14"/>
      <c r="E6" s="10"/>
      <c r="F6" s="11"/>
      <c r="G6" s="10"/>
      <c r="H6" s="11"/>
      <c r="I6" s="16"/>
      <c r="J6" s="11"/>
      <c r="K6" s="11"/>
      <c r="L6" s="10"/>
      <c r="M6" s="43" t="s">
        <v>64</v>
      </c>
      <c r="N6" s="12"/>
      <c r="O6" s="12"/>
      <c r="P6" s="10"/>
      <c r="Q6" s="7"/>
      <c r="R6" s="1"/>
      <c r="S6" s="1"/>
      <c r="T6" s="1"/>
    </row>
    <row r="7" spans="2:25" x14ac:dyDescent="0.2">
      <c r="B7" s="61" t="s">
        <v>21</v>
      </c>
      <c r="C7" s="63" t="s">
        <v>22</v>
      </c>
      <c r="D7" s="64"/>
      <c r="E7" s="67" t="s">
        <v>23</v>
      </c>
      <c r="F7" s="68"/>
      <c r="G7" s="68"/>
      <c r="H7" s="68"/>
      <c r="I7" s="69"/>
      <c r="J7" s="70" t="s">
        <v>24</v>
      </c>
      <c r="K7" s="71"/>
      <c r="L7" s="72"/>
      <c r="M7" s="73" t="s">
        <v>25</v>
      </c>
      <c r="N7" s="74" t="s">
        <v>26</v>
      </c>
      <c r="O7" s="75"/>
      <c r="P7" s="75"/>
      <c r="Q7" s="76"/>
      <c r="R7" s="82" t="s">
        <v>27</v>
      </c>
      <c r="S7" s="82"/>
      <c r="T7" s="82"/>
      <c r="U7" s="82"/>
    </row>
    <row r="8" spans="2:25" x14ac:dyDescent="0.2">
      <c r="B8" s="62"/>
      <c r="C8" s="65"/>
      <c r="D8" s="66"/>
      <c r="E8" s="18" t="s">
        <v>28</v>
      </c>
      <c r="F8" s="18" t="s">
        <v>29</v>
      </c>
      <c r="G8" s="18" t="s">
        <v>30</v>
      </c>
      <c r="H8" s="83" t="s">
        <v>31</v>
      </c>
      <c r="I8" s="69"/>
      <c r="J8" s="4" t="s">
        <v>32</v>
      </c>
      <c r="K8" s="84" t="s">
        <v>33</v>
      </c>
      <c r="L8" s="72"/>
      <c r="M8" s="73"/>
      <c r="N8" s="5" t="s">
        <v>28</v>
      </c>
      <c r="O8" s="5" t="s">
        <v>29</v>
      </c>
      <c r="P8" s="85" t="s">
        <v>31</v>
      </c>
      <c r="Q8" s="76"/>
      <c r="R8" s="82" t="s">
        <v>34</v>
      </c>
      <c r="S8" s="82"/>
      <c r="T8" s="82" t="s">
        <v>32</v>
      </c>
      <c r="U8" s="82"/>
      <c r="Y8" t="s">
        <v>58</v>
      </c>
    </row>
    <row r="9" spans="2:25" x14ac:dyDescent="0.2">
      <c r="B9" s="35">
        <v>1</v>
      </c>
      <c r="C9" s="53">
        <f>L2</f>
        <v>100000</v>
      </c>
      <c r="D9" s="53"/>
      <c r="E9" s="52">
        <v>2019</v>
      </c>
      <c r="F9" s="8">
        <v>43467</v>
      </c>
      <c r="G9" s="52" t="s">
        <v>3</v>
      </c>
      <c r="H9" s="60">
        <v>76.739999999999995</v>
      </c>
      <c r="I9" s="60"/>
      <c r="J9" s="52">
        <v>21</v>
      </c>
      <c r="K9" s="53">
        <f>IF(J9="","",C9*0.03)</f>
        <v>3000</v>
      </c>
      <c r="L9" s="53"/>
      <c r="M9" s="51">
        <f>IF(J9="","",(K9/J9)/LOOKUP(RIGHT($D$2,3),定数!$A$6:$A$13,定数!$B$6:$B$13))</f>
        <v>1.4285714285714286</v>
      </c>
      <c r="N9" s="52">
        <v>2019</v>
      </c>
      <c r="O9" s="8">
        <v>43467</v>
      </c>
      <c r="P9" s="59">
        <v>76.3</v>
      </c>
      <c r="Q9" s="59"/>
      <c r="R9" s="57">
        <f>IF(P9="","",T9*M9*LOOKUP(RIGHT($D$2,3),定数!$A$6:$A$13,定数!$B$6:$B$13))</f>
        <v>6285.7142857142535</v>
      </c>
      <c r="S9" s="57"/>
      <c r="T9" s="58">
        <f>IF(P9="","",IF(G9="買",(P9-H9),(H9-P9))*IF(RIGHT($D$2,3)="JPY",100,10000))</f>
        <v>43.999999999999773</v>
      </c>
      <c r="U9" s="58"/>
      <c r="V9" s="1">
        <f>IF(T9&lt;&gt;"",IF(T9&gt;0,1+V8,0),"")</f>
        <v>1</v>
      </c>
      <c r="W9">
        <f>IF(T9&lt;&gt;"",IF(T9&lt;0,1+W8,0),"")</f>
        <v>0</v>
      </c>
    </row>
    <row r="10" spans="2:25" x14ac:dyDescent="0.2">
      <c r="B10" s="35">
        <v>2</v>
      </c>
      <c r="C10" s="53">
        <f t="shared" ref="C10:C36" si="0">IF(R9="","",C9+R9)</f>
        <v>106285.71428571426</v>
      </c>
      <c r="D10" s="53"/>
      <c r="E10" s="52">
        <v>2019</v>
      </c>
      <c r="F10" s="8">
        <v>43468</v>
      </c>
      <c r="G10" s="52" t="s">
        <v>4</v>
      </c>
      <c r="H10" s="60">
        <v>75.459999999999994</v>
      </c>
      <c r="I10" s="60"/>
      <c r="J10" s="52">
        <v>64</v>
      </c>
      <c r="K10" s="55">
        <f t="shared" ref="K10:K38" si="1">IF(J10="","",C10*0.03)</f>
        <v>3188.5714285714275</v>
      </c>
      <c r="L10" s="56"/>
      <c r="M10" s="51">
        <f>IF(J10="","",(K10/J10)/LOOKUP(RIGHT($D$2,3),定数!$A$6:$A$13,定数!$B$6:$B$13))</f>
        <v>0.49821428571428555</v>
      </c>
      <c r="N10" s="52">
        <v>2019</v>
      </c>
      <c r="O10" s="8">
        <v>43469</v>
      </c>
      <c r="P10" s="59">
        <v>76.707999999999998</v>
      </c>
      <c r="Q10" s="59"/>
      <c r="R10" s="57">
        <f>IF(P10="","",T10*M10*LOOKUP(RIGHT($D$2,3),定数!$A$6:$A$13,定数!$B$6:$B$13))</f>
        <v>6217.7142857143072</v>
      </c>
      <c r="S10" s="57"/>
      <c r="T10" s="58">
        <f>IF(P10="","",IF(G10="買",(P10-H10),(H10-P10))*IF(RIGHT($D$2,3)="JPY",100,10000))</f>
        <v>124.80000000000047</v>
      </c>
      <c r="U10" s="58"/>
      <c r="V10" s="22">
        <f t="shared" ref="V10:V22" si="2">IF(T10&lt;&gt;"",IF(T10&gt;0,1+V9,0),"")</f>
        <v>2</v>
      </c>
      <c r="W10">
        <f t="shared" ref="W10:W72" si="3">IF(T10&lt;&gt;"",IF(T10&lt;0,1+W9,0),"")</f>
        <v>0</v>
      </c>
      <c r="X10" s="41">
        <f>IF(C10&lt;&gt;"",MAX(C10,C9),"")</f>
        <v>106285.71428571426</v>
      </c>
    </row>
    <row r="11" spans="2:25" x14ac:dyDescent="0.2">
      <c r="B11" s="35">
        <v>3</v>
      </c>
      <c r="C11" s="53">
        <f t="shared" ref="C11:C16" si="4">IF(R10="","",C10+R10)</f>
        <v>112503.42857142857</v>
      </c>
      <c r="D11" s="53"/>
      <c r="E11" s="52">
        <v>2019</v>
      </c>
      <c r="F11" s="8">
        <v>43472</v>
      </c>
      <c r="G11" s="52" t="s">
        <v>4</v>
      </c>
      <c r="H11" s="60">
        <v>77.290000000000006</v>
      </c>
      <c r="I11" s="60"/>
      <c r="J11" s="52">
        <v>16</v>
      </c>
      <c r="K11" s="55">
        <f t="shared" si="1"/>
        <v>3375.1028571428569</v>
      </c>
      <c r="L11" s="56"/>
      <c r="M11" s="51">
        <f>IF(J11="","",(K11/J11)/LOOKUP(RIGHT($D$2,3),定数!$A$6:$A$13,定数!$B$6:$B$13))</f>
        <v>2.1094392857142856</v>
      </c>
      <c r="N11" s="52">
        <v>2019</v>
      </c>
      <c r="O11" s="8">
        <v>43472</v>
      </c>
      <c r="P11" s="59">
        <v>77.13</v>
      </c>
      <c r="Q11" s="59"/>
      <c r="R11" s="57">
        <f>IF(P11="","",T11*M11*LOOKUP(RIGHT($D$2,3),定数!$A$6:$A$13,定数!$B$6:$B$13))</f>
        <v>-3375.1028571430852</v>
      </c>
      <c r="S11" s="57"/>
      <c r="T11" s="58">
        <f>IF(P11="","",IF(G11="買",(P11-H11),(H11-P11))*IF(RIGHT($D$2,3)="JPY",100,10000))</f>
        <v>-16.00000000000108</v>
      </c>
      <c r="U11" s="58"/>
      <c r="V11" s="22">
        <f t="shared" si="2"/>
        <v>0</v>
      </c>
      <c r="W11">
        <f t="shared" si="3"/>
        <v>1</v>
      </c>
      <c r="X11" s="41">
        <f>IF(C11&lt;&gt;"",MAX(X10,C11),"")</f>
        <v>112503.42857142857</v>
      </c>
      <c r="Y11" s="42">
        <f>IF(X11&lt;&gt;"",1-(C11/X11),"")</f>
        <v>0</v>
      </c>
    </row>
    <row r="12" spans="2:25" x14ac:dyDescent="0.2">
      <c r="B12" s="35">
        <v>4</v>
      </c>
      <c r="C12" s="53">
        <f t="shared" si="4"/>
        <v>109128.32571428549</v>
      </c>
      <c r="D12" s="53"/>
      <c r="E12" s="52">
        <v>2019</v>
      </c>
      <c r="F12" s="8">
        <v>43472</v>
      </c>
      <c r="G12" s="52" t="s">
        <v>4</v>
      </c>
      <c r="H12" s="60">
        <v>77.319999999999993</v>
      </c>
      <c r="I12" s="60"/>
      <c r="J12" s="52">
        <v>23</v>
      </c>
      <c r="K12" s="55">
        <f t="shared" si="1"/>
        <v>3273.8497714285645</v>
      </c>
      <c r="L12" s="56"/>
      <c r="M12" s="51">
        <f>IF(J12="","",(K12/J12)/LOOKUP(RIGHT($D$2,3),定数!$A$6:$A$13,定数!$B$6:$B$13))</f>
        <v>1.4234129440993757</v>
      </c>
      <c r="N12" s="52">
        <v>2019</v>
      </c>
      <c r="O12" s="8">
        <v>43473</v>
      </c>
      <c r="P12" s="59">
        <v>77.646000000000001</v>
      </c>
      <c r="Q12" s="59"/>
      <c r="R12" s="57">
        <f>IF(P12="","",T12*M12*LOOKUP(RIGHT($D$2,3),定数!$A$6:$A$13,定数!$B$6:$B$13))</f>
        <v>4640.3261977640732</v>
      </c>
      <c r="S12" s="57"/>
      <c r="T12" s="58">
        <f t="shared" ref="T12:T74" si="5">IF(P12="","",IF(G12="買",(P12-H12),(H12-P12))*IF(RIGHT($D$2,3)="JPY",100,10000))</f>
        <v>32.600000000000762</v>
      </c>
      <c r="U12" s="58"/>
      <c r="V12" s="22">
        <f t="shared" si="2"/>
        <v>1</v>
      </c>
      <c r="W12">
        <f t="shared" si="3"/>
        <v>0</v>
      </c>
      <c r="X12" s="41">
        <f t="shared" ref="X12:X74" si="6">IF(C12&lt;&gt;"",MAX(X11,C12),"")</f>
        <v>112503.42857142857</v>
      </c>
      <c r="Y12" s="42">
        <f t="shared" ref="Y12:Y74" si="7">IF(X12&lt;&gt;"",1-(C12/X12),"")</f>
        <v>3.0000000000002025E-2</v>
      </c>
    </row>
    <row r="13" spans="2:25" x14ac:dyDescent="0.2">
      <c r="B13" s="35">
        <v>5</v>
      </c>
      <c r="C13" s="53">
        <f t="shared" si="4"/>
        <v>113768.65191204956</v>
      </c>
      <c r="D13" s="53"/>
      <c r="E13" s="52">
        <v>2019</v>
      </c>
      <c r="F13" s="8">
        <v>43473</v>
      </c>
      <c r="G13" s="52" t="s">
        <v>4</v>
      </c>
      <c r="H13" s="60">
        <v>77.66</v>
      </c>
      <c r="I13" s="60"/>
      <c r="J13" s="52">
        <v>14</v>
      </c>
      <c r="K13" s="55">
        <f t="shared" si="1"/>
        <v>3413.0595573614869</v>
      </c>
      <c r="L13" s="56"/>
      <c r="M13" s="51">
        <f>IF(J13="","",(K13/J13)/LOOKUP(RIGHT($D$2,3),定数!$A$6:$A$13,定数!$B$6:$B$13))</f>
        <v>2.4378996838296332</v>
      </c>
      <c r="N13" s="52">
        <v>2019</v>
      </c>
      <c r="O13" s="8">
        <v>43473</v>
      </c>
      <c r="P13" s="59">
        <v>77.52</v>
      </c>
      <c r="Q13" s="59"/>
      <c r="R13" s="57">
        <f>IF(P13="","",T13*M13*LOOKUP(RIGHT($D$2,3),定数!$A$6:$A$13,定数!$B$6:$B$13))</f>
        <v>-3413.0595573615005</v>
      </c>
      <c r="S13" s="57"/>
      <c r="T13" s="58">
        <f t="shared" si="5"/>
        <v>-14.000000000000057</v>
      </c>
      <c r="U13" s="58"/>
      <c r="V13" s="22">
        <f t="shared" si="2"/>
        <v>0</v>
      </c>
      <c r="W13">
        <f t="shared" si="3"/>
        <v>1</v>
      </c>
      <c r="X13" s="41">
        <f t="shared" si="6"/>
        <v>113768.65191204956</v>
      </c>
      <c r="Y13" s="42">
        <f t="shared" si="7"/>
        <v>0</v>
      </c>
    </row>
    <row r="14" spans="2:25" x14ac:dyDescent="0.2">
      <c r="B14" s="35">
        <v>6</v>
      </c>
      <c r="C14" s="53">
        <f t="shared" si="4"/>
        <v>110355.59235468807</v>
      </c>
      <c r="D14" s="53"/>
      <c r="E14" s="52">
        <v>2019</v>
      </c>
      <c r="F14" s="8">
        <v>43474</v>
      </c>
      <c r="G14" s="52" t="s">
        <v>4</v>
      </c>
      <c r="H14" s="60">
        <v>77.959999999999994</v>
      </c>
      <c r="I14" s="60"/>
      <c r="J14" s="52">
        <v>15</v>
      </c>
      <c r="K14" s="55">
        <f t="shared" si="1"/>
        <v>3310.6677706406417</v>
      </c>
      <c r="L14" s="56"/>
      <c r="M14" s="51">
        <f>IF(J14="","",(K14/J14)/LOOKUP(RIGHT($D$2,3),定数!$A$6:$A$13,定数!$B$6:$B$13))</f>
        <v>2.2071118470937612</v>
      </c>
      <c r="N14" s="52">
        <v>2019</v>
      </c>
      <c r="O14" s="8">
        <v>43474</v>
      </c>
      <c r="P14" s="59">
        <v>77.81</v>
      </c>
      <c r="Q14" s="59"/>
      <c r="R14" s="57">
        <f>IF(P14="","",T14*M14*LOOKUP(RIGHT($D$2,3),定数!$A$6:$A$13,定数!$B$6:$B$13))</f>
        <v>-3310.6677706404535</v>
      </c>
      <c r="S14" s="57"/>
      <c r="T14" s="58">
        <f t="shared" si="5"/>
        <v>-14.999999999999147</v>
      </c>
      <c r="U14" s="58"/>
      <c r="V14" s="22">
        <f t="shared" si="2"/>
        <v>0</v>
      </c>
      <c r="W14">
        <f t="shared" si="3"/>
        <v>2</v>
      </c>
      <c r="X14" s="41">
        <f t="shared" si="6"/>
        <v>113768.65191204956</v>
      </c>
      <c r="Y14" s="42">
        <f t="shared" si="7"/>
        <v>3.0000000000000138E-2</v>
      </c>
    </row>
    <row r="15" spans="2:25" x14ac:dyDescent="0.2">
      <c r="B15" s="35">
        <v>7</v>
      </c>
      <c r="C15" s="53">
        <f t="shared" si="4"/>
        <v>107044.92458404761</v>
      </c>
      <c r="D15" s="53"/>
      <c r="E15" s="52">
        <v>2019</v>
      </c>
      <c r="F15" s="8">
        <v>43475</v>
      </c>
      <c r="G15" s="52" t="s">
        <v>4</v>
      </c>
      <c r="H15" s="60">
        <v>77.89</v>
      </c>
      <c r="I15" s="60"/>
      <c r="J15" s="52">
        <v>25</v>
      </c>
      <c r="K15" s="55">
        <f t="shared" si="1"/>
        <v>3211.3477375214279</v>
      </c>
      <c r="L15" s="56"/>
      <c r="M15" s="51">
        <f>IF(J15="","",(K15/J15)/LOOKUP(RIGHT($D$2,3),定数!$A$6:$A$13,定数!$B$6:$B$13))</f>
        <v>1.2845390950085713</v>
      </c>
      <c r="N15" s="52">
        <v>2019</v>
      </c>
      <c r="O15" s="8">
        <v>43476</v>
      </c>
      <c r="P15" s="59">
        <v>78.346999999999994</v>
      </c>
      <c r="Q15" s="59"/>
      <c r="R15" s="57">
        <f>IF(P15="","",T15*M15*LOOKUP(RIGHT($D$2,3),定数!$A$6:$A$13,定数!$B$6:$B$13))</f>
        <v>5870.3436641890885</v>
      </c>
      <c r="S15" s="57"/>
      <c r="T15" s="58">
        <f t="shared" si="5"/>
        <v>45.699999999999363</v>
      </c>
      <c r="U15" s="58"/>
      <c r="V15" s="22">
        <f t="shared" si="2"/>
        <v>1</v>
      </c>
      <c r="W15">
        <f t="shared" si="3"/>
        <v>0</v>
      </c>
      <c r="X15" s="41">
        <f t="shared" si="6"/>
        <v>113768.65191204956</v>
      </c>
      <c r="Y15" s="42">
        <f t="shared" si="7"/>
        <v>5.9099999999998487E-2</v>
      </c>
    </row>
    <row r="16" spans="2:25" x14ac:dyDescent="0.2">
      <c r="B16" s="35">
        <v>8</v>
      </c>
      <c r="C16" s="53">
        <f t="shared" si="4"/>
        <v>112915.26824823669</v>
      </c>
      <c r="D16" s="53"/>
      <c r="E16" s="52">
        <v>2019</v>
      </c>
      <c r="F16" s="8">
        <v>43476</v>
      </c>
      <c r="G16" s="52" t="s">
        <v>4</v>
      </c>
      <c r="H16" s="60">
        <v>77.97</v>
      </c>
      <c r="I16" s="60"/>
      <c r="J16" s="52">
        <v>16</v>
      </c>
      <c r="K16" s="55">
        <f t="shared" si="1"/>
        <v>3387.4580474471009</v>
      </c>
      <c r="L16" s="56"/>
      <c r="M16" s="51">
        <f>IF(J16="","",(K16/J16)/LOOKUP(RIGHT($D$2,3),定数!$A$6:$A$13,定数!$B$6:$B$13))</f>
        <v>2.1171612796544381</v>
      </c>
      <c r="N16" s="52">
        <v>2019</v>
      </c>
      <c r="O16" s="8">
        <v>43476</v>
      </c>
      <c r="P16" s="59">
        <v>78.215000000000003</v>
      </c>
      <c r="Q16" s="59"/>
      <c r="R16" s="57">
        <f>IF(P16="","",T16*M16*LOOKUP(RIGHT($D$2,3),定数!$A$6:$A$13,定数!$B$6:$B$13))</f>
        <v>5187.0451351534693</v>
      </c>
      <c r="S16" s="57"/>
      <c r="T16" s="58">
        <f t="shared" si="5"/>
        <v>24.500000000000455</v>
      </c>
      <c r="U16" s="58"/>
      <c r="V16" s="22">
        <f t="shared" si="2"/>
        <v>2</v>
      </c>
      <c r="W16">
        <f t="shared" si="3"/>
        <v>0</v>
      </c>
      <c r="X16" s="41">
        <f t="shared" si="6"/>
        <v>113768.65191204956</v>
      </c>
      <c r="Y16" s="42">
        <f t="shared" si="7"/>
        <v>7.5010439999991796E-3</v>
      </c>
    </row>
    <row r="17" spans="2:25" x14ac:dyDescent="0.2">
      <c r="B17" s="35">
        <v>9</v>
      </c>
      <c r="C17" s="53">
        <f t="shared" si="0"/>
        <v>118102.31338339017</v>
      </c>
      <c r="D17" s="53"/>
      <c r="E17" s="52">
        <v>2019</v>
      </c>
      <c r="F17" s="8">
        <v>43476</v>
      </c>
      <c r="G17" s="52" t="s">
        <v>4</v>
      </c>
      <c r="H17" s="60">
        <v>78.19</v>
      </c>
      <c r="I17" s="60"/>
      <c r="J17" s="52">
        <v>12</v>
      </c>
      <c r="K17" s="55">
        <f t="shared" si="1"/>
        <v>3543.0694015017048</v>
      </c>
      <c r="L17" s="56"/>
      <c r="M17" s="51">
        <f>IF(J17="","",(K17/J17)/LOOKUP(RIGHT($D$2,3),定数!$A$6:$A$13,定数!$B$6:$B$13))</f>
        <v>2.9525578345847538</v>
      </c>
      <c r="N17" s="52">
        <v>2019</v>
      </c>
      <c r="O17" s="8">
        <v>43476</v>
      </c>
      <c r="P17" s="59">
        <v>78.069999999999993</v>
      </c>
      <c r="Q17" s="59"/>
      <c r="R17" s="57">
        <f>IF(P17="","",T17*M17*LOOKUP(RIGHT($D$2,3),定数!$A$6:$A$13,定数!$B$6:$B$13))</f>
        <v>-3543.0694015018389</v>
      </c>
      <c r="S17" s="57"/>
      <c r="T17" s="58">
        <f t="shared" si="5"/>
        <v>-12.000000000000455</v>
      </c>
      <c r="U17" s="58"/>
      <c r="V17" s="22">
        <f t="shared" si="2"/>
        <v>0</v>
      </c>
      <c r="W17">
        <f t="shared" si="3"/>
        <v>1</v>
      </c>
      <c r="X17" s="41">
        <f t="shared" si="6"/>
        <v>118102.31338339017</v>
      </c>
      <c r="Y17" s="42">
        <f t="shared" si="7"/>
        <v>0</v>
      </c>
    </row>
    <row r="18" spans="2:25" x14ac:dyDescent="0.2">
      <c r="B18" s="35">
        <v>10</v>
      </c>
      <c r="C18" s="53">
        <f t="shared" si="0"/>
        <v>114559.24398188833</v>
      </c>
      <c r="D18" s="53"/>
      <c r="E18" s="52">
        <v>2019</v>
      </c>
      <c r="F18" s="8">
        <v>43487</v>
      </c>
      <c r="G18" s="52" t="s">
        <v>3</v>
      </c>
      <c r="H18" s="60">
        <v>78.34</v>
      </c>
      <c r="I18" s="60"/>
      <c r="J18" s="52">
        <v>15</v>
      </c>
      <c r="K18" s="55">
        <f t="shared" si="1"/>
        <v>3436.7773194566498</v>
      </c>
      <c r="L18" s="56"/>
      <c r="M18" s="51">
        <f>IF(J18="","",(K18/J18)/LOOKUP(RIGHT($D$2,3),定数!$A$6:$A$13,定数!$B$6:$B$13))</f>
        <v>2.2911848796377665</v>
      </c>
      <c r="N18" s="52">
        <v>2019</v>
      </c>
      <c r="O18" s="8">
        <v>43487</v>
      </c>
      <c r="P18" s="59">
        <v>78.08</v>
      </c>
      <c r="Q18" s="59"/>
      <c r="R18" s="57">
        <f>IF(P18="","",T18*M18*LOOKUP(RIGHT($D$2,3),定数!$A$6:$A$13,定数!$B$6:$B$13))</f>
        <v>5957.0806870583101</v>
      </c>
      <c r="S18" s="57"/>
      <c r="T18" s="58">
        <f t="shared" si="5"/>
        <v>26.000000000000512</v>
      </c>
      <c r="U18" s="58"/>
      <c r="V18" s="22">
        <f t="shared" si="2"/>
        <v>1</v>
      </c>
      <c r="W18">
        <f t="shared" si="3"/>
        <v>0</v>
      </c>
      <c r="X18" s="41">
        <f t="shared" si="6"/>
        <v>118102.31338339017</v>
      </c>
      <c r="Y18" s="42">
        <f t="shared" si="7"/>
        <v>3.0000000000001137E-2</v>
      </c>
    </row>
    <row r="19" spans="2:25" x14ac:dyDescent="0.2">
      <c r="B19" s="35">
        <v>11</v>
      </c>
      <c r="C19" s="53">
        <f t="shared" si="0"/>
        <v>120516.32466894663</v>
      </c>
      <c r="D19" s="53"/>
      <c r="E19" s="52">
        <v>2019</v>
      </c>
      <c r="F19" s="8">
        <v>43489</v>
      </c>
      <c r="G19" s="52" t="s">
        <v>3</v>
      </c>
      <c r="H19" s="60">
        <v>77.680000000000007</v>
      </c>
      <c r="I19" s="60"/>
      <c r="J19" s="52">
        <v>25</v>
      </c>
      <c r="K19" s="55">
        <f t="shared" si="1"/>
        <v>3615.489740068399</v>
      </c>
      <c r="L19" s="56"/>
      <c r="M19" s="51">
        <f>IF(J19="","",(K19/J19)/LOOKUP(RIGHT($D$2,3),定数!$A$6:$A$13,定数!$B$6:$B$13))</f>
        <v>1.4461958960273598</v>
      </c>
      <c r="N19" s="52">
        <v>2019</v>
      </c>
      <c r="O19" s="8">
        <v>43489</v>
      </c>
      <c r="P19" s="59">
        <v>77.930000000000007</v>
      </c>
      <c r="Q19" s="59"/>
      <c r="R19" s="57">
        <f>IF(P19="","",T19*M19*LOOKUP(RIGHT($D$2,3),定数!$A$6:$A$13,定数!$B$6:$B$13))</f>
        <v>-3615.4897400683994</v>
      </c>
      <c r="S19" s="57"/>
      <c r="T19" s="58">
        <f t="shared" si="5"/>
        <v>-25</v>
      </c>
      <c r="U19" s="58"/>
      <c r="V19" s="22">
        <f t="shared" si="2"/>
        <v>0</v>
      </c>
      <c r="W19">
        <f t="shared" si="3"/>
        <v>1</v>
      </c>
      <c r="X19" s="41">
        <f t="shared" si="6"/>
        <v>120516.32466894663</v>
      </c>
      <c r="Y19" s="42">
        <f t="shared" si="7"/>
        <v>0</v>
      </c>
    </row>
    <row r="20" spans="2:25" x14ac:dyDescent="0.2">
      <c r="B20" s="35">
        <v>12</v>
      </c>
      <c r="C20" s="53">
        <f t="shared" si="0"/>
        <v>116900.83492887823</v>
      </c>
      <c r="D20" s="53"/>
      <c r="E20" s="52">
        <v>2019</v>
      </c>
      <c r="F20" s="8">
        <v>43489</v>
      </c>
      <c r="G20" s="52" t="s">
        <v>3</v>
      </c>
      <c r="H20" s="60">
        <v>77.739999999999995</v>
      </c>
      <c r="I20" s="60"/>
      <c r="J20" s="52">
        <v>18</v>
      </c>
      <c r="K20" s="55">
        <f t="shared" si="1"/>
        <v>3507.025047866347</v>
      </c>
      <c r="L20" s="56"/>
      <c r="M20" s="51">
        <f>IF(J20="","",(K20/J20)/LOOKUP(RIGHT($D$2,3),定数!$A$6:$A$13,定数!$B$6:$B$13))</f>
        <v>1.9483472488146374</v>
      </c>
      <c r="N20" s="52">
        <v>2019</v>
      </c>
      <c r="O20" s="8">
        <v>43489</v>
      </c>
      <c r="P20" s="59">
        <v>77.92</v>
      </c>
      <c r="Q20" s="59"/>
      <c r="R20" s="57">
        <f>IF(P20="","",T20*M20*LOOKUP(RIGHT($D$2,3),定数!$A$6:$A$13,定数!$B$6:$B$13))</f>
        <v>-3507.0250478664802</v>
      </c>
      <c r="S20" s="57"/>
      <c r="T20" s="58">
        <f t="shared" si="5"/>
        <v>-18.000000000000682</v>
      </c>
      <c r="U20" s="58"/>
      <c r="V20" s="22">
        <f t="shared" si="2"/>
        <v>0</v>
      </c>
      <c r="W20">
        <f t="shared" si="3"/>
        <v>2</v>
      </c>
      <c r="X20" s="41">
        <f t="shared" si="6"/>
        <v>120516.32466894663</v>
      </c>
      <c r="Y20" s="42">
        <f t="shared" si="7"/>
        <v>3.0000000000000027E-2</v>
      </c>
    </row>
    <row r="21" spans="2:25" x14ac:dyDescent="0.2">
      <c r="B21" s="35">
        <v>13</v>
      </c>
      <c r="C21" s="53">
        <f t="shared" si="0"/>
        <v>113393.80988101175</v>
      </c>
      <c r="D21" s="53"/>
      <c r="E21" s="52">
        <v>2019</v>
      </c>
      <c r="F21" s="8">
        <v>43493</v>
      </c>
      <c r="G21" s="52" t="s">
        <v>3</v>
      </c>
      <c r="H21" s="60">
        <v>78.5</v>
      </c>
      <c r="I21" s="60"/>
      <c r="J21" s="52">
        <v>15</v>
      </c>
      <c r="K21" s="55">
        <f t="shared" si="1"/>
        <v>3401.8142964303524</v>
      </c>
      <c r="L21" s="56"/>
      <c r="M21" s="51">
        <f>IF(J21="","",(K21/J21)/LOOKUP(RIGHT($D$2,3),定数!$A$6:$A$13,定数!$B$6:$B$13))</f>
        <v>2.2678761976202351</v>
      </c>
      <c r="N21" s="52">
        <v>2019</v>
      </c>
      <c r="O21" s="8">
        <v>43493</v>
      </c>
      <c r="P21" s="59">
        <v>78.25</v>
      </c>
      <c r="Q21" s="59"/>
      <c r="R21" s="57">
        <f>IF(P21="","",T21*M21*LOOKUP(RIGHT($D$2,3),定数!$A$6:$A$13,定数!$B$6:$B$13))</f>
        <v>5669.6904940505874</v>
      </c>
      <c r="S21" s="57"/>
      <c r="T21" s="58">
        <f t="shared" si="5"/>
        <v>25</v>
      </c>
      <c r="U21" s="58"/>
      <c r="V21" s="22">
        <f t="shared" si="2"/>
        <v>1</v>
      </c>
      <c r="W21">
        <f t="shared" si="3"/>
        <v>0</v>
      </c>
      <c r="X21" s="41">
        <f t="shared" si="6"/>
        <v>120516.32466894663</v>
      </c>
      <c r="Y21" s="42">
        <f t="shared" si="7"/>
        <v>5.9100000000001152E-2</v>
      </c>
    </row>
    <row r="22" spans="2:25" x14ac:dyDescent="0.2">
      <c r="B22" s="35">
        <v>14</v>
      </c>
      <c r="C22" s="53">
        <f t="shared" si="0"/>
        <v>119063.50037506234</v>
      </c>
      <c r="D22" s="53"/>
      <c r="E22" s="52">
        <v>2019</v>
      </c>
      <c r="F22" s="8">
        <v>43495</v>
      </c>
      <c r="G22" s="52" t="s">
        <v>4</v>
      </c>
      <c r="H22" s="60">
        <v>78.73</v>
      </c>
      <c r="I22" s="60"/>
      <c r="J22" s="52">
        <v>14</v>
      </c>
      <c r="K22" s="55">
        <f t="shared" si="1"/>
        <v>3571.9050112518703</v>
      </c>
      <c r="L22" s="56"/>
      <c r="M22" s="51">
        <f>IF(J22="","",(K22/J22)/LOOKUP(RIGHT($D$2,3),定数!$A$6:$A$13,定数!$B$6:$B$13))</f>
        <v>2.5513607223227646</v>
      </c>
      <c r="N22" s="52">
        <v>2019</v>
      </c>
      <c r="O22" s="8">
        <v>43495</v>
      </c>
      <c r="P22" s="59">
        <v>78.977000000000004</v>
      </c>
      <c r="Q22" s="59"/>
      <c r="R22" s="57">
        <f>IF(P22="","",T22*M22*LOOKUP(RIGHT($D$2,3),定数!$A$6:$A$13,定数!$B$6:$B$13))</f>
        <v>6301.8609841372254</v>
      </c>
      <c r="S22" s="57"/>
      <c r="T22" s="58">
        <f t="shared" si="5"/>
        <v>24.699999999999989</v>
      </c>
      <c r="U22" s="58"/>
      <c r="V22" s="22">
        <f t="shared" si="2"/>
        <v>2</v>
      </c>
      <c r="W22">
        <f t="shared" si="3"/>
        <v>0</v>
      </c>
      <c r="X22" s="41">
        <f t="shared" si="6"/>
        <v>120516.32466894663</v>
      </c>
      <c r="Y22" s="42">
        <f t="shared" si="7"/>
        <v>1.2055000000001148E-2</v>
      </c>
    </row>
    <row r="23" spans="2:25" x14ac:dyDescent="0.2">
      <c r="B23" s="35">
        <v>15</v>
      </c>
      <c r="C23" s="53">
        <f t="shared" si="0"/>
        <v>125365.36135919957</v>
      </c>
      <c r="D23" s="53"/>
      <c r="E23" s="52">
        <v>2019</v>
      </c>
      <c r="F23" s="8">
        <v>43496</v>
      </c>
      <c r="G23" s="52" t="s">
        <v>4</v>
      </c>
      <c r="H23" s="60">
        <v>79.08</v>
      </c>
      <c r="I23" s="60"/>
      <c r="J23" s="52">
        <v>11</v>
      </c>
      <c r="K23" s="55">
        <f t="shared" si="1"/>
        <v>3760.960840775987</v>
      </c>
      <c r="L23" s="56"/>
      <c r="M23" s="51">
        <f>IF(J23="","",(K23/J23)/LOOKUP(RIGHT($D$2,3),定数!$A$6:$A$13,定数!$B$6:$B$13))</f>
        <v>3.4190553097963514</v>
      </c>
      <c r="N23" s="52">
        <v>2019</v>
      </c>
      <c r="O23" s="8">
        <v>43496</v>
      </c>
      <c r="P23" s="59">
        <v>78.97</v>
      </c>
      <c r="Q23" s="59"/>
      <c r="R23" s="57">
        <f>IF(P23="","",T23*M23*LOOKUP(RIGHT($D$2,3),定数!$A$6:$A$13,定数!$B$6:$B$13))</f>
        <v>-3760.9608407759674</v>
      </c>
      <c r="S23" s="57"/>
      <c r="T23" s="58">
        <f t="shared" si="5"/>
        <v>-10.999999999999943</v>
      </c>
      <c r="U23" s="58"/>
      <c r="V23" t="str">
        <f t="shared" ref="V23:W73" si="8">IF(S23&lt;&gt;"",IF(S23&lt;0,1+V22,0),"")</f>
        <v/>
      </c>
      <c r="W23">
        <f t="shared" si="3"/>
        <v>1</v>
      </c>
      <c r="X23" s="41">
        <f t="shared" si="6"/>
        <v>125365.36135919957</v>
      </c>
      <c r="Y23" s="42">
        <f t="shared" si="7"/>
        <v>0</v>
      </c>
    </row>
    <row r="24" spans="2:25" x14ac:dyDescent="0.2">
      <c r="B24" s="35">
        <v>16</v>
      </c>
      <c r="C24" s="53">
        <f t="shared" si="0"/>
        <v>121604.4005184236</v>
      </c>
      <c r="D24" s="53"/>
      <c r="E24" s="52">
        <v>2019</v>
      </c>
      <c r="F24" s="8">
        <v>43500</v>
      </c>
      <c r="G24" s="52" t="s">
        <v>4</v>
      </c>
      <c r="H24" s="60">
        <v>79.45</v>
      </c>
      <c r="I24" s="60"/>
      <c r="J24" s="52">
        <v>14</v>
      </c>
      <c r="K24" s="55">
        <f t="shared" si="1"/>
        <v>3648.1320155527078</v>
      </c>
      <c r="L24" s="56"/>
      <c r="M24" s="51">
        <f>IF(J24="","",(K24/J24)/LOOKUP(RIGHT($D$2,3),定数!$A$6:$A$13,定数!$B$6:$B$13))</f>
        <v>2.6058085825376485</v>
      </c>
      <c r="N24" s="52">
        <v>2019</v>
      </c>
      <c r="O24" s="8">
        <v>43500</v>
      </c>
      <c r="P24" s="59">
        <v>79.31</v>
      </c>
      <c r="Q24" s="59"/>
      <c r="R24" s="57">
        <f>IF(P24="","",T24*M24*LOOKUP(RIGHT($D$2,3),定数!$A$6:$A$13,定数!$B$6:$B$13))</f>
        <v>-3648.1320155527228</v>
      </c>
      <c r="S24" s="57"/>
      <c r="T24" s="58">
        <f t="shared" si="5"/>
        <v>-14.000000000000057</v>
      </c>
      <c r="U24" s="58"/>
      <c r="V24" t="str">
        <f t="shared" si="8"/>
        <v/>
      </c>
      <c r="W24">
        <f t="shared" si="3"/>
        <v>2</v>
      </c>
      <c r="X24" s="41">
        <f t="shared" si="6"/>
        <v>125365.36135919957</v>
      </c>
      <c r="Y24" s="42">
        <f t="shared" si="7"/>
        <v>2.9999999999999805E-2</v>
      </c>
    </row>
    <row r="25" spans="2:25" x14ac:dyDescent="0.2">
      <c r="B25" s="35">
        <v>17</v>
      </c>
      <c r="C25" s="53">
        <f t="shared" si="0"/>
        <v>117956.26850287088</v>
      </c>
      <c r="D25" s="53"/>
      <c r="E25" s="52">
        <v>2019</v>
      </c>
      <c r="F25" s="8">
        <v>43501</v>
      </c>
      <c r="G25" s="52" t="s">
        <v>3</v>
      </c>
      <c r="H25" s="60">
        <v>79.3</v>
      </c>
      <c r="I25" s="60"/>
      <c r="J25" s="52">
        <v>11</v>
      </c>
      <c r="K25" s="55">
        <f t="shared" si="1"/>
        <v>3538.6880550861265</v>
      </c>
      <c r="L25" s="56"/>
      <c r="M25" s="51">
        <f>IF(J25="","",(K25/J25)/LOOKUP(RIGHT($D$2,3),定数!$A$6:$A$13,定数!$B$6:$B$13))</f>
        <v>3.2169891409873879</v>
      </c>
      <c r="N25" s="52">
        <v>2019</v>
      </c>
      <c r="O25" s="8">
        <v>43501</v>
      </c>
      <c r="P25" s="60">
        <v>79.114999999999995</v>
      </c>
      <c r="Q25" s="60"/>
      <c r="R25" s="57">
        <f>IF(P25="","",T25*M25*LOOKUP(RIGHT($D$2,3),定数!$A$6:$A$13,定数!$B$6:$B$13))</f>
        <v>5951.4299108267405</v>
      </c>
      <c r="S25" s="57"/>
      <c r="T25" s="58">
        <f t="shared" si="5"/>
        <v>18.500000000000227</v>
      </c>
      <c r="U25" s="58"/>
      <c r="V25" t="str">
        <f t="shared" si="8"/>
        <v/>
      </c>
      <c r="W25">
        <f t="shared" si="3"/>
        <v>0</v>
      </c>
      <c r="X25" s="41">
        <f t="shared" si="6"/>
        <v>125365.36135919957</v>
      </c>
      <c r="Y25" s="42">
        <f t="shared" si="7"/>
        <v>5.909999999999993E-2</v>
      </c>
    </row>
    <row r="26" spans="2:25" x14ac:dyDescent="0.2">
      <c r="B26" s="35">
        <v>18</v>
      </c>
      <c r="C26" s="53">
        <f t="shared" si="0"/>
        <v>123907.69841369762</v>
      </c>
      <c r="D26" s="53"/>
      <c r="E26" s="52">
        <v>2019</v>
      </c>
      <c r="F26" s="8">
        <v>43502</v>
      </c>
      <c r="G26" s="52" t="s">
        <v>3</v>
      </c>
      <c r="H26" s="60">
        <v>78.17</v>
      </c>
      <c r="I26" s="60"/>
      <c r="J26" s="52">
        <v>11</v>
      </c>
      <c r="K26" s="55">
        <f t="shared" si="1"/>
        <v>3717.2309524109287</v>
      </c>
      <c r="L26" s="56"/>
      <c r="M26" s="51">
        <f>IF(J26="","",(K26/J26)/LOOKUP(RIGHT($D$2,3),定数!$A$6:$A$13,定数!$B$6:$B$13))</f>
        <v>3.3793008658281174</v>
      </c>
      <c r="N26" s="52">
        <v>2019</v>
      </c>
      <c r="O26" s="8">
        <v>43502</v>
      </c>
      <c r="P26" s="59">
        <v>78.28</v>
      </c>
      <c r="Q26" s="59"/>
      <c r="R26" s="57">
        <f>IF(P26="","",T26*M26*LOOKUP(RIGHT($D$2,3),定数!$A$6:$A$13,定数!$B$6:$B$13))</f>
        <v>-3717.2309524109096</v>
      </c>
      <c r="S26" s="57"/>
      <c r="T26" s="58">
        <f t="shared" si="5"/>
        <v>-10.999999999999943</v>
      </c>
      <c r="U26" s="58"/>
      <c r="V26" t="str">
        <f t="shared" si="8"/>
        <v/>
      </c>
      <c r="W26">
        <f t="shared" si="3"/>
        <v>1</v>
      </c>
      <c r="X26" s="41">
        <f t="shared" si="6"/>
        <v>125365.36135919957</v>
      </c>
      <c r="Y26" s="42">
        <f t="shared" si="7"/>
        <v>1.1627318181817503E-2</v>
      </c>
    </row>
    <row r="27" spans="2:25" x14ac:dyDescent="0.2">
      <c r="B27" s="35">
        <v>19</v>
      </c>
      <c r="C27" s="53">
        <f t="shared" si="0"/>
        <v>120190.46746128671</v>
      </c>
      <c r="D27" s="53"/>
      <c r="E27" s="52">
        <v>2019</v>
      </c>
      <c r="F27" s="8">
        <v>43504</v>
      </c>
      <c r="G27" s="52" t="s">
        <v>3</v>
      </c>
      <c r="H27" s="60">
        <v>77.87</v>
      </c>
      <c r="I27" s="60"/>
      <c r="J27" s="52">
        <v>13</v>
      </c>
      <c r="K27" s="55">
        <f t="shared" si="1"/>
        <v>3605.714023838601</v>
      </c>
      <c r="L27" s="56"/>
      <c r="M27" s="51">
        <f>IF(J27="","",(K27/J27)/LOOKUP(RIGHT($D$2,3),定数!$A$6:$A$13,定数!$B$6:$B$13))</f>
        <v>2.7736261721835391</v>
      </c>
      <c r="N27" s="52">
        <v>2019</v>
      </c>
      <c r="O27" s="8">
        <v>43504</v>
      </c>
      <c r="P27" s="59">
        <v>77.664000000000001</v>
      </c>
      <c r="Q27" s="59"/>
      <c r="R27" s="57">
        <f>IF(P27="","",T27*M27*LOOKUP(RIGHT($D$2,3),定数!$A$6:$A$13,定数!$B$6:$B$13))</f>
        <v>5713.6699146981755</v>
      </c>
      <c r="S27" s="57"/>
      <c r="T27" s="58">
        <f t="shared" si="5"/>
        <v>20.600000000000307</v>
      </c>
      <c r="U27" s="58"/>
      <c r="V27" t="str">
        <f t="shared" si="8"/>
        <v/>
      </c>
      <c r="W27">
        <f t="shared" si="3"/>
        <v>0</v>
      </c>
      <c r="X27" s="41">
        <f t="shared" si="6"/>
        <v>125365.36135919957</v>
      </c>
      <c r="Y27" s="42">
        <f t="shared" si="7"/>
        <v>4.1278498636362904E-2</v>
      </c>
    </row>
    <row r="28" spans="2:25" x14ac:dyDescent="0.2">
      <c r="B28" s="35">
        <v>20</v>
      </c>
      <c r="C28" s="53">
        <f t="shared" si="0"/>
        <v>125904.13737598488</v>
      </c>
      <c r="D28" s="53"/>
      <c r="E28" s="52">
        <v>2019</v>
      </c>
      <c r="F28" s="8">
        <v>43504</v>
      </c>
      <c r="G28" s="52" t="s">
        <v>4</v>
      </c>
      <c r="H28" s="60">
        <v>77.849999999999994</v>
      </c>
      <c r="I28" s="60"/>
      <c r="J28" s="52">
        <v>16</v>
      </c>
      <c r="K28" s="55">
        <f t="shared" si="1"/>
        <v>3777.1241212795462</v>
      </c>
      <c r="L28" s="56"/>
      <c r="M28" s="51">
        <f>IF(J28="","",(K28/J28)/LOOKUP(RIGHT($D$2,3),定数!$A$6:$A$13,定数!$B$6:$B$13))</f>
        <v>2.3607025757997162</v>
      </c>
      <c r="N28" s="52">
        <v>2019</v>
      </c>
      <c r="O28" s="8">
        <v>43507</v>
      </c>
      <c r="P28" s="60">
        <v>78.113</v>
      </c>
      <c r="Q28" s="60"/>
      <c r="R28" s="57">
        <f>IF(P28="","",T28*M28*LOOKUP(RIGHT($D$2,3),定数!$A$6:$A$13,定数!$B$6:$B$13))</f>
        <v>6208.6477743533769</v>
      </c>
      <c r="S28" s="57"/>
      <c r="T28" s="58">
        <f t="shared" si="5"/>
        <v>26.300000000000523</v>
      </c>
      <c r="U28" s="58"/>
      <c r="V28" t="str">
        <f t="shared" si="8"/>
        <v/>
      </c>
      <c r="W28">
        <f t="shared" si="3"/>
        <v>0</v>
      </c>
      <c r="X28" s="41">
        <f t="shared" si="6"/>
        <v>125904.13737598488</v>
      </c>
      <c r="Y28" s="42">
        <f t="shared" si="7"/>
        <v>0</v>
      </c>
    </row>
    <row r="29" spans="2:25" x14ac:dyDescent="0.2">
      <c r="B29" s="35">
        <v>21</v>
      </c>
      <c r="C29" s="53">
        <f t="shared" si="0"/>
        <v>132112.78515033826</v>
      </c>
      <c r="D29" s="53"/>
      <c r="E29" s="52">
        <v>2019</v>
      </c>
      <c r="F29" s="8">
        <v>43507</v>
      </c>
      <c r="G29" s="52" t="s">
        <v>4</v>
      </c>
      <c r="H29" s="60">
        <v>78.09</v>
      </c>
      <c r="I29" s="60"/>
      <c r="J29" s="52">
        <v>15</v>
      </c>
      <c r="K29" s="55">
        <f t="shared" si="1"/>
        <v>3963.3835545101474</v>
      </c>
      <c r="L29" s="56"/>
      <c r="M29" s="51">
        <f>IF(J29="","",(K29/J29)/LOOKUP(RIGHT($D$2,3),定数!$A$6:$A$13,定数!$B$6:$B$13))</f>
        <v>2.6422557030067653</v>
      </c>
      <c r="N29" s="52">
        <v>2019</v>
      </c>
      <c r="O29" s="8">
        <v>43507</v>
      </c>
      <c r="P29" s="59">
        <v>77.94</v>
      </c>
      <c r="Q29" s="59"/>
      <c r="R29" s="57">
        <f>IF(P29="","",T29*M29*LOOKUP(RIGHT($D$2,3),定数!$A$6:$A$13,定数!$B$6:$B$13))</f>
        <v>-3963.3835545102984</v>
      </c>
      <c r="S29" s="57"/>
      <c r="T29" s="58">
        <f t="shared" si="5"/>
        <v>-15.000000000000568</v>
      </c>
      <c r="U29" s="58"/>
      <c r="V29" t="str">
        <f t="shared" si="8"/>
        <v/>
      </c>
      <c r="W29">
        <f t="shared" si="3"/>
        <v>1</v>
      </c>
      <c r="X29" s="41">
        <f t="shared" si="6"/>
        <v>132112.78515033826</v>
      </c>
      <c r="Y29" s="42">
        <f t="shared" si="7"/>
        <v>0</v>
      </c>
    </row>
    <row r="30" spans="2:25" x14ac:dyDescent="0.2">
      <c r="B30" s="35">
        <v>22</v>
      </c>
      <c r="C30" s="53">
        <f t="shared" si="0"/>
        <v>128149.40159582796</v>
      </c>
      <c r="D30" s="53"/>
      <c r="E30" s="52">
        <v>2019</v>
      </c>
      <c r="F30" s="8">
        <v>43508</v>
      </c>
      <c r="G30" s="52" t="s">
        <v>4</v>
      </c>
      <c r="H30" s="60">
        <v>78.28</v>
      </c>
      <c r="I30" s="60"/>
      <c r="J30" s="52">
        <v>9</v>
      </c>
      <c r="K30" s="55">
        <f t="shared" si="1"/>
        <v>3844.4820478748388</v>
      </c>
      <c r="L30" s="56"/>
      <c r="M30" s="51">
        <f>IF(J30="","",(K30/J30)/LOOKUP(RIGHT($D$2,3),定数!$A$6:$A$13,定数!$B$6:$B$13))</f>
        <v>4.2716467198609323</v>
      </c>
      <c r="N30" s="52">
        <v>2019</v>
      </c>
      <c r="O30" s="8">
        <v>43508</v>
      </c>
      <c r="P30" s="59">
        <v>78.432000000000002</v>
      </c>
      <c r="Q30" s="59"/>
      <c r="R30" s="57">
        <f>IF(P30="","",T30*M30*LOOKUP(RIGHT($D$2,3),定数!$A$6:$A$13,定数!$B$6:$B$13))</f>
        <v>6492.9030141886615</v>
      </c>
      <c r="S30" s="57"/>
      <c r="T30" s="58">
        <f t="shared" si="5"/>
        <v>15.200000000000102</v>
      </c>
      <c r="U30" s="58"/>
      <c r="V30" t="str">
        <f t="shared" si="8"/>
        <v/>
      </c>
      <c r="W30">
        <f t="shared" si="3"/>
        <v>0</v>
      </c>
      <c r="X30" s="41">
        <f t="shared" si="6"/>
        <v>132112.78515033826</v>
      </c>
      <c r="Y30" s="42">
        <f t="shared" si="7"/>
        <v>3.0000000000001137E-2</v>
      </c>
    </row>
    <row r="31" spans="2:25" x14ac:dyDescent="0.2">
      <c r="B31" s="35">
        <v>23</v>
      </c>
      <c r="C31" s="53">
        <f t="shared" si="0"/>
        <v>134642.30461001664</v>
      </c>
      <c r="D31" s="53"/>
      <c r="E31" s="52">
        <v>2019</v>
      </c>
      <c r="F31" s="8">
        <v>43508</v>
      </c>
      <c r="G31" s="52" t="s">
        <v>4</v>
      </c>
      <c r="H31" s="60">
        <v>78.349999999999994</v>
      </c>
      <c r="I31" s="60"/>
      <c r="J31" s="52">
        <v>12</v>
      </c>
      <c r="K31" s="55">
        <f t="shared" si="1"/>
        <v>4039.269138300499</v>
      </c>
      <c r="L31" s="56"/>
      <c r="M31" s="51">
        <f>IF(J31="","",(K31/J31)/LOOKUP(RIGHT($D$2,3),定数!$A$6:$A$13,定数!$B$6:$B$13))</f>
        <v>3.366057615250416</v>
      </c>
      <c r="N31" s="52">
        <v>2019</v>
      </c>
      <c r="O31" s="8">
        <v>43509</v>
      </c>
      <c r="P31" s="59">
        <v>78.540000000000006</v>
      </c>
      <c r="Q31" s="59"/>
      <c r="R31" s="57">
        <f>IF(P31="","",T31*M31*LOOKUP(RIGHT($D$2,3),定数!$A$6:$A$13,定数!$B$6:$B$13))</f>
        <v>6395.5094689761918</v>
      </c>
      <c r="S31" s="57"/>
      <c r="T31" s="58">
        <f t="shared" si="5"/>
        <v>19.000000000001194</v>
      </c>
      <c r="U31" s="58"/>
      <c r="V31" t="str">
        <f t="shared" si="8"/>
        <v/>
      </c>
      <c r="W31">
        <f t="shared" si="3"/>
        <v>0</v>
      </c>
      <c r="X31" s="41">
        <f t="shared" si="6"/>
        <v>134642.30461001664</v>
      </c>
      <c r="Y31" s="42">
        <f t="shared" si="7"/>
        <v>0</v>
      </c>
    </row>
    <row r="32" spans="2:25" x14ac:dyDescent="0.2">
      <c r="B32" s="35">
        <v>24</v>
      </c>
      <c r="C32" s="53">
        <f t="shared" si="0"/>
        <v>141037.81407899284</v>
      </c>
      <c r="D32" s="53"/>
      <c r="E32" s="52">
        <v>2019</v>
      </c>
      <c r="F32" s="8">
        <v>43514</v>
      </c>
      <c r="G32" s="52" t="s">
        <v>4</v>
      </c>
      <c r="H32" s="60">
        <v>79.09</v>
      </c>
      <c r="I32" s="60"/>
      <c r="J32" s="52">
        <v>12</v>
      </c>
      <c r="K32" s="55">
        <f t="shared" si="1"/>
        <v>4231.1344223697852</v>
      </c>
      <c r="L32" s="56"/>
      <c r="M32" s="51">
        <f>IF(J32="","",(K32/J32)/LOOKUP(RIGHT($D$2,3),定数!$A$6:$A$13,定数!$B$6:$B$13))</f>
        <v>3.525945351974821</v>
      </c>
      <c r="N32" s="52">
        <v>2019</v>
      </c>
      <c r="O32" s="8">
        <v>43514</v>
      </c>
      <c r="P32" s="59">
        <v>78.97</v>
      </c>
      <c r="Q32" s="59"/>
      <c r="R32" s="57">
        <f>IF(P32="","",T32*M32*LOOKUP(RIGHT($D$2,3),定数!$A$6:$A$13,定数!$B$6:$B$13))</f>
        <v>-4231.1344223699462</v>
      </c>
      <c r="S32" s="57"/>
      <c r="T32" s="58">
        <f t="shared" si="5"/>
        <v>-12.000000000000455</v>
      </c>
      <c r="U32" s="58"/>
      <c r="V32" t="str">
        <f t="shared" si="8"/>
        <v/>
      </c>
      <c r="W32">
        <f t="shared" si="3"/>
        <v>1</v>
      </c>
      <c r="X32" s="41">
        <f t="shared" si="6"/>
        <v>141037.81407899284</v>
      </c>
      <c r="Y32" s="42">
        <f t="shared" si="7"/>
        <v>0</v>
      </c>
    </row>
    <row r="33" spans="2:25" x14ac:dyDescent="0.2">
      <c r="B33" s="35">
        <v>25</v>
      </c>
      <c r="C33" s="53">
        <f t="shared" si="0"/>
        <v>136806.6796566229</v>
      </c>
      <c r="D33" s="53"/>
      <c r="E33" s="52">
        <v>2019</v>
      </c>
      <c r="F33" s="8">
        <v>43515</v>
      </c>
      <c r="G33" s="52" t="s">
        <v>3</v>
      </c>
      <c r="H33" s="60">
        <v>78.680000000000007</v>
      </c>
      <c r="I33" s="60"/>
      <c r="J33" s="52">
        <v>10</v>
      </c>
      <c r="K33" s="55">
        <f t="shared" si="1"/>
        <v>4104.2003896986871</v>
      </c>
      <c r="L33" s="56"/>
      <c r="M33" s="51">
        <f>IF(J33="","",(K33/J33)/LOOKUP(RIGHT($D$2,3),定数!$A$6:$A$13,定数!$B$6:$B$13))</f>
        <v>4.1042003896986872</v>
      </c>
      <c r="N33" s="52">
        <v>2019</v>
      </c>
      <c r="O33" s="8">
        <v>43515</v>
      </c>
      <c r="P33" s="60">
        <v>78.78</v>
      </c>
      <c r="Q33" s="60"/>
      <c r="R33" s="57">
        <f>IF(P33="","",T33*M33*LOOKUP(RIGHT($D$2,3),定数!$A$6:$A$13,定数!$B$6:$B$13))</f>
        <v>-4104.2003896984543</v>
      </c>
      <c r="S33" s="57"/>
      <c r="T33" s="58">
        <f t="shared" si="5"/>
        <v>-9.9999999999994316</v>
      </c>
      <c r="U33" s="58"/>
      <c r="V33" t="str">
        <f t="shared" si="8"/>
        <v/>
      </c>
      <c r="W33">
        <f t="shared" si="3"/>
        <v>2</v>
      </c>
      <c r="X33" s="41">
        <f t="shared" si="6"/>
        <v>141037.81407899284</v>
      </c>
      <c r="Y33" s="42">
        <f t="shared" si="7"/>
        <v>3.0000000000001137E-2</v>
      </c>
    </row>
    <row r="34" spans="2:25" x14ac:dyDescent="0.2">
      <c r="B34" s="35">
        <v>26</v>
      </c>
      <c r="C34" s="53">
        <f t="shared" si="0"/>
        <v>132702.47926692443</v>
      </c>
      <c r="D34" s="53"/>
      <c r="E34" s="52">
        <v>2019</v>
      </c>
      <c r="F34" s="8">
        <v>43516</v>
      </c>
      <c r="G34" s="52" t="s">
        <v>4</v>
      </c>
      <c r="H34" s="60">
        <v>79.34</v>
      </c>
      <c r="I34" s="60"/>
      <c r="J34" s="52">
        <v>24</v>
      </c>
      <c r="K34" s="55">
        <f t="shared" si="1"/>
        <v>3981.0743780077328</v>
      </c>
      <c r="L34" s="56"/>
      <c r="M34" s="51">
        <f>IF(J34="","",(K34/J34)/LOOKUP(RIGHT($D$2,3),定数!$A$6:$A$13,定数!$B$6:$B$13))</f>
        <v>1.6587809908365554</v>
      </c>
      <c r="N34" s="52">
        <v>2019</v>
      </c>
      <c r="O34" s="8">
        <v>43517</v>
      </c>
      <c r="P34" s="59">
        <v>79.763999999999996</v>
      </c>
      <c r="Q34" s="59"/>
      <c r="R34" s="57">
        <f>IF(P34="","",T34*M34*LOOKUP(RIGHT($D$2,3),定数!$A$6:$A$13,定数!$B$6:$B$13))</f>
        <v>7033.2314011468679</v>
      </c>
      <c r="S34" s="57"/>
      <c r="T34" s="58">
        <f t="shared" si="5"/>
        <v>42.399999999999238</v>
      </c>
      <c r="U34" s="58"/>
      <c r="V34" t="str">
        <f t="shared" si="8"/>
        <v/>
      </c>
      <c r="W34">
        <f t="shared" si="3"/>
        <v>0</v>
      </c>
      <c r="X34" s="41">
        <f t="shared" si="6"/>
        <v>141037.81407899284</v>
      </c>
      <c r="Y34" s="42">
        <f t="shared" si="7"/>
        <v>5.9099999999999486E-2</v>
      </c>
    </row>
    <row r="35" spans="2:25" x14ac:dyDescent="0.2">
      <c r="B35" s="35">
        <v>27</v>
      </c>
      <c r="C35" s="53">
        <f t="shared" si="0"/>
        <v>139735.71066807129</v>
      </c>
      <c r="D35" s="53"/>
      <c r="E35" s="52">
        <v>2019</v>
      </c>
      <c r="F35" s="8">
        <v>43518</v>
      </c>
      <c r="G35" s="52" t="s">
        <v>4</v>
      </c>
      <c r="H35" s="60">
        <v>78.63</v>
      </c>
      <c r="I35" s="60"/>
      <c r="J35" s="52">
        <v>12</v>
      </c>
      <c r="K35" s="55">
        <f t="shared" si="1"/>
        <v>4192.0713200421387</v>
      </c>
      <c r="L35" s="56"/>
      <c r="M35" s="51">
        <f>IF(J35="","",(K35/J35)/LOOKUP(RIGHT($D$2,3),定数!$A$6:$A$13,定数!$B$6:$B$13))</f>
        <v>3.4933927667017821</v>
      </c>
      <c r="N35" s="52">
        <v>2019</v>
      </c>
      <c r="O35" s="8">
        <v>43518</v>
      </c>
      <c r="P35" s="59">
        <v>78.819999999999993</v>
      </c>
      <c r="Q35" s="59"/>
      <c r="R35" s="57">
        <f>IF(P35="","",T35*M35*LOOKUP(RIGHT($D$2,3),定数!$A$6:$A$13,定数!$B$6:$B$13))</f>
        <v>6637.4462567333067</v>
      </c>
      <c r="S35" s="57"/>
      <c r="T35" s="58">
        <f t="shared" si="5"/>
        <v>18.999999999999773</v>
      </c>
      <c r="U35" s="58"/>
      <c r="V35" t="str">
        <f t="shared" si="8"/>
        <v/>
      </c>
      <c r="W35">
        <f t="shared" si="3"/>
        <v>0</v>
      </c>
      <c r="X35" s="41">
        <f t="shared" si="6"/>
        <v>141037.81407899284</v>
      </c>
      <c r="Y35" s="42">
        <f t="shared" si="7"/>
        <v>9.2323000000005262E-3</v>
      </c>
    </row>
    <row r="36" spans="2:25" x14ac:dyDescent="0.2">
      <c r="B36" s="35">
        <v>28</v>
      </c>
      <c r="C36" s="53">
        <f t="shared" si="0"/>
        <v>146373.15692480459</v>
      </c>
      <c r="D36" s="53"/>
      <c r="E36" s="52">
        <v>2019</v>
      </c>
      <c r="F36" s="8">
        <v>43521</v>
      </c>
      <c r="G36" s="52" t="s">
        <v>4</v>
      </c>
      <c r="H36" s="60">
        <v>79.22</v>
      </c>
      <c r="I36" s="60"/>
      <c r="J36" s="52">
        <v>12</v>
      </c>
      <c r="K36" s="55">
        <f t="shared" si="1"/>
        <v>4391.1947077441373</v>
      </c>
      <c r="L36" s="56"/>
      <c r="M36" s="51">
        <f>IF(J36="","",(K36/J36)/LOOKUP(RIGHT($D$2,3),定数!$A$6:$A$13,定数!$B$6:$B$13))</f>
        <v>3.6593289231201145</v>
      </c>
      <c r="N36" s="52">
        <v>2019</v>
      </c>
      <c r="O36" s="8">
        <v>43521</v>
      </c>
      <c r="P36" s="59">
        <v>79.405000000000001</v>
      </c>
      <c r="Q36" s="59"/>
      <c r="R36" s="57">
        <f>IF(P36="","",T36*M36*LOOKUP(RIGHT($D$2,3),定数!$A$6:$A$13,定数!$B$6:$B$13))</f>
        <v>6769.7585077722952</v>
      </c>
      <c r="S36" s="57"/>
      <c r="T36" s="58">
        <f t="shared" si="5"/>
        <v>18.500000000000227</v>
      </c>
      <c r="U36" s="58"/>
      <c r="V36" t="str">
        <f t="shared" si="8"/>
        <v/>
      </c>
      <c r="W36">
        <f t="shared" si="3"/>
        <v>0</v>
      </c>
      <c r="X36" s="41">
        <f t="shared" si="6"/>
        <v>146373.15692480459</v>
      </c>
      <c r="Y36" s="42">
        <f t="shared" si="7"/>
        <v>0</v>
      </c>
    </row>
    <row r="37" spans="2:25" x14ac:dyDescent="0.2">
      <c r="B37" s="50">
        <v>29</v>
      </c>
      <c r="C37" s="53">
        <f t="shared" ref="C37:C87" si="9">IF(R36="","",C36+R36)</f>
        <v>153142.91543257688</v>
      </c>
      <c r="D37" s="53"/>
      <c r="E37" s="52">
        <v>2019</v>
      </c>
      <c r="F37" s="8">
        <v>43522</v>
      </c>
      <c r="G37" s="52" t="s">
        <v>3</v>
      </c>
      <c r="H37" s="60">
        <v>79.22</v>
      </c>
      <c r="I37" s="60"/>
      <c r="J37" s="52">
        <v>8</v>
      </c>
      <c r="K37" s="55">
        <f t="shared" si="1"/>
        <v>4594.2874629773059</v>
      </c>
      <c r="L37" s="56"/>
      <c r="M37" s="51">
        <f>IF(J37="","",(K37/J37)/LOOKUP(RIGHT($D$2,3),定数!$A$6:$A$13,定数!$B$6:$B$13))</f>
        <v>5.7428593287216323</v>
      </c>
      <c r="N37" s="52">
        <v>2019</v>
      </c>
      <c r="O37" s="8">
        <v>43522</v>
      </c>
      <c r="P37" s="59">
        <v>79.3</v>
      </c>
      <c r="Q37" s="59"/>
      <c r="R37" s="57">
        <f>IF(P37="","",T37*M37*LOOKUP(RIGHT($D$2,3),定数!$A$6:$A$13,定数!$B$6:$B$13))</f>
        <v>-4594.2874629772077</v>
      </c>
      <c r="S37" s="57"/>
      <c r="T37" s="58">
        <f t="shared" si="5"/>
        <v>-7.9999999999998295</v>
      </c>
      <c r="U37" s="58"/>
      <c r="V37" t="str">
        <f>IF(S37&lt;&gt;"",IF(S37&lt;0,1+#REF!,0),"")</f>
        <v/>
      </c>
      <c r="W37" t="e">
        <f>IF(T37&lt;&gt;"",IF(T37&lt;0,1+#REF!,0),"")</f>
        <v>#REF!</v>
      </c>
      <c r="X37" s="41">
        <f t="shared" ref="X37:X43" si="10">IF(C37&lt;&gt;"",MAX(X36,C37),"")</f>
        <v>153142.91543257688</v>
      </c>
      <c r="Y37" s="42">
        <f t="shared" ref="Y37:Y43" si="11">IF(X37&lt;&gt;"",1-(C37/X37),"")</f>
        <v>0</v>
      </c>
    </row>
    <row r="38" spans="2:25" x14ac:dyDescent="0.2">
      <c r="B38" s="50">
        <v>30</v>
      </c>
      <c r="C38" s="53">
        <f t="shared" si="9"/>
        <v>148548.62796959968</v>
      </c>
      <c r="D38" s="53"/>
      <c r="E38" s="52">
        <v>2019</v>
      </c>
      <c r="F38" s="8">
        <v>43522</v>
      </c>
      <c r="G38" s="52" t="s">
        <v>4</v>
      </c>
      <c r="H38" s="60">
        <v>79.48</v>
      </c>
      <c r="I38" s="60"/>
      <c r="J38" s="52">
        <v>16</v>
      </c>
      <c r="K38" s="55">
        <f t="shared" si="1"/>
        <v>4456.4588390879899</v>
      </c>
      <c r="L38" s="56"/>
      <c r="M38" s="51">
        <f>IF(J38="","",(K38/J38)/LOOKUP(RIGHT($D$2,3),定数!$A$6:$A$13,定数!$B$6:$B$13))</f>
        <v>2.7852867744299936</v>
      </c>
      <c r="N38" s="52">
        <v>2019</v>
      </c>
      <c r="O38" s="8">
        <v>43522</v>
      </c>
      <c r="P38" s="59">
        <v>79.319999999999993</v>
      </c>
      <c r="Q38" s="59"/>
      <c r="R38" s="57">
        <f>IF(P38="","",T38*M38*LOOKUP(RIGHT($D$2,3),定数!$A$6:$A$13,定数!$B$6:$B$13))</f>
        <v>-4456.45883908829</v>
      </c>
      <c r="S38" s="57"/>
      <c r="T38" s="58">
        <f t="shared" si="5"/>
        <v>-16.00000000000108</v>
      </c>
      <c r="U38" s="58"/>
      <c r="V38" t="str">
        <f t="shared" si="8"/>
        <v/>
      </c>
      <c r="W38" t="e">
        <f t="shared" si="3"/>
        <v>#REF!</v>
      </c>
      <c r="X38" s="41">
        <f t="shared" si="10"/>
        <v>153142.91543257688</v>
      </c>
      <c r="Y38" s="42">
        <f t="shared" si="11"/>
        <v>2.9999999999999249E-2</v>
      </c>
    </row>
    <row r="39" spans="2:25" x14ac:dyDescent="0.2">
      <c r="B39" s="50">
        <v>31</v>
      </c>
      <c r="C39" s="53">
        <f t="shared" si="9"/>
        <v>144092.16913051138</v>
      </c>
      <c r="D39" s="53"/>
      <c r="E39" s="47"/>
      <c r="F39" s="8"/>
      <c r="G39" s="47"/>
      <c r="H39" s="54"/>
      <c r="I39" s="54"/>
      <c r="J39" s="47"/>
      <c r="K39" s="55"/>
      <c r="L39" s="56"/>
      <c r="M39" s="48"/>
      <c r="N39" s="47"/>
      <c r="O39" s="8"/>
      <c r="P39" s="59"/>
      <c r="Q39" s="59"/>
      <c r="R39" s="57" t="str">
        <f>IF(P39="","",T39*M39*LOOKUP(RIGHT($D$2,3),定数!$A$6:$A$13,定数!$B$6:$B$13))</f>
        <v/>
      </c>
      <c r="S39" s="57"/>
      <c r="T39" s="58" t="str">
        <f t="shared" si="5"/>
        <v/>
      </c>
      <c r="U39" s="58"/>
      <c r="V39" t="str">
        <f t="shared" si="8"/>
        <v/>
      </c>
      <c r="W39" t="str">
        <f t="shared" si="3"/>
        <v/>
      </c>
      <c r="X39" s="41">
        <f t="shared" si="10"/>
        <v>153142.91543257688</v>
      </c>
      <c r="Y39" s="42">
        <f t="shared" si="11"/>
        <v>5.9100000000001374E-2</v>
      </c>
    </row>
    <row r="40" spans="2:25" x14ac:dyDescent="0.2">
      <c r="B40" s="50">
        <v>32</v>
      </c>
      <c r="C40" s="53" t="str">
        <f t="shared" si="9"/>
        <v/>
      </c>
      <c r="D40" s="53"/>
      <c r="E40" s="47"/>
      <c r="F40" s="8"/>
      <c r="G40" s="47"/>
      <c r="H40" s="59"/>
      <c r="I40" s="59"/>
      <c r="J40" s="47"/>
      <c r="K40" s="55"/>
      <c r="L40" s="56"/>
      <c r="M40" s="48"/>
      <c r="N40" s="47"/>
      <c r="O40" s="8"/>
      <c r="P40" s="59"/>
      <c r="Q40" s="59"/>
      <c r="R40" s="57" t="str">
        <f>IF(P40="","",T40*M40*LOOKUP(RIGHT($D$2,3),定数!$A$6:$A$13,定数!$B$6:$B$13))</f>
        <v/>
      </c>
      <c r="S40" s="57"/>
      <c r="T40" s="58" t="str">
        <f t="shared" si="5"/>
        <v/>
      </c>
      <c r="U40" s="58"/>
      <c r="V40" t="str">
        <f t="shared" si="8"/>
        <v/>
      </c>
      <c r="W40" t="str">
        <f t="shared" si="3"/>
        <v/>
      </c>
      <c r="X40" s="41" t="str">
        <f t="shared" si="10"/>
        <v/>
      </c>
      <c r="Y40" s="42" t="str">
        <f t="shared" si="11"/>
        <v/>
      </c>
    </row>
    <row r="41" spans="2:25" x14ac:dyDescent="0.2">
      <c r="B41" s="50">
        <v>33</v>
      </c>
      <c r="C41" s="53" t="str">
        <f t="shared" si="9"/>
        <v/>
      </c>
      <c r="D41" s="53"/>
      <c r="E41" s="47"/>
      <c r="F41" s="8"/>
      <c r="G41" s="47"/>
      <c r="H41" s="59"/>
      <c r="I41" s="59"/>
      <c r="J41" s="47"/>
      <c r="K41" s="55"/>
      <c r="L41" s="56"/>
      <c r="M41" s="48"/>
      <c r="N41" s="47"/>
      <c r="O41" s="8"/>
      <c r="P41" s="59"/>
      <c r="Q41" s="59"/>
      <c r="R41" s="57" t="str">
        <f>IF(P41="","",T41*M41*LOOKUP(RIGHT($D$2,3),定数!$A$6:$A$13,定数!$B$6:$B$13))</f>
        <v/>
      </c>
      <c r="S41" s="57"/>
      <c r="T41" s="58" t="str">
        <f t="shared" si="5"/>
        <v/>
      </c>
      <c r="U41" s="58"/>
      <c r="V41" t="str">
        <f t="shared" si="8"/>
        <v/>
      </c>
      <c r="W41" t="str">
        <f t="shared" si="3"/>
        <v/>
      </c>
      <c r="X41" s="41" t="str">
        <f t="shared" si="10"/>
        <v/>
      </c>
      <c r="Y41" s="42" t="str">
        <f t="shared" si="11"/>
        <v/>
      </c>
    </row>
    <row r="42" spans="2:25" x14ac:dyDescent="0.2">
      <c r="B42" s="50">
        <v>34</v>
      </c>
      <c r="C42" s="53" t="str">
        <f t="shared" si="9"/>
        <v/>
      </c>
      <c r="D42" s="53"/>
      <c r="E42" s="47"/>
      <c r="F42" s="8"/>
      <c r="G42" s="47"/>
      <c r="H42" s="59"/>
      <c r="I42" s="59"/>
      <c r="J42" s="47"/>
      <c r="K42" s="55"/>
      <c r="L42" s="56"/>
      <c r="M42" s="48"/>
      <c r="N42" s="47"/>
      <c r="O42" s="8"/>
      <c r="P42" s="59"/>
      <c r="Q42" s="59"/>
      <c r="R42" s="57" t="str">
        <f>IF(P42="","",T42*M42*LOOKUP(RIGHT($D$2,3),定数!$A$6:$A$13,定数!$B$6:$B$13))</f>
        <v/>
      </c>
      <c r="S42" s="57"/>
      <c r="T42" s="58" t="str">
        <f t="shared" si="5"/>
        <v/>
      </c>
      <c r="U42" s="58"/>
      <c r="V42" t="str">
        <f t="shared" si="8"/>
        <v/>
      </c>
      <c r="W42" t="str">
        <f t="shared" si="3"/>
        <v/>
      </c>
      <c r="X42" s="41" t="str">
        <f t="shared" si="10"/>
        <v/>
      </c>
      <c r="Y42" s="42" t="str">
        <f t="shared" si="11"/>
        <v/>
      </c>
    </row>
    <row r="43" spans="2:25" x14ac:dyDescent="0.2">
      <c r="B43" s="50">
        <v>35</v>
      </c>
      <c r="C43" s="53" t="str">
        <f t="shared" si="9"/>
        <v/>
      </c>
      <c r="D43" s="53"/>
      <c r="E43" s="47"/>
      <c r="F43" s="8"/>
      <c r="G43" s="47"/>
      <c r="H43" s="59"/>
      <c r="I43" s="59"/>
      <c r="J43" s="47"/>
      <c r="K43" s="55"/>
      <c r="L43" s="56"/>
      <c r="M43" s="48"/>
      <c r="N43" s="47"/>
      <c r="O43" s="8"/>
      <c r="P43" s="59"/>
      <c r="Q43" s="59"/>
      <c r="R43" s="57" t="str">
        <f>IF(P43="","",T43*M43*LOOKUP(RIGHT($D$2,3),定数!$A$6:$A$13,定数!$B$6:$B$13))</f>
        <v/>
      </c>
      <c r="S43" s="57"/>
      <c r="T43" s="58" t="str">
        <f t="shared" si="5"/>
        <v/>
      </c>
      <c r="U43" s="58"/>
      <c r="V43" t="str">
        <f t="shared" si="8"/>
        <v/>
      </c>
      <c r="W43" t="str">
        <f t="shared" si="3"/>
        <v/>
      </c>
      <c r="X43" s="41" t="str">
        <f t="shared" si="10"/>
        <v/>
      </c>
      <c r="Y43" s="42" t="str">
        <f t="shared" si="11"/>
        <v/>
      </c>
    </row>
    <row r="44" spans="2:25" x14ac:dyDescent="0.2">
      <c r="B44" s="50">
        <v>36</v>
      </c>
      <c r="C44" s="53" t="str">
        <f t="shared" si="9"/>
        <v/>
      </c>
      <c r="D44" s="53"/>
      <c r="E44" s="47"/>
      <c r="F44" s="8"/>
      <c r="G44" s="47"/>
      <c r="H44" s="59"/>
      <c r="I44" s="59"/>
      <c r="J44" s="47"/>
      <c r="K44" s="55"/>
      <c r="L44" s="56"/>
      <c r="M44" s="48"/>
      <c r="N44" s="47"/>
      <c r="O44" s="8"/>
      <c r="P44" s="59"/>
      <c r="Q44" s="59"/>
      <c r="R44" s="57" t="str">
        <f>IF(P44="","",T44*M44*LOOKUP(RIGHT($D$2,3),定数!$A$6:$A$13,定数!$B$6:$B$13))</f>
        <v/>
      </c>
      <c r="S44" s="57"/>
      <c r="T44" s="58" t="str">
        <f t="shared" si="5"/>
        <v/>
      </c>
      <c r="U44" s="58"/>
      <c r="V44" t="str">
        <f t="shared" si="8"/>
        <v/>
      </c>
      <c r="W44" t="str">
        <f t="shared" si="3"/>
        <v/>
      </c>
      <c r="X44" s="41" t="str">
        <f t="shared" si="6"/>
        <v/>
      </c>
      <c r="Y44" s="42" t="str">
        <f t="shared" si="7"/>
        <v/>
      </c>
    </row>
    <row r="45" spans="2:25" x14ac:dyDescent="0.2">
      <c r="B45" s="50">
        <v>37</v>
      </c>
      <c r="C45" s="53" t="str">
        <f t="shared" si="9"/>
        <v/>
      </c>
      <c r="D45" s="53"/>
      <c r="E45" s="47"/>
      <c r="F45" s="8"/>
      <c r="G45" s="47"/>
      <c r="H45" s="59"/>
      <c r="I45" s="59"/>
      <c r="J45" s="47"/>
      <c r="K45" s="55"/>
      <c r="L45" s="56"/>
      <c r="M45" s="48"/>
      <c r="N45" s="47"/>
      <c r="O45" s="8"/>
      <c r="P45" s="59"/>
      <c r="Q45" s="59"/>
      <c r="R45" s="57" t="str">
        <f>IF(P45="","",T45*M45*LOOKUP(RIGHT($D$2,3),定数!$A$6:$A$13,定数!$B$6:$B$13))</f>
        <v/>
      </c>
      <c r="S45" s="57"/>
      <c r="T45" s="58" t="str">
        <f t="shared" si="5"/>
        <v/>
      </c>
      <c r="U45" s="58"/>
      <c r="V45" t="str">
        <f t="shared" si="8"/>
        <v/>
      </c>
      <c r="W45" t="str">
        <f t="shared" si="3"/>
        <v/>
      </c>
      <c r="X45" s="41" t="str">
        <f t="shared" si="6"/>
        <v/>
      </c>
      <c r="Y45" s="42" t="str">
        <f t="shared" si="7"/>
        <v/>
      </c>
    </row>
    <row r="46" spans="2:25" x14ac:dyDescent="0.2">
      <c r="B46" s="50">
        <v>38</v>
      </c>
      <c r="C46" s="53" t="str">
        <f t="shared" si="9"/>
        <v/>
      </c>
      <c r="D46" s="53"/>
      <c r="E46" s="35"/>
      <c r="F46" s="8"/>
      <c r="G46" s="35"/>
      <c r="H46" s="60"/>
      <c r="I46" s="60"/>
      <c r="J46" s="35"/>
      <c r="K46" s="55"/>
      <c r="L46" s="56"/>
      <c r="M46" s="6"/>
      <c r="N46" s="35"/>
      <c r="O46" s="8"/>
      <c r="P46" s="59"/>
      <c r="Q46" s="59"/>
      <c r="R46" s="57" t="str">
        <f>IF(P46="","",T46*M46*LOOKUP(RIGHT($D$2,3),定数!$A$6:$A$13,定数!$B$6:$B$13))</f>
        <v/>
      </c>
      <c r="S46" s="57"/>
      <c r="T46" s="58" t="str">
        <f t="shared" si="5"/>
        <v/>
      </c>
      <c r="U46" s="58"/>
      <c r="V46" t="str">
        <f t="shared" si="8"/>
        <v/>
      </c>
      <c r="W46" t="str">
        <f t="shared" si="3"/>
        <v/>
      </c>
      <c r="X46" s="41" t="str">
        <f t="shared" si="6"/>
        <v/>
      </c>
      <c r="Y46" s="42" t="str">
        <f t="shared" si="7"/>
        <v/>
      </c>
    </row>
    <row r="47" spans="2:25" x14ac:dyDescent="0.2">
      <c r="B47" s="50">
        <v>39</v>
      </c>
      <c r="C47" s="53" t="str">
        <f t="shared" si="9"/>
        <v/>
      </c>
      <c r="D47" s="53"/>
      <c r="E47" s="47"/>
      <c r="F47" s="8"/>
      <c r="G47" s="47"/>
      <c r="H47" s="59"/>
      <c r="I47" s="59"/>
      <c r="J47" s="47"/>
      <c r="K47" s="55"/>
      <c r="L47" s="56"/>
      <c r="M47" s="48"/>
      <c r="N47" s="47"/>
      <c r="O47" s="8"/>
      <c r="P47" s="59"/>
      <c r="Q47" s="59"/>
      <c r="R47" s="57" t="str">
        <f>IF(P47="","",T47*M47*LOOKUP(RIGHT($D$2,3),定数!$A$6:$A$13,定数!$B$6:$B$13))</f>
        <v/>
      </c>
      <c r="S47" s="57"/>
      <c r="T47" s="58" t="str">
        <f t="shared" si="5"/>
        <v/>
      </c>
      <c r="U47" s="58"/>
      <c r="V47" t="str">
        <f t="shared" si="8"/>
        <v/>
      </c>
      <c r="W47" t="str">
        <f t="shared" si="3"/>
        <v/>
      </c>
      <c r="X47" s="41" t="str">
        <f t="shared" si="6"/>
        <v/>
      </c>
      <c r="Y47" s="42" t="str">
        <f t="shared" si="7"/>
        <v/>
      </c>
    </row>
    <row r="48" spans="2:25" x14ac:dyDescent="0.2">
      <c r="B48" s="50">
        <v>40</v>
      </c>
      <c r="C48" s="53" t="str">
        <f t="shared" si="9"/>
        <v/>
      </c>
      <c r="D48" s="53"/>
      <c r="E48" s="50"/>
      <c r="F48" s="8"/>
      <c r="G48" s="50"/>
      <c r="H48" s="59"/>
      <c r="I48" s="59"/>
      <c r="J48" s="50"/>
      <c r="K48" s="55"/>
      <c r="L48" s="56"/>
      <c r="M48" s="49"/>
      <c r="N48" s="50"/>
      <c r="O48" s="8"/>
      <c r="P48" s="59"/>
      <c r="Q48" s="59"/>
      <c r="R48" s="57" t="str">
        <f>IF(P48="","",T48*M48*LOOKUP(RIGHT($D$2,3),定数!$A$6:$A$13,定数!$B$6:$B$13))</f>
        <v/>
      </c>
      <c r="S48" s="57"/>
      <c r="T48" s="58" t="str">
        <f t="shared" si="5"/>
        <v/>
      </c>
      <c r="U48" s="58"/>
      <c r="V48" t="str">
        <f t="shared" si="8"/>
        <v/>
      </c>
      <c r="W48" t="str">
        <f t="shared" si="3"/>
        <v/>
      </c>
      <c r="X48" s="41" t="str">
        <f t="shared" si="6"/>
        <v/>
      </c>
      <c r="Y48" s="42" t="str">
        <f t="shared" si="7"/>
        <v/>
      </c>
    </row>
    <row r="49" spans="2:25" x14ac:dyDescent="0.2">
      <c r="B49" s="50">
        <v>41</v>
      </c>
      <c r="C49" s="53" t="str">
        <f t="shared" si="9"/>
        <v/>
      </c>
      <c r="D49" s="53"/>
      <c r="E49" s="50"/>
      <c r="F49" s="8"/>
      <c r="G49" s="50"/>
      <c r="H49" s="59"/>
      <c r="I49" s="59"/>
      <c r="J49" s="50"/>
      <c r="K49" s="55"/>
      <c r="L49" s="56"/>
      <c r="M49" s="49"/>
      <c r="N49" s="50"/>
      <c r="O49" s="8"/>
      <c r="P49" s="59"/>
      <c r="Q49" s="59"/>
      <c r="R49" s="57" t="str">
        <f>IF(P49="","",T49*M49*LOOKUP(RIGHT($D$2,3),定数!$A$6:$A$13,定数!$B$6:$B$13))</f>
        <v/>
      </c>
      <c r="S49" s="57"/>
      <c r="T49" s="58" t="str">
        <f t="shared" si="5"/>
        <v/>
      </c>
      <c r="U49" s="58"/>
      <c r="V49" t="str">
        <f t="shared" si="8"/>
        <v/>
      </c>
      <c r="W49" t="str">
        <f t="shared" si="3"/>
        <v/>
      </c>
      <c r="X49" s="41" t="str">
        <f t="shared" si="6"/>
        <v/>
      </c>
      <c r="Y49" s="42" t="str">
        <f t="shared" si="7"/>
        <v/>
      </c>
    </row>
    <row r="50" spans="2:25" x14ac:dyDescent="0.2">
      <c r="B50" s="50">
        <v>42</v>
      </c>
      <c r="C50" s="53" t="str">
        <f t="shared" si="9"/>
        <v/>
      </c>
      <c r="D50" s="53"/>
      <c r="E50" s="50"/>
      <c r="F50" s="8"/>
      <c r="G50" s="50"/>
      <c r="H50" s="59"/>
      <c r="I50" s="59"/>
      <c r="J50" s="50"/>
      <c r="K50" s="55"/>
      <c r="L50" s="56"/>
      <c r="M50" s="49"/>
      <c r="N50" s="50"/>
      <c r="O50" s="8"/>
      <c r="P50" s="59"/>
      <c r="Q50" s="59"/>
      <c r="R50" s="57" t="str">
        <f>IF(P50="","",T50*M50*LOOKUP(RIGHT($D$2,3),定数!$A$6:$A$13,定数!$B$6:$B$13))</f>
        <v/>
      </c>
      <c r="S50" s="57"/>
      <c r="T50" s="58" t="str">
        <f t="shared" si="5"/>
        <v/>
      </c>
      <c r="U50" s="58"/>
      <c r="V50" t="str">
        <f t="shared" si="8"/>
        <v/>
      </c>
      <c r="W50" t="str">
        <f t="shared" si="3"/>
        <v/>
      </c>
      <c r="X50" s="41" t="str">
        <f t="shared" si="6"/>
        <v/>
      </c>
      <c r="Y50" s="42" t="str">
        <f t="shared" si="7"/>
        <v/>
      </c>
    </row>
    <row r="51" spans="2:25" x14ac:dyDescent="0.2">
      <c r="B51" s="50">
        <v>43</v>
      </c>
      <c r="C51" s="53" t="str">
        <f t="shared" si="9"/>
        <v/>
      </c>
      <c r="D51" s="53"/>
      <c r="E51" s="50"/>
      <c r="F51" s="8"/>
      <c r="G51" s="50"/>
      <c r="H51" s="59"/>
      <c r="I51" s="59"/>
      <c r="J51" s="50"/>
      <c r="K51" s="55"/>
      <c r="L51" s="56"/>
      <c r="M51" s="49"/>
      <c r="N51" s="50"/>
      <c r="O51" s="8"/>
      <c r="P51" s="59"/>
      <c r="Q51" s="59"/>
      <c r="R51" s="57" t="str">
        <f>IF(P51="","",T51*M51*LOOKUP(RIGHT($D$2,3),定数!$A$6:$A$13,定数!$B$6:$B$13))</f>
        <v/>
      </c>
      <c r="S51" s="57"/>
      <c r="T51" s="58" t="str">
        <f t="shared" si="5"/>
        <v/>
      </c>
      <c r="U51" s="58"/>
      <c r="V51" t="str">
        <f t="shared" si="8"/>
        <v/>
      </c>
      <c r="W51" t="str">
        <f t="shared" si="3"/>
        <v/>
      </c>
      <c r="X51" s="41" t="str">
        <f t="shared" si="6"/>
        <v/>
      </c>
      <c r="Y51" s="42" t="str">
        <f t="shared" si="7"/>
        <v/>
      </c>
    </row>
    <row r="52" spans="2:25" x14ac:dyDescent="0.2">
      <c r="B52" s="50">
        <v>44</v>
      </c>
      <c r="C52" s="53" t="str">
        <f t="shared" si="9"/>
        <v/>
      </c>
      <c r="D52" s="53"/>
      <c r="E52" s="50"/>
      <c r="F52" s="8"/>
      <c r="G52" s="50"/>
      <c r="H52" s="59"/>
      <c r="I52" s="59"/>
      <c r="J52" s="50"/>
      <c r="K52" s="55"/>
      <c r="L52" s="56"/>
      <c r="M52" s="49"/>
      <c r="N52" s="50"/>
      <c r="O52" s="8"/>
      <c r="P52" s="59"/>
      <c r="Q52" s="59"/>
      <c r="R52" s="57" t="str">
        <f>IF(P52="","",T52*M52*LOOKUP(RIGHT($D$2,3),定数!$A$6:$A$13,定数!$B$6:$B$13))</f>
        <v/>
      </c>
      <c r="S52" s="57"/>
      <c r="T52" s="58" t="str">
        <f t="shared" si="5"/>
        <v/>
      </c>
      <c r="U52" s="58"/>
      <c r="V52" t="str">
        <f t="shared" si="8"/>
        <v/>
      </c>
      <c r="W52" t="str">
        <f t="shared" si="3"/>
        <v/>
      </c>
      <c r="X52" s="41" t="str">
        <f t="shared" si="6"/>
        <v/>
      </c>
      <c r="Y52" s="42" t="str">
        <f t="shared" si="7"/>
        <v/>
      </c>
    </row>
    <row r="53" spans="2:25" x14ac:dyDescent="0.2">
      <c r="B53" s="50">
        <v>45</v>
      </c>
      <c r="C53" s="53" t="str">
        <f t="shared" si="9"/>
        <v/>
      </c>
      <c r="D53" s="53"/>
      <c r="E53" s="50"/>
      <c r="F53" s="8"/>
      <c r="G53" s="50"/>
      <c r="H53" s="59"/>
      <c r="I53" s="59"/>
      <c r="J53" s="50"/>
      <c r="K53" s="55"/>
      <c r="L53" s="56"/>
      <c r="M53" s="49"/>
      <c r="N53" s="50"/>
      <c r="O53" s="8"/>
      <c r="P53" s="59"/>
      <c r="Q53" s="59"/>
      <c r="R53" s="57" t="str">
        <f>IF(P53="","",T53*M53*LOOKUP(RIGHT($D$2,3),定数!$A$6:$A$13,定数!$B$6:$B$13))</f>
        <v/>
      </c>
      <c r="S53" s="57"/>
      <c r="T53" s="58" t="str">
        <f t="shared" si="5"/>
        <v/>
      </c>
      <c r="U53" s="58"/>
      <c r="V53" t="str">
        <f t="shared" si="8"/>
        <v/>
      </c>
      <c r="W53" t="str">
        <f t="shared" si="3"/>
        <v/>
      </c>
      <c r="X53" s="41" t="str">
        <f t="shared" si="6"/>
        <v/>
      </c>
      <c r="Y53" s="42" t="str">
        <f t="shared" si="7"/>
        <v/>
      </c>
    </row>
    <row r="54" spans="2:25" x14ac:dyDescent="0.2">
      <c r="B54" s="50">
        <v>46</v>
      </c>
      <c r="C54" s="53" t="str">
        <f t="shared" si="9"/>
        <v/>
      </c>
      <c r="D54" s="53"/>
      <c r="E54" s="50"/>
      <c r="F54" s="8"/>
      <c r="G54" s="50"/>
      <c r="H54" s="59"/>
      <c r="I54" s="59"/>
      <c r="J54" s="50"/>
      <c r="K54" s="55"/>
      <c r="L54" s="56"/>
      <c r="M54" s="49"/>
      <c r="N54" s="50"/>
      <c r="O54" s="8"/>
      <c r="P54" s="59"/>
      <c r="Q54" s="59"/>
      <c r="R54" s="57" t="str">
        <f>IF(P54="","",T54*M54*LOOKUP(RIGHT($D$2,3),定数!$A$6:$A$13,定数!$B$6:$B$13))</f>
        <v/>
      </c>
      <c r="S54" s="57"/>
      <c r="T54" s="58" t="str">
        <f t="shared" si="5"/>
        <v/>
      </c>
      <c r="U54" s="58"/>
      <c r="V54" t="str">
        <f t="shared" si="8"/>
        <v/>
      </c>
      <c r="W54" t="str">
        <f t="shared" si="3"/>
        <v/>
      </c>
      <c r="X54" s="41" t="str">
        <f t="shared" si="6"/>
        <v/>
      </c>
      <c r="Y54" s="42" t="str">
        <f t="shared" si="7"/>
        <v/>
      </c>
    </row>
    <row r="55" spans="2:25" x14ac:dyDescent="0.2">
      <c r="B55" s="50">
        <v>47</v>
      </c>
      <c r="C55" s="53" t="str">
        <f t="shared" si="9"/>
        <v/>
      </c>
      <c r="D55" s="53"/>
      <c r="E55" s="50"/>
      <c r="F55" s="8"/>
      <c r="G55" s="50"/>
      <c r="H55" s="59"/>
      <c r="I55" s="59"/>
      <c r="J55" s="50"/>
      <c r="K55" s="55"/>
      <c r="L55" s="56"/>
      <c r="M55" s="49"/>
      <c r="N55" s="50"/>
      <c r="O55" s="8"/>
      <c r="P55" s="59"/>
      <c r="Q55" s="59"/>
      <c r="R55" s="57" t="str">
        <f>IF(P55="","",T55*M55*LOOKUP(RIGHT($D$2,3),定数!$A$6:$A$13,定数!$B$6:$B$13))</f>
        <v/>
      </c>
      <c r="S55" s="57"/>
      <c r="T55" s="58" t="str">
        <f t="shared" si="5"/>
        <v/>
      </c>
      <c r="U55" s="58"/>
      <c r="V55" t="str">
        <f t="shared" si="8"/>
        <v/>
      </c>
      <c r="W55" t="str">
        <f t="shared" si="3"/>
        <v/>
      </c>
      <c r="X55" s="41" t="str">
        <f t="shared" si="6"/>
        <v/>
      </c>
      <c r="Y55" s="42" t="str">
        <f t="shared" si="7"/>
        <v/>
      </c>
    </row>
    <row r="56" spans="2:25" x14ac:dyDescent="0.2">
      <c r="B56" s="50">
        <v>48</v>
      </c>
      <c r="C56" s="53" t="str">
        <f t="shared" si="9"/>
        <v/>
      </c>
      <c r="D56" s="53"/>
      <c r="E56" s="50"/>
      <c r="F56" s="8"/>
      <c r="G56" s="50"/>
      <c r="H56" s="59"/>
      <c r="I56" s="59"/>
      <c r="J56" s="50"/>
      <c r="K56" s="55"/>
      <c r="L56" s="56"/>
      <c r="M56" s="49"/>
      <c r="N56" s="50"/>
      <c r="O56" s="8"/>
      <c r="P56" s="59"/>
      <c r="Q56" s="59"/>
      <c r="R56" s="57" t="str">
        <f>IF(P56="","",T56*M56*LOOKUP(RIGHT($D$2,3),定数!$A$6:$A$13,定数!$B$6:$B$13))</f>
        <v/>
      </c>
      <c r="S56" s="57"/>
      <c r="T56" s="58" t="str">
        <f t="shared" si="5"/>
        <v/>
      </c>
      <c r="U56" s="58"/>
      <c r="V56" t="str">
        <f t="shared" si="8"/>
        <v/>
      </c>
      <c r="W56" t="str">
        <f t="shared" si="3"/>
        <v/>
      </c>
      <c r="X56" s="41" t="str">
        <f t="shared" si="6"/>
        <v/>
      </c>
      <c r="Y56" s="42" t="str">
        <f t="shared" si="7"/>
        <v/>
      </c>
    </row>
    <row r="57" spans="2:25" x14ac:dyDescent="0.2">
      <c r="B57" s="50">
        <v>49</v>
      </c>
      <c r="C57" s="53" t="str">
        <f t="shared" si="9"/>
        <v/>
      </c>
      <c r="D57" s="53"/>
      <c r="E57" s="50"/>
      <c r="F57" s="8"/>
      <c r="G57" s="50"/>
      <c r="H57" s="59"/>
      <c r="I57" s="59"/>
      <c r="J57" s="50"/>
      <c r="K57" s="55"/>
      <c r="L57" s="56"/>
      <c r="M57" s="49"/>
      <c r="N57" s="50"/>
      <c r="O57" s="8"/>
      <c r="P57" s="59"/>
      <c r="Q57" s="59"/>
      <c r="R57" s="57" t="str">
        <f>IF(P57="","",T57*M57*LOOKUP(RIGHT($D$2,3),定数!$A$6:$A$13,定数!$B$6:$B$13))</f>
        <v/>
      </c>
      <c r="S57" s="57"/>
      <c r="T57" s="58" t="str">
        <f t="shared" si="5"/>
        <v/>
      </c>
      <c r="U57" s="58"/>
      <c r="V57" t="str">
        <f t="shared" si="8"/>
        <v/>
      </c>
      <c r="W57" t="str">
        <f t="shared" si="3"/>
        <v/>
      </c>
      <c r="X57" s="41" t="str">
        <f t="shared" si="6"/>
        <v/>
      </c>
      <c r="Y57" s="42" t="str">
        <f t="shared" si="7"/>
        <v/>
      </c>
    </row>
    <row r="58" spans="2:25" x14ac:dyDescent="0.2">
      <c r="B58" s="50">
        <v>50</v>
      </c>
      <c r="C58" s="53" t="str">
        <f t="shared" si="9"/>
        <v/>
      </c>
      <c r="D58" s="53"/>
      <c r="E58" s="50"/>
      <c r="F58" s="8"/>
      <c r="G58" s="50"/>
      <c r="H58" s="60"/>
      <c r="I58" s="60"/>
      <c r="J58" s="50"/>
      <c r="K58" s="55"/>
      <c r="L58" s="56"/>
      <c r="M58" s="49"/>
      <c r="N58" s="50"/>
      <c r="O58" s="8"/>
      <c r="P58" s="60"/>
      <c r="Q58" s="60"/>
      <c r="R58" s="57" t="str">
        <f>IF(P58="","",T58*M58*LOOKUP(RIGHT($D$2,3),定数!$A$6:$A$13,定数!$B$6:$B$13))</f>
        <v/>
      </c>
      <c r="S58" s="57"/>
      <c r="T58" s="58" t="str">
        <f t="shared" si="5"/>
        <v/>
      </c>
      <c r="U58" s="58"/>
      <c r="V58" t="str">
        <f t="shared" si="8"/>
        <v/>
      </c>
      <c r="W58" t="str">
        <f t="shared" si="3"/>
        <v/>
      </c>
      <c r="X58" s="41" t="str">
        <f t="shared" si="6"/>
        <v/>
      </c>
      <c r="Y58" s="42" t="str">
        <f t="shared" si="7"/>
        <v/>
      </c>
    </row>
    <row r="59" spans="2:25" x14ac:dyDescent="0.2">
      <c r="B59" s="50">
        <v>51</v>
      </c>
      <c r="C59" s="53" t="str">
        <f t="shared" si="9"/>
        <v/>
      </c>
      <c r="D59" s="53"/>
      <c r="E59" s="35"/>
      <c r="F59" s="8"/>
      <c r="G59" s="35"/>
      <c r="H59" s="60"/>
      <c r="I59" s="60"/>
      <c r="J59" s="35"/>
      <c r="K59" s="55" t="str">
        <f t="shared" ref="K59:K73" si="12">IF(J59="","",C59*0.03)</f>
        <v/>
      </c>
      <c r="L59" s="56"/>
      <c r="M59" s="6" t="str">
        <f>IF(J59="","",(K59/J59)/LOOKUP(RIGHT($D$2,3),定数!$A$6:$A$13,定数!$B$6:$B$13))</f>
        <v/>
      </c>
      <c r="N59" s="35"/>
      <c r="O59" s="8"/>
      <c r="P59" s="59"/>
      <c r="Q59" s="59"/>
      <c r="R59" s="57" t="str">
        <f>IF(P59="","",T59*M59*LOOKUP(RIGHT($D$2,3),定数!$A$6:$A$13,定数!$B$6:$B$13))</f>
        <v/>
      </c>
      <c r="S59" s="57"/>
      <c r="T59" s="58" t="str">
        <f t="shared" si="5"/>
        <v/>
      </c>
      <c r="U59" s="58"/>
      <c r="V59" t="str">
        <f t="shared" si="8"/>
        <v/>
      </c>
      <c r="W59" t="str">
        <f t="shared" si="3"/>
        <v/>
      </c>
      <c r="X59" s="41" t="str">
        <f t="shared" si="6"/>
        <v/>
      </c>
      <c r="Y59" s="42" t="str">
        <f t="shared" si="7"/>
        <v/>
      </c>
    </row>
    <row r="60" spans="2:25" x14ac:dyDescent="0.2">
      <c r="B60" s="50">
        <v>52</v>
      </c>
      <c r="C60" s="53" t="str">
        <f t="shared" si="9"/>
        <v/>
      </c>
      <c r="D60" s="53"/>
      <c r="E60" s="35"/>
      <c r="F60" s="8"/>
      <c r="G60" s="35"/>
      <c r="H60" s="60"/>
      <c r="I60" s="60"/>
      <c r="J60" s="35"/>
      <c r="K60" s="55" t="str">
        <f t="shared" si="12"/>
        <v/>
      </c>
      <c r="L60" s="56"/>
      <c r="M60" s="6" t="str">
        <f>IF(J60="","",(K60/J60)/LOOKUP(RIGHT($D$2,3),定数!$A$6:$A$13,定数!$B$6:$B$13))</f>
        <v/>
      </c>
      <c r="N60" s="35"/>
      <c r="O60" s="8"/>
      <c r="P60" s="59"/>
      <c r="Q60" s="59"/>
      <c r="R60" s="57" t="str">
        <f>IF(P60="","",T60*M60*LOOKUP(RIGHT($D$2,3),定数!$A$6:$A$13,定数!$B$6:$B$13))</f>
        <v/>
      </c>
      <c r="S60" s="57"/>
      <c r="T60" s="58" t="str">
        <f t="shared" si="5"/>
        <v/>
      </c>
      <c r="U60" s="58"/>
      <c r="V60" t="str">
        <f t="shared" si="8"/>
        <v/>
      </c>
      <c r="W60" t="str">
        <f t="shared" si="3"/>
        <v/>
      </c>
      <c r="X60" s="41" t="str">
        <f t="shared" si="6"/>
        <v/>
      </c>
      <c r="Y60" s="42" t="str">
        <f t="shared" si="7"/>
        <v/>
      </c>
    </row>
    <row r="61" spans="2:25" x14ac:dyDescent="0.2">
      <c r="B61" s="50">
        <v>53</v>
      </c>
      <c r="C61" s="53" t="str">
        <f t="shared" si="9"/>
        <v/>
      </c>
      <c r="D61" s="53"/>
      <c r="E61" s="35"/>
      <c r="F61" s="8"/>
      <c r="G61" s="35"/>
      <c r="H61" s="60"/>
      <c r="I61" s="60"/>
      <c r="J61" s="35"/>
      <c r="K61" s="55" t="str">
        <f t="shared" si="12"/>
        <v/>
      </c>
      <c r="L61" s="56"/>
      <c r="M61" s="6" t="str">
        <f>IF(J61="","",(K61/J61)/LOOKUP(RIGHT($D$2,3),定数!$A$6:$A$13,定数!$B$6:$B$13))</f>
        <v/>
      </c>
      <c r="N61" s="35"/>
      <c r="O61" s="8"/>
      <c r="P61" s="59"/>
      <c r="Q61" s="59"/>
      <c r="R61" s="57" t="str">
        <f>IF(P61="","",T61*M61*LOOKUP(RIGHT($D$2,3),定数!$A$6:$A$13,定数!$B$6:$B$13))</f>
        <v/>
      </c>
      <c r="S61" s="57"/>
      <c r="T61" s="58" t="str">
        <f t="shared" si="5"/>
        <v/>
      </c>
      <c r="U61" s="58"/>
      <c r="V61" t="str">
        <f t="shared" si="8"/>
        <v/>
      </c>
      <c r="W61" t="str">
        <f t="shared" si="3"/>
        <v/>
      </c>
      <c r="X61" s="41" t="str">
        <f t="shared" si="6"/>
        <v/>
      </c>
      <c r="Y61" s="42" t="str">
        <f t="shared" si="7"/>
        <v/>
      </c>
    </row>
    <row r="62" spans="2:25" x14ac:dyDescent="0.2">
      <c r="B62" s="50">
        <v>54</v>
      </c>
      <c r="C62" s="53" t="str">
        <f t="shared" si="9"/>
        <v/>
      </c>
      <c r="D62" s="53"/>
      <c r="E62" s="35"/>
      <c r="F62" s="8"/>
      <c r="G62" s="35"/>
      <c r="H62" s="60"/>
      <c r="I62" s="60"/>
      <c r="J62" s="35"/>
      <c r="K62" s="55" t="str">
        <f t="shared" si="12"/>
        <v/>
      </c>
      <c r="L62" s="56"/>
      <c r="M62" s="6" t="str">
        <f>IF(J62="","",(K62/J62)/LOOKUP(RIGHT($D$2,3),定数!$A$6:$A$13,定数!$B$6:$B$13))</f>
        <v/>
      </c>
      <c r="N62" s="35"/>
      <c r="O62" s="8"/>
      <c r="P62" s="59"/>
      <c r="Q62" s="59"/>
      <c r="R62" s="57" t="str">
        <f>IF(P62="","",T62*M62*LOOKUP(RIGHT($D$2,3),定数!$A$6:$A$13,定数!$B$6:$B$13))</f>
        <v/>
      </c>
      <c r="S62" s="57"/>
      <c r="T62" s="58" t="str">
        <f t="shared" si="5"/>
        <v/>
      </c>
      <c r="U62" s="58"/>
      <c r="V62" t="str">
        <f t="shared" si="8"/>
        <v/>
      </c>
      <c r="W62" t="str">
        <f t="shared" si="3"/>
        <v/>
      </c>
      <c r="X62" s="41" t="str">
        <f t="shared" si="6"/>
        <v/>
      </c>
      <c r="Y62" s="42" t="str">
        <f t="shared" si="7"/>
        <v/>
      </c>
    </row>
    <row r="63" spans="2:25" x14ac:dyDescent="0.2">
      <c r="B63" s="50">
        <v>55</v>
      </c>
      <c r="C63" s="53" t="str">
        <f t="shared" si="9"/>
        <v/>
      </c>
      <c r="D63" s="53"/>
      <c r="E63" s="35"/>
      <c r="F63" s="8"/>
      <c r="G63" s="35"/>
      <c r="H63" s="60"/>
      <c r="I63" s="60"/>
      <c r="J63" s="35"/>
      <c r="K63" s="55" t="str">
        <f t="shared" si="12"/>
        <v/>
      </c>
      <c r="L63" s="56"/>
      <c r="M63" s="6" t="str">
        <f>IF(J63="","",(K63/J63)/LOOKUP(RIGHT($D$2,3),定数!$A$6:$A$13,定数!$B$6:$B$13))</f>
        <v/>
      </c>
      <c r="N63" s="35"/>
      <c r="O63" s="8"/>
      <c r="P63" s="59"/>
      <c r="Q63" s="59"/>
      <c r="R63" s="57" t="str">
        <f>IF(P63="","",T63*M63*LOOKUP(RIGHT($D$2,3),定数!$A$6:$A$13,定数!$B$6:$B$13))</f>
        <v/>
      </c>
      <c r="S63" s="57"/>
      <c r="T63" s="58" t="str">
        <f t="shared" si="5"/>
        <v/>
      </c>
      <c r="U63" s="58"/>
      <c r="V63" t="str">
        <f t="shared" si="8"/>
        <v/>
      </c>
      <c r="W63" t="str">
        <f t="shared" si="3"/>
        <v/>
      </c>
      <c r="X63" s="41" t="str">
        <f t="shared" si="6"/>
        <v/>
      </c>
      <c r="Y63" s="42" t="str">
        <f t="shared" si="7"/>
        <v/>
      </c>
    </row>
    <row r="64" spans="2:25" x14ac:dyDescent="0.2">
      <c r="B64" s="50">
        <v>56</v>
      </c>
      <c r="C64" s="53" t="str">
        <f t="shared" si="9"/>
        <v/>
      </c>
      <c r="D64" s="53"/>
      <c r="E64" s="35"/>
      <c r="F64" s="8"/>
      <c r="G64" s="35"/>
      <c r="H64" s="60"/>
      <c r="I64" s="60"/>
      <c r="J64" s="35"/>
      <c r="K64" s="55" t="str">
        <f t="shared" si="12"/>
        <v/>
      </c>
      <c r="L64" s="56"/>
      <c r="M64" s="6" t="str">
        <f>IF(J64="","",(K64/J64)/LOOKUP(RIGHT($D$2,3),定数!$A$6:$A$13,定数!$B$6:$B$13))</f>
        <v/>
      </c>
      <c r="N64" s="35"/>
      <c r="O64" s="8"/>
      <c r="P64" s="59"/>
      <c r="Q64" s="59"/>
      <c r="R64" s="57" t="str">
        <f>IF(P64="","",T64*M64*LOOKUP(RIGHT($D$2,3),定数!$A$6:$A$13,定数!$B$6:$B$13))</f>
        <v/>
      </c>
      <c r="S64" s="57"/>
      <c r="T64" s="58" t="str">
        <f t="shared" si="5"/>
        <v/>
      </c>
      <c r="U64" s="58"/>
      <c r="V64" t="str">
        <f t="shared" si="8"/>
        <v/>
      </c>
      <c r="W64" t="str">
        <f t="shared" si="3"/>
        <v/>
      </c>
      <c r="X64" s="41" t="str">
        <f t="shared" si="6"/>
        <v/>
      </c>
      <c r="Y64" s="42" t="str">
        <f t="shared" si="7"/>
        <v/>
      </c>
    </row>
    <row r="65" spans="2:25" x14ac:dyDescent="0.2">
      <c r="B65" s="50">
        <v>57</v>
      </c>
      <c r="C65" s="53" t="str">
        <f t="shared" si="9"/>
        <v/>
      </c>
      <c r="D65" s="53"/>
      <c r="E65" s="35"/>
      <c r="F65" s="8"/>
      <c r="G65" s="35"/>
      <c r="H65" s="60"/>
      <c r="I65" s="60"/>
      <c r="J65" s="35"/>
      <c r="K65" s="55" t="str">
        <f t="shared" si="12"/>
        <v/>
      </c>
      <c r="L65" s="56"/>
      <c r="M65" s="6" t="str">
        <f>IF(J65="","",(K65/J65)/LOOKUP(RIGHT($D$2,3),定数!$A$6:$A$13,定数!$B$6:$B$13))</f>
        <v/>
      </c>
      <c r="N65" s="35"/>
      <c r="O65" s="8"/>
      <c r="P65" s="59"/>
      <c r="Q65" s="59"/>
      <c r="R65" s="57" t="str">
        <f>IF(P65="","",T65*M65*LOOKUP(RIGHT($D$2,3),定数!$A$6:$A$13,定数!$B$6:$B$13))</f>
        <v/>
      </c>
      <c r="S65" s="57"/>
      <c r="T65" s="58" t="str">
        <f t="shared" si="5"/>
        <v/>
      </c>
      <c r="U65" s="58"/>
      <c r="V65" t="str">
        <f t="shared" si="8"/>
        <v/>
      </c>
      <c r="W65" t="str">
        <f t="shared" si="3"/>
        <v/>
      </c>
      <c r="X65" s="41" t="str">
        <f t="shared" si="6"/>
        <v/>
      </c>
      <c r="Y65" s="42" t="str">
        <f t="shared" si="7"/>
        <v/>
      </c>
    </row>
    <row r="66" spans="2:25" x14ac:dyDescent="0.2">
      <c r="B66" s="50">
        <v>58</v>
      </c>
      <c r="C66" s="53" t="str">
        <f t="shared" si="9"/>
        <v/>
      </c>
      <c r="D66" s="53"/>
      <c r="E66" s="35"/>
      <c r="F66" s="8"/>
      <c r="G66" s="35"/>
      <c r="H66" s="60"/>
      <c r="I66" s="60"/>
      <c r="J66" s="35"/>
      <c r="K66" s="55" t="str">
        <f t="shared" si="12"/>
        <v/>
      </c>
      <c r="L66" s="56"/>
      <c r="M66" s="6" t="str">
        <f>IF(J66="","",(K66/J66)/LOOKUP(RIGHT($D$2,3),定数!$A$6:$A$13,定数!$B$6:$B$13))</f>
        <v/>
      </c>
      <c r="N66" s="35"/>
      <c r="O66" s="8"/>
      <c r="P66" s="59"/>
      <c r="Q66" s="59"/>
      <c r="R66" s="57" t="str">
        <f>IF(P66="","",T66*M66*LOOKUP(RIGHT($D$2,3),定数!$A$6:$A$13,定数!$B$6:$B$13))</f>
        <v/>
      </c>
      <c r="S66" s="57"/>
      <c r="T66" s="58" t="str">
        <f t="shared" si="5"/>
        <v/>
      </c>
      <c r="U66" s="58"/>
      <c r="V66" t="str">
        <f t="shared" si="8"/>
        <v/>
      </c>
      <c r="W66" t="str">
        <f t="shared" si="3"/>
        <v/>
      </c>
      <c r="X66" s="41" t="str">
        <f t="shared" si="6"/>
        <v/>
      </c>
      <c r="Y66" s="42" t="str">
        <f t="shared" si="7"/>
        <v/>
      </c>
    </row>
    <row r="67" spans="2:25" x14ac:dyDescent="0.2">
      <c r="B67" s="35">
        <v>60</v>
      </c>
      <c r="C67" s="53" t="str">
        <f t="shared" si="9"/>
        <v/>
      </c>
      <c r="D67" s="53"/>
      <c r="E67" s="35"/>
      <c r="F67" s="8"/>
      <c r="G67" s="35"/>
      <c r="H67" s="60"/>
      <c r="I67" s="60"/>
      <c r="J67" s="35"/>
      <c r="K67" s="55" t="str">
        <f t="shared" si="12"/>
        <v/>
      </c>
      <c r="L67" s="56"/>
      <c r="M67" s="6" t="str">
        <f>IF(J67="","",(K67/J67)/LOOKUP(RIGHT($D$2,3),定数!$A$6:$A$13,定数!$B$6:$B$13))</f>
        <v/>
      </c>
      <c r="N67" s="35"/>
      <c r="O67" s="8"/>
      <c r="P67" s="54"/>
      <c r="Q67" s="54"/>
      <c r="R67" s="57" t="str">
        <f>IF(P67="","",T67*M67*LOOKUP(RIGHT($D$2,3),定数!$A$6:$A$13,定数!$B$6:$B$13))</f>
        <v/>
      </c>
      <c r="S67" s="57"/>
      <c r="T67" s="58" t="str">
        <f t="shared" si="5"/>
        <v/>
      </c>
      <c r="U67" s="58"/>
      <c r="V67" t="str">
        <f t="shared" si="8"/>
        <v/>
      </c>
      <c r="W67" t="str">
        <f t="shared" si="3"/>
        <v/>
      </c>
      <c r="X67" s="41" t="str">
        <f t="shared" si="6"/>
        <v/>
      </c>
      <c r="Y67" s="42" t="str">
        <f t="shared" si="7"/>
        <v/>
      </c>
    </row>
    <row r="68" spans="2:25" x14ac:dyDescent="0.2">
      <c r="B68" s="35">
        <v>61</v>
      </c>
      <c r="C68" s="53" t="str">
        <f t="shared" si="9"/>
        <v/>
      </c>
      <c r="D68" s="53"/>
      <c r="E68" s="35"/>
      <c r="F68" s="8"/>
      <c r="G68" s="35"/>
      <c r="H68" s="60"/>
      <c r="I68" s="60"/>
      <c r="J68" s="35"/>
      <c r="K68" s="55" t="str">
        <f t="shared" si="12"/>
        <v/>
      </c>
      <c r="L68" s="56"/>
      <c r="M68" s="6" t="str">
        <f>IF(J68="","",(K68/J68)/LOOKUP(RIGHT($D$2,3),定数!$A$6:$A$13,定数!$B$6:$B$13))</f>
        <v/>
      </c>
      <c r="N68" s="35"/>
      <c r="O68" s="8"/>
      <c r="P68" s="54"/>
      <c r="Q68" s="54"/>
      <c r="R68" s="57" t="str">
        <f>IF(P68="","",T68*M68*LOOKUP(RIGHT($D$2,3),定数!$A$6:$A$13,定数!$B$6:$B$13))</f>
        <v/>
      </c>
      <c r="S68" s="57"/>
      <c r="T68" s="58" t="str">
        <f t="shared" si="5"/>
        <v/>
      </c>
      <c r="U68" s="58"/>
      <c r="V68" t="str">
        <f t="shared" si="8"/>
        <v/>
      </c>
      <c r="W68" t="str">
        <f t="shared" si="3"/>
        <v/>
      </c>
      <c r="X68" s="41" t="str">
        <f t="shared" si="6"/>
        <v/>
      </c>
      <c r="Y68" s="42" t="str">
        <f t="shared" si="7"/>
        <v/>
      </c>
    </row>
    <row r="69" spans="2:25" x14ac:dyDescent="0.2">
      <c r="B69" s="35">
        <v>62</v>
      </c>
      <c r="C69" s="53" t="str">
        <f t="shared" si="9"/>
        <v/>
      </c>
      <c r="D69" s="53"/>
      <c r="E69" s="35"/>
      <c r="F69" s="8"/>
      <c r="G69" s="35"/>
      <c r="H69" s="54"/>
      <c r="I69" s="54"/>
      <c r="J69" s="35"/>
      <c r="K69" s="55" t="str">
        <f t="shared" si="12"/>
        <v/>
      </c>
      <c r="L69" s="56"/>
      <c r="M69" s="6" t="str">
        <f>IF(J69="","",(K69/J69)/LOOKUP(RIGHT($D$2,3),定数!$A$6:$A$13,定数!$B$6:$B$13))</f>
        <v/>
      </c>
      <c r="N69" s="35"/>
      <c r="O69" s="8"/>
      <c r="P69" s="54"/>
      <c r="Q69" s="54"/>
      <c r="R69" s="57" t="str">
        <f>IF(P69="","",T69*M69*LOOKUP(RIGHT($D$2,3),定数!$A$6:$A$13,定数!$B$6:$B$13))</f>
        <v/>
      </c>
      <c r="S69" s="57"/>
      <c r="T69" s="58" t="str">
        <f t="shared" si="5"/>
        <v/>
      </c>
      <c r="U69" s="58"/>
      <c r="V69" t="str">
        <f t="shared" si="8"/>
        <v/>
      </c>
      <c r="W69" t="str">
        <f t="shared" si="3"/>
        <v/>
      </c>
      <c r="X69" s="41" t="str">
        <f t="shared" si="6"/>
        <v/>
      </c>
      <c r="Y69" s="42" t="str">
        <f t="shared" si="7"/>
        <v/>
      </c>
    </row>
    <row r="70" spans="2:25" x14ac:dyDescent="0.2">
      <c r="B70" s="35">
        <v>63</v>
      </c>
      <c r="C70" s="53" t="str">
        <f t="shared" si="9"/>
        <v/>
      </c>
      <c r="D70" s="53"/>
      <c r="E70" s="35"/>
      <c r="F70" s="8"/>
      <c r="G70" s="35"/>
      <c r="H70" s="54"/>
      <c r="I70" s="54"/>
      <c r="J70" s="35"/>
      <c r="K70" s="55" t="str">
        <f t="shared" si="12"/>
        <v/>
      </c>
      <c r="L70" s="56"/>
      <c r="M70" s="6" t="str">
        <f>IF(J70="","",(K70/J70)/LOOKUP(RIGHT($D$2,3),定数!$A$6:$A$13,定数!$B$6:$B$13))</f>
        <v/>
      </c>
      <c r="N70" s="35"/>
      <c r="O70" s="8"/>
      <c r="P70" s="54"/>
      <c r="Q70" s="54"/>
      <c r="R70" s="57" t="str">
        <f>IF(P70="","",T70*M70*LOOKUP(RIGHT($D$2,3),定数!$A$6:$A$13,定数!$B$6:$B$13))</f>
        <v/>
      </c>
      <c r="S70" s="57"/>
      <c r="T70" s="58" t="str">
        <f t="shared" si="5"/>
        <v/>
      </c>
      <c r="U70" s="58"/>
      <c r="V70" t="str">
        <f t="shared" si="8"/>
        <v/>
      </c>
      <c r="W70" t="str">
        <f t="shared" si="3"/>
        <v/>
      </c>
      <c r="X70" s="41" t="str">
        <f t="shared" si="6"/>
        <v/>
      </c>
      <c r="Y70" s="42" t="str">
        <f t="shared" si="7"/>
        <v/>
      </c>
    </row>
    <row r="71" spans="2:25" x14ac:dyDescent="0.2">
      <c r="B71" s="35">
        <v>64</v>
      </c>
      <c r="C71" s="53" t="str">
        <f t="shared" si="9"/>
        <v/>
      </c>
      <c r="D71" s="53"/>
      <c r="E71" s="35"/>
      <c r="F71" s="8"/>
      <c r="G71" s="35"/>
      <c r="H71" s="54"/>
      <c r="I71" s="54"/>
      <c r="J71" s="35"/>
      <c r="K71" s="55" t="str">
        <f t="shared" si="12"/>
        <v/>
      </c>
      <c r="L71" s="56"/>
      <c r="M71" s="6" t="str">
        <f>IF(J71="","",(K71/J71)/LOOKUP(RIGHT($D$2,3),定数!$A$6:$A$13,定数!$B$6:$B$13))</f>
        <v/>
      </c>
      <c r="N71" s="35"/>
      <c r="O71" s="8"/>
      <c r="P71" s="54"/>
      <c r="Q71" s="54"/>
      <c r="R71" s="57" t="str">
        <f>IF(P71="","",T71*M71*LOOKUP(RIGHT($D$2,3),定数!$A$6:$A$13,定数!$B$6:$B$13))</f>
        <v/>
      </c>
      <c r="S71" s="57"/>
      <c r="T71" s="58" t="str">
        <f t="shared" si="5"/>
        <v/>
      </c>
      <c r="U71" s="58"/>
      <c r="V71" t="str">
        <f t="shared" si="8"/>
        <v/>
      </c>
      <c r="W71" t="str">
        <f t="shared" si="3"/>
        <v/>
      </c>
      <c r="X71" s="41" t="str">
        <f t="shared" si="6"/>
        <v/>
      </c>
      <c r="Y71" s="42" t="str">
        <f t="shared" si="7"/>
        <v/>
      </c>
    </row>
    <row r="72" spans="2:25" x14ac:dyDescent="0.2">
      <c r="B72" s="35">
        <v>65</v>
      </c>
      <c r="C72" s="53" t="str">
        <f t="shared" si="9"/>
        <v/>
      </c>
      <c r="D72" s="53"/>
      <c r="E72" s="35"/>
      <c r="F72" s="8"/>
      <c r="G72" s="35"/>
      <c r="H72" s="54"/>
      <c r="I72" s="54"/>
      <c r="J72" s="35"/>
      <c r="K72" s="55" t="str">
        <f t="shared" si="12"/>
        <v/>
      </c>
      <c r="L72" s="56"/>
      <c r="M72" s="6" t="str">
        <f>IF(J72="","",(K72/J72)/LOOKUP(RIGHT($D$2,3),定数!$A$6:$A$13,定数!$B$6:$B$13))</f>
        <v/>
      </c>
      <c r="N72" s="35"/>
      <c r="O72" s="8"/>
      <c r="P72" s="54"/>
      <c r="Q72" s="54"/>
      <c r="R72" s="57" t="str">
        <f>IF(P72="","",T72*M72*LOOKUP(RIGHT($D$2,3),定数!$A$6:$A$13,定数!$B$6:$B$13))</f>
        <v/>
      </c>
      <c r="S72" s="57"/>
      <c r="T72" s="58" t="str">
        <f t="shared" si="5"/>
        <v/>
      </c>
      <c r="U72" s="58"/>
      <c r="V72" t="str">
        <f t="shared" si="8"/>
        <v/>
      </c>
      <c r="W72" t="str">
        <f t="shared" si="3"/>
        <v/>
      </c>
      <c r="X72" s="41" t="str">
        <f t="shared" si="6"/>
        <v/>
      </c>
      <c r="Y72" s="42" t="str">
        <f t="shared" si="7"/>
        <v/>
      </c>
    </row>
    <row r="73" spans="2:25" x14ac:dyDescent="0.2">
      <c r="B73" s="35">
        <v>66</v>
      </c>
      <c r="C73" s="53" t="str">
        <f t="shared" si="9"/>
        <v/>
      </c>
      <c r="D73" s="53"/>
      <c r="E73" s="35"/>
      <c r="F73" s="8"/>
      <c r="G73" s="35"/>
      <c r="H73" s="54"/>
      <c r="I73" s="54"/>
      <c r="J73" s="35"/>
      <c r="K73" s="55" t="str">
        <f t="shared" si="12"/>
        <v/>
      </c>
      <c r="L73" s="56"/>
      <c r="M73" s="6" t="str">
        <f>IF(J73="","",(K73/J73)/LOOKUP(RIGHT($D$2,3),定数!$A$6:$A$13,定数!$B$6:$B$13))</f>
        <v/>
      </c>
      <c r="N73" s="35"/>
      <c r="O73" s="8"/>
      <c r="P73" s="54"/>
      <c r="Q73" s="54"/>
      <c r="R73" s="57" t="str">
        <f>IF(P73="","",T73*M73*LOOKUP(RIGHT($D$2,3),定数!$A$6:$A$13,定数!$B$6:$B$13))</f>
        <v/>
      </c>
      <c r="S73" s="57"/>
      <c r="T73" s="58" t="str">
        <f t="shared" si="5"/>
        <v/>
      </c>
      <c r="U73" s="58"/>
      <c r="V73" t="str">
        <f t="shared" si="8"/>
        <v/>
      </c>
      <c r="W73" t="str">
        <f t="shared" si="8"/>
        <v/>
      </c>
      <c r="X73" s="41" t="str">
        <f t="shared" si="6"/>
        <v/>
      </c>
      <c r="Y73" s="42" t="str">
        <f t="shared" si="7"/>
        <v/>
      </c>
    </row>
    <row r="74" spans="2:25" x14ac:dyDescent="0.2">
      <c r="B74" s="35">
        <v>67</v>
      </c>
      <c r="C74" s="53" t="str">
        <f t="shared" si="9"/>
        <v/>
      </c>
      <c r="D74" s="53"/>
      <c r="E74" s="35"/>
      <c r="F74" s="8"/>
      <c r="G74" s="35"/>
      <c r="H74" s="54"/>
      <c r="I74" s="54"/>
      <c r="J74" s="35"/>
      <c r="K74" s="55" t="str">
        <f t="shared" ref="K74:K107" si="13">IF(J74="","",C74*0.03)</f>
        <v/>
      </c>
      <c r="L74" s="56"/>
      <c r="M74" s="6" t="str">
        <f>IF(J74="","",(K74/J74)/LOOKUP(RIGHT($D$2,3),定数!$A$6:$A$13,定数!$B$6:$B$13))</f>
        <v/>
      </c>
      <c r="N74" s="35"/>
      <c r="O74" s="8"/>
      <c r="P74" s="54"/>
      <c r="Q74" s="54"/>
      <c r="R74" s="57" t="str">
        <f>IF(P74="","",T74*M74*LOOKUP(RIGHT($D$2,3),定数!$A$6:$A$13,定数!$B$6:$B$13))</f>
        <v/>
      </c>
      <c r="S74" s="57"/>
      <c r="T74" s="58" t="str">
        <f t="shared" si="5"/>
        <v/>
      </c>
      <c r="U74" s="58"/>
      <c r="V74" t="str">
        <f t="shared" ref="V74:W89" si="14">IF(S74&lt;&gt;"",IF(S74&lt;0,1+V73,0),"")</f>
        <v/>
      </c>
      <c r="W74" t="str">
        <f t="shared" si="14"/>
        <v/>
      </c>
      <c r="X74" s="41" t="str">
        <f t="shared" si="6"/>
        <v/>
      </c>
      <c r="Y74" s="42" t="str">
        <f t="shared" si="7"/>
        <v/>
      </c>
    </row>
    <row r="75" spans="2:25" x14ac:dyDescent="0.2">
      <c r="B75" s="35">
        <v>68</v>
      </c>
      <c r="C75" s="53" t="str">
        <f t="shared" si="9"/>
        <v/>
      </c>
      <c r="D75" s="53"/>
      <c r="E75" s="35"/>
      <c r="F75" s="8"/>
      <c r="G75" s="35"/>
      <c r="H75" s="54"/>
      <c r="I75" s="54"/>
      <c r="J75" s="35"/>
      <c r="K75" s="55" t="str">
        <f t="shared" si="13"/>
        <v/>
      </c>
      <c r="L75" s="56"/>
      <c r="M75" s="6" t="str">
        <f>IF(J75="","",(K75/J75)/LOOKUP(RIGHT($D$2,3),定数!$A$6:$A$13,定数!$B$6:$B$13))</f>
        <v/>
      </c>
      <c r="N75" s="35"/>
      <c r="O75" s="8"/>
      <c r="P75" s="54"/>
      <c r="Q75" s="54"/>
      <c r="R75" s="57" t="str">
        <f>IF(P75="","",T75*M75*LOOKUP(RIGHT($D$2,3),定数!$A$6:$A$13,定数!$B$6:$B$13))</f>
        <v/>
      </c>
      <c r="S75" s="57"/>
      <c r="T75" s="58" t="str">
        <f t="shared" ref="T75:T107" si="15">IF(P75="","",IF(G75="買",(P75-H75),(H75-P75))*IF(RIGHT($D$2,3)="JPY",100,10000))</f>
        <v/>
      </c>
      <c r="U75" s="58"/>
      <c r="V75" t="str">
        <f t="shared" si="14"/>
        <v/>
      </c>
      <c r="W75" t="str">
        <f t="shared" si="14"/>
        <v/>
      </c>
      <c r="X75" s="41" t="str">
        <f t="shared" ref="X75:X107" si="16">IF(C75&lt;&gt;"",MAX(X74,C75),"")</f>
        <v/>
      </c>
      <c r="Y75" s="42" t="str">
        <f t="shared" ref="Y75:Y107" si="17">IF(X75&lt;&gt;"",1-(C75/X75),"")</f>
        <v/>
      </c>
    </row>
    <row r="76" spans="2:25" x14ac:dyDescent="0.2">
      <c r="B76" s="35">
        <v>69</v>
      </c>
      <c r="C76" s="53" t="str">
        <f t="shared" si="9"/>
        <v/>
      </c>
      <c r="D76" s="53"/>
      <c r="E76" s="35"/>
      <c r="F76" s="8"/>
      <c r="G76" s="35"/>
      <c r="H76" s="54"/>
      <c r="I76" s="54"/>
      <c r="J76" s="35"/>
      <c r="K76" s="55" t="str">
        <f t="shared" si="13"/>
        <v/>
      </c>
      <c r="L76" s="56"/>
      <c r="M76" s="6" t="str">
        <f>IF(J76="","",(K76/J76)/LOOKUP(RIGHT($D$2,3),定数!$A$6:$A$13,定数!$B$6:$B$13))</f>
        <v/>
      </c>
      <c r="N76" s="35"/>
      <c r="O76" s="8"/>
      <c r="P76" s="54"/>
      <c r="Q76" s="54"/>
      <c r="R76" s="57" t="str">
        <f>IF(P76="","",T76*M76*LOOKUP(RIGHT($D$2,3),定数!$A$6:$A$13,定数!$B$6:$B$13))</f>
        <v/>
      </c>
      <c r="S76" s="57"/>
      <c r="T76" s="58" t="str">
        <f t="shared" si="15"/>
        <v/>
      </c>
      <c r="U76" s="58"/>
      <c r="V76" t="str">
        <f t="shared" si="14"/>
        <v/>
      </c>
      <c r="W76" t="str">
        <f t="shared" si="14"/>
        <v/>
      </c>
      <c r="X76" s="41" t="str">
        <f t="shared" si="16"/>
        <v/>
      </c>
      <c r="Y76" s="42" t="str">
        <f t="shared" si="17"/>
        <v/>
      </c>
    </row>
    <row r="77" spans="2:25" x14ac:dyDescent="0.2">
      <c r="B77" s="35">
        <v>70</v>
      </c>
      <c r="C77" s="53" t="str">
        <f t="shared" si="9"/>
        <v/>
      </c>
      <c r="D77" s="53"/>
      <c r="E77" s="35"/>
      <c r="F77" s="8"/>
      <c r="G77" s="35"/>
      <c r="H77" s="54"/>
      <c r="I77" s="54"/>
      <c r="J77" s="35"/>
      <c r="K77" s="55" t="str">
        <f t="shared" si="13"/>
        <v/>
      </c>
      <c r="L77" s="56"/>
      <c r="M77" s="6" t="str">
        <f>IF(J77="","",(K77/J77)/LOOKUP(RIGHT($D$2,3),定数!$A$6:$A$13,定数!$B$6:$B$13))</f>
        <v/>
      </c>
      <c r="N77" s="35"/>
      <c r="O77" s="8"/>
      <c r="P77" s="54"/>
      <c r="Q77" s="54"/>
      <c r="R77" s="57" t="str">
        <f>IF(P77="","",T77*M77*LOOKUP(RIGHT($D$2,3),定数!$A$6:$A$13,定数!$B$6:$B$13))</f>
        <v/>
      </c>
      <c r="S77" s="57"/>
      <c r="T77" s="58" t="str">
        <f t="shared" si="15"/>
        <v/>
      </c>
      <c r="U77" s="58"/>
      <c r="V77" t="str">
        <f t="shared" si="14"/>
        <v/>
      </c>
      <c r="W77" t="str">
        <f t="shared" si="14"/>
        <v/>
      </c>
      <c r="X77" s="41" t="str">
        <f t="shared" si="16"/>
        <v/>
      </c>
      <c r="Y77" s="42" t="str">
        <f t="shared" si="17"/>
        <v/>
      </c>
    </row>
    <row r="78" spans="2:25" x14ac:dyDescent="0.2">
      <c r="B78" s="35">
        <v>71</v>
      </c>
      <c r="C78" s="53" t="str">
        <f t="shared" si="9"/>
        <v/>
      </c>
      <c r="D78" s="53"/>
      <c r="E78" s="35"/>
      <c r="F78" s="8"/>
      <c r="G78" s="35"/>
      <c r="H78" s="54"/>
      <c r="I78" s="54"/>
      <c r="J78" s="35"/>
      <c r="K78" s="55" t="str">
        <f t="shared" si="13"/>
        <v/>
      </c>
      <c r="L78" s="56"/>
      <c r="M78" s="6" t="str">
        <f>IF(J78="","",(K78/J78)/LOOKUP(RIGHT($D$2,3),定数!$A$6:$A$13,定数!$B$6:$B$13))</f>
        <v/>
      </c>
      <c r="N78" s="35"/>
      <c r="O78" s="8"/>
      <c r="P78" s="54"/>
      <c r="Q78" s="54"/>
      <c r="R78" s="57" t="str">
        <f>IF(P78="","",T78*M78*LOOKUP(RIGHT($D$2,3),定数!$A$6:$A$13,定数!$B$6:$B$13))</f>
        <v/>
      </c>
      <c r="S78" s="57"/>
      <c r="T78" s="58" t="str">
        <f t="shared" si="15"/>
        <v/>
      </c>
      <c r="U78" s="58"/>
      <c r="V78" t="str">
        <f t="shared" si="14"/>
        <v/>
      </c>
      <c r="W78" t="str">
        <f t="shared" si="14"/>
        <v/>
      </c>
      <c r="X78" s="41" t="str">
        <f t="shared" si="16"/>
        <v/>
      </c>
      <c r="Y78" s="42" t="str">
        <f t="shared" si="17"/>
        <v/>
      </c>
    </row>
    <row r="79" spans="2:25" x14ac:dyDescent="0.2">
      <c r="B79" s="35">
        <v>72</v>
      </c>
      <c r="C79" s="53" t="str">
        <f t="shared" si="9"/>
        <v/>
      </c>
      <c r="D79" s="53"/>
      <c r="E79" s="35"/>
      <c r="F79" s="8"/>
      <c r="G79" s="35"/>
      <c r="H79" s="54"/>
      <c r="I79" s="54"/>
      <c r="J79" s="35"/>
      <c r="K79" s="55" t="str">
        <f t="shared" si="13"/>
        <v/>
      </c>
      <c r="L79" s="56"/>
      <c r="M79" s="6" t="str">
        <f>IF(J79="","",(K79/J79)/LOOKUP(RIGHT($D$2,3),定数!$A$6:$A$13,定数!$B$6:$B$13))</f>
        <v/>
      </c>
      <c r="N79" s="35"/>
      <c r="O79" s="8"/>
      <c r="P79" s="54"/>
      <c r="Q79" s="54"/>
      <c r="R79" s="57" t="str">
        <f>IF(P79="","",T79*M79*LOOKUP(RIGHT($D$2,3),定数!$A$6:$A$13,定数!$B$6:$B$13))</f>
        <v/>
      </c>
      <c r="S79" s="57"/>
      <c r="T79" s="58" t="str">
        <f t="shared" si="15"/>
        <v/>
      </c>
      <c r="U79" s="58"/>
      <c r="V79" t="str">
        <f t="shared" si="14"/>
        <v/>
      </c>
      <c r="W79" t="str">
        <f t="shared" si="14"/>
        <v/>
      </c>
      <c r="X79" s="41" t="str">
        <f t="shared" si="16"/>
        <v/>
      </c>
      <c r="Y79" s="42" t="str">
        <f t="shared" si="17"/>
        <v/>
      </c>
    </row>
    <row r="80" spans="2:25" x14ac:dyDescent="0.2">
      <c r="B80" s="35">
        <v>73</v>
      </c>
      <c r="C80" s="53" t="str">
        <f t="shared" si="9"/>
        <v/>
      </c>
      <c r="D80" s="53"/>
      <c r="E80" s="35"/>
      <c r="F80" s="8"/>
      <c r="G80" s="35"/>
      <c r="H80" s="54"/>
      <c r="I80" s="54"/>
      <c r="J80" s="35"/>
      <c r="K80" s="55" t="str">
        <f t="shared" si="13"/>
        <v/>
      </c>
      <c r="L80" s="56"/>
      <c r="M80" s="6" t="str">
        <f>IF(J80="","",(K80/J80)/LOOKUP(RIGHT($D$2,3),定数!$A$6:$A$13,定数!$B$6:$B$13))</f>
        <v/>
      </c>
      <c r="N80" s="35"/>
      <c r="O80" s="8"/>
      <c r="P80" s="54"/>
      <c r="Q80" s="54"/>
      <c r="R80" s="57" t="str">
        <f>IF(P80="","",T80*M80*LOOKUP(RIGHT($D$2,3),定数!$A$6:$A$13,定数!$B$6:$B$13))</f>
        <v/>
      </c>
      <c r="S80" s="57"/>
      <c r="T80" s="58" t="str">
        <f t="shared" si="15"/>
        <v/>
      </c>
      <c r="U80" s="58"/>
      <c r="V80" t="str">
        <f t="shared" si="14"/>
        <v/>
      </c>
      <c r="W80" t="str">
        <f t="shared" si="14"/>
        <v/>
      </c>
      <c r="X80" s="41" t="str">
        <f t="shared" si="16"/>
        <v/>
      </c>
      <c r="Y80" s="42" t="str">
        <f t="shared" si="17"/>
        <v/>
      </c>
    </row>
    <row r="81" spans="2:25" x14ac:dyDescent="0.2">
      <c r="B81" s="35">
        <v>74</v>
      </c>
      <c r="C81" s="53" t="str">
        <f t="shared" si="9"/>
        <v/>
      </c>
      <c r="D81" s="53"/>
      <c r="E81" s="35"/>
      <c r="F81" s="8"/>
      <c r="G81" s="35"/>
      <c r="H81" s="54"/>
      <c r="I81" s="54"/>
      <c r="J81" s="35"/>
      <c r="K81" s="55" t="str">
        <f t="shared" si="13"/>
        <v/>
      </c>
      <c r="L81" s="56"/>
      <c r="M81" s="6" t="str">
        <f>IF(J81="","",(K81/J81)/LOOKUP(RIGHT($D$2,3),定数!$A$6:$A$13,定数!$B$6:$B$13))</f>
        <v/>
      </c>
      <c r="N81" s="35"/>
      <c r="O81" s="8"/>
      <c r="P81" s="54"/>
      <c r="Q81" s="54"/>
      <c r="R81" s="57" t="str">
        <f>IF(P81="","",T81*M81*LOOKUP(RIGHT($D$2,3),定数!$A$6:$A$13,定数!$B$6:$B$13))</f>
        <v/>
      </c>
      <c r="S81" s="57"/>
      <c r="T81" s="58" t="str">
        <f t="shared" si="15"/>
        <v/>
      </c>
      <c r="U81" s="58"/>
      <c r="V81" t="str">
        <f t="shared" si="14"/>
        <v/>
      </c>
      <c r="W81" t="str">
        <f t="shared" si="14"/>
        <v/>
      </c>
      <c r="X81" s="41" t="str">
        <f t="shared" si="16"/>
        <v/>
      </c>
      <c r="Y81" s="42" t="str">
        <f t="shared" si="17"/>
        <v/>
      </c>
    </row>
    <row r="82" spans="2:25" x14ac:dyDescent="0.2">
      <c r="B82" s="35">
        <v>75</v>
      </c>
      <c r="C82" s="53" t="str">
        <f t="shared" si="9"/>
        <v/>
      </c>
      <c r="D82" s="53"/>
      <c r="E82" s="35"/>
      <c r="F82" s="8"/>
      <c r="G82" s="35"/>
      <c r="H82" s="54"/>
      <c r="I82" s="54"/>
      <c r="J82" s="35"/>
      <c r="K82" s="55" t="str">
        <f t="shared" si="13"/>
        <v/>
      </c>
      <c r="L82" s="56"/>
      <c r="M82" s="6" t="str">
        <f>IF(J82="","",(K82/J82)/LOOKUP(RIGHT($D$2,3),定数!$A$6:$A$13,定数!$B$6:$B$13))</f>
        <v/>
      </c>
      <c r="N82" s="35"/>
      <c r="O82" s="8"/>
      <c r="P82" s="54"/>
      <c r="Q82" s="54"/>
      <c r="R82" s="57" t="str">
        <f>IF(P82="","",T82*M82*LOOKUP(RIGHT($D$2,3),定数!$A$6:$A$13,定数!$B$6:$B$13))</f>
        <v/>
      </c>
      <c r="S82" s="57"/>
      <c r="T82" s="58" t="str">
        <f t="shared" si="15"/>
        <v/>
      </c>
      <c r="U82" s="58"/>
      <c r="V82" t="str">
        <f t="shared" si="14"/>
        <v/>
      </c>
      <c r="W82" t="str">
        <f t="shared" si="14"/>
        <v/>
      </c>
      <c r="X82" s="41" t="str">
        <f t="shared" si="16"/>
        <v/>
      </c>
      <c r="Y82" s="42" t="str">
        <f t="shared" si="17"/>
        <v/>
      </c>
    </row>
    <row r="83" spans="2:25" x14ac:dyDescent="0.2">
      <c r="B83" s="35">
        <v>76</v>
      </c>
      <c r="C83" s="53" t="str">
        <f t="shared" si="9"/>
        <v/>
      </c>
      <c r="D83" s="53"/>
      <c r="E83" s="35"/>
      <c r="F83" s="8"/>
      <c r="G83" s="35"/>
      <c r="H83" s="54"/>
      <c r="I83" s="54"/>
      <c r="J83" s="35"/>
      <c r="K83" s="55" t="str">
        <f t="shared" si="13"/>
        <v/>
      </c>
      <c r="L83" s="56"/>
      <c r="M83" s="6" t="str">
        <f>IF(J83="","",(K83/J83)/LOOKUP(RIGHT($D$2,3),定数!$A$6:$A$13,定数!$B$6:$B$13))</f>
        <v/>
      </c>
      <c r="N83" s="35"/>
      <c r="O83" s="8"/>
      <c r="P83" s="54"/>
      <c r="Q83" s="54"/>
      <c r="R83" s="57" t="str">
        <f>IF(P83="","",T83*M83*LOOKUP(RIGHT($D$2,3),定数!$A$6:$A$13,定数!$B$6:$B$13))</f>
        <v/>
      </c>
      <c r="S83" s="57"/>
      <c r="T83" s="58" t="str">
        <f t="shared" si="15"/>
        <v/>
      </c>
      <c r="U83" s="58"/>
      <c r="V83" t="str">
        <f t="shared" si="14"/>
        <v/>
      </c>
      <c r="W83" t="str">
        <f t="shared" si="14"/>
        <v/>
      </c>
      <c r="X83" s="41" t="str">
        <f t="shared" si="16"/>
        <v/>
      </c>
      <c r="Y83" s="42" t="str">
        <f t="shared" si="17"/>
        <v/>
      </c>
    </row>
    <row r="84" spans="2:25" x14ac:dyDescent="0.2">
      <c r="B84" s="35">
        <v>77</v>
      </c>
      <c r="C84" s="53" t="str">
        <f t="shared" si="9"/>
        <v/>
      </c>
      <c r="D84" s="53"/>
      <c r="E84" s="35"/>
      <c r="F84" s="8"/>
      <c r="G84" s="35"/>
      <c r="H84" s="54"/>
      <c r="I84" s="54"/>
      <c r="J84" s="35"/>
      <c r="K84" s="55" t="str">
        <f t="shared" si="13"/>
        <v/>
      </c>
      <c r="L84" s="56"/>
      <c r="M84" s="6" t="str">
        <f>IF(J84="","",(K84/J84)/LOOKUP(RIGHT($D$2,3),定数!$A$6:$A$13,定数!$B$6:$B$13))</f>
        <v/>
      </c>
      <c r="N84" s="35"/>
      <c r="O84" s="8"/>
      <c r="P84" s="54"/>
      <c r="Q84" s="54"/>
      <c r="R84" s="57" t="str">
        <f>IF(P84="","",T84*M84*LOOKUP(RIGHT($D$2,3),定数!$A$6:$A$13,定数!$B$6:$B$13))</f>
        <v/>
      </c>
      <c r="S84" s="57"/>
      <c r="T84" s="58" t="str">
        <f t="shared" si="15"/>
        <v/>
      </c>
      <c r="U84" s="58"/>
      <c r="V84" t="str">
        <f t="shared" si="14"/>
        <v/>
      </c>
      <c r="W84" t="str">
        <f t="shared" si="14"/>
        <v/>
      </c>
      <c r="X84" s="41" t="str">
        <f t="shared" si="16"/>
        <v/>
      </c>
      <c r="Y84" s="42" t="str">
        <f t="shared" si="17"/>
        <v/>
      </c>
    </row>
    <row r="85" spans="2:25" x14ac:dyDescent="0.2">
      <c r="B85" s="35">
        <v>78</v>
      </c>
      <c r="C85" s="53" t="str">
        <f t="shared" si="9"/>
        <v/>
      </c>
      <c r="D85" s="53"/>
      <c r="E85" s="35"/>
      <c r="F85" s="8"/>
      <c r="G85" s="35"/>
      <c r="H85" s="54"/>
      <c r="I85" s="54"/>
      <c r="J85" s="35"/>
      <c r="K85" s="55" t="str">
        <f t="shared" si="13"/>
        <v/>
      </c>
      <c r="L85" s="56"/>
      <c r="M85" s="6" t="str">
        <f>IF(J85="","",(K85/J85)/LOOKUP(RIGHT($D$2,3),定数!$A$6:$A$13,定数!$B$6:$B$13))</f>
        <v/>
      </c>
      <c r="N85" s="35"/>
      <c r="O85" s="8"/>
      <c r="P85" s="54"/>
      <c r="Q85" s="54"/>
      <c r="R85" s="57" t="str">
        <f>IF(P85="","",T85*M85*LOOKUP(RIGHT($D$2,3),定数!$A$6:$A$13,定数!$B$6:$B$13))</f>
        <v/>
      </c>
      <c r="S85" s="57"/>
      <c r="T85" s="58" t="str">
        <f t="shared" si="15"/>
        <v/>
      </c>
      <c r="U85" s="58"/>
      <c r="V85" t="str">
        <f t="shared" si="14"/>
        <v/>
      </c>
      <c r="W85" t="str">
        <f t="shared" si="14"/>
        <v/>
      </c>
      <c r="X85" s="41" t="str">
        <f t="shared" si="16"/>
        <v/>
      </c>
      <c r="Y85" s="42" t="str">
        <f t="shared" si="17"/>
        <v/>
      </c>
    </row>
    <row r="86" spans="2:25" x14ac:dyDescent="0.2">
      <c r="B86" s="35">
        <v>79</v>
      </c>
      <c r="C86" s="53" t="str">
        <f t="shared" si="9"/>
        <v/>
      </c>
      <c r="D86" s="53"/>
      <c r="E86" s="35"/>
      <c r="F86" s="8"/>
      <c r="G86" s="35"/>
      <c r="H86" s="54"/>
      <c r="I86" s="54"/>
      <c r="J86" s="35"/>
      <c r="K86" s="55" t="str">
        <f t="shared" si="13"/>
        <v/>
      </c>
      <c r="L86" s="56"/>
      <c r="M86" s="6" t="str">
        <f>IF(J86="","",(K86/J86)/LOOKUP(RIGHT($D$2,3),定数!$A$6:$A$13,定数!$B$6:$B$13))</f>
        <v/>
      </c>
      <c r="N86" s="35"/>
      <c r="O86" s="8"/>
      <c r="P86" s="54"/>
      <c r="Q86" s="54"/>
      <c r="R86" s="57" t="str">
        <f>IF(P86="","",T86*M86*LOOKUP(RIGHT($D$2,3),定数!$A$6:$A$13,定数!$B$6:$B$13))</f>
        <v/>
      </c>
      <c r="S86" s="57"/>
      <c r="T86" s="58" t="str">
        <f t="shared" si="15"/>
        <v/>
      </c>
      <c r="U86" s="58"/>
      <c r="V86" t="str">
        <f t="shared" si="14"/>
        <v/>
      </c>
      <c r="W86" t="str">
        <f t="shared" si="14"/>
        <v/>
      </c>
      <c r="X86" s="41" t="str">
        <f t="shared" si="16"/>
        <v/>
      </c>
      <c r="Y86" s="42" t="str">
        <f t="shared" si="17"/>
        <v/>
      </c>
    </row>
    <row r="87" spans="2:25" x14ac:dyDescent="0.2">
      <c r="B87" s="35">
        <v>80</v>
      </c>
      <c r="C87" s="53" t="str">
        <f t="shared" si="9"/>
        <v/>
      </c>
      <c r="D87" s="53"/>
      <c r="E87" s="35"/>
      <c r="F87" s="8"/>
      <c r="G87" s="35"/>
      <c r="H87" s="54"/>
      <c r="I87" s="54"/>
      <c r="J87" s="35"/>
      <c r="K87" s="55" t="str">
        <f t="shared" si="13"/>
        <v/>
      </c>
      <c r="L87" s="56"/>
      <c r="M87" s="6" t="str">
        <f>IF(J87="","",(K87/J87)/LOOKUP(RIGHT($D$2,3),定数!$A$6:$A$13,定数!$B$6:$B$13))</f>
        <v/>
      </c>
      <c r="N87" s="35"/>
      <c r="O87" s="8"/>
      <c r="P87" s="54"/>
      <c r="Q87" s="54"/>
      <c r="R87" s="57" t="str">
        <f>IF(P87="","",T87*M87*LOOKUP(RIGHT($D$2,3),定数!$A$6:$A$13,定数!$B$6:$B$13))</f>
        <v/>
      </c>
      <c r="S87" s="57"/>
      <c r="T87" s="58" t="str">
        <f t="shared" si="15"/>
        <v/>
      </c>
      <c r="U87" s="58"/>
      <c r="V87" t="str">
        <f t="shared" si="14"/>
        <v/>
      </c>
      <c r="W87" t="str">
        <f t="shared" si="14"/>
        <v/>
      </c>
      <c r="X87" s="41" t="str">
        <f t="shared" si="16"/>
        <v/>
      </c>
      <c r="Y87" s="42" t="str">
        <f t="shared" si="17"/>
        <v/>
      </c>
    </row>
    <row r="88" spans="2:25" x14ac:dyDescent="0.2">
      <c r="B88" s="35">
        <v>81</v>
      </c>
      <c r="C88" s="53" t="str">
        <f t="shared" ref="C88:C107" si="18">IF(R87="","",C87+R87)</f>
        <v/>
      </c>
      <c r="D88" s="53"/>
      <c r="E88" s="35"/>
      <c r="F88" s="8"/>
      <c r="G88" s="35"/>
      <c r="H88" s="54"/>
      <c r="I88" s="54"/>
      <c r="J88" s="35"/>
      <c r="K88" s="55" t="str">
        <f t="shared" si="13"/>
        <v/>
      </c>
      <c r="L88" s="56"/>
      <c r="M88" s="6" t="str">
        <f>IF(J88="","",(K88/J88)/LOOKUP(RIGHT($D$2,3),定数!$A$6:$A$13,定数!$B$6:$B$13))</f>
        <v/>
      </c>
      <c r="N88" s="35"/>
      <c r="O88" s="8"/>
      <c r="P88" s="54"/>
      <c r="Q88" s="54"/>
      <c r="R88" s="57" t="str">
        <f>IF(P88="","",T88*M88*LOOKUP(RIGHT($D$2,3),定数!$A$6:$A$13,定数!$B$6:$B$13))</f>
        <v/>
      </c>
      <c r="S88" s="57"/>
      <c r="T88" s="58" t="str">
        <f t="shared" si="15"/>
        <v/>
      </c>
      <c r="U88" s="58"/>
      <c r="V88" t="str">
        <f t="shared" si="14"/>
        <v/>
      </c>
      <c r="W88" t="str">
        <f t="shared" si="14"/>
        <v/>
      </c>
      <c r="X88" s="41" t="str">
        <f t="shared" si="16"/>
        <v/>
      </c>
      <c r="Y88" s="42" t="str">
        <f t="shared" si="17"/>
        <v/>
      </c>
    </row>
    <row r="89" spans="2:25" x14ac:dyDescent="0.2">
      <c r="B89" s="35">
        <v>82</v>
      </c>
      <c r="C89" s="53" t="str">
        <f t="shared" si="18"/>
        <v/>
      </c>
      <c r="D89" s="53"/>
      <c r="E89" s="35"/>
      <c r="F89" s="8"/>
      <c r="G89" s="35"/>
      <c r="H89" s="54"/>
      <c r="I89" s="54"/>
      <c r="J89" s="35"/>
      <c r="K89" s="55" t="str">
        <f t="shared" si="13"/>
        <v/>
      </c>
      <c r="L89" s="56"/>
      <c r="M89" s="6" t="str">
        <f>IF(J89="","",(K89/J89)/LOOKUP(RIGHT($D$2,3),定数!$A$6:$A$13,定数!$B$6:$B$13))</f>
        <v/>
      </c>
      <c r="N89" s="35"/>
      <c r="O89" s="8"/>
      <c r="P89" s="54"/>
      <c r="Q89" s="54"/>
      <c r="R89" s="57" t="str">
        <f>IF(P89="","",T89*M89*LOOKUP(RIGHT($D$2,3),定数!$A$6:$A$13,定数!$B$6:$B$13))</f>
        <v/>
      </c>
      <c r="S89" s="57"/>
      <c r="T89" s="58" t="str">
        <f t="shared" si="15"/>
        <v/>
      </c>
      <c r="U89" s="58"/>
      <c r="V89" t="str">
        <f t="shared" si="14"/>
        <v/>
      </c>
      <c r="W89" t="str">
        <f t="shared" si="14"/>
        <v/>
      </c>
      <c r="X89" s="41" t="str">
        <f t="shared" si="16"/>
        <v/>
      </c>
      <c r="Y89" s="42" t="str">
        <f t="shared" si="17"/>
        <v/>
      </c>
    </row>
    <row r="90" spans="2:25" x14ac:dyDescent="0.2">
      <c r="B90" s="35">
        <v>83</v>
      </c>
      <c r="C90" s="53" t="str">
        <f t="shared" si="18"/>
        <v/>
      </c>
      <c r="D90" s="53"/>
      <c r="E90" s="35"/>
      <c r="F90" s="8"/>
      <c r="G90" s="35"/>
      <c r="H90" s="54"/>
      <c r="I90" s="54"/>
      <c r="J90" s="35"/>
      <c r="K90" s="55" t="str">
        <f t="shared" si="13"/>
        <v/>
      </c>
      <c r="L90" s="56"/>
      <c r="M90" s="6" t="str">
        <f>IF(J90="","",(K90/J90)/LOOKUP(RIGHT($D$2,3),定数!$A$6:$A$13,定数!$B$6:$B$13))</f>
        <v/>
      </c>
      <c r="N90" s="35"/>
      <c r="O90" s="8"/>
      <c r="P90" s="54"/>
      <c r="Q90" s="54"/>
      <c r="R90" s="57" t="str">
        <f>IF(P90="","",T90*M90*LOOKUP(RIGHT($D$2,3),定数!$A$6:$A$13,定数!$B$6:$B$13))</f>
        <v/>
      </c>
      <c r="S90" s="57"/>
      <c r="T90" s="58" t="str">
        <f t="shared" si="15"/>
        <v/>
      </c>
      <c r="U90" s="58"/>
      <c r="V90" t="str">
        <f t="shared" ref="V90:W105" si="19">IF(S90&lt;&gt;"",IF(S90&lt;0,1+V89,0),"")</f>
        <v/>
      </c>
      <c r="W90" t="str">
        <f t="shared" si="19"/>
        <v/>
      </c>
      <c r="X90" s="41" t="str">
        <f t="shared" si="16"/>
        <v/>
      </c>
      <c r="Y90" s="42" t="str">
        <f t="shared" si="17"/>
        <v/>
      </c>
    </row>
    <row r="91" spans="2:25" x14ac:dyDescent="0.2">
      <c r="B91" s="35">
        <v>84</v>
      </c>
      <c r="C91" s="53" t="str">
        <f t="shared" si="18"/>
        <v/>
      </c>
      <c r="D91" s="53"/>
      <c r="E91" s="35"/>
      <c r="F91" s="8"/>
      <c r="G91" s="35"/>
      <c r="H91" s="54"/>
      <c r="I91" s="54"/>
      <c r="J91" s="35"/>
      <c r="K91" s="55" t="str">
        <f t="shared" si="13"/>
        <v/>
      </c>
      <c r="L91" s="56"/>
      <c r="M91" s="6" t="str">
        <f>IF(J91="","",(K91/J91)/LOOKUP(RIGHT($D$2,3),定数!$A$6:$A$13,定数!$B$6:$B$13))</f>
        <v/>
      </c>
      <c r="N91" s="35"/>
      <c r="O91" s="8"/>
      <c r="P91" s="54"/>
      <c r="Q91" s="54"/>
      <c r="R91" s="57" t="str">
        <f>IF(P91="","",T91*M91*LOOKUP(RIGHT($D$2,3),定数!$A$6:$A$13,定数!$B$6:$B$13))</f>
        <v/>
      </c>
      <c r="S91" s="57"/>
      <c r="T91" s="58" t="str">
        <f t="shared" si="15"/>
        <v/>
      </c>
      <c r="U91" s="58"/>
      <c r="V91" t="str">
        <f t="shared" si="19"/>
        <v/>
      </c>
      <c r="W91" t="str">
        <f t="shared" si="19"/>
        <v/>
      </c>
      <c r="X91" s="41" t="str">
        <f t="shared" si="16"/>
        <v/>
      </c>
      <c r="Y91" s="42" t="str">
        <f t="shared" si="17"/>
        <v/>
      </c>
    </row>
    <row r="92" spans="2:25" x14ac:dyDescent="0.2">
      <c r="B92" s="35">
        <v>85</v>
      </c>
      <c r="C92" s="53" t="str">
        <f t="shared" si="18"/>
        <v/>
      </c>
      <c r="D92" s="53"/>
      <c r="E92" s="35"/>
      <c r="F92" s="8"/>
      <c r="G92" s="35"/>
      <c r="H92" s="54"/>
      <c r="I92" s="54"/>
      <c r="J92" s="35"/>
      <c r="K92" s="55" t="str">
        <f t="shared" si="13"/>
        <v/>
      </c>
      <c r="L92" s="56"/>
      <c r="M92" s="6" t="str">
        <f>IF(J92="","",(K92/J92)/LOOKUP(RIGHT($D$2,3),定数!$A$6:$A$13,定数!$B$6:$B$13))</f>
        <v/>
      </c>
      <c r="N92" s="35"/>
      <c r="O92" s="8"/>
      <c r="P92" s="54"/>
      <c r="Q92" s="54"/>
      <c r="R92" s="57" t="str">
        <f>IF(P92="","",T92*M92*LOOKUP(RIGHT($D$2,3),定数!$A$6:$A$13,定数!$B$6:$B$13))</f>
        <v/>
      </c>
      <c r="S92" s="57"/>
      <c r="T92" s="58" t="str">
        <f t="shared" si="15"/>
        <v/>
      </c>
      <c r="U92" s="58"/>
      <c r="V92" t="str">
        <f t="shared" si="19"/>
        <v/>
      </c>
      <c r="W92" t="str">
        <f t="shared" si="19"/>
        <v/>
      </c>
      <c r="X92" s="41" t="str">
        <f t="shared" si="16"/>
        <v/>
      </c>
      <c r="Y92" s="42" t="str">
        <f t="shared" si="17"/>
        <v/>
      </c>
    </row>
    <row r="93" spans="2:25" x14ac:dyDescent="0.2">
      <c r="B93" s="35">
        <v>86</v>
      </c>
      <c r="C93" s="53" t="str">
        <f t="shared" si="18"/>
        <v/>
      </c>
      <c r="D93" s="53"/>
      <c r="E93" s="35"/>
      <c r="F93" s="8"/>
      <c r="G93" s="35"/>
      <c r="H93" s="54"/>
      <c r="I93" s="54"/>
      <c r="J93" s="35"/>
      <c r="K93" s="55" t="str">
        <f t="shared" si="13"/>
        <v/>
      </c>
      <c r="L93" s="56"/>
      <c r="M93" s="6" t="str">
        <f>IF(J93="","",(K93/J93)/LOOKUP(RIGHT($D$2,3),定数!$A$6:$A$13,定数!$B$6:$B$13))</f>
        <v/>
      </c>
      <c r="N93" s="35"/>
      <c r="O93" s="8"/>
      <c r="P93" s="54"/>
      <c r="Q93" s="54"/>
      <c r="R93" s="57" t="str">
        <f>IF(P93="","",T93*M93*LOOKUP(RIGHT($D$2,3),定数!$A$6:$A$13,定数!$B$6:$B$13))</f>
        <v/>
      </c>
      <c r="S93" s="57"/>
      <c r="T93" s="58" t="str">
        <f t="shared" si="15"/>
        <v/>
      </c>
      <c r="U93" s="58"/>
      <c r="V93" t="str">
        <f t="shared" si="19"/>
        <v/>
      </c>
      <c r="W93" t="str">
        <f t="shared" si="19"/>
        <v/>
      </c>
      <c r="X93" s="41" t="str">
        <f t="shared" si="16"/>
        <v/>
      </c>
      <c r="Y93" s="42" t="str">
        <f t="shared" si="17"/>
        <v/>
      </c>
    </row>
    <row r="94" spans="2:25" x14ac:dyDescent="0.2">
      <c r="B94" s="35">
        <v>87</v>
      </c>
      <c r="C94" s="53" t="str">
        <f t="shared" si="18"/>
        <v/>
      </c>
      <c r="D94" s="53"/>
      <c r="E94" s="35"/>
      <c r="F94" s="8"/>
      <c r="G94" s="35"/>
      <c r="H94" s="54"/>
      <c r="I94" s="54"/>
      <c r="J94" s="35"/>
      <c r="K94" s="55" t="str">
        <f t="shared" si="13"/>
        <v/>
      </c>
      <c r="L94" s="56"/>
      <c r="M94" s="6" t="str">
        <f>IF(J94="","",(K94/J94)/LOOKUP(RIGHT($D$2,3),定数!$A$6:$A$13,定数!$B$6:$B$13))</f>
        <v/>
      </c>
      <c r="N94" s="35"/>
      <c r="O94" s="8"/>
      <c r="P94" s="54"/>
      <c r="Q94" s="54"/>
      <c r="R94" s="57" t="str">
        <f>IF(P94="","",T94*M94*LOOKUP(RIGHT($D$2,3),定数!$A$6:$A$13,定数!$B$6:$B$13))</f>
        <v/>
      </c>
      <c r="S94" s="57"/>
      <c r="T94" s="58" t="str">
        <f t="shared" si="15"/>
        <v/>
      </c>
      <c r="U94" s="58"/>
      <c r="V94" t="str">
        <f t="shared" si="19"/>
        <v/>
      </c>
      <c r="W94" t="str">
        <f t="shared" si="19"/>
        <v/>
      </c>
      <c r="X94" s="41" t="str">
        <f t="shared" si="16"/>
        <v/>
      </c>
      <c r="Y94" s="42" t="str">
        <f t="shared" si="17"/>
        <v/>
      </c>
    </row>
    <row r="95" spans="2:25" x14ac:dyDescent="0.2">
      <c r="B95" s="35">
        <v>88</v>
      </c>
      <c r="C95" s="53" t="str">
        <f t="shared" si="18"/>
        <v/>
      </c>
      <c r="D95" s="53"/>
      <c r="E95" s="35"/>
      <c r="F95" s="8"/>
      <c r="G95" s="35"/>
      <c r="H95" s="54"/>
      <c r="I95" s="54"/>
      <c r="J95" s="35"/>
      <c r="K95" s="55" t="str">
        <f t="shared" si="13"/>
        <v/>
      </c>
      <c r="L95" s="56"/>
      <c r="M95" s="6" t="str">
        <f>IF(J95="","",(K95/J95)/LOOKUP(RIGHT($D$2,3),定数!$A$6:$A$13,定数!$B$6:$B$13))</f>
        <v/>
      </c>
      <c r="N95" s="35"/>
      <c r="O95" s="8"/>
      <c r="P95" s="54"/>
      <c r="Q95" s="54"/>
      <c r="R95" s="57" t="str">
        <f>IF(P95="","",T95*M95*LOOKUP(RIGHT($D$2,3),定数!$A$6:$A$13,定数!$B$6:$B$13))</f>
        <v/>
      </c>
      <c r="S95" s="57"/>
      <c r="T95" s="58" t="str">
        <f t="shared" si="15"/>
        <v/>
      </c>
      <c r="U95" s="58"/>
      <c r="V95" t="str">
        <f t="shared" si="19"/>
        <v/>
      </c>
      <c r="W95" t="str">
        <f t="shared" si="19"/>
        <v/>
      </c>
      <c r="X95" s="41" t="str">
        <f t="shared" si="16"/>
        <v/>
      </c>
      <c r="Y95" s="42" t="str">
        <f t="shared" si="17"/>
        <v/>
      </c>
    </row>
    <row r="96" spans="2:25" x14ac:dyDescent="0.2">
      <c r="B96" s="35">
        <v>89</v>
      </c>
      <c r="C96" s="53" t="str">
        <f t="shared" si="18"/>
        <v/>
      </c>
      <c r="D96" s="53"/>
      <c r="E96" s="35"/>
      <c r="F96" s="8"/>
      <c r="G96" s="35"/>
      <c r="H96" s="54"/>
      <c r="I96" s="54"/>
      <c r="J96" s="35"/>
      <c r="K96" s="55" t="str">
        <f t="shared" si="13"/>
        <v/>
      </c>
      <c r="L96" s="56"/>
      <c r="M96" s="6" t="str">
        <f>IF(J96="","",(K96/J96)/LOOKUP(RIGHT($D$2,3),定数!$A$6:$A$13,定数!$B$6:$B$13))</f>
        <v/>
      </c>
      <c r="N96" s="35"/>
      <c r="O96" s="8"/>
      <c r="P96" s="54"/>
      <c r="Q96" s="54"/>
      <c r="R96" s="57" t="str">
        <f>IF(P96="","",T96*M96*LOOKUP(RIGHT($D$2,3),定数!$A$6:$A$13,定数!$B$6:$B$13))</f>
        <v/>
      </c>
      <c r="S96" s="57"/>
      <c r="T96" s="58" t="str">
        <f t="shared" si="15"/>
        <v/>
      </c>
      <c r="U96" s="58"/>
      <c r="V96" t="str">
        <f t="shared" si="19"/>
        <v/>
      </c>
      <c r="W96" t="str">
        <f t="shared" si="19"/>
        <v/>
      </c>
      <c r="X96" s="41" t="str">
        <f t="shared" si="16"/>
        <v/>
      </c>
      <c r="Y96" s="42" t="str">
        <f t="shared" si="17"/>
        <v/>
      </c>
    </row>
    <row r="97" spans="2:25" x14ac:dyDescent="0.2">
      <c r="B97" s="35">
        <v>90</v>
      </c>
      <c r="C97" s="53" t="str">
        <f t="shared" si="18"/>
        <v/>
      </c>
      <c r="D97" s="53"/>
      <c r="E97" s="35"/>
      <c r="F97" s="8"/>
      <c r="G97" s="35"/>
      <c r="H97" s="54"/>
      <c r="I97" s="54"/>
      <c r="J97" s="35"/>
      <c r="K97" s="55" t="str">
        <f t="shared" si="13"/>
        <v/>
      </c>
      <c r="L97" s="56"/>
      <c r="M97" s="6" t="str">
        <f>IF(J97="","",(K97/J97)/LOOKUP(RIGHT($D$2,3),定数!$A$6:$A$13,定数!$B$6:$B$13))</f>
        <v/>
      </c>
      <c r="N97" s="35"/>
      <c r="O97" s="8"/>
      <c r="P97" s="54"/>
      <c r="Q97" s="54"/>
      <c r="R97" s="57" t="str">
        <f>IF(P97="","",T97*M97*LOOKUP(RIGHT($D$2,3),定数!$A$6:$A$13,定数!$B$6:$B$13))</f>
        <v/>
      </c>
      <c r="S97" s="57"/>
      <c r="T97" s="58" t="str">
        <f t="shared" si="15"/>
        <v/>
      </c>
      <c r="U97" s="58"/>
      <c r="V97" t="str">
        <f t="shared" si="19"/>
        <v/>
      </c>
      <c r="W97" t="str">
        <f t="shared" si="19"/>
        <v/>
      </c>
      <c r="X97" s="41" t="str">
        <f t="shared" si="16"/>
        <v/>
      </c>
      <c r="Y97" s="42" t="str">
        <f t="shared" si="17"/>
        <v/>
      </c>
    </row>
    <row r="98" spans="2:25" x14ac:dyDescent="0.2">
      <c r="B98" s="35">
        <v>91</v>
      </c>
      <c r="C98" s="53" t="str">
        <f t="shared" si="18"/>
        <v/>
      </c>
      <c r="D98" s="53"/>
      <c r="E98" s="35"/>
      <c r="F98" s="8"/>
      <c r="G98" s="35"/>
      <c r="H98" s="54"/>
      <c r="I98" s="54"/>
      <c r="J98" s="35"/>
      <c r="K98" s="55" t="str">
        <f t="shared" si="13"/>
        <v/>
      </c>
      <c r="L98" s="56"/>
      <c r="M98" s="6" t="str">
        <f>IF(J98="","",(K98/J98)/LOOKUP(RIGHT($D$2,3),定数!$A$6:$A$13,定数!$B$6:$B$13))</f>
        <v/>
      </c>
      <c r="N98" s="35"/>
      <c r="O98" s="8"/>
      <c r="P98" s="54"/>
      <c r="Q98" s="54"/>
      <c r="R98" s="57" t="str">
        <f>IF(P98="","",T98*M98*LOOKUP(RIGHT($D$2,3),定数!$A$6:$A$13,定数!$B$6:$B$13))</f>
        <v/>
      </c>
      <c r="S98" s="57"/>
      <c r="T98" s="58" t="str">
        <f t="shared" si="15"/>
        <v/>
      </c>
      <c r="U98" s="58"/>
      <c r="V98" t="str">
        <f t="shared" si="19"/>
        <v/>
      </c>
      <c r="W98" t="str">
        <f t="shared" si="19"/>
        <v/>
      </c>
      <c r="X98" s="41" t="str">
        <f t="shared" si="16"/>
        <v/>
      </c>
      <c r="Y98" s="42" t="str">
        <f t="shared" si="17"/>
        <v/>
      </c>
    </row>
    <row r="99" spans="2:25" x14ac:dyDescent="0.2">
      <c r="B99" s="35">
        <v>92</v>
      </c>
      <c r="C99" s="53" t="str">
        <f t="shared" si="18"/>
        <v/>
      </c>
      <c r="D99" s="53"/>
      <c r="E99" s="35"/>
      <c r="F99" s="8"/>
      <c r="G99" s="35"/>
      <c r="H99" s="54"/>
      <c r="I99" s="54"/>
      <c r="J99" s="35"/>
      <c r="K99" s="55" t="str">
        <f t="shared" si="13"/>
        <v/>
      </c>
      <c r="L99" s="56"/>
      <c r="M99" s="6" t="str">
        <f>IF(J99="","",(K99/J99)/LOOKUP(RIGHT($D$2,3),定数!$A$6:$A$13,定数!$B$6:$B$13))</f>
        <v/>
      </c>
      <c r="N99" s="35"/>
      <c r="O99" s="8"/>
      <c r="P99" s="54"/>
      <c r="Q99" s="54"/>
      <c r="R99" s="57" t="str">
        <f>IF(P99="","",T99*M99*LOOKUP(RIGHT($D$2,3),定数!$A$6:$A$13,定数!$B$6:$B$13))</f>
        <v/>
      </c>
      <c r="S99" s="57"/>
      <c r="T99" s="58" t="str">
        <f t="shared" si="15"/>
        <v/>
      </c>
      <c r="U99" s="58"/>
      <c r="V99" t="str">
        <f t="shared" si="19"/>
        <v/>
      </c>
      <c r="W99" t="str">
        <f t="shared" si="19"/>
        <v/>
      </c>
      <c r="X99" s="41" t="str">
        <f t="shared" si="16"/>
        <v/>
      </c>
      <c r="Y99" s="42" t="str">
        <f t="shared" si="17"/>
        <v/>
      </c>
    </row>
    <row r="100" spans="2:25" x14ac:dyDescent="0.2">
      <c r="B100" s="35">
        <v>93</v>
      </c>
      <c r="C100" s="53" t="str">
        <f t="shared" si="18"/>
        <v/>
      </c>
      <c r="D100" s="53"/>
      <c r="E100" s="35"/>
      <c r="F100" s="8"/>
      <c r="G100" s="35"/>
      <c r="H100" s="54"/>
      <c r="I100" s="54"/>
      <c r="J100" s="35"/>
      <c r="K100" s="55" t="str">
        <f t="shared" si="13"/>
        <v/>
      </c>
      <c r="L100" s="56"/>
      <c r="M100" s="6" t="str">
        <f>IF(J100="","",(K100/J100)/LOOKUP(RIGHT($D$2,3),定数!$A$6:$A$13,定数!$B$6:$B$13))</f>
        <v/>
      </c>
      <c r="N100" s="35"/>
      <c r="O100" s="8"/>
      <c r="P100" s="54"/>
      <c r="Q100" s="54"/>
      <c r="R100" s="57" t="str">
        <f>IF(P100="","",T100*M100*LOOKUP(RIGHT($D$2,3),定数!$A$6:$A$13,定数!$B$6:$B$13))</f>
        <v/>
      </c>
      <c r="S100" s="57"/>
      <c r="T100" s="58" t="str">
        <f t="shared" si="15"/>
        <v/>
      </c>
      <c r="U100" s="58"/>
      <c r="V100" t="str">
        <f t="shared" si="19"/>
        <v/>
      </c>
      <c r="W100" t="str">
        <f t="shared" si="19"/>
        <v/>
      </c>
      <c r="X100" s="41" t="str">
        <f t="shared" si="16"/>
        <v/>
      </c>
      <c r="Y100" s="42" t="str">
        <f t="shared" si="17"/>
        <v/>
      </c>
    </row>
    <row r="101" spans="2:25" x14ac:dyDescent="0.2">
      <c r="B101" s="35">
        <v>94</v>
      </c>
      <c r="C101" s="53" t="str">
        <f t="shared" si="18"/>
        <v/>
      </c>
      <c r="D101" s="53"/>
      <c r="E101" s="35"/>
      <c r="F101" s="8"/>
      <c r="G101" s="35"/>
      <c r="H101" s="54"/>
      <c r="I101" s="54"/>
      <c r="J101" s="35"/>
      <c r="K101" s="55" t="str">
        <f t="shared" si="13"/>
        <v/>
      </c>
      <c r="L101" s="56"/>
      <c r="M101" s="6" t="str">
        <f>IF(J101="","",(K101/J101)/LOOKUP(RIGHT($D$2,3),定数!$A$6:$A$13,定数!$B$6:$B$13))</f>
        <v/>
      </c>
      <c r="N101" s="35"/>
      <c r="O101" s="8"/>
      <c r="P101" s="54"/>
      <c r="Q101" s="54"/>
      <c r="R101" s="57" t="str">
        <f>IF(P101="","",T101*M101*LOOKUP(RIGHT($D$2,3),定数!$A$6:$A$13,定数!$B$6:$B$13))</f>
        <v/>
      </c>
      <c r="S101" s="57"/>
      <c r="T101" s="58" t="str">
        <f t="shared" si="15"/>
        <v/>
      </c>
      <c r="U101" s="58"/>
      <c r="V101" t="str">
        <f t="shared" si="19"/>
        <v/>
      </c>
      <c r="W101" t="str">
        <f t="shared" si="19"/>
        <v/>
      </c>
      <c r="X101" s="41" t="str">
        <f t="shared" si="16"/>
        <v/>
      </c>
      <c r="Y101" s="42" t="str">
        <f t="shared" si="17"/>
        <v/>
      </c>
    </row>
    <row r="102" spans="2:25" x14ac:dyDescent="0.2">
      <c r="B102" s="35">
        <v>95</v>
      </c>
      <c r="C102" s="53" t="str">
        <f t="shared" si="18"/>
        <v/>
      </c>
      <c r="D102" s="53"/>
      <c r="E102" s="35"/>
      <c r="F102" s="8"/>
      <c r="G102" s="35"/>
      <c r="H102" s="54"/>
      <c r="I102" s="54"/>
      <c r="J102" s="35"/>
      <c r="K102" s="55" t="str">
        <f t="shared" si="13"/>
        <v/>
      </c>
      <c r="L102" s="56"/>
      <c r="M102" s="6" t="str">
        <f>IF(J102="","",(K102/J102)/LOOKUP(RIGHT($D$2,3),定数!$A$6:$A$13,定数!$B$6:$B$13))</f>
        <v/>
      </c>
      <c r="N102" s="35"/>
      <c r="O102" s="8"/>
      <c r="P102" s="54"/>
      <c r="Q102" s="54"/>
      <c r="R102" s="57" t="str">
        <f>IF(P102="","",T102*M102*LOOKUP(RIGHT($D$2,3),定数!$A$6:$A$13,定数!$B$6:$B$13))</f>
        <v/>
      </c>
      <c r="S102" s="57"/>
      <c r="T102" s="58" t="str">
        <f t="shared" si="15"/>
        <v/>
      </c>
      <c r="U102" s="58"/>
      <c r="V102" t="str">
        <f t="shared" si="19"/>
        <v/>
      </c>
      <c r="W102" t="str">
        <f t="shared" si="19"/>
        <v/>
      </c>
      <c r="X102" s="41" t="str">
        <f t="shared" si="16"/>
        <v/>
      </c>
      <c r="Y102" s="42" t="str">
        <f t="shared" si="17"/>
        <v/>
      </c>
    </row>
    <row r="103" spans="2:25" x14ac:dyDescent="0.2">
      <c r="B103" s="35">
        <v>96</v>
      </c>
      <c r="C103" s="53" t="str">
        <f t="shared" si="18"/>
        <v/>
      </c>
      <c r="D103" s="53"/>
      <c r="E103" s="35"/>
      <c r="F103" s="8"/>
      <c r="G103" s="35"/>
      <c r="H103" s="54"/>
      <c r="I103" s="54"/>
      <c r="J103" s="35"/>
      <c r="K103" s="55" t="str">
        <f t="shared" si="13"/>
        <v/>
      </c>
      <c r="L103" s="56"/>
      <c r="M103" s="6" t="str">
        <f>IF(J103="","",(K103/J103)/LOOKUP(RIGHT($D$2,3),定数!$A$6:$A$13,定数!$B$6:$B$13))</f>
        <v/>
      </c>
      <c r="N103" s="35"/>
      <c r="O103" s="8"/>
      <c r="P103" s="54"/>
      <c r="Q103" s="54"/>
      <c r="R103" s="57" t="str">
        <f>IF(P103="","",T103*M103*LOOKUP(RIGHT($D$2,3),定数!$A$6:$A$13,定数!$B$6:$B$13))</f>
        <v/>
      </c>
      <c r="S103" s="57"/>
      <c r="T103" s="58" t="str">
        <f t="shared" si="15"/>
        <v/>
      </c>
      <c r="U103" s="58"/>
      <c r="V103" t="str">
        <f t="shared" si="19"/>
        <v/>
      </c>
      <c r="W103" t="str">
        <f t="shared" si="19"/>
        <v/>
      </c>
      <c r="X103" s="41" t="str">
        <f t="shared" si="16"/>
        <v/>
      </c>
      <c r="Y103" s="42" t="str">
        <f t="shared" si="17"/>
        <v/>
      </c>
    </row>
    <row r="104" spans="2:25" x14ac:dyDescent="0.2">
      <c r="B104" s="35">
        <v>97</v>
      </c>
      <c r="C104" s="53" t="str">
        <f t="shared" si="18"/>
        <v/>
      </c>
      <c r="D104" s="53"/>
      <c r="E104" s="35"/>
      <c r="F104" s="8"/>
      <c r="G104" s="35"/>
      <c r="H104" s="54"/>
      <c r="I104" s="54"/>
      <c r="J104" s="35"/>
      <c r="K104" s="55" t="str">
        <f t="shared" si="13"/>
        <v/>
      </c>
      <c r="L104" s="56"/>
      <c r="M104" s="6" t="str">
        <f>IF(J104="","",(K104/J104)/LOOKUP(RIGHT($D$2,3),定数!$A$6:$A$13,定数!$B$6:$B$13))</f>
        <v/>
      </c>
      <c r="N104" s="35"/>
      <c r="O104" s="8"/>
      <c r="P104" s="54"/>
      <c r="Q104" s="54"/>
      <c r="R104" s="57" t="str">
        <f>IF(P104="","",T104*M104*LOOKUP(RIGHT($D$2,3),定数!$A$6:$A$13,定数!$B$6:$B$13))</f>
        <v/>
      </c>
      <c r="S104" s="57"/>
      <c r="T104" s="58" t="str">
        <f t="shared" si="15"/>
        <v/>
      </c>
      <c r="U104" s="58"/>
      <c r="V104" t="str">
        <f t="shared" si="19"/>
        <v/>
      </c>
      <c r="W104" t="str">
        <f t="shared" si="19"/>
        <v/>
      </c>
      <c r="X104" s="41" t="str">
        <f t="shared" si="16"/>
        <v/>
      </c>
      <c r="Y104" s="42" t="str">
        <f t="shared" si="17"/>
        <v/>
      </c>
    </row>
    <row r="105" spans="2:25" x14ac:dyDescent="0.2">
      <c r="B105" s="35">
        <v>98</v>
      </c>
      <c r="C105" s="53" t="str">
        <f t="shared" si="18"/>
        <v/>
      </c>
      <c r="D105" s="53"/>
      <c r="E105" s="35"/>
      <c r="F105" s="8"/>
      <c r="G105" s="35"/>
      <c r="H105" s="54"/>
      <c r="I105" s="54"/>
      <c r="J105" s="35"/>
      <c r="K105" s="55" t="str">
        <f t="shared" si="13"/>
        <v/>
      </c>
      <c r="L105" s="56"/>
      <c r="M105" s="6" t="str">
        <f>IF(J105="","",(K105/J105)/LOOKUP(RIGHT($D$2,3),定数!$A$6:$A$13,定数!$B$6:$B$13))</f>
        <v/>
      </c>
      <c r="N105" s="35"/>
      <c r="O105" s="8"/>
      <c r="P105" s="54"/>
      <c r="Q105" s="54"/>
      <c r="R105" s="57" t="str">
        <f>IF(P105="","",T105*M105*LOOKUP(RIGHT($D$2,3),定数!$A$6:$A$13,定数!$B$6:$B$13))</f>
        <v/>
      </c>
      <c r="S105" s="57"/>
      <c r="T105" s="58" t="str">
        <f t="shared" si="15"/>
        <v/>
      </c>
      <c r="U105" s="58"/>
      <c r="V105" t="str">
        <f t="shared" si="19"/>
        <v/>
      </c>
      <c r="W105" t="str">
        <f t="shared" si="19"/>
        <v/>
      </c>
      <c r="X105" s="41" t="str">
        <f t="shared" si="16"/>
        <v/>
      </c>
      <c r="Y105" s="42" t="str">
        <f t="shared" si="17"/>
        <v/>
      </c>
    </row>
    <row r="106" spans="2:25" x14ac:dyDescent="0.2">
      <c r="B106" s="35">
        <v>99</v>
      </c>
      <c r="C106" s="53" t="str">
        <f t="shared" si="18"/>
        <v/>
      </c>
      <c r="D106" s="53"/>
      <c r="E106" s="35"/>
      <c r="F106" s="8"/>
      <c r="G106" s="35"/>
      <c r="H106" s="54"/>
      <c r="I106" s="54"/>
      <c r="J106" s="35"/>
      <c r="K106" s="55" t="str">
        <f t="shared" si="13"/>
        <v/>
      </c>
      <c r="L106" s="56"/>
      <c r="M106" s="6" t="str">
        <f>IF(J106="","",(K106/J106)/LOOKUP(RIGHT($D$2,3),定数!$A$6:$A$13,定数!$B$6:$B$13))</f>
        <v/>
      </c>
      <c r="N106" s="35"/>
      <c r="O106" s="8"/>
      <c r="P106" s="54"/>
      <c r="Q106" s="54"/>
      <c r="R106" s="57" t="str">
        <f>IF(P106="","",T106*M106*LOOKUP(RIGHT($D$2,3),定数!$A$6:$A$13,定数!$B$6:$B$13))</f>
        <v/>
      </c>
      <c r="S106" s="57"/>
      <c r="T106" s="58" t="str">
        <f t="shared" si="15"/>
        <v/>
      </c>
      <c r="U106" s="58"/>
      <c r="V106" t="str">
        <f>IF(S106&lt;&gt;"",IF(S106&lt;0,1+V105,0),"")</f>
        <v/>
      </c>
      <c r="W106" t="str">
        <f>IF(T106&lt;&gt;"",IF(T106&lt;0,1+W105,0),"")</f>
        <v/>
      </c>
      <c r="X106" s="41" t="str">
        <f t="shared" si="16"/>
        <v/>
      </c>
      <c r="Y106" s="42" t="str">
        <f t="shared" si="17"/>
        <v/>
      </c>
    </row>
    <row r="107" spans="2:25" x14ac:dyDescent="0.2">
      <c r="B107" s="35">
        <v>100</v>
      </c>
      <c r="C107" s="53" t="str">
        <f t="shared" si="18"/>
        <v/>
      </c>
      <c r="D107" s="53"/>
      <c r="E107" s="35"/>
      <c r="F107" s="8"/>
      <c r="G107" s="35"/>
      <c r="H107" s="54"/>
      <c r="I107" s="54"/>
      <c r="J107" s="35"/>
      <c r="K107" s="55" t="str">
        <f t="shared" si="13"/>
        <v/>
      </c>
      <c r="L107" s="56"/>
      <c r="M107" s="6" t="str">
        <f>IF(J107="","",(K107/J107)/LOOKUP(RIGHT($D$2,3),定数!$A$6:$A$13,定数!$B$6:$B$13))</f>
        <v/>
      </c>
      <c r="N107" s="35"/>
      <c r="O107" s="8"/>
      <c r="P107" s="54"/>
      <c r="Q107" s="54"/>
      <c r="R107" s="57" t="str">
        <f>IF(P107="","",T107*M107*LOOKUP(RIGHT($D$2,3),定数!$A$6:$A$13,定数!$B$6:$B$13))</f>
        <v/>
      </c>
      <c r="S107" s="57"/>
      <c r="T107" s="58" t="str">
        <f t="shared" si="15"/>
        <v/>
      </c>
      <c r="U107" s="58"/>
      <c r="V107" t="str">
        <f>IF(S107&lt;&gt;"",IF(S107&lt;0,1+V106,0),"")</f>
        <v/>
      </c>
      <c r="W107" t="str">
        <f>IF(T107&lt;&gt;"",IF(T107&lt;0,1+W106,0),"")</f>
        <v/>
      </c>
      <c r="X107" s="41" t="str">
        <f t="shared" si="16"/>
        <v/>
      </c>
      <c r="Y107" s="42" t="str">
        <f t="shared" si="17"/>
        <v/>
      </c>
    </row>
    <row r="108" spans="2:25" x14ac:dyDescent="0.2">
      <c r="B108" s="1"/>
      <c r="C108" s="1"/>
      <c r="D108" s="1"/>
      <c r="E108" s="1"/>
      <c r="F108" s="1"/>
      <c r="G108" s="1"/>
      <c r="H108" s="1"/>
      <c r="I108" s="1"/>
      <c r="J108" s="1"/>
      <c r="K108" s="1"/>
      <c r="L108" s="1"/>
      <c r="M108" s="1"/>
      <c r="N108" s="1"/>
      <c r="O108" s="1"/>
      <c r="P108" s="1"/>
      <c r="Q108" s="1"/>
      <c r="R108" s="1"/>
    </row>
  </sheetData>
  <mergeCells count="629">
    <mergeCell ref="C106:D106"/>
    <mergeCell ref="H106:I106"/>
    <mergeCell ref="K106:L106"/>
    <mergeCell ref="P106:Q106"/>
    <mergeCell ref="R106:S106"/>
    <mergeCell ref="T106:U106"/>
    <mergeCell ref="C107:D107"/>
    <mergeCell ref="H107:I107"/>
    <mergeCell ref="K107:L107"/>
    <mergeCell ref="P107:Q107"/>
    <mergeCell ref="R107:S107"/>
    <mergeCell ref="T107:U107"/>
    <mergeCell ref="C104:D104"/>
    <mergeCell ref="H104:I104"/>
    <mergeCell ref="K104:L104"/>
    <mergeCell ref="P104:Q104"/>
    <mergeCell ref="R104:S104"/>
    <mergeCell ref="T104:U104"/>
    <mergeCell ref="C105:D105"/>
    <mergeCell ref="H105:I105"/>
    <mergeCell ref="K105:L105"/>
    <mergeCell ref="P105:Q105"/>
    <mergeCell ref="R105:S105"/>
    <mergeCell ref="T105:U105"/>
    <mergeCell ref="C102:D102"/>
    <mergeCell ref="H102:I102"/>
    <mergeCell ref="K102:L102"/>
    <mergeCell ref="P102:Q102"/>
    <mergeCell ref="R102:S102"/>
    <mergeCell ref="T102:U102"/>
    <mergeCell ref="C103:D103"/>
    <mergeCell ref="H103:I103"/>
    <mergeCell ref="K103:L103"/>
    <mergeCell ref="P103:Q103"/>
    <mergeCell ref="R103:S103"/>
    <mergeCell ref="T103:U103"/>
    <mergeCell ref="C100:D100"/>
    <mergeCell ref="H100:I100"/>
    <mergeCell ref="K100:L100"/>
    <mergeCell ref="P100:Q100"/>
    <mergeCell ref="R100:S100"/>
    <mergeCell ref="T100:U100"/>
    <mergeCell ref="C101:D101"/>
    <mergeCell ref="H101:I101"/>
    <mergeCell ref="K101:L101"/>
    <mergeCell ref="P101:Q101"/>
    <mergeCell ref="R101:S101"/>
    <mergeCell ref="T101:U101"/>
    <mergeCell ref="C98:D98"/>
    <mergeCell ref="H98:I98"/>
    <mergeCell ref="K98:L98"/>
    <mergeCell ref="P98:Q98"/>
    <mergeCell ref="R98:S98"/>
    <mergeCell ref="T98:U98"/>
    <mergeCell ref="C99:D99"/>
    <mergeCell ref="H99:I99"/>
    <mergeCell ref="K99:L99"/>
    <mergeCell ref="P99:Q99"/>
    <mergeCell ref="R99:S99"/>
    <mergeCell ref="T99:U99"/>
    <mergeCell ref="C96:D96"/>
    <mergeCell ref="H96:I96"/>
    <mergeCell ref="K96:L96"/>
    <mergeCell ref="P96:Q96"/>
    <mergeCell ref="R96:S96"/>
    <mergeCell ref="T96:U96"/>
    <mergeCell ref="C97:D97"/>
    <mergeCell ref="H97:I97"/>
    <mergeCell ref="K97:L97"/>
    <mergeCell ref="P97:Q97"/>
    <mergeCell ref="R97:S97"/>
    <mergeCell ref="T97:U97"/>
    <mergeCell ref="C94:D94"/>
    <mergeCell ref="H94:I94"/>
    <mergeCell ref="K94:L94"/>
    <mergeCell ref="P94:Q94"/>
    <mergeCell ref="R94:S94"/>
    <mergeCell ref="T94:U94"/>
    <mergeCell ref="C95:D95"/>
    <mergeCell ref="H95:I95"/>
    <mergeCell ref="K95:L95"/>
    <mergeCell ref="P95:Q95"/>
    <mergeCell ref="R95:S95"/>
    <mergeCell ref="T95:U95"/>
    <mergeCell ref="C92:D92"/>
    <mergeCell ref="H92:I92"/>
    <mergeCell ref="K92:L92"/>
    <mergeCell ref="P92:Q92"/>
    <mergeCell ref="R92:S92"/>
    <mergeCell ref="T92:U92"/>
    <mergeCell ref="C93:D93"/>
    <mergeCell ref="H93:I93"/>
    <mergeCell ref="K93:L93"/>
    <mergeCell ref="P93:Q93"/>
    <mergeCell ref="R93:S93"/>
    <mergeCell ref="T93:U93"/>
    <mergeCell ref="C90:D90"/>
    <mergeCell ref="H90:I90"/>
    <mergeCell ref="K90:L90"/>
    <mergeCell ref="P90:Q90"/>
    <mergeCell ref="R90:S90"/>
    <mergeCell ref="T90:U90"/>
    <mergeCell ref="C91:D91"/>
    <mergeCell ref="H91:I91"/>
    <mergeCell ref="K91:L91"/>
    <mergeCell ref="P91:Q91"/>
    <mergeCell ref="R91:S91"/>
    <mergeCell ref="T91:U91"/>
    <mergeCell ref="C88:D88"/>
    <mergeCell ref="H88:I88"/>
    <mergeCell ref="K88:L88"/>
    <mergeCell ref="P88:Q88"/>
    <mergeCell ref="R88:S88"/>
    <mergeCell ref="T88:U88"/>
    <mergeCell ref="C89:D89"/>
    <mergeCell ref="H89:I89"/>
    <mergeCell ref="K89:L89"/>
    <mergeCell ref="P89:Q89"/>
    <mergeCell ref="R89:S89"/>
    <mergeCell ref="T89:U89"/>
    <mergeCell ref="C86:D86"/>
    <mergeCell ref="H86:I86"/>
    <mergeCell ref="K86:L86"/>
    <mergeCell ref="P86:Q86"/>
    <mergeCell ref="R86:S86"/>
    <mergeCell ref="T86:U86"/>
    <mergeCell ref="C87:D87"/>
    <mergeCell ref="H87:I87"/>
    <mergeCell ref="K87:L87"/>
    <mergeCell ref="P87:Q87"/>
    <mergeCell ref="R87:S87"/>
    <mergeCell ref="T87:U87"/>
    <mergeCell ref="C84:D84"/>
    <mergeCell ref="H84:I84"/>
    <mergeCell ref="K84:L84"/>
    <mergeCell ref="P84:Q84"/>
    <mergeCell ref="R84:S84"/>
    <mergeCell ref="T84:U84"/>
    <mergeCell ref="C85:D85"/>
    <mergeCell ref="H85:I85"/>
    <mergeCell ref="K85:L85"/>
    <mergeCell ref="P85:Q85"/>
    <mergeCell ref="R85:S85"/>
    <mergeCell ref="T85:U85"/>
    <mergeCell ref="C82:D82"/>
    <mergeCell ref="H82:I82"/>
    <mergeCell ref="K82:L82"/>
    <mergeCell ref="P82:Q82"/>
    <mergeCell ref="R82:S82"/>
    <mergeCell ref="T82:U82"/>
    <mergeCell ref="C83:D83"/>
    <mergeCell ref="H83:I83"/>
    <mergeCell ref="K83:L83"/>
    <mergeCell ref="P83:Q83"/>
    <mergeCell ref="R83:S83"/>
    <mergeCell ref="T83:U83"/>
    <mergeCell ref="C80:D80"/>
    <mergeCell ref="H80:I80"/>
    <mergeCell ref="K80:L80"/>
    <mergeCell ref="P80:Q80"/>
    <mergeCell ref="R80:S80"/>
    <mergeCell ref="T80:U80"/>
    <mergeCell ref="C81:D81"/>
    <mergeCell ref="H81:I81"/>
    <mergeCell ref="K81:L81"/>
    <mergeCell ref="P81:Q81"/>
    <mergeCell ref="R81:S81"/>
    <mergeCell ref="T81:U81"/>
    <mergeCell ref="C78:D78"/>
    <mergeCell ref="H78:I78"/>
    <mergeCell ref="K78:L78"/>
    <mergeCell ref="P78:Q78"/>
    <mergeCell ref="R78:S78"/>
    <mergeCell ref="T78:U78"/>
    <mergeCell ref="C79:D79"/>
    <mergeCell ref="H79:I79"/>
    <mergeCell ref="K79:L79"/>
    <mergeCell ref="P79:Q79"/>
    <mergeCell ref="R79:S79"/>
    <mergeCell ref="T79:U79"/>
    <mergeCell ref="C76:D76"/>
    <mergeCell ref="H76:I76"/>
    <mergeCell ref="K76:L76"/>
    <mergeCell ref="P76:Q76"/>
    <mergeCell ref="R76:S76"/>
    <mergeCell ref="T76:U76"/>
    <mergeCell ref="C77:D77"/>
    <mergeCell ref="H77:I77"/>
    <mergeCell ref="K77:L77"/>
    <mergeCell ref="P77:Q77"/>
    <mergeCell ref="R77:S77"/>
    <mergeCell ref="T77:U77"/>
    <mergeCell ref="C74:D74"/>
    <mergeCell ref="H74:I74"/>
    <mergeCell ref="K74:L74"/>
    <mergeCell ref="P74:Q74"/>
    <mergeCell ref="R74:S74"/>
    <mergeCell ref="T74:U74"/>
    <mergeCell ref="C75:D75"/>
    <mergeCell ref="H75:I75"/>
    <mergeCell ref="K75:L75"/>
    <mergeCell ref="P75:Q75"/>
    <mergeCell ref="R75:S75"/>
    <mergeCell ref="T75:U75"/>
    <mergeCell ref="C72:D72"/>
    <mergeCell ref="H72:I72"/>
    <mergeCell ref="K72:L72"/>
    <mergeCell ref="P72:Q72"/>
    <mergeCell ref="R72:S72"/>
    <mergeCell ref="T72:U72"/>
    <mergeCell ref="C73:D73"/>
    <mergeCell ref="H73:I73"/>
    <mergeCell ref="K73:L73"/>
    <mergeCell ref="P73:Q73"/>
    <mergeCell ref="R73:S73"/>
    <mergeCell ref="T73:U73"/>
    <mergeCell ref="C70:D70"/>
    <mergeCell ref="H70:I70"/>
    <mergeCell ref="K70:L70"/>
    <mergeCell ref="P70:Q70"/>
    <mergeCell ref="R70:S70"/>
    <mergeCell ref="T70:U70"/>
    <mergeCell ref="C71:D71"/>
    <mergeCell ref="H71:I71"/>
    <mergeCell ref="K71:L71"/>
    <mergeCell ref="P71:Q71"/>
    <mergeCell ref="R71:S71"/>
    <mergeCell ref="T71:U71"/>
    <mergeCell ref="C68:D68"/>
    <mergeCell ref="H68:I68"/>
    <mergeCell ref="K68:L68"/>
    <mergeCell ref="P68:Q68"/>
    <mergeCell ref="R68:S68"/>
    <mergeCell ref="T68:U68"/>
    <mergeCell ref="C69:D69"/>
    <mergeCell ref="H69:I69"/>
    <mergeCell ref="K69:L69"/>
    <mergeCell ref="P69:Q69"/>
    <mergeCell ref="R69:S69"/>
    <mergeCell ref="T69:U69"/>
    <mergeCell ref="C66:D66"/>
    <mergeCell ref="H66:I66"/>
    <mergeCell ref="K66:L66"/>
    <mergeCell ref="P66:Q66"/>
    <mergeCell ref="R66:S66"/>
    <mergeCell ref="T66:U66"/>
    <mergeCell ref="C67:D67"/>
    <mergeCell ref="H67:I67"/>
    <mergeCell ref="K67:L67"/>
    <mergeCell ref="P67:Q67"/>
    <mergeCell ref="R67:S67"/>
    <mergeCell ref="T67:U67"/>
    <mergeCell ref="C64:D64"/>
    <mergeCell ref="H64:I64"/>
    <mergeCell ref="K64:L64"/>
    <mergeCell ref="P64:Q64"/>
    <mergeCell ref="R64:S64"/>
    <mergeCell ref="T64:U64"/>
    <mergeCell ref="C65:D65"/>
    <mergeCell ref="H65:I65"/>
    <mergeCell ref="K65:L65"/>
    <mergeCell ref="P65:Q65"/>
    <mergeCell ref="R65:S65"/>
    <mergeCell ref="T65:U65"/>
    <mergeCell ref="C62:D62"/>
    <mergeCell ref="H62:I62"/>
    <mergeCell ref="K62:L62"/>
    <mergeCell ref="P62:Q62"/>
    <mergeCell ref="R62:S62"/>
    <mergeCell ref="T62:U62"/>
    <mergeCell ref="C63:D63"/>
    <mergeCell ref="H63:I63"/>
    <mergeCell ref="K63:L63"/>
    <mergeCell ref="P63:Q63"/>
    <mergeCell ref="R63:S63"/>
    <mergeCell ref="T63:U63"/>
    <mergeCell ref="C60:D60"/>
    <mergeCell ref="H60:I60"/>
    <mergeCell ref="K60:L60"/>
    <mergeCell ref="P60:Q60"/>
    <mergeCell ref="R60:S60"/>
    <mergeCell ref="T60:U60"/>
    <mergeCell ref="C61:D61"/>
    <mergeCell ref="H61:I61"/>
    <mergeCell ref="K61:L61"/>
    <mergeCell ref="P61:Q61"/>
    <mergeCell ref="R61:S61"/>
    <mergeCell ref="T61:U61"/>
    <mergeCell ref="C58:D58"/>
    <mergeCell ref="H58:I58"/>
    <mergeCell ref="K58:L58"/>
    <mergeCell ref="P58:Q58"/>
    <mergeCell ref="R58:S58"/>
    <mergeCell ref="T58:U58"/>
    <mergeCell ref="C59:D59"/>
    <mergeCell ref="H59:I59"/>
    <mergeCell ref="K59:L59"/>
    <mergeCell ref="P59:Q59"/>
    <mergeCell ref="R59:S59"/>
    <mergeCell ref="T59:U59"/>
    <mergeCell ref="C56:D56"/>
    <mergeCell ref="H56:I56"/>
    <mergeCell ref="K56:L56"/>
    <mergeCell ref="P56:Q56"/>
    <mergeCell ref="R56:S56"/>
    <mergeCell ref="T56:U56"/>
    <mergeCell ref="C57:D57"/>
    <mergeCell ref="H57:I57"/>
    <mergeCell ref="K57:L57"/>
    <mergeCell ref="P57:Q57"/>
    <mergeCell ref="R57:S57"/>
    <mergeCell ref="T57:U57"/>
    <mergeCell ref="C54:D54"/>
    <mergeCell ref="H54:I54"/>
    <mergeCell ref="K54:L54"/>
    <mergeCell ref="P54:Q54"/>
    <mergeCell ref="R54:S54"/>
    <mergeCell ref="T54:U54"/>
    <mergeCell ref="C55:D55"/>
    <mergeCell ref="H55:I55"/>
    <mergeCell ref="K55:L55"/>
    <mergeCell ref="P55:Q55"/>
    <mergeCell ref="R55:S55"/>
    <mergeCell ref="T55:U55"/>
    <mergeCell ref="C52:D52"/>
    <mergeCell ref="H52:I52"/>
    <mergeCell ref="K52:L52"/>
    <mergeCell ref="P52:Q52"/>
    <mergeCell ref="R52:S52"/>
    <mergeCell ref="T52:U52"/>
    <mergeCell ref="C53:D53"/>
    <mergeCell ref="H53:I53"/>
    <mergeCell ref="K53:L53"/>
    <mergeCell ref="P53:Q53"/>
    <mergeCell ref="R53:S53"/>
    <mergeCell ref="T53:U53"/>
    <mergeCell ref="C50:D50"/>
    <mergeCell ref="H50:I50"/>
    <mergeCell ref="K50:L50"/>
    <mergeCell ref="P50:Q50"/>
    <mergeCell ref="R50:S50"/>
    <mergeCell ref="T50:U50"/>
    <mergeCell ref="C51:D51"/>
    <mergeCell ref="H51:I51"/>
    <mergeCell ref="K51:L51"/>
    <mergeCell ref="P51:Q51"/>
    <mergeCell ref="R51:S51"/>
    <mergeCell ref="T51:U51"/>
    <mergeCell ref="C48:D48"/>
    <mergeCell ref="H48:I48"/>
    <mergeCell ref="K48:L48"/>
    <mergeCell ref="P48:Q48"/>
    <mergeCell ref="R48:S48"/>
    <mergeCell ref="T48:U48"/>
    <mergeCell ref="C49:D49"/>
    <mergeCell ref="H49:I49"/>
    <mergeCell ref="K49:L49"/>
    <mergeCell ref="P49:Q49"/>
    <mergeCell ref="R49:S49"/>
    <mergeCell ref="T49:U49"/>
    <mergeCell ref="C46:D46"/>
    <mergeCell ref="H46:I46"/>
    <mergeCell ref="K46:L46"/>
    <mergeCell ref="P46:Q46"/>
    <mergeCell ref="R46:S46"/>
    <mergeCell ref="T46:U46"/>
    <mergeCell ref="C47:D47"/>
    <mergeCell ref="H47:I47"/>
    <mergeCell ref="K47:L47"/>
    <mergeCell ref="P47:Q47"/>
    <mergeCell ref="R47:S47"/>
    <mergeCell ref="T47:U47"/>
    <mergeCell ref="C44:D44"/>
    <mergeCell ref="H44:I44"/>
    <mergeCell ref="K44:L44"/>
    <mergeCell ref="P44:Q44"/>
    <mergeCell ref="R44:S44"/>
    <mergeCell ref="T44:U44"/>
    <mergeCell ref="C45:D45"/>
    <mergeCell ref="H45:I45"/>
    <mergeCell ref="K45:L45"/>
    <mergeCell ref="P45:Q45"/>
    <mergeCell ref="R45:S45"/>
    <mergeCell ref="T45:U45"/>
    <mergeCell ref="C42:D42"/>
    <mergeCell ref="H42:I42"/>
    <mergeCell ref="K42:L42"/>
    <mergeCell ref="P42:Q42"/>
    <mergeCell ref="R42:S42"/>
    <mergeCell ref="T42:U42"/>
    <mergeCell ref="C43:D43"/>
    <mergeCell ref="H43:I43"/>
    <mergeCell ref="K43:L43"/>
    <mergeCell ref="P43:Q43"/>
    <mergeCell ref="R43:S43"/>
    <mergeCell ref="T43:U43"/>
    <mergeCell ref="C40:D40"/>
    <mergeCell ref="H40:I40"/>
    <mergeCell ref="K40:L40"/>
    <mergeCell ref="P40:Q40"/>
    <mergeCell ref="R40:S40"/>
    <mergeCell ref="T40:U40"/>
    <mergeCell ref="C41:D41"/>
    <mergeCell ref="H41:I41"/>
    <mergeCell ref="K41:L41"/>
    <mergeCell ref="P41:Q41"/>
    <mergeCell ref="R41:S41"/>
    <mergeCell ref="T41:U41"/>
    <mergeCell ref="C38:D38"/>
    <mergeCell ref="H38:I38"/>
    <mergeCell ref="K38:L38"/>
    <mergeCell ref="P38:Q38"/>
    <mergeCell ref="R38:S38"/>
    <mergeCell ref="T38:U38"/>
    <mergeCell ref="C39:D39"/>
    <mergeCell ref="H39:I39"/>
    <mergeCell ref="K39:L39"/>
    <mergeCell ref="P39:Q39"/>
    <mergeCell ref="R39:S39"/>
    <mergeCell ref="T39:U39"/>
    <mergeCell ref="C37:D37"/>
    <mergeCell ref="H37:I37"/>
    <mergeCell ref="K37:L37"/>
    <mergeCell ref="P37:Q37"/>
    <mergeCell ref="R37:S37"/>
    <mergeCell ref="T37:U37"/>
    <mergeCell ref="C35:D35"/>
    <mergeCell ref="H35:I35"/>
    <mergeCell ref="K35:L35"/>
    <mergeCell ref="P35:Q35"/>
    <mergeCell ref="R35:S35"/>
    <mergeCell ref="T35:U35"/>
    <mergeCell ref="C36:D36"/>
    <mergeCell ref="H36:I36"/>
    <mergeCell ref="K36:L36"/>
    <mergeCell ref="P36:Q36"/>
    <mergeCell ref="R36:S36"/>
    <mergeCell ref="T36:U36"/>
    <mergeCell ref="C33:D33"/>
    <mergeCell ref="H33:I33"/>
    <mergeCell ref="K33:L33"/>
    <mergeCell ref="P33:Q33"/>
    <mergeCell ref="R33:S33"/>
    <mergeCell ref="T33:U33"/>
    <mergeCell ref="C34:D34"/>
    <mergeCell ref="H34:I34"/>
    <mergeCell ref="K34:L34"/>
    <mergeCell ref="P34:Q34"/>
    <mergeCell ref="R34:S34"/>
    <mergeCell ref="T34:U34"/>
    <mergeCell ref="C31:D31"/>
    <mergeCell ref="H31:I31"/>
    <mergeCell ref="K31:L31"/>
    <mergeCell ref="P31:Q31"/>
    <mergeCell ref="R31:S31"/>
    <mergeCell ref="T31:U31"/>
    <mergeCell ref="C32:D32"/>
    <mergeCell ref="H32:I32"/>
    <mergeCell ref="K32:L32"/>
    <mergeCell ref="P32:Q32"/>
    <mergeCell ref="R32:S32"/>
    <mergeCell ref="T32:U32"/>
    <mergeCell ref="C29:D29"/>
    <mergeCell ref="H29:I29"/>
    <mergeCell ref="K29:L29"/>
    <mergeCell ref="P29:Q29"/>
    <mergeCell ref="R29:S29"/>
    <mergeCell ref="T29:U29"/>
    <mergeCell ref="C30:D30"/>
    <mergeCell ref="H30:I30"/>
    <mergeCell ref="K30:L30"/>
    <mergeCell ref="P30:Q30"/>
    <mergeCell ref="R30:S30"/>
    <mergeCell ref="T30:U30"/>
    <mergeCell ref="C27:D27"/>
    <mergeCell ref="H27:I27"/>
    <mergeCell ref="K27:L27"/>
    <mergeCell ref="P27:Q27"/>
    <mergeCell ref="R27:S27"/>
    <mergeCell ref="T27:U27"/>
    <mergeCell ref="C28:D28"/>
    <mergeCell ref="H28:I28"/>
    <mergeCell ref="K28:L28"/>
    <mergeCell ref="P28:Q28"/>
    <mergeCell ref="R28:S28"/>
    <mergeCell ref="T28:U28"/>
    <mergeCell ref="C25:D25"/>
    <mergeCell ref="H25:I25"/>
    <mergeCell ref="K25:L25"/>
    <mergeCell ref="P25:Q25"/>
    <mergeCell ref="R25:S25"/>
    <mergeCell ref="T25:U25"/>
    <mergeCell ref="C26:D26"/>
    <mergeCell ref="H26:I26"/>
    <mergeCell ref="K26:L26"/>
    <mergeCell ref="P26:Q26"/>
    <mergeCell ref="R26:S26"/>
    <mergeCell ref="T26:U26"/>
    <mergeCell ref="C23:D23"/>
    <mergeCell ref="H23:I23"/>
    <mergeCell ref="K23:L23"/>
    <mergeCell ref="P23:Q23"/>
    <mergeCell ref="R23:S23"/>
    <mergeCell ref="T23:U23"/>
    <mergeCell ref="C24:D24"/>
    <mergeCell ref="H24:I24"/>
    <mergeCell ref="K24:L24"/>
    <mergeCell ref="P24:Q24"/>
    <mergeCell ref="R24:S24"/>
    <mergeCell ref="T24:U24"/>
    <mergeCell ref="C21:D21"/>
    <mergeCell ref="H21:I21"/>
    <mergeCell ref="K21:L21"/>
    <mergeCell ref="P21:Q21"/>
    <mergeCell ref="R21:S21"/>
    <mergeCell ref="T21:U21"/>
    <mergeCell ref="C22:D22"/>
    <mergeCell ref="H22:I22"/>
    <mergeCell ref="K22:L22"/>
    <mergeCell ref="P22:Q22"/>
    <mergeCell ref="R22:S22"/>
    <mergeCell ref="T22:U22"/>
    <mergeCell ref="C19:D19"/>
    <mergeCell ref="H19:I19"/>
    <mergeCell ref="K19:L19"/>
    <mergeCell ref="P19:Q19"/>
    <mergeCell ref="R19:S19"/>
    <mergeCell ref="T19:U19"/>
    <mergeCell ref="C20:D20"/>
    <mergeCell ref="H20:I20"/>
    <mergeCell ref="K20:L20"/>
    <mergeCell ref="P20:Q20"/>
    <mergeCell ref="R20:S20"/>
    <mergeCell ref="T20:U20"/>
    <mergeCell ref="C17:D17"/>
    <mergeCell ref="H17:I17"/>
    <mergeCell ref="K17:L17"/>
    <mergeCell ref="P17:Q17"/>
    <mergeCell ref="R17:S17"/>
    <mergeCell ref="T17:U17"/>
    <mergeCell ref="C18:D18"/>
    <mergeCell ref="H18:I18"/>
    <mergeCell ref="K18:L18"/>
    <mergeCell ref="P18:Q18"/>
    <mergeCell ref="R18:S18"/>
    <mergeCell ref="T18:U18"/>
    <mergeCell ref="C15:D15"/>
    <mergeCell ref="H15:I15"/>
    <mergeCell ref="K15:L15"/>
    <mergeCell ref="P15:Q15"/>
    <mergeCell ref="R15:S15"/>
    <mergeCell ref="T15:U15"/>
    <mergeCell ref="C16:D16"/>
    <mergeCell ref="H16:I16"/>
    <mergeCell ref="K16:L16"/>
    <mergeCell ref="P16:Q16"/>
    <mergeCell ref="R16:S16"/>
    <mergeCell ref="T16:U16"/>
    <mergeCell ref="C13:D13"/>
    <mergeCell ref="H13:I13"/>
    <mergeCell ref="K13:L13"/>
    <mergeCell ref="P13:Q13"/>
    <mergeCell ref="R13:S13"/>
    <mergeCell ref="T13:U13"/>
    <mergeCell ref="C14:D14"/>
    <mergeCell ref="H14:I14"/>
    <mergeCell ref="K14:L14"/>
    <mergeCell ref="P14:Q14"/>
    <mergeCell ref="R14:S14"/>
    <mergeCell ref="T14:U14"/>
    <mergeCell ref="C11:D11"/>
    <mergeCell ref="H11:I11"/>
    <mergeCell ref="K11:L11"/>
    <mergeCell ref="P11:Q11"/>
    <mergeCell ref="R11:S11"/>
    <mergeCell ref="T11:U11"/>
    <mergeCell ref="C12:D12"/>
    <mergeCell ref="H12:I12"/>
    <mergeCell ref="K12:L12"/>
    <mergeCell ref="P12:Q12"/>
    <mergeCell ref="R12:S12"/>
    <mergeCell ref="T12:U12"/>
    <mergeCell ref="C9:D9"/>
    <mergeCell ref="H9:I9"/>
    <mergeCell ref="K9:L9"/>
    <mergeCell ref="P9:Q9"/>
    <mergeCell ref="R9:S9"/>
    <mergeCell ref="T9:U9"/>
    <mergeCell ref="C10:D10"/>
    <mergeCell ref="H10:I10"/>
    <mergeCell ref="K10:L10"/>
    <mergeCell ref="P10:Q10"/>
    <mergeCell ref="R10:S10"/>
    <mergeCell ref="T10:U10"/>
    <mergeCell ref="B7:B8"/>
    <mergeCell ref="C7:D8"/>
    <mergeCell ref="E7:I7"/>
    <mergeCell ref="J7:L7"/>
    <mergeCell ref="M7:M8"/>
    <mergeCell ref="N7:Q7"/>
    <mergeCell ref="R7:U7"/>
    <mergeCell ref="H8:I8"/>
    <mergeCell ref="K8:L8"/>
    <mergeCell ref="P8:Q8"/>
    <mergeCell ref="R8:S8"/>
    <mergeCell ref="T8:U8"/>
    <mergeCell ref="B4:C4"/>
    <mergeCell ref="D4:E4"/>
    <mergeCell ref="F4:G4"/>
    <mergeCell ref="H4:I4"/>
    <mergeCell ref="J4:K4"/>
    <mergeCell ref="L4:M4"/>
    <mergeCell ref="N4:O4"/>
    <mergeCell ref="P4:Q4"/>
    <mergeCell ref="J5:K5"/>
    <mergeCell ref="L5:M5"/>
    <mergeCell ref="P5:Q5"/>
    <mergeCell ref="J2:K2"/>
    <mergeCell ref="L2:M2"/>
    <mergeCell ref="N2:O2"/>
    <mergeCell ref="P2:Q2"/>
    <mergeCell ref="B3:C3"/>
    <mergeCell ref="D3:I3"/>
    <mergeCell ref="J3:K3"/>
    <mergeCell ref="L3:Q3"/>
    <mergeCell ref="B2:C2"/>
    <mergeCell ref="D2:E2"/>
    <mergeCell ref="F2:G2"/>
    <mergeCell ref="H2:I2"/>
  </mergeCells>
  <phoneticPr fontId="2"/>
  <conditionalFormatting sqref="G46 G59:G107">
    <cfRule type="cellIs" dxfId="265" priority="301" stopIfTrue="1" operator="equal">
      <formula>"買"</formula>
    </cfRule>
    <cfRule type="cellIs" dxfId="264" priority="302" stopIfTrue="1" operator="equal">
      <formula>"売"</formula>
    </cfRule>
  </conditionalFormatting>
  <conditionalFormatting sqref="G39">
    <cfRule type="cellIs" dxfId="203" priority="97" stopIfTrue="1" operator="equal">
      <formula>"買"</formula>
    </cfRule>
    <cfRule type="cellIs" dxfId="202" priority="98" stopIfTrue="1" operator="equal">
      <formula>"売"</formula>
    </cfRule>
  </conditionalFormatting>
  <conditionalFormatting sqref="G40">
    <cfRule type="cellIs" dxfId="201" priority="95" stopIfTrue="1" operator="equal">
      <formula>"買"</formula>
    </cfRule>
    <cfRule type="cellIs" dxfId="200" priority="96" stopIfTrue="1" operator="equal">
      <formula>"売"</formula>
    </cfRule>
  </conditionalFormatting>
  <conditionalFormatting sqref="G41">
    <cfRule type="cellIs" dxfId="199" priority="93" stopIfTrue="1" operator="equal">
      <formula>"買"</formula>
    </cfRule>
    <cfRule type="cellIs" dxfId="198" priority="94" stopIfTrue="1" operator="equal">
      <formula>"売"</formula>
    </cfRule>
  </conditionalFormatting>
  <conditionalFormatting sqref="G42">
    <cfRule type="cellIs" dxfId="197" priority="91" stopIfTrue="1" operator="equal">
      <formula>"買"</formula>
    </cfRule>
    <cfRule type="cellIs" dxfId="196" priority="92" stopIfTrue="1" operator="equal">
      <formula>"売"</formula>
    </cfRule>
  </conditionalFormatting>
  <conditionalFormatting sqref="G43">
    <cfRule type="cellIs" dxfId="195" priority="89" stopIfTrue="1" operator="equal">
      <formula>"買"</formula>
    </cfRule>
    <cfRule type="cellIs" dxfId="194" priority="90" stopIfTrue="1" operator="equal">
      <formula>"売"</formula>
    </cfRule>
  </conditionalFormatting>
  <conditionalFormatting sqref="G44">
    <cfRule type="cellIs" dxfId="193" priority="87" stopIfTrue="1" operator="equal">
      <formula>"買"</formula>
    </cfRule>
    <cfRule type="cellIs" dxfId="192" priority="88" stopIfTrue="1" operator="equal">
      <formula>"売"</formula>
    </cfRule>
  </conditionalFormatting>
  <conditionalFormatting sqref="G45">
    <cfRule type="cellIs" dxfId="191" priority="85" stopIfTrue="1" operator="equal">
      <formula>"買"</formula>
    </cfRule>
    <cfRule type="cellIs" dxfId="190" priority="86" stopIfTrue="1" operator="equal">
      <formula>"売"</formula>
    </cfRule>
  </conditionalFormatting>
  <conditionalFormatting sqref="G47">
    <cfRule type="cellIs" dxfId="189" priority="83" stopIfTrue="1" operator="equal">
      <formula>"買"</formula>
    </cfRule>
    <cfRule type="cellIs" dxfId="188" priority="84" stopIfTrue="1" operator="equal">
      <formula>"売"</formula>
    </cfRule>
  </conditionalFormatting>
  <conditionalFormatting sqref="G48">
    <cfRule type="cellIs" dxfId="187" priority="81" stopIfTrue="1" operator="equal">
      <formula>"買"</formula>
    </cfRule>
    <cfRule type="cellIs" dxfId="186" priority="82" stopIfTrue="1" operator="equal">
      <formula>"売"</formula>
    </cfRule>
  </conditionalFormatting>
  <conditionalFormatting sqref="G49">
    <cfRule type="cellIs" dxfId="185" priority="79" stopIfTrue="1" operator="equal">
      <formula>"買"</formula>
    </cfRule>
    <cfRule type="cellIs" dxfId="184" priority="80" stopIfTrue="1" operator="equal">
      <formula>"売"</formula>
    </cfRule>
  </conditionalFormatting>
  <conditionalFormatting sqref="G50">
    <cfRule type="cellIs" dxfId="183" priority="77" stopIfTrue="1" operator="equal">
      <formula>"買"</formula>
    </cfRule>
    <cfRule type="cellIs" dxfId="182" priority="78" stopIfTrue="1" operator="equal">
      <formula>"売"</formula>
    </cfRule>
  </conditionalFormatting>
  <conditionalFormatting sqref="G51">
    <cfRule type="cellIs" dxfId="181" priority="75" stopIfTrue="1" operator="equal">
      <formula>"買"</formula>
    </cfRule>
    <cfRule type="cellIs" dxfId="180" priority="76" stopIfTrue="1" operator="equal">
      <formula>"売"</formula>
    </cfRule>
  </conditionalFormatting>
  <conditionalFormatting sqref="G52">
    <cfRule type="cellIs" dxfId="179" priority="73" stopIfTrue="1" operator="equal">
      <formula>"買"</formula>
    </cfRule>
    <cfRule type="cellIs" dxfId="178" priority="74" stopIfTrue="1" operator="equal">
      <formula>"売"</formula>
    </cfRule>
  </conditionalFormatting>
  <conditionalFormatting sqref="G53">
    <cfRule type="cellIs" dxfId="177" priority="71" stopIfTrue="1" operator="equal">
      <formula>"買"</formula>
    </cfRule>
    <cfRule type="cellIs" dxfId="176" priority="72" stopIfTrue="1" operator="equal">
      <formula>"売"</formula>
    </cfRule>
  </conditionalFormatting>
  <conditionalFormatting sqref="G56">
    <cfRule type="cellIs" dxfId="175" priority="65" stopIfTrue="1" operator="equal">
      <formula>"買"</formula>
    </cfRule>
    <cfRule type="cellIs" dxfId="174" priority="66" stopIfTrue="1" operator="equal">
      <formula>"売"</formula>
    </cfRule>
  </conditionalFormatting>
  <conditionalFormatting sqref="G54">
    <cfRule type="cellIs" dxfId="173" priority="69" stopIfTrue="1" operator="equal">
      <formula>"買"</formula>
    </cfRule>
    <cfRule type="cellIs" dxfId="172" priority="70" stopIfTrue="1" operator="equal">
      <formula>"売"</formula>
    </cfRule>
  </conditionalFormatting>
  <conditionalFormatting sqref="G55">
    <cfRule type="cellIs" dxfId="171" priority="67" stopIfTrue="1" operator="equal">
      <formula>"買"</formula>
    </cfRule>
    <cfRule type="cellIs" dxfId="170" priority="68" stopIfTrue="1" operator="equal">
      <formula>"売"</formula>
    </cfRule>
  </conditionalFormatting>
  <conditionalFormatting sqref="G57">
    <cfRule type="cellIs" dxfId="169" priority="63" stopIfTrue="1" operator="equal">
      <formula>"買"</formula>
    </cfRule>
    <cfRule type="cellIs" dxfId="168" priority="64" stopIfTrue="1" operator="equal">
      <formula>"売"</formula>
    </cfRule>
  </conditionalFormatting>
  <conditionalFormatting sqref="G58">
    <cfRule type="cellIs" dxfId="167" priority="61" stopIfTrue="1" operator="equal">
      <formula>"買"</formula>
    </cfRule>
    <cfRule type="cellIs" dxfId="166" priority="62" stopIfTrue="1" operator="equal">
      <formula>"売"</formula>
    </cfRule>
  </conditionalFormatting>
  <conditionalFormatting sqref="G9">
    <cfRule type="cellIs" dxfId="153" priority="59" stopIfTrue="1" operator="equal">
      <formula>"買"</formula>
    </cfRule>
    <cfRule type="cellIs" dxfId="152" priority="60" stopIfTrue="1" operator="equal">
      <formula>"売"</formula>
    </cfRule>
  </conditionalFormatting>
  <conditionalFormatting sqref="G10">
    <cfRule type="cellIs" dxfId="147" priority="57" stopIfTrue="1" operator="equal">
      <formula>"買"</formula>
    </cfRule>
    <cfRule type="cellIs" dxfId="146" priority="58" stopIfTrue="1" operator="equal">
      <formula>"売"</formula>
    </cfRule>
  </conditionalFormatting>
  <conditionalFormatting sqref="G11">
    <cfRule type="cellIs" dxfId="139" priority="55" stopIfTrue="1" operator="equal">
      <formula>"買"</formula>
    </cfRule>
    <cfRule type="cellIs" dxfId="138" priority="56" stopIfTrue="1" operator="equal">
      <formula>"売"</formula>
    </cfRule>
  </conditionalFormatting>
  <conditionalFormatting sqref="G12">
    <cfRule type="cellIs" dxfId="133" priority="53" stopIfTrue="1" operator="equal">
      <formula>"買"</formula>
    </cfRule>
    <cfRule type="cellIs" dxfId="132" priority="54" stopIfTrue="1" operator="equal">
      <formula>"売"</formula>
    </cfRule>
  </conditionalFormatting>
  <conditionalFormatting sqref="G13">
    <cfRule type="cellIs" dxfId="127" priority="51" stopIfTrue="1" operator="equal">
      <formula>"買"</formula>
    </cfRule>
    <cfRule type="cellIs" dxfId="126" priority="52" stopIfTrue="1" operator="equal">
      <formula>"売"</formula>
    </cfRule>
  </conditionalFormatting>
  <conditionalFormatting sqref="G14">
    <cfRule type="cellIs" dxfId="121" priority="49" stopIfTrue="1" operator="equal">
      <formula>"買"</formula>
    </cfRule>
    <cfRule type="cellIs" dxfId="120" priority="50" stopIfTrue="1" operator="equal">
      <formula>"売"</formula>
    </cfRule>
  </conditionalFormatting>
  <conditionalFormatting sqref="G15">
    <cfRule type="cellIs" dxfId="117" priority="47" stopIfTrue="1" operator="equal">
      <formula>"買"</formula>
    </cfRule>
    <cfRule type="cellIs" dxfId="116" priority="48" stopIfTrue="1" operator="equal">
      <formula>"売"</formula>
    </cfRule>
  </conditionalFormatting>
  <conditionalFormatting sqref="G16">
    <cfRule type="cellIs" dxfId="111" priority="45" stopIfTrue="1" operator="equal">
      <formula>"買"</formula>
    </cfRule>
    <cfRule type="cellIs" dxfId="110" priority="46" stopIfTrue="1" operator="equal">
      <formula>"売"</formula>
    </cfRule>
  </conditionalFormatting>
  <conditionalFormatting sqref="G17">
    <cfRule type="cellIs" dxfId="105" priority="43" stopIfTrue="1" operator="equal">
      <formula>"買"</formula>
    </cfRule>
    <cfRule type="cellIs" dxfId="104" priority="44" stopIfTrue="1" operator="equal">
      <formula>"売"</formula>
    </cfRule>
  </conditionalFormatting>
  <conditionalFormatting sqref="G18">
    <cfRule type="cellIs" dxfId="101" priority="41" stopIfTrue="1" operator="equal">
      <formula>"買"</formula>
    </cfRule>
    <cfRule type="cellIs" dxfId="100" priority="42" stopIfTrue="1" operator="equal">
      <formula>"売"</formula>
    </cfRule>
  </conditionalFormatting>
  <conditionalFormatting sqref="G19">
    <cfRule type="cellIs" dxfId="97" priority="39" stopIfTrue="1" operator="equal">
      <formula>"買"</formula>
    </cfRule>
    <cfRule type="cellIs" dxfId="96" priority="40" stopIfTrue="1" operator="equal">
      <formula>"売"</formula>
    </cfRule>
  </conditionalFormatting>
  <conditionalFormatting sqref="G20">
    <cfRule type="cellIs" dxfId="93" priority="37" stopIfTrue="1" operator="equal">
      <formula>"買"</formula>
    </cfRule>
    <cfRule type="cellIs" dxfId="92" priority="38" stopIfTrue="1" operator="equal">
      <formula>"売"</formula>
    </cfRule>
  </conditionalFormatting>
  <conditionalFormatting sqref="G21">
    <cfRule type="cellIs" dxfId="89" priority="35" stopIfTrue="1" operator="equal">
      <formula>"買"</formula>
    </cfRule>
    <cfRule type="cellIs" dxfId="88" priority="36" stopIfTrue="1" operator="equal">
      <formula>"売"</formula>
    </cfRule>
  </conditionalFormatting>
  <conditionalFormatting sqref="G22">
    <cfRule type="cellIs" dxfId="83" priority="33" stopIfTrue="1" operator="equal">
      <formula>"買"</formula>
    </cfRule>
    <cfRule type="cellIs" dxfId="82" priority="34" stopIfTrue="1" operator="equal">
      <formula>"売"</formula>
    </cfRule>
  </conditionalFormatting>
  <conditionalFormatting sqref="G23">
    <cfRule type="cellIs" dxfId="79" priority="31" stopIfTrue="1" operator="equal">
      <formula>"買"</formula>
    </cfRule>
    <cfRule type="cellIs" dxfId="78" priority="32" stopIfTrue="1" operator="equal">
      <formula>"売"</formula>
    </cfRule>
  </conditionalFormatting>
  <conditionalFormatting sqref="G24">
    <cfRule type="cellIs" dxfId="73" priority="29" stopIfTrue="1" operator="equal">
      <formula>"買"</formula>
    </cfRule>
    <cfRule type="cellIs" dxfId="72" priority="30" stopIfTrue="1" operator="equal">
      <formula>"売"</formula>
    </cfRule>
  </conditionalFormatting>
  <conditionalFormatting sqref="G25">
    <cfRule type="cellIs" dxfId="67" priority="27" stopIfTrue="1" operator="equal">
      <formula>"買"</formula>
    </cfRule>
    <cfRule type="cellIs" dxfId="66" priority="28" stopIfTrue="1" operator="equal">
      <formula>"売"</formula>
    </cfRule>
  </conditionalFormatting>
  <conditionalFormatting sqref="G26">
    <cfRule type="cellIs" dxfId="61" priority="25" stopIfTrue="1" operator="equal">
      <formula>"買"</formula>
    </cfRule>
    <cfRule type="cellIs" dxfId="60" priority="26" stopIfTrue="1" operator="equal">
      <formula>"売"</formula>
    </cfRule>
  </conditionalFormatting>
  <conditionalFormatting sqref="G27">
    <cfRule type="cellIs" dxfId="57" priority="23" stopIfTrue="1" operator="equal">
      <formula>"買"</formula>
    </cfRule>
    <cfRule type="cellIs" dxfId="56" priority="24" stopIfTrue="1" operator="equal">
      <formula>"売"</formula>
    </cfRule>
  </conditionalFormatting>
  <conditionalFormatting sqref="G28">
    <cfRule type="cellIs" dxfId="53" priority="21" stopIfTrue="1" operator="equal">
      <formula>"買"</formula>
    </cfRule>
    <cfRule type="cellIs" dxfId="52" priority="22" stopIfTrue="1" operator="equal">
      <formula>"売"</formula>
    </cfRule>
  </conditionalFormatting>
  <conditionalFormatting sqref="G29">
    <cfRule type="cellIs" dxfId="47" priority="19" stopIfTrue="1" operator="equal">
      <formula>"買"</formula>
    </cfRule>
    <cfRule type="cellIs" dxfId="46" priority="20" stopIfTrue="1" operator="equal">
      <formula>"売"</formula>
    </cfRule>
  </conditionalFormatting>
  <conditionalFormatting sqref="G30">
    <cfRule type="cellIs" dxfId="39" priority="17" stopIfTrue="1" operator="equal">
      <formula>"買"</formula>
    </cfRule>
    <cfRule type="cellIs" dxfId="38" priority="18" stopIfTrue="1" operator="equal">
      <formula>"売"</formula>
    </cfRule>
  </conditionalFormatting>
  <conditionalFormatting sqref="G31">
    <cfRule type="cellIs" dxfId="35" priority="15" stopIfTrue="1" operator="equal">
      <formula>"買"</formula>
    </cfRule>
    <cfRule type="cellIs" dxfId="34" priority="16" stopIfTrue="1" operator="equal">
      <formula>"売"</formula>
    </cfRule>
  </conditionalFormatting>
  <conditionalFormatting sqref="G32">
    <cfRule type="cellIs" dxfId="27" priority="13" stopIfTrue="1" operator="equal">
      <formula>"買"</formula>
    </cfRule>
    <cfRule type="cellIs" dxfId="26" priority="14" stopIfTrue="1" operator="equal">
      <formula>"売"</formula>
    </cfRule>
  </conditionalFormatting>
  <conditionalFormatting sqref="G33">
    <cfRule type="cellIs" dxfId="23" priority="11" stopIfTrue="1" operator="equal">
      <formula>"買"</formula>
    </cfRule>
    <cfRule type="cellIs" dxfId="22" priority="12" stopIfTrue="1" operator="equal">
      <formula>"売"</formula>
    </cfRule>
  </conditionalFormatting>
  <conditionalFormatting sqref="G34">
    <cfRule type="cellIs" dxfId="17" priority="9" stopIfTrue="1" operator="equal">
      <formula>"買"</formula>
    </cfRule>
    <cfRule type="cellIs" dxfId="16" priority="10" stopIfTrue="1" operator="equal">
      <formula>"売"</formula>
    </cfRule>
  </conditionalFormatting>
  <conditionalFormatting sqref="G35">
    <cfRule type="cellIs" dxfId="13" priority="7" stopIfTrue="1" operator="equal">
      <formula>"買"</formula>
    </cfRule>
    <cfRule type="cellIs" dxfId="12" priority="8" stopIfTrue="1" operator="equal">
      <formula>"売"</formula>
    </cfRule>
  </conditionalFormatting>
  <conditionalFormatting sqref="G36">
    <cfRule type="cellIs" dxfId="9" priority="5" stopIfTrue="1" operator="equal">
      <formula>"買"</formula>
    </cfRule>
    <cfRule type="cellIs" dxfId="8" priority="6" stopIfTrue="1" operator="equal">
      <formula>"売"</formula>
    </cfRule>
  </conditionalFormatting>
  <conditionalFormatting sqref="G37">
    <cfRule type="cellIs" dxfId="5" priority="3" stopIfTrue="1" operator="equal">
      <formula>"買"</formula>
    </cfRule>
    <cfRule type="cellIs" dxfId="4" priority="4" stopIfTrue="1" operator="equal">
      <formula>"売"</formula>
    </cfRule>
  </conditionalFormatting>
  <conditionalFormatting sqref="G38">
    <cfRule type="cellIs" dxfId="1" priority="1" stopIfTrue="1" operator="equal">
      <formula>"買"</formula>
    </cfRule>
    <cfRule type="cellIs" dxfId="0" priority="2" stopIfTrue="1" operator="equal">
      <formula>"売"</formula>
    </cfRule>
  </conditionalFormatting>
  <dataValidations count="1">
    <dataValidation type="list" allowBlank="1" showInputMessage="1" showErrorMessage="1" sqref="G9:G107" xr:uid="{00000000-0002-0000-0300-000000000000}">
      <formula1>"買,売"</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253" zoomScale="70" zoomScaleNormal="70" workbookViewId="0">
      <selection activeCell="E286" sqref="E286"/>
    </sheetView>
  </sheetViews>
  <sheetFormatPr defaultRowHeight="14.4" x14ac:dyDescent="0.2"/>
  <cols>
    <col min="1" max="1" width="7.44140625" style="34" customWidth="1"/>
    <col min="2" max="2" width="8.109375" customWidth="1"/>
  </cols>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topLeftCell="A3" zoomScale="145" zoomScaleNormal="145" zoomScaleSheetLayoutView="100" workbookViewId="0">
      <selection activeCell="A22" sqref="A22:J29"/>
    </sheetView>
  </sheetViews>
  <sheetFormatPr defaultColWidth="9" defaultRowHeight="13.2" x14ac:dyDescent="0.2"/>
  <sheetData>
    <row r="1" spans="1:10" x14ac:dyDescent="0.2">
      <c r="A1" t="s">
        <v>0</v>
      </c>
    </row>
    <row r="2" spans="1:10" x14ac:dyDescent="0.2">
      <c r="A2" s="95" t="s">
        <v>81</v>
      </c>
      <c r="B2" s="96"/>
      <c r="C2" s="96"/>
      <c r="D2" s="96"/>
      <c r="E2" s="96"/>
      <c r="F2" s="96"/>
      <c r="G2" s="96"/>
      <c r="H2" s="96"/>
      <c r="I2" s="96"/>
      <c r="J2" s="96"/>
    </row>
    <row r="3" spans="1:10" x14ac:dyDescent="0.2">
      <c r="A3" s="96"/>
      <c r="B3" s="96"/>
      <c r="C3" s="96"/>
      <c r="D3" s="96"/>
      <c r="E3" s="96"/>
      <c r="F3" s="96"/>
      <c r="G3" s="96"/>
      <c r="H3" s="96"/>
      <c r="I3" s="96"/>
      <c r="J3" s="96"/>
    </row>
    <row r="4" spans="1:10" x14ac:dyDescent="0.2">
      <c r="A4" s="96"/>
      <c r="B4" s="96"/>
      <c r="C4" s="96"/>
      <c r="D4" s="96"/>
      <c r="E4" s="96"/>
      <c r="F4" s="96"/>
      <c r="G4" s="96"/>
      <c r="H4" s="96"/>
      <c r="I4" s="96"/>
      <c r="J4" s="96"/>
    </row>
    <row r="5" spans="1:10" x14ac:dyDescent="0.2">
      <c r="A5" s="96"/>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1" spans="1:10" x14ac:dyDescent="0.2">
      <c r="A11" t="s">
        <v>1</v>
      </c>
    </row>
    <row r="12" spans="1:10" x14ac:dyDescent="0.2">
      <c r="A12" s="97" t="s">
        <v>82</v>
      </c>
      <c r="B12" s="98"/>
      <c r="C12" s="98"/>
      <c r="D12" s="98"/>
      <c r="E12" s="98"/>
      <c r="F12" s="98"/>
      <c r="G12" s="98"/>
      <c r="H12" s="98"/>
      <c r="I12" s="98"/>
      <c r="J12" s="98"/>
    </row>
    <row r="13" spans="1:10" x14ac:dyDescent="0.2">
      <c r="A13" s="98"/>
      <c r="B13" s="98"/>
      <c r="C13" s="98"/>
      <c r="D13" s="98"/>
      <c r="E13" s="98"/>
      <c r="F13" s="98"/>
      <c r="G13" s="98"/>
      <c r="H13" s="98"/>
      <c r="I13" s="98"/>
      <c r="J13" s="98"/>
    </row>
    <row r="14" spans="1:10" x14ac:dyDescent="0.2">
      <c r="A14" s="98"/>
      <c r="B14" s="98"/>
      <c r="C14" s="98"/>
      <c r="D14" s="98"/>
      <c r="E14" s="98"/>
      <c r="F14" s="98"/>
      <c r="G14" s="98"/>
      <c r="H14" s="98"/>
      <c r="I14" s="98"/>
      <c r="J14" s="98"/>
    </row>
    <row r="15" spans="1:10" x14ac:dyDescent="0.2">
      <c r="A15" s="98"/>
      <c r="B15" s="98"/>
      <c r="C15" s="98"/>
      <c r="D15" s="98"/>
      <c r="E15" s="98"/>
      <c r="F15" s="98"/>
      <c r="G15" s="98"/>
      <c r="H15" s="98"/>
      <c r="I15" s="98"/>
      <c r="J15" s="98"/>
    </row>
    <row r="16" spans="1:10" x14ac:dyDescent="0.2">
      <c r="A16" s="98"/>
      <c r="B16" s="98"/>
      <c r="C16" s="98"/>
      <c r="D16" s="98"/>
      <c r="E16" s="98"/>
      <c r="F16" s="98"/>
      <c r="G16" s="98"/>
      <c r="H16" s="98"/>
      <c r="I16" s="98"/>
      <c r="J16" s="98"/>
    </row>
    <row r="17" spans="1:10" x14ac:dyDescent="0.2">
      <c r="A17" s="98"/>
      <c r="B17" s="98"/>
      <c r="C17" s="98"/>
      <c r="D17" s="98"/>
      <c r="E17" s="98"/>
      <c r="F17" s="98"/>
      <c r="G17" s="98"/>
      <c r="H17" s="98"/>
      <c r="I17" s="98"/>
      <c r="J17" s="98"/>
    </row>
    <row r="18" spans="1:10" x14ac:dyDescent="0.2">
      <c r="A18" s="98"/>
      <c r="B18" s="98"/>
      <c r="C18" s="98"/>
      <c r="D18" s="98"/>
      <c r="E18" s="98"/>
      <c r="F18" s="98"/>
      <c r="G18" s="98"/>
      <c r="H18" s="98"/>
      <c r="I18" s="98"/>
      <c r="J18" s="98"/>
    </row>
    <row r="19" spans="1:10" x14ac:dyDescent="0.2">
      <c r="A19" s="98"/>
      <c r="B19" s="98"/>
      <c r="C19" s="98"/>
      <c r="D19" s="98"/>
      <c r="E19" s="98"/>
      <c r="F19" s="98"/>
      <c r="G19" s="98"/>
      <c r="H19" s="98"/>
      <c r="I19" s="98"/>
      <c r="J19" s="98"/>
    </row>
    <row r="21" spans="1:10" x14ac:dyDescent="0.2">
      <c r="A21" t="s">
        <v>2</v>
      </c>
    </row>
    <row r="22" spans="1:10" x14ac:dyDescent="0.2">
      <c r="A22" s="97"/>
      <c r="B22" s="97"/>
      <c r="C22" s="97"/>
      <c r="D22" s="97"/>
      <c r="E22" s="97"/>
      <c r="F22" s="97"/>
      <c r="G22" s="97"/>
      <c r="H22" s="97"/>
      <c r="I22" s="97"/>
      <c r="J22" s="97"/>
    </row>
    <row r="23" spans="1:10" x14ac:dyDescent="0.2">
      <c r="A23" s="97"/>
      <c r="B23" s="97"/>
      <c r="C23" s="97"/>
      <c r="D23" s="97"/>
      <c r="E23" s="97"/>
      <c r="F23" s="97"/>
      <c r="G23" s="97"/>
      <c r="H23" s="97"/>
      <c r="I23" s="97"/>
      <c r="J23" s="97"/>
    </row>
    <row r="24" spans="1:10" x14ac:dyDescent="0.2">
      <c r="A24" s="97"/>
      <c r="B24" s="97"/>
      <c r="C24" s="97"/>
      <c r="D24" s="97"/>
      <c r="E24" s="97"/>
      <c r="F24" s="97"/>
      <c r="G24" s="97"/>
      <c r="H24" s="97"/>
      <c r="I24" s="97"/>
      <c r="J24" s="97"/>
    </row>
    <row r="25" spans="1:10" x14ac:dyDescent="0.2">
      <c r="A25" s="97"/>
      <c r="B25" s="97"/>
      <c r="C25" s="97"/>
      <c r="D25" s="97"/>
      <c r="E25" s="97"/>
      <c r="F25" s="97"/>
      <c r="G25" s="97"/>
      <c r="H25" s="97"/>
      <c r="I25" s="97"/>
      <c r="J25" s="97"/>
    </row>
    <row r="26" spans="1:10" x14ac:dyDescent="0.2">
      <c r="A26" s="97"/>
      <c r="B26" s="97"/>
      <c r="C26" s="97"/>
      <c r="D26" s="97"/>
      <c r="E26" s="97"/>
      <c r="F26" s="97"/>
      <c r="G26" s="97"/>
      <c r="H26" s="97"/>
      <c r="I26" s="97"/>
      <c r="J26" s="97"/>
    </row>
    <row r="27" spans="1:10" x14ac:dyDescent="0.2">
      <c r="A27" s="97"/>
      <c r="B27" s="97"/>
      <c r="C27" s="97"/>
      <c r="D27" s="97"/>
      <c r="E27" s="97"/>
      <c r="F27" s="97"/>
      <c r="G27" s="97"/>
      <c r="H27" s="97"/>
      <c r="I27" s="97"/>
      <c r="J27" s="97"/>
    </row>
    <row r="28" spans="1:10" x14ac:dyDescent="0.2">
      <c r="A28" s="97"/>
      <c r="B28" s="97"/>
      <c r="C28" s="97"/>
      <c r="D28" s="97"/>
      <c r="E28" s="97"/>
      <c r="F28" s="97"/>
      <c r="G28" s="97"/>
      <c r="H28" s="97"/>
      <c r="I28" s="97"/>
      <c r="J28" s="97"/>
    </row>
    <row r="29" spans="1:10" x14ac:dyDescent="0.2">
      <c r="A29" s="97"/>
      <c r="B29" s="97"/>
      <c r="C29" s="97"/>
      <c r="D29" s="97"/>
      <c r="E29" s="97"/>
      <c r="F29" s="97"/>
      <c r="G29" s="97"/>
      <c r="H29" s="97"/>
      <c r="I29" s="97"/>
      <c r="J29" s="97"/>
    </row>
  </sheetData>
  <mergeCells count="3">
    <mergeCell ref="A2:J9"/>
    <mergeCell ref="A12:J19"/>
    <mergeCell ref="A22:J29"/>
  </mergeCells>
  <phoneticPr fontId="2"/>
  <pageMargins left="0.75" right="0.75" top="1" bottom="1" header="0.51111111111111107" footer="0.51111111111111107"/>
  <pageSetup paperSize="9" firstPageNumber="4294963191"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14"/>
  <sheetViews>
    <sheetView topLeftCell="E1" zoomScaleSheetLayoutView="100" workbookViewId="0">
      <selection activeCell="J18" sqref="J18"/>
    </sheetView>
  </sheetViews>
  <sheetFormatPr defaultRowHeight="16.2" x14ac:dyDescent="0.2"/>
  <cols>
    <col min="1" max="1" width="3.109375" style="26" customWidth="1"/>
    <col min="2" max="2" width="13.33203125" style="23" customWidth="1"/>
    <col min="3" max="3" width="15.6640625" style="25" customWidth="1"/>
    <col min="4" max="4" width="13" style="25" customWidth="1"/>
    <col min="5" max="5" width="15.88671875" style="31" customWidth="1"/>
    <col min="6" max="6" width="15.88671875" style="25" customWidth="1"/>
    <col min="7" max="7" width="15.88671875" style="31" customWidth="1"/>
    <col min="8" max="8" width="15.88671875" style="25" customWidth="1"/>
    <col min="9" max="9" width="15.88671875" style="31" customWidth="1"/>
    <col min="10" max="13" width="15.88671875" style="26" customWidth="1"/>
    <col min="14" max="16384" width="8.88671875" style="26"/>
  </cols>
  <sheetData>
    <row r="2" spans="2:13" x14ac:dyDescent="0.2">
      <c r="B2" s="24" t="s">
        <v>39</v>
      </c>
      <c r="C2" s="26"/>
    </row>
    <row r="4" spans="2:13" x14ac:dyDescent="0.2">
      <c r="B4" s="29" t="s">
        <v>42</v>
      </c>
      <c r="C4" s="29" t="s">
        <v>40</v>
      </c>
      <c r="D4" s="29" t="s">
        <v>45</v>
      </c>
      <c r="E4" s="30" t="s">
        <v>41</v>
      </c>
      <c r="F4" s="29" t="s">
        <v>46</v>
      </c>
      <c r="G4" s="30" t="s">
        <v>41</v>
      </c>
      <c r="H4" s="29" t="s">
        <v>47</v>
      </c>
      <c r="I4" s="30" t="s">
        <v>41</v>
      </c>
      <c r="J4" s="29" t="s">
        <v>74</v>
      </c>
      <c r="K4" s="30" t="s">
        <v>41</v>
      </c>
      <c r="L4" s="29" t="s">
        <v>75</v>
      </c>
      <c r="M4" s="30" t="s">
        <v>41</v>
      </c>
    </row>
    <row r="5" spans="2:13" x14ac:dyDescent="0.2">
      <c r="B5" s="27" t="s">
        <v>43</v>
      </c>
      <c r="C5" s="28" t="s">
        <v>44</v>
      </c>
      <c r="D5" s="28">
        <v>54</v>
      </c>
      <c r="E5" s="32">
        <v>42194</v>
      </c>
      <c r="F5" s="28">
        <v>100</v>
      </c>
      <c r="G5" s="32">
        <v>42197</v>
      </c>
      <c r="H5" s="28">
        <v>50</v>
      </c>
      <c r="I5" s="32">
        <v>43682</v>
      </c>
      <c r="J5" s="28">
        <v>50</v>
      </c>
      <c r="K5" s="99">
        <v>43698</v>
      </c>
      <c r="L5" s="28">
        <v>20</v>
      </c>
      <c r="M5" s="99">
        <v>43709</v>
      </c>
    </row>
    <row r="6" spans="2:13" x14ac:dyDescent="0.2">
      <c r="B6" s="27" t="s">
        <v>43</v>
      </c>
      <c r="C6" s="28" t="s">
        <v>67</v>
      </c>
      <c r="D6" s="28">
        <v>46</v>
      </c>
      <c r="E6" s="32">
        <v>43676</v>
      </c>
      <c r="F6" s="28">
        <v>51</v>
      </c>
      <c r="G6" s="32">
        <v>43682</v>
      </c>
      <c r="H6" s="28">
        <v>30</v>
      </c>
      <c r="I6" s="32">
        <v>43682</v>
      </c>
      <c r="J6" s="28">
        <v>50</v>
      </c>
      <c r="K6" s="99">
        <v>43698</v>
      </c>
      <c r="L6" s="28">
        <v>30</v>
      </c>
      <c r="M6" s="99">
        <v>43710</v>
      </c>
    </row>
    <row r="7" spans="2:13" x14ac:dyDescent="0.2">
      <c r="B7" s="27" t="s">
        <v>43</v>
      </c>
      <c r="C7" s="28" t="s">
        <v>68</v>
      </c>
      <c r="D7" s="28">
        <v>4</v>
      </c>
      <c r="E7" s="32">
        <v>43683</v>
      </c>
      <c r="F7" s="28">
        <v>24</v>
      </c>
      <c r="G7" s="32">
        <v>43683</v>
      </c>
      <c r="H7" s="28">
        <v>60</v>
      </c>
      <c r="I7" s="32">
        <v>43685</v>
      </c>
      <c r="J7" s="28">
        <v>40</v>
      </c>
      <c r="K7" s="99">
        <v>43700</v>
      </c>
      <c r="L7" s="28"/>
      <c r="M7" s="99"/>
    </row>
    <row r="8" spans="2:13" x14ac:dyDescent="0.2">
      <c r="B8" s="27" t="s">
        <v>43</v>
      </c>
      <c r="C8" s="28" t="s">
        <v>69</v>
      </c>
      <c r="D8" s="28">
        <v>17</v>
      </c>
      <c r="E8" s="32">
        <v>43686</v>
      </c>
      <c r="F8" s="28">
        <v>40</v>
      </c>
      <c r="G8" s="32">
        <v>43687</v>
      </c>
      <c r="H8" s="28">
        <v>64</v>
      </c>
      <c r="I8" s="32">
        <v>43688</v>
      </c>
      <c r="J8" s="28">
        <v>50</v>
      </c>
      <c r="K8" s="99">
        <v>43702</v>
      </c>
      <c r="L8" s="28"/>
      <c r="M8" s="99"/>
    </row>
    <row r="9" spans="2:13" x14ac:dyDescent="0.2">
      <c r="B9" s="27" t="s">
        <v>43</v>
      </c>
      <c r="C9" s="28" t="s">
        <v>70</v>
      </c>
      <c r="D9" s="28">
        <v>15</v>
      </c>
      <c r="E9" s="32">
        <v>43688</v>
      </c>
      <c r="F9" s="28">
        <v>40</v>
      </c>
      <c r="G9" s="32">
        <v>43689</v>
      </c>
      <c r="H9" s="28">
        <v>40</v>
      </c>
      <c r="I9" s="32">
        <v>43690</v>
      </c>
      <c r="J9" s="28">
        <v>40</v>
      </c>
      <c r="K9" s="99">
        <v>43705</v>
      </c>
      <c r="L9" s="28"/>
      <c r="M9" s="99"/>
    </row>
    <row r="10" spans="2:13" x14ac:dyDescent="0.2">
      <c r="B10" s="27" t="s">
        <v>43</v>
      </c>
      <c r="C10" s="28" t="s">
        <v>71</v>
      </c>
      <c r="D10" s="28">
        <v>30</v>
      </c>
      <c r="E10" s="32">
        <v>43693</v>
      </c>
      <c r="F10" s="28">
        <v>50</v>
      </c>
      <c r="G10" s="32">
        <v>43694</v>
      </c>
      <c r="H10" s="28">
        <v>50</v>
      </c>
      <c r="I10" s="32">
        <v>43695</v>
      </c>
      <c r="J10" s="28">
        <v>40</v>
      </c>
      <c r="K10" s="99">
        <v>43706</v>
      </c>
      <c r="L10" s="28"/>
      <c r="M10" s="99"/>
    </row>
    <row r="11" spans="2:13" x14ac:dyDescent="0.2">
      <c r="B11" s="27" t="s">
        <v>43</v>
      </c>
      <c r="C11" s="28" t="s">
        <v>76</v>
      </c>
      <c r="D11" s="28"/>
      <c r="E11" s="32"/>
      <c r="F11" s="28"/>
      <c r="G11" s="32"/>
      <c r="H11" s="28">
        <v>50</v>
      </c>
      <c r="I11" s="32">
        <v>43695</v>
      </c>
      <c r="J11" s="28">
        <v>40</v>
      </c>
      <c r="K11" s="99">
        <v>43707</v>
      </c>
      <c r="L11" s="28"/>
      <c r="M11" s="99"/>
    </row>
    <row r="12" spans="2:13" x14ac:dyDescent="0.2">
      <c r="B12" s="27" t="s">
        <v>43</v>
      </c>
      <c r="C12" s="28" t="s">
        <v>77</v>
      </c>
      <c r="D12" s="28"/>
      <c r="E12" s="32"/>
      <c r="F12" s="28"/>
      <c r="G12" s="32"/>
      <c r="H12" s="28">
        <v>50</v>
      </c>
      <c r="I12" s="32">
        <v>43697</v>
      </c>
      <c r="J12" s="28">
        <v>30</v>
      </c>
      <c r="K12" s="99">
        <v>43708</v>
      </c>
      <c r="L12" s="28"/>
      <c r="M12" s="99"/>
    </row>
    <row r="13" spans="2:13" x14ac:dyDescent="0.2">
      <c r="B13" s="27" t="s">
        <v>43</v>
      </c>
      <c r="C13" s="28" t="s">
        <v>78</v>
      </c>
      <c r="D13" s="28"/>
      <c r="E13" s="33"/>
      <c r="F13" s="28"/>
      <c r="G13" s="33"/>
      <c r="H13" s="28"/>
      <c r="I13" s="32"/>
      <c r="J13" s="28">
        <v>40</v>
      </c>
      <c r="K13" s="99">
        <v>43709</v>
      </c>
      <c r="L13" s="28"/>
      <c r="M13" s="99"/>
    </row>
    <row r="14" spans="2:13" x14ac:dyDescent="0.2">
      <c r="B14" s="27" t="s">
        <v>43</v>
      </c>
      <c r="C14" s="28" t="s">
        <v>79</v>
      </c>
      <c r="D14" s="28"/>
      <c r="E14" s="33"/>
      <c r="F14" s="28"/>
      <c r="G14" s="33"/>
      <c r="H14" s="28">
        <v>30</v>
      </c>
      <c r="I14" s="32">
        <v>43715</v>
      </c>
      <c r="J14" s="28"/>
      <c r="K14" s="99"/>
      <c r="L14" s="28"/>
      <c r="M14" s="99"/>
    </row>
  </sheetData>
  <phoneticPr fontId="2"/>
  <pageMargins left="0.75" right="0.75" top="1" bottom="1" header="0.51111111111111107" footer="0.51111111111111107"/>
  <pageSetup paperSize="9" firstPageNumber="429496319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V109"/>
  <sheetViews>
    <sheetView zoomScale="115" zoomScaleNormal="115" workbookViewId="0">
      <pane ySplit="8" topLeftCell="A9" activePane="bottomLeft" state="frozen"/>
      <selection pane="bottomLeft" activeCell="C7" sqref="C7:D8"/>
    </sheetView>
  </sheetViews>
  <sheetFormatPr defaultRowHeight="13.2" x14ac:dyDescent="0.2"/>
  <cols>
    <col min="1" max="1" width="2.88671875" customWidth="1"/>
    <col min="2" max="18" width="6.5546875" customWidth="1"/>
    <col min="22" max="22" width="10.88671875" style="22" bestFit="1" customWidth="1"/>
  </cols>
  <sheetData>
    <row r="2" spans="2:21" x14ac:dyDescent="0.2">
      <c r="B2" s="78" t="s">
        <v>5</v>
      </c>
      <c r="C2" s="78"/>
      <c r="D2" s="81"/>
      <c r="E2" s="81"/>
      <c r="F2" s="78" t="s">
        <v>6</v>
      </c>
      <c r="G2" s="78"/>
      <c r="H2" s="81" t="s">
        <v>36</v>
      </c>
      <c r="I2" s="81"/>
      <c r="J2" s="78" t="s">
        <v>7</v>
      </c>
      <c r="K2" s="78"/>
      <c r="L2" s="90">
        <f>C9</f>
        <v>1000000</v>
      </c>
      <c r="M2" s="81"/>
      <c r="N2" s="78" t="s">
        <v>8</v>
      </c>
      <c r="O2" s="78"/>
      <c r="P2" s="90" t="e">
        <f>C108+R108</f>
        <v>#VALUE!</v>
      </c>
      <c r="Q2" s="81"/>
      <c r="R2" s="1"/>
      <c r="S2" s="1"/>
      <c r="T2" s="1"/>
    </row>
    <row r="3" spans="2:21" ht="57" customHeight="1" x14ac:dyDescent="0.2">
      <c r="B3" s="78" t="s">
        <v>9</v>
      </c>
      <c r="C3" s="78"/>
      <c r="D3" s="91" t="s">
        <v>38</v>
      </c>
      <c r="E3" s="91"/>
      <c r="F3" s="91"/>
      <c r="G3" s="91"/>
      <c r="H3" s="91"/>
      <c r="I3" s="91"/>
      <c r="J3" s="78" t="s">
        <v>10</v>
      </c>
      <c r="K3" s="78"/>
      <c r="L3" s="91" t="s">
        <v>35</v>
      </c>
      <c r="M3" s="92"/>
      <c r="N3" s="92"/>
      <c r="O3" s="92"/>
      <c r="P3" s="92"/>
      <c r="Q3" s="92"/>
      <c r="R3" s="1"/>
      <c r="S3" s="1"/>
    </row>
    <row r="4" spans="2:21" x14ac:dyDescent="0.2">
      <c r="B4" s="78" t="s">
        <v>11</v>
      </c>
      <c r="C4" s="78"/>
      <c r="D4" s="86">
        <f>SUM($R$9:$S$993)</f>
        <v>153684.21052631587</v>
      </c>
      <c r="E4" s="86"/>
      <c r="F4" s="78" t="s">
        <v>12</v>
      </c>
      <c r="G4" s="78"/>
      <c r="H4" s="87">
        <f>SUM($T$9:$U$108)</f>
        <v>292.00000000000017</v>
      </c>
      <c r="I4" s="81"/>
      <c r="J4" s="93" t="s">
        <v>13</v>
      </c>
      <c r="K4" s="93"/>
      <c r="L4" s="90">
        <f>MAX($C$9:$D$990)-C9</f>
        <v>153684.21052631596</v>
      </c>
      <c r="M4" s="90"/>
      <c r="N4" s="93" t="s">
        <v>14</v>
      </c>
      <c r="O4" s="93"/>
      <c r="P4" s="86">
        <f>MIN($C$9:$D$990)-C9</f>
        <v>0</v>
      </c>
      <c r="Q4" s="86"/>
      <c r="R4" s="1"/>
      <c r="S4" s="1"/>
      <c r="T4" s="1"/>
    </row>
    <row r="5" spans="2:21" x14ac:dyDescent="0.2">
      <c r="B5" s="21" t="s">
        <v>15</v>
      </c>
      <c r="C5" s="2">
        <f>COUNTIF($R$9:$R$990,"&gt;0")</f>
        <v>1</v>
      </c>
      <c r="D5" s="20" t="s">
        <v>16</v>
      </c>
      <c r="E5" s="15">
        <f>COUNTIF($R$9:$R$990,"&lt;0")</f>
        <v>0</v>
      </c>
      <c r="F5" s="20" t="s">
        <v>17</v>
      </c>
      <c r="G5" s="2">
        <f>COUNTIF($R$9:$R$990,"=0")</f>
        <v>0</v>
      </c>
      <c r="H5" s="20" t="s">
        <v>18</v>
      </c>
      <c r="I5" s="3">
        <f>C5/SUM(C5,E5,G5)</f>
        <v>1</v>
      </c>
      <c r="J5" s="77" t="s">
        <v>19</v>
      </c>
      <c r="K5" s="78"/>
      <c r="L5" s="79"/>
      <c r="M5" s="80"/>
      <c r="N5" s="17" t="s">
        <v>20</v>
      </c>
      <c r="O5" s="9"/>
      <c r="P5" s="79"/>
      <c r="Q5" s="80"/>
      <c r="R5" s="1"/>
      <c r="S5" s="1"/>
      <c r="T5" s="1"/>
    </row>
    <row r="6" spans="2:21" x14ac:dyDescent="0.2">
      <c r="B6" s="11"/>
      <c r="C6" s="13"/>
      <c r="D6" s="14"/>
      <c r="E6" s="10"/>
      <c r="F6" s="11"/>
      <c r="G6" s="10"/>
      <c r="H6" s="11"/>
      <c r="I6" s="16"/>
      <c r="J6" s="11"/>
      <c r="K6" s="11"/>
      <c r="L6" s="10"/>
      <c r="M6" s="10"/>
      <c r="N6" s="12"/>
      <c r="O6" s="12"/>
      <c r="P6" s="10"/>
      <c r="Q6" s="7"/>
      <c r="R6" s="1"/>
      <c r="S6" s="1"/>
      <c r="T6" s="1"/>
    </row>
    <row r="7" spans="2:21" x14ac:dyDescent="0.2">
      <c r="B7" s="61" t="s">
        <v>21</v>
      </c>
      <c r="C7" s="63" t="s">
        <v>22</v>
      </c>
      <c r="D7" s="64"/>
      <c r="E7" s="67" t="s">
        <v>23</v>
      </c>
      <c r="F7" s="68"/>
      <c r="G7" s="68"/>
      <c r="H7" s="68"/>
      <c r="I7" s="69"/>
      <c r="J7" s="70" t="s">
        <v>24</v>
      </c>
      <c r="K7" s="71"/>
      <c r="L7" s="72"/>
      <c r="M7" s="73" t="s">
        <v>25</v>
      </c>
      <c r="N7" s="74" t="s">
        <v>26</v>
      </c>
      <c r="O7" s="75"/>
      <c r="P7" s="75"/>
      <c r="Q7" s="76"/>
      <c r="R7" s="82" t="s">
        <v>27</v>
      </c>
      <c r="S7" s="82"/>
      <c r="T7" s="82"/>
      <c r="U7" s="82"/>
    </row>
    <row r="8" spans="2:21" x14ac:dyDescent="0.2">
      <c r="B8" s="62"/>
      <c r="C8" s="65"/>
      <c r="D8" s="66"/>
      <c r="E8" s="18" t="s">
        <v>28</v>
      </c>
      <c r="F8" s="18" t="s">
        <v>29</v>
      </c>
      <c r="G8" s="18" t="s">
        <v>30</v>
      </c>
      <c r="H8" s="83" t="s">
        <v>31</v>
      </c>
      <c r="I8" s="69"/>
      <c r="J8" s="4" t="s">
        <v>32</v>
      </c>
      <c r="K8" s="84" t="s">
        <v>33</v>
      </c>
      <c r="L8" s="72"/>
      <c r="M8" s="73"/>
      <c r="N8" s="5" t="s">
        <v>28</v>
      </c>
      <c r="O8" s="5" t="s">
        <v>29</v>
      </c>
      <c r="P8" s="85" t="s">
        <v>31</v>
      </c>
      <c r="Q8" s="76"/>
      <c r="R8" s="82" t="s">
        <v>34</v>
      </c>
      <c r="S8" s="82"/>
      <c r="T8" s="82" t="s">
        <v>32</v>
      </c>
      <c r="U8" s="82"/>
    </row>
    <row r="9" spans="2:21" x14ac:dyDescent="0.2">
      <c r="B9" s="19">
        <v>1</v>
      </c>
      <c r="C9" s="53">
        <v>1000000</v>
      </c>
      <c r="D9" s="53"/>
      <c r="E9" s="19">
        <v>2001</v>
      </c>
      <c r="F9" s="8">
        <v>42111</v>
      </c>
      <c r="G9" s="19" t="s">
        <v>4</v>
      </c>
      <c r="H9" s="54">
        <v>105.33</v>
      </c>
      <c r="I9" s="54"/>
      <c r="J9" s="19">
        <v>57</v>
      </c>
      <c r="K9" s="53">
        <f t="shared" ref="K9:K72" si="0">IF(F9="","",C9*0.03)</f>
        <v>30000</v>
      </c>
      <c r="L9" s="53"/>
      <c r="M9" s="6">
        <f>IF(J9="","",(K9/J9)/1000)</f>
        <v>0.52631578947368418</v>
      </c>
      <c r="N9" s="19">
        <v>2001</v>
      </c>
      <c r="O9" s="8">
        <v>42111</v>
      </c>
      <c r="P9" s="54">
        <v>108.25</v>
      </c>
      <c r="Q9" s="54"/>
      <c r="R9" s="57">
        <f>IF(O9="","",(IF(G9="売",H9-P9,P9-H9))*M9*100000)</f>
        <v>153684.21052631587</v>
      </c>
      <c r="S9" s="57"/>
      <c r="T9" s="58">
        <f>IF(O9="","",IF(R9&lt;0,J9*(-1),IF(G9="買",(P9-H9)*100,(H9-P9)*100)))</f>
        <v>292.00000000000017</v>
      </c>
      <c r="U9" s="58"/>
    </row>
    <row r="10" spans="2:21" x14ac:dyDescent="0.2">
      <c r="B10" s="19">
        <v>2</v>
      </c>
      <c r="C10" s="53">
        <f t="shared" ref="C10:C73" si="1">IF(R9="","",C9+R9)</f>
        <v>1153684.210526316</v>
      </c>
      <c r="D10" s="53"/>
      <c r="E10" s="19"/>
      <c r="F10" s="8"/>
      <c r="G10" s="19" t="s">
        <v>4</v>
      </c>
      <c r="H10" s="54"/>
      <c r="I10" s="54"/>
      <c r="J10" s="19"/>
      <c r="K10" s="53" t="str">
        <f t="shared" si="0"/>
        <v/>
      </c>
      <c r="L10" s="53"/>
      <c r="M10" s="6" t="str">
        <f t="shared" ref="M10:M73" si="2">IF(J10="","",(K10/J10)/1000)</f>
        <v/>
      </c>
      <c r="N10" s="19"/>
      <c r="O10" s="8"/>
      <c r="P10" s="54"/>
      <c r="Q10" s="54"/>
      <c r="R10" s="57" t="str">
        <f t="shared" ref="R10:R73" si="3">IF(O10="","",(IF(G10="売",H10-P10,P10-H10))*M10*100000)</f>
        <v/>
      </c>
      <c r="S10" s="57"/>
      <c r="T10" s="58" t="str">
        <f t="shared" ref="T10:T73" si="4">IF(O10="","",IF(R10&lt;0,J10*(-1),IF(G10="買",(P10-H10)*100,(H10-P10)*100)))</f>
        <v/>
      </c>
      <c r="U10" s="58"/>
    </row>
    <row r="11" spans="2:21" x14ac:dyDescent="0.2">
      <c r="B11" s="19">
        <v>3</v>
      </c>
      <c r="C11" s="53" t="str">
        <f t="shared" si="1"/>
        <v/>
      </c>
      <c r="D11" s="53"/>
      <c r="E11" s="19"/>
      <c r="F11" s="8"/>
      <c r="G11" s="19" t="s">
        <v>4</v>
      </c>
      <c r="H11" s="54"/>
      <c r="I11" s="54"/>
      <c r="J11" s="19"/>
      <c r="K11" s="53" t="str">
        <f t="shared" si="0"/>
        <v/>
      </c>
      <c r="L11" s="53"/>
      <c r="M11" s="6" t="str">
        <f t="shared" si="2"/>
        <v/>
      </c>
      <c r="N11" s="19"/>
      <c r="O11" s="8"/>
      <c r="P11" s="54"/>
      <c r="Q11" s="54"/>
      <c r="R11" s="57" t="str">
        <f t="shared" si="3"/>
        <v/>
      </c>
      <c r="S11" s="57"/>
      <c r="T11" s="58" t="str">
        <f t="shared" si="4"/>
        <v/>
      </c>
      <c r="U11" s="58"/>
    </row>
    <row r="12" spans="2:21" x14ac:dyDescent="0.2">
      <c r="B12" s="19">
        <v>4</v>
      </c>
      <c r="C12" s="53" t="str">
        <f t="shared" si="1"/>
        <v/>
      </c>
      <c r="D12" s="53"/>
      <c r="E12" s="19"/>
      <c r="F12" s="8"/>
      <c r="G12" s="19" t="s">
        <v>3</v>
      </c>
      <c r="H12" s="54"/>
      <c r="I12" s="54"/>
      <c r="J12" s="19"/>
      <c r="K12" s="53" t="str">
        <f t="shared" si="0"/>
        <v/>
      </c>
      <c r="L12" s="53"/>
      <c r="M12" s="6" t="str">
        <f t="shared" si="2"/>
        <v/>
      </c>
      <c r="N12" s="19"/>
      <c r="O12" s="8"/>
      <c r="P12" s="54"/>
      <c r="Q12" s="54"/>
      <c r="R12" s="57" t="str">
        <f t="shared" si="3"/>
        <v/>
      </c>
      <c r="S12" s="57"/>
      <c r="T12" s="58" t="str">
        <f t="shared" si="4"/>
        <v/>
      </c>
      <c r="U12" s="58"/>
    </row>
    <row r="13" spans="2:21" x14ac:dyDescent="0.2">
      <c r="B13" s="19">
        <v>5</v>
      </c>
      <c r="C13" s="53" t="str">
        <f t="shared" si="1"/>
        <v/>
      </c>
      <c r="D13" s="53"/>
      <c r="E13" s="19"/>
      <c r="F13" s="8"/>
      <c r="G13" s="19" t="s">
        <v>3</v>
      </c>
      <c r="H13" s="54"/>
      <c r="I13" s="54"/>
      <c r="J13" s="19"/>
      <c r="K13" s="53" t="str">
        <f t="shared" si="0"/>
        <v/>
      </c>
      <c r="L13" s="53"/>
      <c r="M13" s="6" t="str">
        <f t="shared" si="2"/>
        <v/>
      </c>
      <c r="N13" s="19"/>
      <c r="O13" s="8"/>
      <c r="P13" s="54"/>
      <c r="Q13" s="54"/>
      <c r="R13" s="57" t="str">
        <f t="shared" si="3"/>
        <v/>
      </c>
      <c r="S13" s="57"/>
      <c r="T13" s="58" t="str">
        <f t="shared" si="4"/>
        <v/>
      </c>
      <c r="U13" s="58"/>
    </row>
    <row r="14" spans="2:21" x14ac:dyDescent="0.2">
      <c r="B14" s="19">
        <v>6</v>
      </c>
      <c r="C14" s="53" t="str">
        <f t="shared" si="1"/>
        <v/>
      </c>
      <c r="D14" s="53"/>
      <c r="E14" s="19"/>
      <c r="F14" s="8"/>
      <c r="G14" s="19" t="s">
        <v>4</v>
      </c>
      <c r="H14" s="54"/>
      <c r="I14" s="54"/>
      <c r="J14" s="19"/>
      <c r="K14" s="53" t="str">
        <f t="shared" si="0"/>
        <v/>
      </c>
      <c r="L14" s="53"/>
      <c r="M14" s="6" t="str">
        <f t="shared" si="2"/>
        <v/>
      </c>
      <c r="N14" s="19"/>
      <c r="O14" s="8"/>
      <c r="P14" s="54"/>
      <c r="Q14" s="54"/>
      <c r="R14" s="57" t="str">
        <f t="shared" si="3"/>
        <v/>
      </c>
      <c r="S14" s="57"/>
      <c r="T14" s="58" t="str">
        <f t="shared" si="4"/>
        <v/>
      </c>
      <c r="U14" s="58"/>
    </row>
    <row r="15" spans="2:21" x14ac:dyDescent="0.2">
      <c r="B15" s="19">
        <v>7</v>
      </c>
      <c r="C15" s="53" t="str">
        <f t="shared" si="1"/>
        <v/>
      </c>
      <c r="D15" s="53"/>
      <c r="E15" s="19"/>
      <c r="F15" s="8"/>
      <c r="G15" s="19" t="s">
        <v>4</v>
      </c>
      <c r="H15" s="54"/>
      <c r="I15" s="54"/>
      <c r="J15" s="19"/>
      <c r="K15" s="53" t="str">
        <f t="shared" si="0"/>
        <v/>
      </c>
      <c r="L15" s="53"/>
      <c r="M15" s="6" t="str">
        <f t="shared" si="2"/>
        <v/>
      </c>
      <c r="N15" s="19"/>
      <c r="O15" s="8"/>
      <c r="P15" s="54"/>
      <c r="Q15" s="54"/>
      <c r="R15" s="57" t="str">
        <f t="shared" si="3"/>
        <v/>
      </c>
      <c r="S15" s="57"/>
      <c r="T15" s="58" t="str">
        <f t="shared" si="4"/>
        <v/>
      </c>
      <c r="U15" s="58"/>
    </row>
    <row r="16" spans="2:21" x14ac:dyDescent="0.2">
      <c r="B16" s="19">
        <v>8</v>
      </c>
      <c r="C16" s="53" t="str">
        <f t="shared" si="1"/>
        <v/>
      </c>
      <c r="D16" s="53"/>
      <c r="E16" s="19"/>
      <c r="F16" s="8"/>
      <c r="G16" s="19" t="s">
        <v>4</v>
      </c>
      <c r="H16" s="54"/>
      <c r="I16" s="54"/>
      <c r="J16" s="19"/>
      <c r="K16" s="53" t="str">
        <f t="shared" si="0"/>
        <v/>
      </c>
      <c r="L16" s="53"/>
      <c r="M16" s="6" t="str">
        <f t="shared" si="2"/>
        <v/>
      </c>
      <c r="N16" s="19"/>
      <c r="O16" s="8"/>
      <c r="P16" s="54"/>
      <c r="Q16" s="54"/>
      <c r="R16" s="57" t="str">
        <f t="shared" si="3"/>
        <v/>
      </c>
      <c r="S16" s="57"/>
      <c r="T16" s="58" t="str">
        <f t="shared" si="4"/>
        <v/>
      </c>
      <c r="U16" s="58"/>
    </row>
    <row r="17" spans="2:21" x14ac:dyDescent="0.2">
      <c r="B17" s="19">
        <v>9</v>
      </c>
      <c r="C17" s="53" t="str">
        <f t="shared" si="1"/>
        <v/>
      </c>
      <c r="D17" s="53"/>
      <c r="E17" s="19"/>
      <c r="F17" s="8"/>
      <c r="G17" s="19" t="s">
        <v>4</v>
      </c>
      <c r="H17" s="54"/>
      <c r="I17" s="54"/>
      <c r="J17" s="19"/>
      <c r="K17" s="53" t="str">
        <f t="shared" si="0"/>
        <v/>
      </c>
      <c r="L17" s="53"/>
      <c r="M17" s="6" t="str">
        <f t="shared" si="2"/>
        <v/>
      </c>
      <c r="N17" s="19"/>
      <c r="O17" s="8"/>
      <c r="P17" s="54"/>
      <c r="Q17" s="54"/>
      <c r="R17" s="57" t="str">
        <f t="shared" si="3"/>
        <v/>
      </c>
      <c r="S17" s="57"/>
      <c r="T17" s="58" t="str">
        <f t="shared" si="4"/>
        <v/>
      </c>
      <c r="U17" s="58"/>
    </row>
    <row r="18" spans="2:21" x14ac:dyDescent="0.2">
      <c r="B18" s="19">
        <v>10</v>
      </c>
      <c r="C18" s="53" t="str">
        <f t="shared" si="1"/>
        <v/>
      </c>
      <c r="D18" s="53"/>
      <c r="E18" s="19"/>
      <c r="F18" s="8"/>
      <c r="G18" s="19" t="s">
        <v>4</v>
      </c>
      <c r="H18" s="54"/>
      <c r="I18" s="54"/>
      <c r="J18" s="19"/>
      <c r="K18" s="53" t="str">
        <f t="shared" si="0"/>
        <v/>
      </c>
      <c r="L18" s="53"/>
      <c r="M18" s="6" t="str">
        <f t="shared" si="2"/>
        <v/>
      </c>
      <c r="N18" s="19"/>
      <c r="O18" s="8"/>
      <c r="P18" s="54"/>
      <c r="Q18" s="54"/>
      <c r="R18" s="57" t="str">
        <f t="shared" si="3"/>
        <v/>
      </c>
      <c r="S18" s="57"/>
      <c r="T18" s="58" t="str">
        <f t="shared" si="4"/>
        <v/>
      </c>
      <c r="U18" s="58"/>
    </row>
    <row r="19" spans="2:21" x14ac:dyDescent="0.2">
      <c r="B19" s="19">
        <v>11</v>
      </c>
      <c r="C19" s="53" t="str">
        <f t="shared" si="1"/>
        <v/>
      </c>
      <c r="D19" s="53"/>
      <c r="E19" s="19"/>
      <c r="F19" s="8"/>
      <c r="G19" s="19" t="s">
        <v>4</v>
      </c>
      <c r="H19" s="54"/>
      <c r="I19" s="54"/>
      <c r="J19" s="19"/>
      <c r="K19" s="53" t="str">
        <f t="shared" si="0"/>
        <v/>
      </c>
      <c r="L19" s="53"/>
      <c r="M19" s="6" t="str">
        <f t="shared" si="2"/>
        <v/>
      </c>
      <c r="N19" s="19"/>
      <c r="O19" s="8"/>
      <c r="P19" s="54"/>
      <c r="Q19" s="54"/>
      <c r="R19" s="57" t="str">
        <f t="shared" si="3"/>
        <v/>
      </c>
      <c r="S19" s="57"/>
      <c r="T19" s="58" t="str">
        <f t="shared" si="4"/>
        <v/>
      </c>
      <c r="U19" s="58"/>
    </row>
    <row r="20" spans="2:21" x14ac:dyDescent="0.2">
      <c r="B20" s="19">
        <v>12</v>
      </c>
      <c r="C20" s="53" t="str">
        <f t="shared" si="1"/>
        <v/>
      </c>
      <c r="D20" s="53"/>
      <c r="E20" s="19"/>
      <c r="F20" s="8"/>
      <c r="G20" s="19" t="s">
        <v>4</v>
      </c>
      <c r="H20" s="54"/>
      <c r="I20" s="54"/>
      <c r="J20" s="19"/>
      <c r="K20" s="53" t="str">
        <f t="shared" si="0"/>
        <v/>
      </c>
      <c r="L20" s="53"/>
      <c r="M20" s="6" t="str">
        <f t="shared" si="2"/>
        <v/>
      </c>
      <c r="N20" s="19"/>
      <c r="O20" s="8"/>
      <c r="P20" s="54"/>
      <c r="Q20" s="54"/>
      <c r="R20" s="57" t="str">
        <f t="shared" si="3"/>
        <v/>
      </c>
      <c r="S20" s="57"/>
      <c r="T20" s="58" t="str">
        <f t="shared" si="4"/>
        <v/>
      </c>
      <c r="U20" s="58"/>
    </row>
    <row r="21" spans="2:21" x14ac:dyDescent="0.2">
      <c r="B21" s="19">
        <v>13</v>
      </c>
      <c r="C21" s="53" t="str">
        <f t="shared" si="1"/>
        <v/>
      </c>
      <c r="D21" s="53"/>
      <c r="E21" s="19"/>
      <c r="F21" s="8"/>
      <c r="G21" s="19" t="s">
        <v>4</v>
      </c>
      <c r="H21" s="54"/>
      <c r="I21" s="54"/>
      <c r="J21" s="19"/>
      <c r="K21" s="53" t="str">
        <f t="shared" si="0"/>
        <v/>
      </c>
      <c r="L21" s="53"/>
      <c r="M21" s="6" t="str">
        <f t="shared" si="2"/>
        <v/>
      </c>
      <c r="N21" s="19"/>
      <c r="O21" s="8"/>
      <c r="P21" s="54"/>
      <c r="Q21" s="54"/>
      <c r="R21" s="57" t="str">
        <f t="shared" si="3"/>
        <v/>
      </c>
      <c r="S21" s="57"/>
      <c r="T21" s="58" t="str">
        <f t="shared" si="4"/>
        <v/>
      </c>
      <c r="U21" s="58"/>
    </row>
    <row r="22" spans="2:21" x14ac:dyDescent="0.2">
      <c r="B22" s="19">
        <v>14</v>
      </c>
      <c r="C22" s="53" t="str">
        <f t="shared" si="1"/>
        <v/>
      </c>
      <c r="D22" s="53"/>
      <c r="E22" s="19"/>
      <c r="F22" s="8"/>
      <c r="G22" s="19" t="s">
        <v>3</v>
      </c>
      <c r="H22" s="54"/>
      <c r="I22" s="54"/>
      <c r="J22" s="19"/>
      <c r="K22" s="53" t="str">
        <f t="shared" si="0"/>
        <v/>
      </c>
      <c r="L22" s="53"/>
      <c r="M22" s="6" t="str">
        <f t="shared" si="2"/>
        <v/>
      </c>
      <c r="N22" s="19"/>
      <c r="O22" s="8"/>
      <c r="P22" s="54"/>
      <c r="Q22" s="54"/>
      <c r="R22" s="57" t="str">
        <f t="shared" si="3"/>
        <v/>
      </c>
      <c r="S22" s="57"/>
      <c r="T22" s="58" t="str">
        <f t="shared" si="4"/>
        <v/>
      </c>
      <c r="U22" s="58"/>
    </row>
    <row r="23" spans="2:21" x14ac:dyDescent="0.2">
      <c r="B23" s="19">
        <v>15</v>
      </c>
      <c r="C23" s="53" t="str">
        <f t="shared" si="1"/>
        <v/>
      </c>
      <c r="D23" s="53"/>
      <c r="E23" s="19"/>
      <c r="F23" s="8"/>
      <c r="G23" s="19" t="s">
        <v>4</v>
      </c>
      <c r="H23" s="54"/>
      <c r="I23" s="54"/>
      <c r="J23" s="19"/>
      <c r="K23" s="53" t="str">
        <f t="shared" si="0"/>
        <v/>
      </c>
      <c r="L23" s="53"/>
      <c r="M23" s="6" t="str">
        <f t="shared" si="2"/>
        <v/>
      </c>
      <c r="N23" s="19"/>
      <c r="O23" s="8"/>
      <c r="P23" s="54"/>
      <c r="Q23" s="54"/>
      <c r="R23" s="57" t="str">
        <f t="shared" si="3"/>
        <v/>
      </c>
      <c r="S23" s="57"/>
      <c r="T23" s="58" t="str">
        <f t="shared" si="4"/>
        <v/>
      </c>
      <c r="U23" s="58"/>
    </row>
    <row r="24" spans="2:21" x14ac:dyDescent="0.2">
      <c r="B24" s="19">
        <v>16</v>
      </c>
      <c r="C24" s="53" t="str">
        <f t="shared" si="1"/>
        <v/>
      </c>
      <c r="D24" s="53"/>
      <c r="E24" s="19"/>
      <c r="F24" s="8"/>
      <c r="G24" s="19" t="s">
        <v>4</v>
      </c>
      <c r="H24" s="54"/>
      <c r="I24" s="54"/>
      <c r="J24" s="19"/>
      <c r="K24" s="53" t="str">
        <f t="shared" si="0"/>
        <v/>
      </c>
      <c r="L24" s="53"/>
      <c r="M24" s="6" t="str">
        <f t="shared" si="2"/>
        <v/>
      </c>
      <c r="N24" s="19"/>
      <c r="O24" s="8"/>
      <c r="P24" s="54"/>
      <c r="Q24" s="54"/>
      <c r="R24" s="57" t="str">
        <f t="shared" si="3"/>
        <v/>
      </c>
      <c r="S24" s="57"/>
      <c r="T24" s="58" t="str">
        <f t="shared" si="4"/>
        <v/>
      </c>
      <c r="U24" s="58"/>
    </row>
    <row r="25" spans="2:21" x14ac:dyDescent="0.2">
      <c r="B25" s="19">
        <v>17</v>
      </c>
      <c r="C25" s="53" t="str">
        <f t="shared" si="1"/>
        <v/>
      </c>
      <c r="D25" s="53"/>
      <c r="E25" s="19"/>
      <c r="F25" s="8"/>
      <c r="G25" s="19" t="s">
        <v>4</v>
      </c>
      <c r="H25" s="54"/>
      <c r="I25" s="54"/>
      <c r="J25" s="19"/>
      <c r="K25" s="53" t="str">
        <f t="shared" si="0"/>
        <v/>
      </c>
      <c r="L25" s="53"/>
      <c r="M25" s="6" t="str">
        <f t="shared" si="2"/>
        <v/>
      </c>
      <c r="N25" s="19"/>
      <c r="O25" s="8"/>
      <c r="P25" s="54"/>
      <c r="Q25" s="54"/>
      <c r="R25" s="57" t="str">
        <f t="shared" si="3"/>
        <v/>
      </c>
      <c r="S25" s="57"/>
      <c r="T25" s="58" t="str">
        <f t="shared" si="4"/>
        <v/>
      </c>
      <c r="U25" s="58"/>
    </row>
    <row r="26" spans="2:21" x14ac:dyDescent="0.2">
      <c r="B26" s="19">
        <v>18</v>
      </c>
      <c r="C26" s="53" t="str">
        <f t="shared" si="1"/>
        <v/>
      </c>
      <c r="D26" s="53"/>
      <c r="E26" s="19"/>
      <c r="F26" s="8"/>
      <c r="G26" s="19" t="s">
        <v>4</v>
      </c>
      <c r="H26" s="54"/>
      <c r="I26" s="54"/>
      <c r="J26" s="19"/>
      <c r="K26" s="53" t="str">
        <f t="shared" si="0"/>
        <v/>
      </c>
      <c r="L26" s="53"/>
      <c r="M26" s="6" t="str">
        <f t="shared" si="2"/>
        <v/>
      </c>
      <c r="N26" s="19"/>
      <c r="O26" s="8"/>
      <c r="P26" s="54"/>
      <c r="Q26" s="54"/>
      <c r="R26" s="57" t="str">
        <f t="shared" si="3"/>
        <v/>
      </c>
      <c r="S26" s="57"/>
      <c r="T26" s="58" t="str">
        <f t="shared" si="4"/>
        <v/>
      </c>
      <c r="U26" s="58"/>
    </row>
    <row r="27" spans="2:21" x14ac:dyDescent="0.2">
      <c r="B27" s="19">
        <v>19</v>
      </c>
      <c r="C27" s="53" t="str">
        <f t="shared" si="1"/>
        <v/>
      </c>
      <c r="D27" s="53"/>
      <c r="E27" s="19"/>
      <c r="F27" s="8"/>
      <c r="G27" s="19" t="s">
        <v>3</v>
      </c>
      <c r="H27" s="54"/>
      <c r="I27" s="54"/>
      <c r="J27" s="19"/>
      <c r="K27" s="53" t="str">
        <f t="shared" si="0"/>
        <v/>
      </c>
      <c r="L27" s="53"/>
      <c r="M27" s="6" t="str">
        <f t="shared" si="2"/>
        <v/>
      </c>
      <c r="N27" s="19"/>
      <c r="O27" s="8"/>
      <c r="P27" s="54"/>
      <c r="Q27" s="54"/>
      <c r="R27" s="57" t="str">
        <f t="shared" si="3"/>
        <v/>
      </c>
      <c r="S27" s="57"/>
      <c r="T27" s="58" t="str">
        <f t="shared" si="4"/>
        <v/>
      </c>
      <c r="U27" s="58"/>
    </row>
    <row r="28" spans="2:21" x14ac:dyDescent="0.2">
      <c r="B28" s="19">
        <v>20</v>
      </c>
      <c r="C28" s="53" t="str">
        <f t="shared" si="1"/>
        <v/>
      </c>
      <c r="D28" s="53"/>
      <c r="E28" s="19"/>
      <c r="F28" s="8"/>
      <c r="G28" s="19" t="s">
        <v>4</v>
      </c>
      <c r="H28" s="54"/>
      <c r="I28" s="54"/>
      <c r="J28" s="19"/>
      <c r="K28" s="53" t="str">
        <f t="shared" si="0"/>
        <v/>
      </c>
      <c r="L28" s="53"/>
      <c r="M28" s="6" t="str">
        <f t="shared" si="2"/>
        <v/>
      </c>
      <c r="N28" s="19"/>
      <c r="O28" s="8"/>
      <c r="P28" s="54"/>
      <c r="Q28" s="54"/>
      <c r="R28" s="57" t="str">
        <f t="shared" si="3"/>
        <v/>
      </c>
      <c r="S28" s="57"/>
      <c r="T28" s="58" t="str">
        <f t="shared" si="4"/>
        <v/>
      </c>
      <c r="U28" s="58"/>
    </row>
    <row r="29" spans="2:21" x14ac:dyDescent="0.2">
      <c r="B29" s="19">
        <v>21</v>
      </c>
      <c r="C29" s="53" t="str">
        <f t="shared" si="1"/>
        <v/>
      </c>
      <c r="D29" s="53"/>
      <c r="E29" s="19"/>
      <c r="F29" s="8"/>
      <c r="G29" s="19" t="s">
        <v>3</v>
      </c>
      <c r="H29" s="54"/>
      <c r="I29" s="54"/>
      <c r="J29" s="19"/>
      <c r="K29" s="53" t="str">
        <f t="shared" si="0"/>
        <v/>
      </c>
      <c r="L29" s="53"/>
      <c r="M29" s="6" t="str">
        <f t="shared" si="2"/>
        <v/>
      </c>
      <c r="N29" s="19"/>
      <c r="O29" s="8"/>
      <c r="P29" s="54"/>
      <c r="Q29" s="54"/>
      <c r="R29" s="57" t="str">
        <f t="shared" si="3"/>
        <v/>
      </c>
      <c r="S29" s="57"/>
      <c r="T29" s="58" t="str">
        <f t="shared" si="4"/>
        <v/>
      </c>
      <c r="U29" s="58"/>
    </row>
    <row r="30" spans="2:21" x14ac:dyDescent="0.2">
      <c r="B30" s="19">
        <v>22</v>
      </c>
      <c r="C30" s="53" t="str">
        <f t="shared" si="1"/>
        <v/>
      </c>
      <c r="D30" s="53"/>
      <c r="E30" s="19"/>
      <c r="F30" s="8"/>
      <c r="G30" s="19" t="s">
        <v>3</v>
      </c>
      <c r="H30" s="54"/>
      <c r="I30" s="54"/>
      <c r="J30" s="19"/>
      <c r="K30" s="53" t="str">
        <f t="shared" si="0"/>
        <v/>
      </c>
      <c r="L30" s="53"/>
      <c r="M30" s="6" t="str">
        <f t="shared" si="2"/>
        <v/>
      </c>
      <c r="N30" s="19"/>
      <c r="O30" s="8"/>
      <c r="P30" s="54"/>
      <c r="Q30" s="54"/>
      <c r="R30" s="57" t="str">
        <f t="shared" si="3"/>
        <v/>
      </c>
      <c r="S30" s="57"/>
      <c r="T30" s="58" t="str">
        <f t="shared" si="4"/>
        <v/>
      </c>
      <c r="U30" s="58"/>
    </row>
    <row r="31" spans="2:21" x14ac:dyDescent="0.2">
      <c r="B31" s="19">
        <v>23</v>
      </c>
      <c r="C31" s="53" t="str">
        <f t="shared" si="1"/>
        <v/>
      </c>
      <c r="D31" s="53"/>
      <c r="E31" s="19"/>
      <c r="F31" s="8"/>
      <c r="G31" s="19" t="s">
        <v>3</v>
      </c>
      <c r="H31" s="54"/>
      <c r="I31" s="54"/>
      <c r="J31" s="19"/>
      <c r="K31" s="53" t="str">
        <f t="shared" si="0"/>
        <v/>
      </c>
      <c r="L31" s="53"/>
      <c r="M31" s="6" t="str">
        <f t="shared" si="2"/>
        <v/>
      </c>
      <c r="N31" s="19"/>
      <c r="O31" s="8"/>
      <c r="P31" s="54"/>
      <c r="Q31" s="54"/>
      <c r="R31" s="57" t="str">
        <f t="shared" si="3"/>
        <v/>
      </c>
      <c r="S31" s="57"/>
      <c r="T31" s="58" t="str">
        <f t="shared" si="4"/>
        <v/>
      </c>
      <c r="U31" s="58"/>
    </row>
    <row r="32" spans="2:21" x14ac:dyDescent="0.2">
      <c r="B32" s="19">
        <v>24</v>
      </c>
      <c r="C32" s="53" t="str">
        <f t="shared" si="1"/>
        <v/>
      </c>
      <c r="D32" s="53"/>
      <c r="E32" s="19"/>
      <c r="F32" s="8"/>
      <c r="G32" s="19" t="s">
        <v>3</v>
      </c>
      <c r="H32" s="54"/>
      <c r="I32" s="54"/>
      <c r="J32" s="19"/>
      <c r="K32" s="53" t="str">
        <f t="shared" si="0"/>
        <v/>
      </c>
      <c r="L32" s="53"/>
      <c r="M32" s="6" t="str">
        <f t="shared" si="2"/>
        <v/>
      </c>
      <c r="N32" s="19"/>
      <c r="O32" s="8"/>
      <c r="P32" s="54"/>
      <c r="Q32" s="54"/>
      <c r="R32" s="57" t="str">
        <f t="shared" si="3"/>
        <v/>
      </c>
      <c r="S32" s="57"/>
      <c r="T32" s="58" t="str">
        <f t="shared" si="4"/>
        <v/>
      </c>
      <c r="U32" s="58"/>
    </row>
    <row r="33" spans="2:21" x14ac:dyDescent="0.2">
      <c r="B33" s="19">
        <v>25</v>
      </c>
      <c r="C33" s="53" t="str">
        <f t="shared" si="1"/>
        <v/>
      </c>
      <c r="D33" s="53"/>
      <c r="E33" s="19"/>
      <c r="F33" s="8"/>
      <c r="G33" s="19" t="s">
        <v>4</v>
      </c>
      <c r="H33" s="54"/>
      <c r="I33" s="54"/>
      <c r="J33" s="19"/>
      <c r="K33" s="53" t="str">
        <f t="shared" si="0"/>
        <v/>
      </c>
      <c r="L33" s="53"/>
      <c r="M33" s="6" t="str">
        <f t="shared" si="2"/>
        <v/>
      </c>
      <c r="N33" s="19"/>
      <c r="O33" s="8"/>
      <c r="P33" s="54"/>
      <c r="Q33" s="54"/>
      <c r="R33" s="57" t="str">
        <f t="shared" si="3"/>
        <v/>
      </c>
      <c r="S33" s="57"/>
      <c r="T33" s="58" t="str">
        <f t="shared" si="4"/>
        <v/>
      </c>
      <c r="U33" s="58"/>
    </row>
    <row r="34" spans="2:21" x14ac:dyDescent="0.2">
      <c r="B34" s="19">
        <v>26</v>
      </c>
      <c r="C34" s="53" t="str">
        <f t="shared" si="1"/>
        <v/>
      </c>
      <c r="D34" s="53"/>
      <c r="E34" s="19"/>
      <c r="F34" s="8"/>
      <c r="G34" s="19" t="s">
        <v>3</v>
      </c>
      <c r="H34" s="54"/>
      <c r="I34" s="54"/>
      <c r="J34" s="19"/>
      <c r="K34" s="53" t="str">
        <f t="shared" si="0"/>
        <v/>
      </c>
      <c r="L34" s="53"/>
      <c r="M34" s="6" t="str">
        <f t="shared" si="2"/>
        <v/>
      </c>
      <c r="N34" s="19"/>
      <c r="O34" s="8"/>
      <c r="P34" s="54"/>
      <c r="Q34" s="54"/>
      <c r="R34" s="57" t="str">
        <f t="shared" si="3"/>
        <v/>
      </c>
      <c r="S34" s="57"/>
      <c r="T34" s="58" t="str">
        <f t="shared" si="4"/>
        <v/>
      </c>
      <c r="U34" s="58"/>
    </row>
    <row r="35" spans="2:21" x14ac:dyDescent="0.2">
      <c r="B35" s="19">
        <v>27</v>
      </c>
      <c r="C35" s="53" t="str">
        <f t="shared" si="1"/>
        <v/>
      </c>
      <c r="D35" s="53"/>
      <c r="E35" s="19"/>
      <c r="F35" s="8"/>
      <c r="G35" s="19" t="s">
        <v>3</v>
      </c>
      <c r="H35" s="54"/>
      <c r="I35" s="54"/>
      <c r="J35" s="19"/>
      <c r="K35" s="53" t="str">
        <f t="shared" si="0"/>
        <v/>
      </c>
      <c r="L35" s="53"/>
      <c r="M35" s="6" t="str">
        <f t="shared" si="2"/>
        <v/>
      </c>
      <c r="N35" s="19"/>
      <c r="O35" s="8"/>
      <c r="P35" s="54"/>
      <c r="Q35" s="54"/>
      <c r="R35" s="57" t="str">
        <f t="shared" si="3"/>
        <v/>
      </c>
      <c r="S35" s="57"/>
      <c r="T35" s="58" t="str">
        <f t="shared" si="4"/>
        <v/>
      </c>
      <c r="U35" s="58"/>
    </row>
    <row r="36" spans="2:21" x14ac:dyDescent="0.2">
      <c r="B36" s="19">
        <v>28</v>
      </c>
      <c r="C36" s="53" t="str">
        <f t="shared" si="1"/>
        <v/>
      </c>
      <c r="D36" s="53"/>
      <c r="E36" s="19"/>
      <c r="F36" s="8"/>
      <c r="G36" s="19" t="s">
        <v>3</v>
      </c>
      <c r="H36" s="54"/>
      <c r="I36" s="54"/>
      <c r="J36" s="19"/>
      <c r="K36" s="53" t="str">
        <f t="shared" si="0"/>
        <v/>
      </c>
      <c r="L36" s="53"/>
      <c r="M36" s="6" t="str">
        <f t="shared" si="2"/>
        <v/>
      </c>
      <c r="N36" s="19"/>
      <c r="O36" s="8"/>
      <c r="P36" s="54"/>
      <c r="Q36" s="54"/>
      <c r="R36" s="57" t="str">
        <f t="shared" si="3"/>
        <v/>
      </c>
      <c r="S36" s="57"/>
      <c r="T36" s="58" t="str">
        <f t="shared" si="4"/>
        <v/>
      </c>
      <c r="U36" s="58"/>
    </row>
    <row r="37" spans="2:21" x14ac:dyDescent="0.2">
      <c r="B37" s="19">
        <v>29</v>
      </c>
      <c r="C37" s="53" t="str">
        <f t="shared" si="1"/>
        <v/>
      </c>
      <c r="D37" s="53"/>
      <c r="E37" s="19"/>
      <c r="F37" s="8"/>
      <c r="G37" s="19" t="s">
        <v>3</v>
      </c>
      <c r="H37" s="54"/>
      <c r="I37" s="54"/>
      <c r="J37" s="19"/>
      <c r="K37" s="53" t="str">
        <f t="shared" si="0"/>
        <v/>
      </c>
      <c r="L37" s="53"/>
      <c r="M37" s="6" t="str">
        <f t="shared" si="2"/>
        <v/>
      </c>
      <c r="N37" s="19"/>
      <c r="O37" s="8"/>
      <c r="P37" s="54"/>
      <c r="Q37" s="54"/>
      <c r="R37" s="57" t="str">
        <f t="shared" si="3"/>
        <v/>
      </c>
      <c r="S37" s="57"/>
      <c r="T37" s="58" t="str">
        <f t="shared" si="4"/>
        <v/>
      </c>
      <c r="U37" s="58"/>
    </row>
    <row r="38" spans="2:21" x14ac:dyDescent="0.2">
      <c r="B38" s="19">
        <v>30</v>
      </c>
      <c r="C38" s="53" t="str">
        <f t="shared" si="1"/>
        <v/>
      </c>
      <c r="D38" s="53"/>
      <c r="E38" s="19"/>
      <c r="F38" s="8"/>
      <c r="G38" s="19" t="s">
        <v>4</v>
      </c>
      <c r="H38" s="54"/>
      <c r="I38" s="54"/>
      <c r="J38" s="19"/>
      <c r="K38" s="53" t="str">
        <f t="shared" si="0"/>
        <v/>
      </c>
      <c r="L38" s="53"/>
      <c r="M38" s="6" t="str">
        <f t="shared" si="2"/>
        <v/>
      </c>
      <c r="N38" s="19"/>
      <c r="O38" s="8"/>
      <c r="P38" s="54"/>
      <c r="Q38" s="54"/>
      <c r="R38" s="57" t="str">
        <f t="shared" si="3"/>
        <v/>
      </c>
      <c r="S38" s="57"/>
      <c r="T38" s="58" t="str">
        <f t="shared" si="4"/>
        <v/>
      </c>
      <c r="U38" s="58"/>
    </row>
    <row r="39" spans="2:21" x14ac:dyDescent="0.2">
      <c r="B39" s="19">
        <v>31</v>
      </c>
      <c r="C39" s="53" t="str">
        <f t="shared" si="1"/>
        <v/>
      </c>
      <c r="D39" s="53"/>
      <c r="E39" s="19"/>
      <c r="F39" s="8"/>
      <c r="G39" s="19" t="s">
        <v>4</v>
      </c>
      <c r="H39" s="54"/>
      <c r="I39" s="54"/>
      <c r="J39" s="19"/>
      <c r="K39" s="53" t="str">
        <f t="shared" si="0"/>
        <v/>
      </c>
      <c r="L39" s="53"/>
      <c r="M39" s="6" t="str">
        <f t="shared" si="2"/>
        <v/>
      </c>
      <c r="N39" s="19"/>
      <c r="O39" s="8"/>
      <c r="P39" s="54"/>
      <c r="Q39" s="54"/>
      <c r="R39" s="57" t="str">
        <f t="shared" si="3"/>
        <v/>
      </c>
      <c r="S39" s="57"/>
      <c r="T39" s="58" t="str">
        <f t="shared" si="4"/>
        <v/>
      </c>
      <c r="U39" s="58"/>
    </row>
    <row r="40" spans="2:21" x14ac:dyDescent="0.2">
      <c r="B40" s="19">
        <v>32</v>
      </c>
      <c r="C40" s="53" t="str">
        <f t="shared" si="1"/>
        <v/>
      </c>
      <c r="D40" s="53"/>
      <c r="E40" s="19"/>
      <c r="F40" s="8"/>
      <c r="G40" s="19" t="s">
        <v>4</v>
      </c>
      <c r="H40" s="54"/>
      <c r="I40" s="54"/>
      <c r="J40" s="19"/>
      <c r="K40" s="53" t="str">
        <f t="shared" si="0"/>
        <v/>
      </c>
      <c r="L40" s="53"/>
      <c r="M40" s="6" t="str">
        <f t="shared" si="2"/>
        <v/>
      </c>
      <c r="N40" s="19"/>
      <c r="O40" s="8"/>
      <c r="P40" s="54"/>
      <c r="Q40" s="54"/>
      <c r="R40" s="57" t="str">
        <f t="shared" si="3"/>
        <v/>
      </c>
      <c r="S40" s="57"/>
      <c r="T40" s="58" t="str">
        <f t="shared" si="4"/>
        <v/>
      </c>
      <c r="U40" s="58"/>
    </row>
    <row r="41" spans="2:21" x14ac:dyDescent="0.2">
      <c r="B41" s="19">
        <v>33</v>
      </c>
      <c r="C41" s="53" t="str">
        <f t="shared" si="1"/>
        <v/>
      </c>
      <c r="D41" s="53"/>
      <c r="E41" s="19"/>
      <c r="F41" s="8"/>
      <c r="G41" s="19" t="s">
        <v>3</v>
      </c>
      <c r="H41" s="54"/>
      <c r="I41" s="54"/>
      <c r="J41" s="19"/>
      <c r="K41" s="53" t="str">
        <f t="shared" si="0"/>
        <v/>
      </c>
      <c r="L41" s="53"/>
      <c r="M41" s="6" t="str">
        <f t="shared" si="2"/>
        <v/>
      </c>
      <c r="N41" s="19"/>
      <c r="O41" s="8"/>
      <c r="P41" s="54"/>
      <c r="Q41" s="54"/>
      <c r="R41" s="57" t="str">
        <f t="shared" si="3"/>
        <v/>
      </c>
      <c r="S41" s="57"/>
      <c r="T41" s="58" t="str">
        <f t="shared" si="4"/>
        <v/>
      </c>
      <c r="U41" s="58"/>
    </row>
    <row r="42" spans="2:21" x14ac:dyDescent="0.2">
      <c r="B42" s="19">
        <v>34</v>
      </c>
      <c r="C42" s="53" t="str">
        <f t="shared" si="1"/>
        <v/>
      </c>
      <c r="D42" s="53"/>
      <c r="E42" s="19"/>
      <c r="F42" s="8"/>
      <c r="G42" s="19" t="s">
        <v>4</v>
      </c>
      <c r="H42" s="54"/>
      <c r="I42" s="54"/>
      <c r="J42" s="19"/>
      <c r="K42" s="53" t="str">
        <f t="shared" si="0"/>
        <v/>
      </c>
      <c r="L42" s="53"/>
      <c r="M42" s="6" t="str">
        <f t="shared" si="2"/>
        <v/>
      </c>
      <c r="N42" s="19"/>
      <c r="O42" s="8"/>
      <c r="P42" s="54"/>
      <c r="Q42" s="54"/>
      <c r="R42" s="57" t="str">
        <f t="shared" si="3"/>
        <v/>
      </c>
      <c r="S42" s="57"/>
      <c r="T42" s="58" t="str">
        <f t="shared" si="4"/>
        <v/>
      </c>
      <c r="U42" s="58"/>
    </row>
    <row r="43" spans="2:21" x14ac:dyDescent="0.2">
      <c r="B43" s="19">
        <v>35</v>
      </c>
      <c r="C43" s="53" t="str">
        <f t="shared" si="1"/>
        <v/>
      </c>
      <c r="D43" s="53"/>
      <c r="E43" s="19"/>
      <c r="F43" s="8"/>
      <c r="G43" s="19" t="s">
        <v>3</v>
      </c>
      <c r="H43" s="54"/>
      <c r="I43" s="54"/>
      <c r="J43" s="19"/>
      <c r="K43" s="53" t="str">
        <f t="shared" si="0"/>
        <v/>
      </c>
      <c r="L43" s="53"/>
      <c r="M43" s="6" t="str">
        <f t="shared" si="2"/>
        <v/>
      </c>
      <c r="N43" s="19"/>
      <c r="O43" s="8"/>
      <c r="P43" s="54"/>
      <c r="Q43" s="54"/>
      <c r="R43" s="57" t="str">
        <f t="shared" si="3"/>
        <v/>
      </c>
      <c r="S43" s="57"/>
      <c r="T43" s="58" t="str">
        <f t="shared" si="4"/>
        <v/>
      </c>
      <c r="U43" s="58"/>
    </row>
    <row r="44" spans="2:21" x14ac:dyDescent="0.2">
      <c r="B44" s="19">
        <v>36</v>
      </c>
      <c r="C44" s="53" t="str">
        <f t="shared" si="1"/>
        <v/>
      </c>
      <c r="D44" s="53"/>
      <c r="E44" s="19"/>
      <c r="F44" s="8"/>
      <c r="G44" s="19" t="s">
        <v>4</v>
      </c>
      <c r="H44" s="54"/>
      <c r="I44" s="54"/>
      <c r="J44" s="19"/>
      <c r="K44" s="53" t="str">
        <f t="shared" si="0"/>
        <v/>
      </c>
      <c r="L44" s="53"/>
      <c r="M44" s="6" t="str">
        <f t="shared" si="2"/>
        <v/>
      </c>
      <c r="N44" s="19"/>
      <c r="O44" s="8"/>
      <c r="P44" s="54"/>
      <c r="Q44" s="54"/>
      <c r="R44" s="57" t="str">
        <f t="shared" si="3"/>
        <v/>
      </c>
      <c r="S44" s="57"/>
      <c r="T44" s="58" t="str">
        <f t="shared" si="4"/>
        <v/>
      </c>
      <c r="U44" s="58"/>
    </row>
    <row r="45" spans="2:21" x14ac:dyDescent="0.2">
      <c r="B45" s="19">
        <v>37</v>
      </c>
      <c r="C45" s="53" t="str">
        <f t="shared" si="1"/>
        <v/>
      </c>
      <c r="D45" s="53"/>
      <c r="E45" s="19"/>
      <c r="F45" s="8"/>
      <c r="G45" s="19" t="s">
        <v>3</v>
      </c>
      <c r="H45" s="54"/>
      <c r="I45" s="54"/>
      <c r="J45" s="19"/>
      <c r="K45" s="53" t="str">
        <f t="shared" si="0"/>
        <v/>
      </c>
      <c r="L45" s="53"/>
      <c r="M45" s="6" t="str">
        <f t="shared" si="2"/>
        <v/>
      </c>
      <c r="N45" s="19"/>
      <c r="O45" s="8"/>
      <c r="P45" s="54"/>
      <c r="Q45" s="54"/>
      <c r="R45" s="57" t="str">
        <f t="shared" si="3"/>
        <v/>
      </c>
      <c r="S45" s="57"/>
      <c r="T45" s="58" t="str">
        <f t="shared" si="4"/>
        <v/>
      </c>
      <c r="U45" s="58"/>
    </row>
    <row r="46" spans="2:21" x14ac:dyDescent="0.2">
      <c r="B46" s="19">
        <v>38</v>
      </c>
      <c r="C46" s="53" t="str">
        <f t="shared" si="1"/>
        <v/>
      </c>
      <c r="D46" s="53"/>
      <c r="E46" s="19"/>
      <c r="F46" s="8"/>
      <c r="G46" s="19" t="s">
        <v>4</v>
      </c>
      <c r="H46" s="54"/>
      <c r="I46" s="54"/>
      <c r="J46" s="19"/>
      <c r="K46" s="53" t="str">
        <f t="shared" si="0"/>
        <v/>
      </c>
      <c r="L46" s="53"/>
      <c r="M46" s="6" t="str">
        <f t="shared" si="2"/>
        <v/>
      </c>
      <c r="N46" s="19"/>
      <c r="O46" s="8"/>
      <c r="P46" s="54"/>
      <c r="Q46" s="54"/>
      <c r="R46" s="57" t="str">
        <f t="shared" si="3"/>
        <v/>
      </c>
      <c r="S46" s="57"/>
      <c r="T46" s="58" t="str">
        <f t="shared" si="4"/>
        <v/>
      </c>
      <c r="U46" s="58"/>
    </row>
    <row r="47" spans="2:21" x14ac:dyDescent="0.2">
      <c r="B47" s="19">
        <v>39</v>
      </c>
      <c r="C47" s="53" t="str">
        <f t="shared" si="1"/>
        <v/>
      </c>
      <c r="D47" s="53"/>
      <c r="E47" s="19"/>
      <c r="F47" s="8"/>
      <c r="G47" s="19" t="s">
        <v>4</v>
      </c>
      <c r="H47" s="54"/>
      <c r="I47" s="54"/>
      <c r="J47" s="19"/>
      <c r="K47" s="53" t="str">
        <f t="shared" si="0"/>
        <v/>
      </c>
      <c r="L47" s="53"/>
      <c r="M47" s="6" t="str">
        <f t="shared" si="2"/>
        <v/>
      </c>
      <c r="N47" s="19"/>
      <c r="O47" s="8"/>
      <c r="P47" s="54"/>
      <c r="Q47" s="54"/>
      <c r="R47" s="57" t="str">
        <f t="shared" si="3"/>
        <v/>
      </c>
      <c r="S47" s="57"/>
      <c r="T47" s="58" t="str">
        <f t="shared" si="4"/>
        <v/>
      </c>
      <c r="U47" s="58"/>
    </row>
    <row r="48" spans="2:21" x14ac:dyDescent="0.2">
      <c r="B48" s="19">
        <v>40</v>
      </c>
      <c r="C48" s="53" t="str">
        <f t="shared" si="1"/>
        <v/>
      </c>
      <c r="D48" s="53"/>
      <c r="E48" s="19"/>
      <c r="F48" s="8"/>
      <c r="G48" s="19" t="s">
        <v>37</v>
      </c>
      <c r="H48" s="54"/>
      <c r="I48" s="54"/>
      <c r="J48" s="19"/>
      <c r="K48" s="53" t="str">
        <f t="shared" si="0"/>
        <v/>
      </c>
      <c r="L48" s="53"/>
      <c r="M48" s="6" t="str">
        <f t="shared" si="2"/>
        <v/>
      </c>
      <c r="N48" s="19"/>
      <c r="O48" s="8"/>
      <c r="P48" s="54"/>
      <c r="Q48" s="54"/>
      <c r="R48" s="57" t="str">
        <f t="shared" si="3"/>
        <v/>
      </c>
      <c r="S48" s="57"/>
      <c r="T48" s="58" t="str">
        <f t="shared" si="4"/>
        <v/>
      </c>
      <c r="U48" s="58"/>
    </row>
    <row r="49" spans="2:21" x14ac:dyDescent="0.2">
      <c r="B49" s="19">
        <v>41</v>
      </c>
      <c r="C49" s="53" t="str">
        <f t="shared" si="1"/>
        <v/>
      </c>
      <c r="D49" s="53"/>
      <c r="E49" s="19"/>
      <c r="F49" s="8"/>
      <c r="G49" s="19" t="s">
        <v>4</v>
      </c>
      <c r="H49" s="54"/>
      <c r="I49" s="54"/>
      <c r="J49" s="19"/>
      <c r="K49" s="53" t="str">
        <f t="shared" si="0"/>
        <v/>
      </c>
      <c r="L49" s="53"/>
      <c r="M49" s="6" t="str">
        <f t="shared" si="2"/>
        <v/>
      </c>
      <c r="N49" s="19"/>
      <c r="O49" s="8"/>
      <c r="P49" s="54"/>
      <c r="Q49" s="54"/>
      <c r="R49" s="57" t="str">
        <f t="shared" si="3"/>
        <v/>
      </c>
      <c r="S49" s="57"/>
      <c r="T49" s="58" t="str">
        <f t="shared" si="4"/>
        <v/>
      </c>
      <c r="U49" s="58"/>
    </row>
    <row r="50" spans="2:21" x14ac:dyDescent="0.2">
      <c r="B50" s="19">
        <v>42</v>
      </c>
      <c r="C50" s="53" t="str">
        <f t="shared" si="1"/>
        <v/>
      </c>
      <c r="D50" s="53"/>
      <c r="E50" s="19"/>
      <c r="F50" s="8"/>
      <c r="G50" s="19" t="s">
        <v>4</v>
      </c>
      <c r="H50" s="54"/>
      <c r="I50" s="54"/>
      <c r="J50" s="19"/>
      <c r="K50" s="53" t="str">
        <f t="shared" si="0"/>
        <v/>
      </c>
      <c r="L50" s="53"/>
      <c r="M50" s="6" t="str">
        <f t="shared" si="2"/>
        <v/>
      </c>
      <c r="N50" s="19"/>
      <c r="O50" s="8"/>
      <c r="P50" s="54"/>
      <c r="Q50" s="54"/>
      <c r="R50" s="57" t="str">
        <f t="shared" si="3"/>
        <v/>
      </c>
      <c r="S50" s="57"/>
      <c r="T50" s="58" t="str">
        <f t="shared" si="4"/>
        <v/>
      </c>
      <c r="U50" s="58"/>
    </row>
    <row r="51" spans="2:21" x14ac:dyDescent="0.2">
      <c r="B51" s="19">
        <v>43</v>
      </c>
      <c r="C51" s="53" t="str">
        <f t="shared" si="1"/>
        <v/>
      </c>
      <c r="D51" s="53"/>
      <c r="E51" s="19"/>
      <c r="F51" s="8"/>
      <c r="G51" s="19" t="s">
        <v>3</v>
      </c>
      <c r="H51" s="54"/>
      <c r="I51" s="54"/>
      <c r="J51" s="19"/>
      <c r="K51" s="53" t="str">
        <f t="shared" si="0"/>
        <v/>
      </c>
      <c r="L51" s="53"/>
      <c r="M51" s="6" t="str">
        <f t="shared" si="2"/>
        <v/>
      </c>
      <c r="N51" s="19"/>
      <c r="O51" s="8"/>
      <c r="P51" s="54"/>
      <c r="Q51" s="54"/>
      <c r="R51" s="57" t="str">
        <f t="shared" si="3"/>
        <v/>
      </c>
      <c r="S51" s="57"/>
      <c r="T51" s="58" t="str">
        <f t="shared" si="4"/>
        <v/>
      </c>
      <c r="U51" s="58"/>
    </row>
    <row r="52" spans="2:21" x14ac:dyDescent="0.2">
      <c r="B52" s="19">
        <v>44</v>
      </c>
      <c r="C52" s="53" t="str">
        <f t="shared" si="1"/>
        <v/>
      </c>
      <c r="D52" s="53"/>
      <c r="E52" s="19"/>
      <c r="F52" s="8"/>
      <c r="G52" s="19" t="s">
        <v>3</v>
      </c>
      <c r="H52" s="54"/>
      <c r="I52" s="54"/>
      <c r="J52" s="19"/>
      <c r="K52" s="53" t="str">
        <f t="shared" si="0"/>
        <v/>
      </c>
      <c r="L52" s="53"/>
      <c r="M52" s="6" t="str">
        <f t="shared" si="2"/>
        <v/>
      </c>
      <c r="N52" s="19"/>
      <c r="O52" s="8"/>
      <c r="P52" s="54"/>
      <c r="Q52" s="54"/>
      <c r="R52" s="57" t="str">
        <f t="shared" si="3"/>
        <v/>
      </c>
      <c r="S52" s="57"/>
      <c r="T52" s="58" t="str">
        <f t="shared" si="4"/>
        <v/>
      </c>
      <c r="U52" s="58"/>
    </row>
    <row r="53" spans="2:21" x14ac:dyDescent="0.2">
      <c r="B53" s="19">
        <v>45</v>
      </c>
      <c r="C53" s="53" t="str">
        <f t="shared" si="1"/>
        <v/>
      </c>
      <c r="D53" s="53"/>
      <c r="E53" s="19"/>
      <c r="F53" s="8"/>
      <c r="G53" s="19" t="s">
        <v>4</v>
      </c>
      <c r="H53" s="54"/>
      <c r="I53" s="54"/>
      <c r="J53" s="19"/>
      <c r="K53" s="53" t="str">
        <f t="shared" si="0"/>
        <v/>
      </c>
      <c r="L53" s="53"/>
      <c r="M53" s="6" t="str">
        <f t="shared" si="2"/>
        <v/>
      </c>
      <c r="N53" s="19"/>
      <c r="O53" s="8"/>
      <c r="P53" s="54"/>
      <c r="Q53" s="54"/>
      <c r="R53" s="57" t="str">
        <f t="shared" si="3"/>
        <v/>
      </c>
      <c r="S53" s="57"/>
      <c r="T53" s="58" t="str">
        <f t="shared" si="4"/>
        <v/>
      </c>
      <c r="U53" s="58"/>
    </row>
    <row r="54" spans="2:21" x14ac:dyDescent="0.2">
      <c r="B54" s="19">
        <v>46</v>
      </c>
      <c r="C54" s="53" t="str">
        <f t="shared" si="1"/>
        <v/>
      </c>
      <c r="D54" s="53"/>
      <c r="E54" s="19"/>
      <c r="F54" s="8"/>
      <c r="G54" s="19" t="s">
        <v>4</v>
      </c>
      <c r="H54" s="54"/>
      <c r="I54" s="54"/>
      <c r="J54" s="19"/>
      <c r="K54" s="53" t="str">
        <f t="shared" si="0"/>
        <v/>
      </c>
      <c r="L54" s="53"/>
      <c r="M54" s="6" t="str">
        <f t="shared" si="2"/>
        <v/>
      </c>
      <c r="N54" s="19"/>
      <c r="O54" s="8"/>
      <c r="P54" s="54"/>
      <c r="Q54" s="54"/>
      <c r="R54" s="57" t="str">
        <f t="shared" si="3"/>
        <v/>
      </c>
      <c r="S54" s="57"/>
      <c r="T54" s="58" t="str">
        <f t="shared" si="4"/>
        <v/>
      </c>
      <c r="U54" s="58"/>
    </row>
    <row r="55" spans="2:21" x14ac:dyDescent="0.2">
      <c r="B55" s="19">
        <v>47</v>
      </c>
      <c r="C55" s="53" t="str">
        <f t="shared" si="1"/>
        <v/>
      </c>
      <c r="D55" s="53"/>
      <c r="E55" s="19"/>
      <c r="F55" s="8"/>
      <c r="G55" s="19" t="s">
        <v>3</v>
      </c>
      <c r="H55" s="54"/>
      <c r="I55" s="54"/>
      <c r="J55" s="19"/>
      <c r="K55" s="53" t="str">
        <f t="shared" si="0"/>
        <v/>
      </c>
      <c r="L55" s="53"/>
      <c r="M55" s="6" t="str">
        <f t="shared" si="2"/>
        <v/>
      </c>
      <c r="N55" s="19"/>
      <c r="O55" s="8"/>
      <c r="P55" s="54"/>
      <c r="Q55" s="54"/>
      <c r="R55" s="57" t="str">
        <f t="shared" si="3"/>
        <v/>
      </c>
      <c r="S55" s="57"/>
      <c r="T55" s="58" t="str">
        <f t="shared" si="4"/>
        <v/>
      </c>
      <c r="U55" s="58"/>
    </row>
    <row r="56" spans="2:21" x14ac:dyDescent="0.2">
      <c r="B56" s="19">
        <v>48</v>
      </c>
      <c r="C56" s="53" t="str">
        <f t="shared" si="1"/>
        <v/>
      </c>
      <c r="D56" s="53"/>
      <c r="E56" s="19"/>
      <c r="F56" s="8"/>
      <c r="G56" s="19" t="s">
        <v>3</v>
      </c>
      <c r="H56" s="54"/>
      <c r="I56" s="54"/>
      <c r="J56" s="19"/>
      <c r="K56" s="53" t="str">
        <f t="shared" si="0"/>
        <v/>
      </c>
      <c r="L56" s="53"/>
      <c r="M56" s="6" t="str">
        <f t="shared" si="2"/>
        <v/>
      </c>
      <c r="N56" s="19"/>
      <c r="O56" s="8"/>
      <c r="P56" s="54"/>
      <c r="Q56" s="54"/>
      <c r="R56" s="57" t="str">
        <f t="shared" si="3"/>
        <v/>
      </c>
      <c r="S56" s="57"/>
      <c r="T56" s="58" t="str">
        <f t="shared" si="4"/>
        <v/>
      </c>
      <c r="U56" s="58"/>
    </row>
    <row r="57" spans="2:21" x14ac:dyDescent="0.2">
      <c r="B57" s="19">
        <v>49</v>
      </c>
      <c r="C57" s="53" t="str">
        <f t="shared" si="1"/>
        <v/>
      </c>
      <c r="D57" s="53"/>
      <c r="E57" s="19"/>
      <c r="F57" s="8"/>
      <c r="G57" s="19" t="s">
        <v>3</v>
      </c>
      <c r="H57" s="54"/>
      <c r="I57" s="54"/>
      <c r="J57" s="19"/>
      <c r="K57" s="53" t="str">
        <f t="shared" si="0"/>
        <v/>
      </c>
      <c r="L57" s="53"/>
      <c r="M57" s="6" t="str">
        <f t="shared" si="2"/>
        <v/>
      </c>
      <c r="N57" s="19"/>
      <c r="O57" s="8"/>
      <c r="P57" s="54"/>
      <c r="Q57" s="54"/>
      <c r="R57" s="57" t="str">
        <f t="shared" si="3"/>
        <v/>
      </c>
      <c r="S57" s="57"/>
      <c r="T57" s="58" t="str">
        <f t="shared" si="4"/>
        <v/>
      </c>
      <c r="U57" s="58"/>
    </row>
    <row r="58" spans="2:21" x14ac:dyDescent="0.2">
      <c r="B58" s="19">
        <v>50</v>
      </c>
      <c r="C58" s="53" t="str">
        <f t="shared" si="1"/>
        <v/>
      </c>
      <c r="D58" s="53"/>
      <c r="E58" s="19"/>
      <c r="F58" s="8"/>
      <c r="G58" s="19" t="s">
        <v>3</v>
      </c>
      <c r="H58" s="54"/>
      <c r="I58" s="54"/>
      <c r="J58" s="19"/>
      <c r="K58" s="53" t="str">
        <f t="shared" si="0"/>
        <v/>
      </c>
      <c r="L58" s="53"/>
      <c r="M58" s="6" t="str">
        <f t="shared" si="2"/>
        <v/>
      </c>
      <c r="N58" s="19"/>
      <c r="O58" s="8"/>
      <c r="P58" s="54"/>
      <c r="Q58" s="54"/>
      <c r="R58" s="57" t="str">
        <f t="shared" si="3"/>
        <v/>
      </c>
      <c r="S58" s="57"/>
      <c r="T58" s="58" t="str">
        <f t="shared" si="4"/>
        <v/>
      </c>
      <c r="U58" s="58"/>
    </row>
    <row r="59" spans="2:21" x14ac:dyDescent="0.2">
      <c r="B59" s="19">
        <v>51</v>
      </c>
      <c r="C59" s="53" t="str">
        <f t="shared" si="1"/>
        <v/>
      </c>
      <c r="D59" s="53"/>
      <c r="E59" s="19"/>
      <c r="F59" s="8"/>
      <c r="G59" s="19" t="s">
        <v>3</v>
      </c>
      <c r="H59" s="54"/>
      <c r="I59" s="54"/>
      <c r="J59" s="19"/>
      <c r="K59" s="53" t="str">
        <f t="shared" si="0"/>
        <v/>
      </c>
      <c r="L59" s="53"/>
      <c r="M59" s="6" t="str">
        <f t="shared" si="2"/>
        <v/>
      </c>
      <c r="N59" s="19"/>
      <c r="O59" s="8"/>
      <c r="P59" s="54"/>
      <c r="Q59" s="54"/>
      <c r="R59" s="57" t="str">
        <f t="shared" si="3"/>
        <v/>
      </c>
      <c r="S59" s="57"/>
      <c r="T59" s="58" t="str">
        <f t="shared" si="4"/>
        <v/>
      </c>
      <c r="U59" s="58"/>
    </row>
    <row r="60" spans="2:21" x14ac:dyDescent="0.2">
      <c r="B60" s="19">
        <v>52</v>
      </c>
      <c r="C60" s="53" t="str">
        <f t="shared" si="1"/>
        <v/>
      </c>
      <c r="D60" s="53"/>
      <c r="E60" s="19"/>
      <c r="F60" s="8"/>
      <c r="G60" s="19" t="s">
        <v>3</v>
      </c>
      <c r="H60" s="54"/>
      <c r="I60" s="54"/>
      <c r="J60" s="19"/>
      <c r="K60" s="53" t="str">
        <f t="shared" si="0"/>
        <v/>
      </c>
      <c r="L60" s="53"/>
      <c r="M60" s="6" t="str">
        <f t="shared" si="2"/>
        <v/>
      </c>
      <c r="N60" s="19"/>
      <c r="O60" s="8"/>
      <c r="P60" s="54"/>
      <c r="Q60" s="54"/>
      <c r="R60" s="57" t="str">
        <f t="shared" si="3"/>
        <v/>
      </c>
      <c r="S60" s="57"/>
      <c r="T60" s="58" t="str">
        <f t="shared" si="4"/>
        <v/>
      </c>
      <c r="U60" s="58"/>
    </row>
    <row r="61" spans="2:21" x14ac:dyDescent="0.2">
      <c r="B61" s="19">
        <v>53</v>
      </c>
      <c r="C61" s="53" t="str">
        <f t="shared" si="1"/>
        <v/>
      </c>
      <c r="D61" s="53"/>
      <c r="E61" s="19"/>
      <c r="F61" s="8"/>
      <c r="G61" s="19" t="s">
        <v>3</v>
      </c>
      <c r="H61" s="54"/>
      <c r="I61" s="54"/>
      <c r="J61" s="19"/>
      <c r="K61" s="53" t="str">
        <f t="shared" si="0"/>
        <v/>
      </c>
      <c r="L61" s="53"/>
      <c r="M61" s="6" t="str">
        <f t="shared" si="2"/>
        <v/>
      </c>
      <c r="N61" s="19"/>
      <c r="O61" s="8"/>
      <c r="P61" s="54"/>
      <c r="Q61" s="54"/>
      <c r="R61" s="57" t="str">
        <f t="shared" si="3"/>
        <v/>
      </c>
      <c r="S61" s="57"/>
      <c r="T61" s="58" t="str">
        <f t="shared" si="4"/>
        <v/>
      </c>
      <c r="U61" s="58"/>
    </row>
    <row r="62" spans="2:21" x14ac:dyDescent="0.2">
      <c r="B62" s="19">
        <v>54</v>
      </c>
      <c r="C62" s="53" t="str">
        <f t="shared" si="1"/>
        <v/>
      </c>
      <c r="D62" s="53"/>
      <c r="E62" s="19"/>
      <c r="F62" s="8"/>
      <c r="G62" s="19" t="s">
        <v>3</v>
      </c>
      <c r="H62" s="54"/>
      <c r="I62" s="54"/>
      <c r="J62" s="19"/>
      <c r="K62" s="53" t="str">
        <f t="shared" si="0"/>
        <v/>
      </c>
      <c r="L62" s="53"/>
      <c r="M62" s="6" t="str">
        <f t="shared" si="2"/>
        <v/>
      </c>
      <c r="N62" s="19"/>
      <c r="O62" s="8"/>
      <c r="P62" s="54"/>
      <c r="Q62" s="54"/>
      <c r="R62" s="57" t="str">
        <f t="shared" si="3"/>
        <v/>
      </c>
      <c r="S62" s="57"/>
      <c r="T62" s="58" t="str">
        <f t="shared" si="4"/>
        <v/>
      </c>
      <c r="U62" s="58"/>
    </row>
    <row r="63" spans="2:21" x14ac:dyDescent="0.2">
      <c r="B63" s="19">
        <v>55</v>
      </c>
      <c r="C63" s="53" t="str">
        <f t="shared" si="1"/>
        <v/>
      </c>
      <c r="D63" s="53"/>
      <c r="E63" s="19"/>
      <c r="F63" s="8"/>
      <c r="G63" s="19" t="s">
        <v>4</v>
      </c>
      <c r="H63" s="54"/>
      <c r="I63" s="54"/>
      <c r="J63" s="19"/>
      <c r="K63" s="53" t="str">
        <f t="shared" si="0"/>
        <v/>
      </c>
      <c r="L63" s="53"/>
      <c r="M63" s="6" t="str">
        <f t="shared" si="2"/>
        <v/>
      </c>
      <c r="N63" s="19"/>
      <c r="O63" s="8"/>
      <c r="P63" s="54"/>
      <c r="Q63" s="54"/>
      <c r="R63" s="57" t="str">
        <f t="shared" si="3"/>
        <v/>
      </c>
      <c r="S63" s="57"/>
      <c r="T63" s="58" t="str">
        <f t="shared" si="4"/>
        <v/>
      </c>
      <c r="U63" s="58"/>
    </row>
    <row r="64" spans="2:21" x14ac:dyDescent="0.2">
      <c r="B64" s="19">
        <v>56</v>
      </c>
      <c r="C64" s="53" t="str">
        <f t="shared" si="1"/>
        <v/>
      </c>
      <c r="D64" s="53"/>
      <c r="E64" s="19"/>
      <c r="F64" s="8"/>
      <c r="G64" s="19" t="s">
        <v>3</v>
      </c>
      <c r="H64" s="54"/>
      <c r="I64" s="54"/>
      <c r="J64" s="19"/>
      <c r="K64" s="53" t="str">
        <f t="shared" si="0"/>
        <v/>
      </c>
      <c r="L64" s="53"/>
      <c r="M64" s="6" t="str">
        <f t="shared" si="2"/>
        <v/>
      </c>
      <c r="N64" s="19"/>
      <c r="O64" s="8"/>
      <c r="P64" s="54"/>
      <c r="Q64" s="54"/>
      <c r="R64" s="57" t="str">
        <f t="shared" si="3"/>
        <v/>
      </c>
      <c r="S64" s="57"/>
      <c r="T64" s="58" t="str">
        <f t="shared" si="4"/>
        <v/>
      </c>
      <c r="U64" s="58"/>
    </row>
    <row r="65" spans="2:21" x14ac:dyDescent="0.2">
      <c r="B65" s="19">
        <v>57</v>
      </c>
      <c r="C65" s="53" t="str">
        <f t="shared" si="1"/>
        <v/>
      </c>
      <c r="D65" s="53"/>
      <c r="E65" s="19"/>
      <c r="F65" s="8"/>
      <c r="G65" s="19" t="s">
        <v>3</v>
      </c>
      <c r="H65" s="54"/>
      <c r="I65" s="54"/>
      <c r="J65" s="19"/>
      <c r="K65" s="53" t="str">
        <f t="shared" si="0"/>
        <v/>
      </c>
      <c r="L65" s="53"/>
      <c r="M65" s="6" t="str">
        <f t="shared" si="2"/>
        <v/>
      </c>
      <c r="N65" s="19"/>
      <c r="O65" s="8"/>
      <c r="P65" s="54"/>
      <c r="Q65" s="54"/>
      <c r="R65" s="57" t="str">
        <f t="shared" si="3"/>
        <v/>
      </c>
      <c r="S65" s="57"/>
      <c r="T65" s="58" t="str">
        <f t="shared" si="4"/>
        <v/>
      </c>
      <c r="U65" s="58"/>
    </row>
    <row r="66" spans="2:21" x14ac:dyDescent="0.2">
      <c r="B66" s="19">
        <v>58</v>
      </c>
      <c r="C66" s="53" t="str">
        <f t="shared" si="1"/>
        <v/>
      </c>
      <c r="D66" s="53"/>
      <c r="E66" s="19"/>
      <c r="F66" s="8"/>
      <c r="G66" s="19" t="s">
        <v>3</v>
      </c>
      <c r="H66" s="54"/>
      <c r="I66" s="54"/>
      <c r="J66" s="19"/>
      <c r="K66" s="53" t="str">
        <f t="shared" si="0"/>
        <v/>
      </c>
      <c r="L66" s="53"/>
      <c r="M66" s="6" t="str">
        <f t="shared" si="2"/>
        <v/>
      </c>
      <c r="N66" s="19"/>
      <c r="O66" s="8"/>
      <c r="P66" s="54"/>
      <c r="Q66" s="54"/>
      <c r="R66" s="57" t="str">
        <f t="shared" si="3"/>
        <v/>
      </c>
      <c r="S66" s="57"/>
      <c r="T66" s="58" t="str">
        <f t="shared" si="4"/>
        <v/>
      </c>
      <c r="U66" s="58"/>
    </row>
    <row r="67" spans="2:21" x14ac:dyDescent="0.2">
      <c r="B67" s="19">
        <v>59</v>
      </c>
      <c r="C67" s="53" t="str">
        <f t="shared" si="1"/>
        <v/>
      </c>
      <c r="D67" s="53"/>
      <c r="E67" s="19"/>
      <c r="F67" s="8"/>
      <c r="G67" s="19" t="s">
        <v>3</v>
      </c>
      <c r="H67" s="54"/>
      <c r="I67" s="54"/>
      <c r="J67" s="19"/>
      <c r="K67" s="53" t="str">
        <f t="shared" si="0"/>
        <v/>
      </c>
      <c r="L67" s="53"/>
      <c r="M67" s="6" t="str">
        <f t="shared" si="2"/>
        <v/>
      </c>
      <c r="N67" s="19"/>
      <c r="O67" s="8"/>
      <c r="P67" s="54"/>
      <c r="Q67" s="54"/>
      <c r="R67" s="57" t="str">
        <f t="shared" si="3"/>
        <v/>
      </c>
      <c r="S67" s="57"/>
      <c r="T67" s="58" t="str">
        <f t="shared" si="4"/>
        <v/>
      </c>
      <c r="U67" s="58"/>
    </row>
    <row r="68" spans="2:21" x14ac:dyDescent="0.2">
      <c r="B68" s="19">
        <v>60</v>
      </c>
      <c r="C68" s="53" t="str">
        <f t="shared" si="1"/>
        <v/>
      </c>
      <c r="D68" s="53"/>
      <c r="E68" s="19"/>
      <c r="F68" s="8"/>
      <c r="G68" s="19" t="s">
        <v>4</v>
      </c>
      <c r="H68" s="54"/>
      <c r="I68" s="54"/>
      <c r="J68" s="19"/>
      <c r="K68" s="53" t="str">
        <f t="shared" si="0"/>
        <v/>
      </c>
      <c r="L68" s="53"/>
      <c r="M68" s="6" t="str">
        <f t="shared" si="2"/>
        <v/>
      </c>
      <c r="N68" s="19"/>
      <c r="O68" s="8"/>
      <c r="P68" s="54"/>
      <c r="Q68" s="54"/>
      <c r="R68" s="57" t="str">
        <f t="shared" si="3"/>
        <v/>
      </c>
      <c r="S68" s="57"/>
      <c r="T68" s="58" t="str">
        <f t="shared" si="4"/>
        <v/>
      </c>
      <c r="U68" s="58"/>
    </row>
    <row r="69" spans="2:21" x14ac:dyDescent="0.2">
      <c r="B69" s="19">
        <v>61</v>
      </c>
      <c r="C69" s="53" t="str">
        <f t="shared" si="1"/>
        <v/>
      </c>
      <c r="D69" s="53"/>
      <c r="E69" s="19"/>
      <c r="F69" s="8"/>
      <c r="G69" s="19" t="s">
        <v>4</v>
      </c>
      <c r="H69" s="54"/>
      <c r="I69" s="54"/>
      <c r="J69" s="19"/>
      <c r="K69" s="53" t="str">
        <f t="shared" si="0"/>
        <v/>
      </c>
      <c r="L69" s="53"/>
      <c r="M69" s="6" t="str">
        <f t="shared" si="2"/>
        <v/>
      </c>
      <c r="N69" s="19"/>
      <c r="O69" s="8"/>
      <c r="P69" s="54"/>
      <c r="Q69" s="54"/>
      <c r="R69" s="57" t="str">
        <f t="shared" si="3"/>
        <v/>
      </c>
      <c r="S69" s="57"/>
      <c r="T69" s="58" t="str">
        <f t="shared" si="4"/>
        <v/>
      </c>
      <c r="U69" s="58"/>
    </row>
    <row r="70" spans="2:21" x14ac:dyDescent="0.2">
      <c r="B70" s="19">
        <v>62</v>
      </c>
      <c r="C70" s="53" t="str">
        <f t="shared" si="1"/>
        <v/>
      </c>
      <c r="D70" s="53"/>
      <c r="E70" s="19"/>
      <c r="F70" s="8"/>
      <c r="G70" s="19" t="s">
        <v>3</v>
      </c>
      <c r="H70" s="54"/>
      <c r="I70" s="54"/>
      <c r="J70" s="19"/>
      <c r="K70" s="53" t="str">
        <f t="shared" si="0"/>
        <v/>
      </c>
      <c r="L70" s="53"/>
      <c r="M70" s="6" t="str">
        <f t="shared" si="2"/>
        <v/>
      </c>
      <c r="N70" s="19"/>
      <c r="O70" s="8"/>
      <c r="P70" s="54"/>
      <c r="Q70" s="54"/>
      <c r="R70" s="57" t="str">
        <f t="shared" si="3"/>
        <v/>
      </c>
      <c r="S70" s="57"/>
      <c r="T70" s="58" t="str">
        <f t="shared" si="4"/>
        <v/>
      </c>
      <c r="U70" s="58"/>
    </row>
    <row r="71" spans="2:21" x14ac:dyDescent="0.2">
      <c r="B71" s="19">
        <v>63</v>
      </c>
      <c r="C71" s="53" t="str">
        <f t="shared" si="1"/>
        <v/>
      </c>
      <c r="D71" s="53"/>
      <c r="E71" s="19"/>
      <c r="F71" s="8"/>
      <c r="G71" s="19" t="s">
        <v>4</v>
      </c>
      <c r="H71" s="54"/>
      <c r="I71" s="54"/>
      <c r="J71" s="19"/>
      <c r="K71" s="53" t="str">
        <f t="shared" si="0"/>
        <v/>
      </c>
      <c r="L71" s="53"/>
      <c r="M71" s="6" t="str">
        <f t="shared" si="2"/>
        <v/>
      </c>
      <c r="N71" s="19"/>
      <c r="O71" s="8"/>
      <c r="P71" s="54"/>
      <c r="Q71" s="54"/>
      <c r="R71" s="57" t="str">
        <f t="shared" si="3"/>
        <v/>
      </c>
      <c r="S71" s="57"/>
      <c r="T71" s="58" t="str">
        <f t="shared" si="4"/>
        <v/>
      </c>
      <c r="U71" s="58"/>
    </row>
    <row r="72" spans="2:21" x14ac:dyDescent="0.2">
      <c r="B72" s="19">
        <v>64</v>
      </c>
      <c r="C72" s="53" t="str">
        <f t="shared" si="1"/>
        <v/>
      </c>
      <c r="D72" s="53"/>
      <c r="E72" s="19"/>
      <c r="F72" s="8"/>
      <c r="G72" s="19" t="s">
        <v>3</v>
      </c>
      <c r="H72" s="54"/>
      <c r="I72" s="54"/>
      <c r="J72" s="19"/>
      <c r="K72" s="53" t="str">
        <f t="shared" si="0"/>
        <v/>
      </c>
      <c r="L72" s="53"/>
      <c r="M72" s="6" t="str">
        <f t="shared" si="2"/>
        <v/>
      </c>
      <c r="N72" s="19"/>
      <c r="O72" s="8"/>
      <c r="P72" s="54"/>
      <c r="Q72" s="54"/>
      <c r="R72" s="57" t="str">
        <f t="shared" si="3"/>
        <v/>
      </c>
      <c r="S72" s="57"/>
      <c r="T72" s="58" t="str">
        <f t="shared" si="4"/>
        <v/>
      </c>
      <c r="U72" s="58"/>
    </row>
    <row r="73" spans="2:21" x14ac:dyDescent="0.2">
      <c r="B73" s="19">
        <v>65</v>
      </c>
      <c r="C73" s="53" t="str">
        <f t="shared" si="1"/>
        <v/>
      </c>
      <c r="D73" s="53"/>
      <c r="E73" s="19"/>
      <c r="F73" s="8"/>
      <c r="G73" s="19" t="s">
        <v>4</v>
      </c>
      <c r="H73" s="54"/>
      <c r="I73" s="54"/>
      <c r="J73" s="19"/>
      <c r="K73" s="53" t="str">
        <f t="shared" ref="K73:K108" si="5">IF(F73="","",C73*0.03)</f>
        <v/>
      </c>
      <c r="L73" s="53"/>
      <c r="M73" s="6" t="str">
        <f t="shared" si="2"/>
        <v/>
      </c>
      <c r="N73" s="19"/>
      <c r="O73" s="8"/>
      <c r="P73" s="54"/>
      <c r="Q73" s="54"/>
      <c r="R73" s="57" t="str">
        <f t="shared" si="3"/>
        <v/>
      </c>
      <c r="S73" s="57"/>
      <c r="T73" s="58" t="str">
        <f t="shared" si="4"/>
        <v/>
      </c>
      <c r="U73" s="58"/>
    </row>
    <row r="74" spans="2:21" x14ac:dyDescent="0.2">
      <c r="B74" s="19">
        <v>66</v>
      </c>
      <c r="C74" s="53" t="str">
        <f t="shared" ref="C74:C108" si="6">IF(R73="","",C73+R73)</f>
        <v/>
      </c>
      <c r="D74" s="53"/>
      <c r="E74" s="19"/>
      <c r="F74" s="8"/>
      <c r="G74" s="19" t="s">
        <v>4</v>
      </c>
      <c r="H74" s="54"/>
      <c r="I74" s="54"/>
      <c r="J74" s="19"/>
      <c r="K74" s="53" t="str">
        <f t="shared" si="5"/>
        <v/>
      </c>
      <c r="L74" s="53"/>
      <c r="M74" s="6" t="str">
        <f t="shared" ref="M74:M108" si="7">IF(J74="","",(K74/J74)/1000)</f>
        <v/>
      </c>
      <c r="N74" s="19"/>
      <c r="O74" s="8"/>
      <c r="P74" s="54"/>
      <c r="Q74" s="54"/>
      <c r="R74" s="57" t="str">
        <f t="shared" ref="R74:R108" si="8">IF(O74="","",(IF(G74="売",H74-P74,P74-H74))*M74*100000)</f>
        <v/>
      </c>
      <c r="S74" s="57"/>
      <c r="T74" s="58" t="str">
        <f t="shared" ref="T74:T108" si="9">IF(O74="","",IF(R74&lt;0,J74*(-1),IF(G74="買",(P74-H74)*100,(H74-P74)*100)))</f>
        <v/>
      </c>
      <c r="U74" s="58"/>
    </row>
    <row r="75" spans="2:21" x14ac:dyDescent="0.2">
      <c r="B75" s="19">
        <v>67</v>
      </c>
      <c r="C75" s="53" t="str">
        <f t="shared" si="6"/>
        <v/>
      </c>
      <c r="D75" s="53"/>
      <c r="E75" s="19"/>
      <c r="F75" s="8"/>
      <c r="G75" s="19" t="s">
        <v>3</v>
      </c>
      <c r="H75" s="54"/>
      <c r="I75" s="54"/>
      <c r="J75" s="19"/>
      <c r="K75" s="53" t="str">
        <f t="shared" si="5"/>
        <v/>
      </c>
      <c r="L75" s="53"/>
      <c r="M75" s="6" t="str">
        <f t="shared" si="7"/>
        <v/>
      </c>
      <c r="N75" s="19"/>
      <c r="O75" s="8"/>
      <c r="P75" s="54"/>
      <c r="Q75" s="54"/>
      <c r="R75" s="57" t="str">
        <f t="shared" si="8"/>
        <v/>
      </c>
      <c r="S75" s="57"/>
      <c r="T75" s="58" t="str">
        <f t="shared" si="9"/>
        <v/>
      </c>
      <c r="U75" s="58"/>
    </row>
    <row r="76" spans="2:21" x14ac:dyDescent="0.2">
      <c r="B76" s="19">
        <v>68</v>
      </c>
      <c r="C76" s="53" t="str">
        <f t="shared" si="6"/>
        <v/>
      </c>
      <c r="D76" s="53"/>
      <c r="E76" s="19"/>
      <c r="F76" s="8"/>
      <c r="G76" s="19" t="s">
        <v>3</v>
      </c>
      <c r="H76" s="54"/>
      <c r="I76" s="54"/>
      <c r="J76" s="19"/>
      <c r="K76" s="53" t="str">
        <f t="shared" si="5"/>
        <v/>
      </c>
      <c r="L76" s="53"/>
      <c r="M76" s="6" t="str">
        <f t="shared" si="7"/>
        <v/>
      </c>
      <c r="N76" s="19"/>
      <c r="O76" s="8"/>
      <c r="P76" s="54"/>
      <c r="Q76" s="54"/>
      <c r="R76" s="57" t="str">
        <f t="shared" si="8"/>
        <v/>
      </c>
      <c r="S76" s="57"/>
      <c r="T76" s="58" t="str">
        <f t="shared" si="9"/>
        <v/>
      </c>
      <c r="U76" s="58"/>
    </row>
    <row r="77" spans="2:21" x14ac:dyDescent="0.2">
      <c r="B77" s="19">
        <v>69</v>
      </c>
      <c r="C77" s="53" t="str">
        <f t="shared" si="6"/>
        <v/>
      </c>
      <c r="D77" s="53"/>
      <c r="E77" s="19"/>
      <c r="F77" s="8"/>
      <c r="G77" s="19" t="s">
        <v>3</v>
      </c>
      <c r="H77" s="54"/>
      <c r="I77" s="54"/>
      <c r="J77" s="19"/>
      <c r="K77" s="53" t="str">
        <f t="shared" si="5"/>
        <v/>
      </c>
      <c r="L77" s="53"/>
      <c r="M77" s="6" t="str">
        <f t="shared" si="7"/>
        <v/>
      </c>
      <c r="N77" s="19"/>
      <c r="O77" s="8"/>
      <c r="P77" s="54"/>
      <c r="Q77" s="54"/>
      <c r="R77" s="57" t="str">
        <f t="shared" si="8"/>
        <v/>
      </c>
      <c r="S77" s="57"/>
      <c r="T77" s="58" t="str">
        <f t="shared" si="9"/>
        <v/>
      </c>
      <c r="U77" s="58"/>
    </row>
    <row r="78" spans="2:21" x14ac:dyDescent="0.2">
      <c r="B78" s="19">
        <v>70</v>
      </c>
      <c r="C78" s="53" t="str">
        <f t="shared" si="6"/>
        <v/>
      </c>
      <c r="D78" s="53"/>
      <c r="E78" s="19"/>
      <c r="F78" s="8"/>
      <c r="G78" s="19" t="s">
        <v>4</v>
      </c>
      <c r="H78" s="54"/>
      <c r="I78" s="54"/>
      <c r="J78" s="19"/>
      <c r="K78" s="53" t="str">
        <f t="shared" si="5"/>
        <v/>
      </c>
      <c r="L78" s="53"/>
      <c r="M78" s="6" t="str">
        <f t="shared" si="7"/>
        <v/>
      </c>
      <c r="N78" s="19"/>
      <c r="O78" s="8"/>
      <c r="P78" s="54"/>
      <c r="Q78" s="54"/>
      <c r="R78" s="57" t="str">
        <f t="shared" si="8"/>
        <v/>
      </c>
      <c r="S78" s="57"/>
      <c r="T78" s="58" t="str">
        <f t="shared" si="9"/>
        <v/>
      </c>
      <c r="U78" s="58"/>
    </row>
    <row r="79" spans="2:21" x14ac:dyDescent="0.2">
      <c r="B79" s="19">
        <v>71</v>
      </c>
      <c r="C79" s="53" t="str">
        <f t="shared" si="6"/>
        <v/>
      </c>
      <c r="D79" s="53"/>
      <c r="E79" s="19"/>
      <c r="F79" s="8"/>
      <c r="G79" s="19" t="s">
        <v>3</v>
      </c>
      <c r="H79" s="54"/>
      <c r="I79" s="54"/>
      <c r="J79" s="19"/>
      <c r="K79" s="53" t="str">
        <f t="shared" si="5"/>
        <v/>
      </c>
      <c r="L79" s="53"/>
      <c r="M79" s="6" t="str">
        <f t="shared" si="7"/>
        <v/>
      </c>
      <c r="N79" s="19"/>
      <c r="O79" s="8"/>
      <c r="P79" s="54"/>
      <c r="Q79" s="54"/>
      <c r="R79" s="57" t="str">
        <f t="shared" si="8"/>
        <v/>
      </c>
      <c r="S79" s="57"/>
      <c r="T79" s="58" t="str">
        <f t="shared" si="9"/>
        <v/>
      </c>
      <c r="U79" s="58"/>
    </row>
    <row r="80" spans="2:21" x14ac:dyDescent="0.2">
      <c r="B80" s="19">
        <v>72</v>
      </c>
      <c r="C80" s="53" t="str">
        <f t="shared" si="6"/>
        <v/>
      </c>
      <c r="D80" s="53"/>
      <c r="E80" s="19"/>
      <c r="F80" s="8"/>
      <c r="G80" s="19" t="s">
        <v>4</v>
      </c>
      <c r="H80" s="54"/>
      <c r="I80" s="54"/>
      <c r="J80" s="19"/>
      <c r="K80" s="53" t="str">
        <f t="shared" si="5"/>
        <v/>
      </c>
      <c r="L80" s="53"/>
      <c r="M80" s="6" t="str">
        <f t="shared" si="7"/>
        <v/>
      </c>
      <c r="N80" s="19"/>
      <c r="O80" s="8"/>
      <c r="P80" s="54"/>
      <c r="Q80" s="54"/>
      <c r="R80" s="57" t="str">
        <f t="shared" si="8"/>
        <v/>
      </c>
      <c r="S80" s="57"/>
      <c r="T80" s="58" t="str">
        <f t="shared" si="9"/>
        <v/>
      </c>
      <c r="U80" s="58"/>
    </row>
    <row r="81" spans="2:21" x14ac:dyDescent="0.2">
      <c r="B81" s="19">
        <v>73</v>
      </c>
      <c r="C81" s="53" t="str">
        <f t="shared" si="6"/>
        <v/>
      </c>
      <c r="D81" s="53"/>
      <c r="E81" s="19"/>
      <c r="F81" s="8"/>
      <c r="G81" s="19" t="s">
        <v>3</v>
      </c>
      <c r="H81" s="54"/>
      <c r="I81" s="54"/>
      <c r="J81" s="19"/>
      <c r="K81" s="53" t="str">
        <f t="shared" si="5"/>
        <v/>
      </c>
      <c r="L81" s="53"/>
      <c r="M81" s="6" t="str">
        <f t="shared" si="7"/>
        <v/>
      </c>
      <c r="N81" s="19"/>
      <c r="O81" s="8"/>
      <c r="P81" s="54"/>
      <c r="Q81" s="54"/>
      <c r="R81" s="57" t="str">
        <f t="shared" si="8"/>
        <v/>
      </c>
      <c r="S81" s="57"/>
      <c r="T81" s="58" t="str">
        <f t="shared" si="9"/>
        <v/>
      </c>
      <c r="U81" s="58"/>
    </row>
    <row r="82" spans="2:21" x14ac:dyDescent="0.2">
      <c r="B82" s="19">
        <v>74</v>
      </c>
      <c r="C82" s="53" t="str">
        <f t="shared" si="6"/>
        <v/>
      </c>
      <c r="D82" s="53"/>
      <c r="E82" s="19"/>
      <c r="F82" s="8"/>
      <c r="G82" s="19" t="s">
        <v>3</v>
      </c>
      <c r="H82" s="54"/>
      <c r="I82" s="54"/>
      <c r="J82" s="19"/>
      <c r="K82" s="53" t="str">
        <f t="shared" si="5"/>
        <v/>
      </c>
      <c r="L82" s="53"/>
      <c r="M82" s="6" t="str">
        <f t="shared" si="7"/>
        <v/>
      </c>
      <c r="N82" s="19"/>
      <c r="O82" s="8"/>
      <c r="P82" s="54"/>
      <c r="Q82" s="54"/>
      <c r="R82" s="57" t="str">
        <f t="shared" si="8"/>
        <v/>
      </c>
      <c r="S82" s="57"/>
      <c r="T82" s="58" t="str">
        <f t="shared" si="9"/>
        <v/>
      </c>
      <c r="U82" s="58"/>
    </row>
    <row r="83" spans="2:21" x14ac:dyDescent="0.2">
      <c r="B83" s="19">
        <v>75</v>
      </c>
      <c r="C83" s="53" t="str">
        <f t="shared" si="6"/>
        <v/>
      </c>
      <c r="D83" s="53"/>
      <c r="E83" s="19"/>
      <c r="F83" s="8"/>
      <c r="G83" s="19" t="s">
        <v>3</v>
      </c>
      <c r="H83" s="54"/>
      <c r="I83" s="54"/>
      <c r="J83" s="19"/>
      <c r="K83" s="53" t="str">
        <f t="shared" si="5"/>
        <v/>
      </c>
      <c r="L83" s="53"/>
      <c r="M83" s="6" t="str">
        <f t="shared" si="7"/>
        <v/>
      </c>
      <c r="N83" s="19"/>
      <c r="O83" s="8"/>
      <c r="P83" s="54"/>
      <c r="Q83" s="54"/>
      <c r="R83" s="57" t="str">
        <f t="shared" si="8"/>
        <v/>
      </c>
      <c r="S83" s="57"/>
      <c r="T83" s="58" t="str">
        <f t="shared" si="9"/>
        <v/>
      </c>
      <c r="U83" s="58"/>
    </row>
    <row r="84" spans="2:21" x14ac:dyDescent="0.2">
      <c r="B84" s="19">
        <v>76</v>
      </c>
      <c r="C84" s="53" t="str">
        <f t="shared" si="6"/>
        <v/>
      </c>
      <c r="D84" s="53"/>
      <c r="E84" s="19"/>
      <c r="F84" s="8"/>
      <c r="G84" s="19" t="s">
        <v>3</v>
      </c>
      <c r="H84" s="54"/>
      <c r="I84" s="54"/>
      <c r="J84" s="19"/>
      <c r="K84" s="53" t="str">
        <f t="shared" si="5"/>
        <v/>
      </c>
      <c r="L84" s="53"/>
      <c r="M84" s="6" t="str">
        <f t="shared" si="7"/>
        <v/>
      </c>
      <c r="N84" s="19"/>
      <c r="O84" s="8"/>
      <c r="P84" s="54"/>
      <c r="Q84" s="54"/>
      <c r="R84" s="57" t="str">
        <f t="shared" si="8"/>
        <v/>
      </c>
      <c r="S84" s="57"/>
      <c r="T84" s="58" t="str">
        <f t="shared" si="9"/>
        <v/>
      </c>
      <c r="U84" s="58"/>
    </row>
    <row r="85" spans="2:21" x14ac:dyDescent="0.2">
      <c r="B85" s="19">
        <v>77</v>
      </c>
      <c r="C85" s="53" t="str">
        <f t="shared" si="6"/>
        <v/>
      </c>
      <c r="D85" s="53"/>
      <c r="E85" s="19"/>
      <c r="F85" s="8"/>
      <c r="G85" s="19" t="s">
        <v>4</v>
      </c>
      <c r="H85" s="54"/>
      <c r="I85" s="54"/>
      <c r="J85" s="19"/>
      <c r="K85" s="53" t="str">
        <f t="shared" si="5"/>
        <v/>
      </c>
      <c r="L85" s="53"/>
      <c r="M85" s="6" t="str">
        <f t="shared" si="7"/>
        <v/>
      </c>
      <c r="N85" s="19"/>
      <c r="O85" s="8"/>
      <c r="P85" s="54"/>
      <c r="Q85" s="54"/>
      <c r="R85" s="57" t="str">
        <f t="shared" si="8"/>
        <v/>
      </c>
      <c r="S85" s="57"/>
      <c r="T85" s="58" t="str">
        <f t="shared" si="9"/>
        <v/>
      </c>
      <c r="U85" s="58"/>
    </row>
    <row r="86" spans="2:21" x14ac:dyDescent="0.2">
      <c r="B86" s="19">
        <v>78</v>
      </c>
      <c r="C86" s="53" t="str">
        <f t="shared" si="6"/>
        <v/>
      </c>
      <c r="D86" s="53"/>
      <c r="E86" s="19"/>
      <c r="F86" s="8"/>
      <c r="G86" s="19" t="s">
        <v>3</v>
      </c>
      <c r="H86" s="54"/>
      <c r="I86" s="54"/>
      <c r="J86" s="19"/>
      <c r="K86" s="53" t="str">
        <f t="shared" si="5"/>
        <v/>
      </c>
      <c r="L86" s="53"/>
      <c r="M86" s="6" t="str">
        <f t="shared" si="7"/>
        <v/>
      </c>
      <c r="N86" s="19"/>
      <c r="O86" s="8"/>
      <c r="P86" s="54"/>
      <c r="Q86" s="54"/>
      <c r="R86" s="57" t="str">
        <f t="shared" si="8"/>
        <v/>
      </c>
      <c r="S86" s="57"/>
      <c r="T86" s="58" t="str">
        <f t="shared" si="9"/>
        <v/>
      </c>
      <c r="U86" s="58"/>
    </row>
    <row r="87" spans="2:21" x14ac:dyDescent="0.2">
      <c r="B87" s="19">
        <v>79</v>
      </c>
      <c r="C87" s="53" t="str">
        <f t="shared" si="6"/>
        <v/>
      </c>
      <c r="D87" s="53"/>
      <c r="E87" s="19"/>
      <c r="F87" s="8"/>
      <c r="G87" s="19" t="s">
        <v>4</v>
      </c>
      <c r="H87" s="54"/>
      <c r="I87" s="54"/>
      <c r="J87" s="19"/>
      <c r="K87" s="53" t="str">
        <f t="shared" si="5"/>
        <v/>
      </c>
      <c r="L87" s="53"/>
      <c r="M87" s="6" t="str">
        <f t="shared" si="7"/>
        <v/>
      </c>
      <c r="N87" s="19"/>
      <c r="O87" s="8"/>
      <c r="P87" s="54"/>
      <c r="Q87" s="54"/>
      <c r="R87" s="57" t="str">
        <f t="shared" si="8"/>
        <v/>
      </c>
      <c r="S87" s="57"/>
      <c r="T87" s="58" t="str">
        <f t="shared" si="9"/>
        <v/>
      </c>
      <c r="U87" s="58"/>
    </row>
    <row r="88" spans="2:21" x14ac:dyDescent="0.2">
      <c r="B88" s="19">
        <v>80</v>
      </c>
      <c r="C88" s="53" t="str">
        <f t="shared" si="6"/>
        <v/>
      </c>
      <c r="D88" s="53"/>
      <c r="E88" s="19"/>
      <c r="F88" s="8"/>
      <c r="G88" s="19" t="s">
        <v>4</v>
      </c>
      <c r="H88" s="54"/>
      <c r="I88" s="54"/>
      <c r="J88" s="19"/>
      <c r="K88" s="53" t="str">
        <f t="shared" si="5"/>
        <v/>
      </c>
      <c r="L88" s="53"/>
      <c r="M88" s="6" t="str">
        <f t="shared" si="7"/>
        <v/>
      </c>
      <c r="N88" s="19"/>
      <c r="O88" s="8"/>
      <c r="P88" s="54"/>
      <c r="Q88" s="54"/>
      <c r="R88" s="57" t="str">
        <f t="shared" si="8"/>
        <v/>
      </c>
      <c r="S88" s="57"/>
      <c r="T88" s="58" t="str">
        <f t="shared" si="9"/>
        <v/>
      </c>
      <c r="U88" s="58"/>
    </row>
    <row r="89" spans="2:21" x14ac:dyDescent="0.2">
      <c r="B89" s="19">
        <v>81</v>
      </c>
      <c r="C89" s="53" t="str">
        <f t="shared" si="6"/>
        <v/>
      </c>
      <c r="D89" s="53"/>
      <c r="E89" s="19"/>
      <c r="F89" s="8"/>
      <c r="G89" s="19" t="s">
        <v>4</v>
      </c>
      <c r="H89" s="54"/>
      <c r="I89" s="54"/>
      <c r="J89" s="19"/>
      <c r="K89" s="53" t="str">
        <f t="shared" si="5"/>
        <v/>
      </c>
      <c r="L89" s="53"/>
      <c r="M89" s="6" t="str">
        <f t="shared" si="7"/>
        <v/>
      </c>
      <c r="N89" s="19"/>
      <c r="O89" s="8"/>
      <c r="P89" s="54"/>
      <c r="Q89" s="54"/>
      <c r="R89" s="57" t="str">
        <f t="shared" si="8"/>
        <v/>
      </c>
      <c r="S89" s="57"/>
      <c r="T89" s="58" t="str">
        <f t="shared" si="9"/>
        <v/>
      </c>
      <c r="U89" s="58"/>
    </row>
    <row r="90" spans="2:21" x14ac:dyDescent="0.2">
      <c r="B90" s="19">
        <v>82</v>
      </c>
      <c r="C90" s="53" t="str">
        <f t="shared" si="6"/>
        <v/>
      </c>
      <c r="D90" s="53"/>
      <c r="E90" s="19"/>
      <c r="F90" s="8"/>
      <c r="G90" s="19" t="s">
        <v>4</v>
      </c>
      <c r="H90" s="54"/>
      <c r="I90" s="54"/>
      <c r="J90" s="19"/>
      <c r="K90" s="53" t="str">
        <f t="shared" si="5"/>
        <v/>
      </c>
      <c r="L90" s="53"/>
      <c r="M90" s="6" t="str">
        <f t="shared" si="7"/>
        <v/>
      </c>
      <c r="N90" s="19"/>
      <c r="O90" s="8"/>
      <c r="P90" s="54"/>
      <c r="Q90" s="54"/>
      <c r="R90" s="57" t="str">
        <f t="shared" si="8"/>
        <v/>
      </c>
      <c r="S90" s="57"/>
      <c r="T90" s="58" t="str">
        <f t="shared" si="9"/>
        <v/>
      </c>
      <c r="U90" s="58"/>
    </row>
    <row r="91" spans="2:21" x14ac:dyDescent="0.2">
      <c r="B91" s="19">
        <v>83</v>
      </c>
      <c r="C91" s="53" t="str">
        <f t="shared" si="6"/>
        <v/>
      </c>
      <c r="D91" s="53"/>
      <c r="E91" s="19"/>
      <c r="F91" s="8"/>
      <c r="G91" s="19" t="s">
        <v>4</v>
      </c>
      <c r="H91" s="54"/>
      <c r="I91" s="54"/>
      <c r="J91" s="19"/>
      <c r="K91" s="53" t="str">
        <f t="shared" si="5"/>
        <v/>
      </c>
      <c r="L91" s="53"/>
      <c r="M91" s="6" t="str">
        <f t="shared" si="7"/>
        <v/>
      </c>
      <c r="N91" s="19"/>
      <c r="O91" s="8"/>
      <c r="P91" s="54"/>
      <c r="Q91" s="54"/>
      <c r="R91" s="57" t="str">
        <f t="shared" si="8"/>
        <v/>
      </c>
      <c r="S91" s="57"/>
      <c r="T91" s="58" t="str">
        <f t="shared" si="9"/>
        <v/>
      </c>
      <c r="U91" s="58"/>
    </row>
    <row r="92" spans="2:21" x14ac:dyDescent="0.2">
      <c r="B92" s="19">
        <v>84</v>
      </c>
      <c r="C92" s="53" t="str">
        <f t="shared" si="6"/>
        <v/>
      </c>
      <c r="D92" s="53"/>
      <c r="E92" s="19"/>
      <c r="F92" s="8"/>
      <c r="G92" s="19" t="s">
        <v>3</v>
      </c>
      <c r="H92" s="54"/>
      <c r="I92" s="54"/>
      <c r="J92" s="19"/>
      <c r="K92" s="53" t="str">
        <f t="shared" si="5"/>
        <v/>
      </c>
      <c r="L92" s="53"/>
      <c r="M92" s="6" t="str">
        <f t="shared" si="7"/>
        <v/>
      </c>
      <c r="N92" s="19"/>
      <c r="O92" s="8"/>
      <c r="P92" s="54"/>
      <c r="Q92" s="54"/>
      <c r="R92" s="57" t="str">
        <f t="shared" si="8"/>
        <v/>
      </c>
      <c r="S92" s="57"/>
      <c r="T92" s="58" t="str">
        <f t="shared" si="9"/>
        <v/>
      </c>
      <c r="U92" s="58"/>
    </row>
    <row r="93" spans="2:21" x14ac:dyDescent="0.2">
      <c r="B93" s="19">
        <v>85</v>
      </c>
      <c r="C93" s="53" t="str">
        <f t="shared" si="6"/>
        <v/>
      </c>
      <c r="D93" s="53"/>
      <c r="E93" s="19"/>
      <c r="F93" s="8"/>
      <c r="G93" s="19" t="s">
        <v>4</v>
      </c>
      <c r="H93" s="54"/>
      <c r="I93" s="54"/>
      <c r="J93" s="19"/>
      <c r="K93" s="53" t="str">
        <f t="shared" si="5"/>
        <v/>
      </c>
      <c r="L93" s="53"/>
      <c r="M93" s="6" t="str">
        <f t="shared" si="7"/>
        <v/>
      </c>
      <c r="N93" s="19"/>
      <c r="O93" s="8"/>
      <c r="P93" s="54"/>
      <c r="Q93" s="54"/>
      <c r="R93" s="57" t="str">
        <f t="shared" si="8"/>
        <v/>
      </c>
      <c r="S93" s="57"/>
      <c r="T93" s="58" t="str">
        <f t="shared" si="9"/>
        <v/>
      </c>
      <c r="U93" s="58"/>
    </row>
    <row r="94" spans="2:21" x14ac:dyDescent="0.2">
      <c r="B94" s="19">
        <v>86</v>
      </c>
      <c r="C94" s="53" t="str">
        <f t="shared" si="6"/>
        <v/>
      </c>
      <c r="D94" s="53"/>
      <c r="E94" s="19"/>
      <c r="F94" s="8"/>
      <c r="G94" s="19" t="s">
        <v>3</v>
      </c>
      <c r="H94" s="54"/>
      <c r="I94" s="54"/>
      <c r="J94" s="19"/>
      <c r="K94" s="53" t="str">
        <f t="shared" si="5"/>
        <v/>
      </c>
      <c r="L94" s="53"/>
      <c r="M94" s="6" t="str">
        <f t="shared" si="7"/>
        <v/>
      </c>
      <c r="N94" s="19"/>
      <c r="O94" s="8"/>
      <c r="P94" s="54"/>
      <c r="Q94" s="54"/>
      <c r="R94" s="57" t="str">
        <f t="shared" si="8"/>
        <v/>
      </c>
      <c r="S94" s="57"/>
      <c r="T94" s="58" t="str">
        <f t="shared" si="9"/>
        <v/>
      </c>
      <c r="U94" s="58"/>
    </row>
    <row r="95" spans="2:21" x14ac:dyDescent="0.2">
      <c r="B95" s="19">
        <v>87</v>
      </c>
      <c r="C95" s="53" t="str">
        <f t="shared" si="6"/>
        <v/>
      </c>
      <c r="D95" s="53"/>
      <c r="E95" s="19"/>
      <c r="F95" s="8"/>
      <c r="G95" s="19" t="s">
        <v>4</v>
      </c>
      <c r="H95" s="54"/>
      <c r="I95" s="54"/>
      <c r="J95" s="19"/>
      <c r="K95" s="53" t="str">
        <f t="shared" si="5"/>
        <v/>
      </c>
      <c r="L95" s="53"/>
      <c r="M95" s="6" t="str">
        <f t="shared" si="7"/>
        <v/>
      </c>
      <c r="N95" s="19"/>
      <c r="O95" s="8"/>
      <c r="P95" s="54"/>
      <c r="Q95" s="54"/>
      <c r="R95" s="57" t="str">
        <f t="shared" si="8"/>
        <v/>
      </c>
      <c r="S95" s="57"/>
      <c r="T95" s="58" t="str">
        <f t="shared" si="9"/>
        <v/>
      </c>
      <c r="U95" s="58"/>
    </row>
    <row r="96" spans="2:21" x14ac:dyDescent="0.2">
      <c r="B96" s="19">
        <v>88</v>
      </c>
      <c r="C96" s="53" t="str">
        <f t="shared" si="6"/>
        <v/>
      </c>
      <c r="D96" s="53"/>
      <c r="E96" s="19"/>
      <c r="F96" s="8"/>
      <c r="G96" s="19" t="s">
        <v>3</v>
      </c>
      <c r="H96" s="54"/>
      <c r="I96" s="54"/>
      <c r="J96" s="19"/>
      <c r="K96" s="53" t="str">
        <f t="shared" si="5"/>
        <v/>
      </c>
      <c r="L96" s="53"/>
      <c r="M96" s="6" t="str">
        <f t="shared" si="7"/>
        <v/>
      </c>
      <c r="N96" s="19"/>
      <c r="O96" s="8"/>
      <c r="P96" s="54"/>
      <c r="Q96" s="54"/>
      <c r="R96" s="57" t="str">
        <f t="shared" si="8"/>
        <v/>
      </c>
      <c r="S96" s="57"/>
      <c r="T96" s="58" t="str">
        <f t="shared" si="9"/>
        <v/>
      </c>
      <c r="U96" s="58"/>
    </row>
    <row r="97" spans="2:21" x14ac:dyDescent="0.2">
      <c r="B97" s="19">
        <v>89</v>
      </c>
      <c r="C97" s="53" t="str">
        <f t="shared" si="6"/>
        <v/>
      </c>
      <c r="D97" s="53"/>
      <c r="E97" s="19"/>
      <c r="F97" s="8"/>
      <c r="G97" s="19" t="s">
        <v>4</v>
      </c>
      <c r="H97" s="54"/>
      <c r="I97" s="54"/>
      <c r="J97" s="19"/>
      <c r="K97" s="53" t="str">
        <f t="shared" si="5"/>
        <v/>
      </c>
      <c r="L97" s="53"/>
      <c r="M97" s="6" t="str">
        <f t="shared" si="7"/>
        <v/>
      </c>
      <c r="N97" s="19"/>
      <c r="O97" s="8"/>
      <c r="P97" s="54"/>
      <c r="Q97" s="54"/>
      <c r="R97" s="57" t="str">
        <f t="shared" si="8"/>
        <v/>
      </c>
      <c r="S97" s="57"/>
      <c r="T97" s="58" t="str">
        <f t="shared" si="9"/>
        <v/>
      </c>
      <c r="U97" s="58"/>
    </row>
    <row r="98" spans="2:21" x14ac:dyDescent="0.2">
      <c r="B98" s="19">
        <v>90</v>
      </c>
      <c r="C98" s="53" t="str">
        <f t="shared" si="6"/>
        <v/>
      </c>
      <c r="D98" s="53"/>
      <c r="E98" s="19"/>
      <c r="F98" s="8"/>
      <c r="G98" s="19" t="s">
        <v>3</v>
      </c>
      <c r="H98" s="54"/>
      <c r="I98" s="54"/>
      <c r="J98" s="19"/>
      <c r="K98" s="53" t="str">
        <f t="shared" si="5"/>
        <v/>
      </c>
      <c r="L98" s="53"/>
      <c r="M98" s="6" t="str">
        <f t="shared" si="7"/>
        <v/>
      </c>
      <c r="N98" s="19"/>
      <c r="O98" s="8"/>
      <c r="P98" s="54"/>
      <c r="Q98" s="54"/>
      <c r="R98" s="57" t="str">
        <f t="shared" si="8"/>
        <v/>
      </c>
      <c r="S98" s="57"/>
      <c r="T98" s="58" t="str">
        <f t="shared" si="9"/>
        <v/>
      </c>
      <c r="U98" s="58"/>
    </row>
    <row r="99" spans="2:21" x14ac:dyDescent="0.2">
      <c r="B99" s="19">
        <v>91</v>
      </c>
      <c r="C99" s="53" t="str">
        <f t="shared" si="6"/>
        <v/>
      </c>
      <c r="D99" s="53"/>
      <c r="E99" s="19"/>
      <c r="F99" s="8"/>
      <c r="G99" s="19" t="s">
        <v>4</v>
      </c>
      <c r="H99" s="54"/>
      <c r="I99" s="54"/>
      <c r="J99" s="19"/>
      <c r="K99" s="53" t="str">
        <f t="shared" si="5"/>
        <v/>
      </c>
      <c r="L99" s="53"/>
      <c r="M99" s="6" t="str">
        <f t="shared" si="7"/>
        <v/>
      </c>
      <c r="N99" s="19"/>
      <c r="O99" s="8"/>
      <c r="P99" s="54"/>
      <c r="Q99" s="54"/>
      <c r="R99" s="57" t="str">
        <f t="shared" si="8"/>
        <v/>
      </c>
      <c r="S99" s="57"/>
      <c r="T99" s="58" t="str">
        <f t="shared" si="9"/>
        <v/>
      </c>
      <c r="U99" s="58"/>
    </row>
    <row r="100" spans="2:21" x14ac:dyDescent="0.2">
      <c r="B100" s="19">
        <v>92</v>
      </c>
      <c r="C100" s="53" t="str">
        <f t="shared" si="6"/>
        <v/>
      </c>
      <c r="D100" s="53"/>
      <c r="E100" s="19"/>
      <c r="F100" s="8"/>
      <c r="G100" s="19" t="s">
        <v>4</v>
      </c>
      <c r="H100" s="54"/>
      <c r="I100" s="54"/>
      <c r="J100" s="19"/>
      <c r="K100" s="53" t="str">
        <f t="shared" si="5"/>
        <v/>
      </c>
      <c r="L100" s="53"/>
      <c r="M100" s="6" t="str">
        <f t="shared" si="7"/>
        <v/>
      </c>
      <c r="N100" s="19"/>
      <c r="O100" s="8"/>
      <c r="P100" s="54"/>
      <c r="Q100" s="54"/>
      <c r="R100" s="57" t="str">
        <f t="shared" si="8"/>
        <v/>
      </c>
      <c r="S100" s="57"/>
      <c r="T100" s="58" t="str">
        <f t="shared" si="9"/>
        <v/>
      </c>
      <c r="U100" s="58"/>
    </row>
    <row r="101" spans="2:21" x14ac:dyDescent="0.2">
      <c r="B101" s="19">
        <v>93</v>
      </c>
      <c r="C101" s="53" t="str">
        <f t="shared" si="6"/>
        <v/>
      </c>
      <c r="D101" s="53"/>
      <c r="E101" s="19"/>
      <c r="F101" s="8"/>
      <c r="G101" s="19" t="s">
        <v>3</v>
      </c>
      <c r="H101" s="54"/>
      <c r="I101" s="54"/>
      <c r="J101" s="19"/>
      <c r="K101" s="53" t="str">
        <f t="shared" si="5"/>
        <v/>
      </c>
      <c r="L101" s="53"/>
      <c r="M101" s="6" t="str">
        <f t="shared" si="7"/>
        <v/>
      </c>
      <c r="N101" s="19"/>
      <c r="O101" s="8"/>
      <c r="P101" s="54"/>
      <c r="Q101" s="54"/>
      <c r="R101" s="57" t="str">
        <f t="shared" si="8"/>
        <v/>
      </c>
      <c r="S101" s="57"/>
      <c r="T101" s="58" t="str">
        <f t="shared" si="9"/>
        <v/>
      </c>
      <c r="U101" s="58"/>
    </row>
    <row r="102" spans="2:21" x14ac:dyDescent="0.2">
      <c r="B102" s="19">
        <v>94</v>
      </c>
      <c r="C102" s="53" t="str">
        <f t="shared" si="6"/>
        <v/>
      </c>
      <c r="D102" s="53"/>
      <c r="E102" s="19"/>
      <c r="F102" s="8"/>
      <c r="G102" s="19" t="s">
        <v>3</v>
      </c>
      <c r="H102" s="54"/>
      <c r="I102" s="54"/>
      <c r="J102" s="19"/>
      <c r="K102" s="53" t="str">
        <f t="shared" si="5"/>
        <v/>
      </c>
      <c r="L102" s="53"/>
      <c r="M102" s="6" t="str">
        <f t="shared" si="7"/>
        <v/>
      </c>
      <c r="N102" s="19"/>
      <c r="O102" s="8"/>
      <c r="P102" s="54"/>
      <c r="Q102" s="54"/>
      <c r="R102" s="57" t="str">
        <f t="shared" si="8"/>
        <v/>
      </c>
      <c r="S102" s="57"/>
      <c r="T102" s="58" t="str">
        <f t="shared" si="9"/>
        <v/>
      </c>
      <c r="U102" s="58"/>
    </row>
    <row r="103" spans="2:21" x14ac:dyDescent="0.2">
      <c r="B103" s="19">
        <v>95</v>
      </c>
      <c r="C103" s="53" t="str">
        <f t="shared" si="6"/>
        <v/>
      </c>
      <c r="D103" s="53"/>
      <c r="E103" s="19"/>
      <c r="F103" s="8"/>
      <c r="G103" s="19" t="s">
        <v>3</v>
      </c>
      <c r="H103" s="54"/>
      <c r="I103" s="54"/>
      <c r="J103" s="19"/>
      <c r="K103" s="53" t="str">
        <f t="shared" si="5"/>
        <v/>
      </c>
      <c r="L103" s="53"/>
      <c r="M103" s="6" t="str">
        <f t="shared" si="7"/>
        <v/>
      </c>
      <c r="N103" s="19"/>
      <c r="O103" s="8"/>
      <c r="P103" s="54"/>
      <c r="Q103" s="54"/>
      <c r="R103" s="57" t="str">
        <f t="shared" si="8"/>
        <v/>
      </c>
      <c r="S103" s="57"/>
      <c r="T103" s="58" t="str">
        <f t="shared" si="9"/>
        <v/>
      </c>
      <c r="U103" s="58"/>
    </row>
    <row r="104" spans="2:21" x14ac:dyDescent="0.2">
      <c r="B104" s="19">
        <v>96</v>
      </c>
      <c r="C104" s="53" t="str">
        <f t="shared" si="6"/>
        <v/>
      </c>
      <c r="D104" s="53"/>
      <c r="E104" s="19"/>
      <c r="F104" s="8"/>
      <c r="G104" s="19" t="s">
        <v>4</v>
      </c>
      <c r="H104" s="54"/>
      <c r="I104" s="54"/>
      <c r="J104" s="19"/>
      <c r="K104" s="53" t="str">
        <f t="shared" si="5"/>
        <v/>
      </c>
      <c r="L104" s="53"/>
      <c r="M104" s="6" t="str">
        <f t="shared" si="7"/>
        <v/>
      </c>
      <c r="N104" s="19"/>
      <c r="O104" s="8"/>
      <c r="P104" s="54"/>
      <c r="Q104" s="54"/>
      <c r="R104" s="57" t="str">
        <f t="shared" si="8"/>
        <v/>
      </c>
      <c r="S104" s="57"/>
      <c r="T104" s="58" t="str">
        <f t="shared" si="9"/>
        <v/>
      </c>
      <c r="U104" s="58"/>
    </row>
    <row r="105" spans="2:21" x14ac:dyDescent="0.2">
      <c r="B105" s="19">
        <v>97</v>
      </c>
      <c r="C105" s="53" t="str">
        <f t="shared" si="6"/>
        <v/>
      </c>
      <c r="D105" s="53"/>
      <c r="E105" s="19"/>
      <c r="F105" s="8"/>
      <c r="G105" s="19" t="s">
        <v>3</v>
      </c>
      <c r="H105" s="54"/>
      <c r="I105" s="54"/>
      <c r="J105" s="19"/>
      <c r="K105" s="53" t="str">
        <f t="shared" si="5"/>
        <v/>
      </c>
      <c r="L105" s="53"/>
      <c r="M105" s="6" t="str">
        <f t="shared" si="7"/>
        <v/>
      </c>
      <c r="N105" s="19"/>
      <c r="O105" s="8"/>
      <c r="P105" s="54"/>
      <c r="Q105" s="54"/>
      <c r="R105" s="57" t="str">
        <f t="shared" si="8"/>
        <v/>
      </c>
      <c r="S105" s="57"/>
      <c r="T105" s="58" t="str">
        <f t="shared" si="9"/>
        <v/>
      </c>
      <c r="U105" s="58"/>
    </row>
    <row r="106" spans="2:21" x14ac:dyDescent="0.2">
      <c r="B106" s="19">
        <v>98</v>
      </c>
      <c r="C106" s="53" t="str">
        <f t="shared" si="6"/>
        <v/>
      </c>
      <c r="D106" s="53"/>
      <c r="E106" s="19"/>
      <c r="F106" s="8"/>
      <c r="G106" s="19" t="s">
        <v>4</v>
      </c>
      <c r="H106" s="54"/>
      <c r="I106" s="54"/>
      <c r="J106" s="19"/>
      <c r="K106" s="53" t="str">
        <f t="shared" si="5"/>
        <v/>
      </c>
      <c r="L106" s="53"/>
      <c r="M106" s="6" t="str">
        <f t="shared" si="7"/>
        <v/>
      </c>
      <c r="N106" s="19"/>
      <c r="O106" s="8"/>
      <c r="P106" s="54"/>
      <c r="Q106" s="54"/>
      <c r="R106" s="57" t="str">
        <f t="shared" si="8"/>
        <v/>
      </c>
      <c r="S106" s="57"/>
      <c r="T106" s="58" t="str">
        <f t="shared" si="9"/>
        <v/>
      </c>
      <c r="U106" s="58"/>
    </row>
    <row r="107" spans="2:21" x14ac:dyDescent="0.2">
      <c r="B107" s="19">
        <v>99</v>
      </c>
      <c r="C107" s="53" t="str">
        <f t="shared" si="6"/>
        <v/>
      </c>
      <c r="D107" s="53"/>
      <c r="E107" s="19"/>
      <c r="F107" s="8"/>
      <c r="G107" s="19" t="s">
        <v>4</v>
      </c>
      <c r="H107" s="54"/>
      <c r="I107" s="54"/>
      <c r="J107" s="19"/>
      <c r="K107" s="53" t="str">
        <f t="shared" si="5"/>
        <v/>
      </c>
      <c r="L107" s="53"/>
      <c r="M107" s="6" t="str">
        <f t="shared" si="7"/>
        <v/>
      </c>
      <c r="N107" s="19"/>
      <c r="O107" s="8"/>
      <c r="P107" s="54"/>
      <c r="Q107" s="54"/>
      <c r="R107" s="57" t="str">
        <f t="shared" si="8"/>
        <v/>
      </c>
      <c r="S107" s="57"/>
      <c r="T107" s="58" t="str">
        <f t="shared" si="9"/>
        <v/>
      </c>
      <c r="U107" s="58"/>
    </row>
    <row r="108" spans="2:21" x14ac:dyDescent="0.2">
      <c r="B108" s="19">
        <v>100</v>
      </c>
      <c r="C108" s="53" t="str">
        <f t="shared" si="6"/>
        <v/>
      </c>
      <c r="D108" s="53"/>
      <c r="E108" s="19"/>
      <c r="F108" s="8"/>
      <c r="G108" s="19" t="s">
        <v>3</v>
      </c>
      <c r="H108" s="54"/>
      <c r="I108" s="54"/>
      <c r="J108" s="19"/>
      <c r="K108" s="53" t="str">
        <f t="shared" si="5"/>
        <v/>
      </c>
      <c r="L108" s="53"/>
      <c r="M108" s="6" t="str">
        <f t="shared" si="7"/>
        <v/>
      </c>
      <c r="N108" s="19"/>
      <c r="O108" s="8"/>
      <c r="P108" s="54"/>
      <c r="Q108" s="54"/>
      <c r="R108" s="57" t="str">
        <f t="shared" si="8"/>
        <v/>
      </c>
      <c r="S108" s="57"/>
      <c r="T108" s="58" t="str">
        <f t="shared" si="9"/>
        <v/>
      </c>
      <c r="U108" s="58"/>
    </row>
    <row r="109" spans="2:21" x14ac:dyDescent="0.2">
      <c r="B109" s="1"/>
      <c r="C109" s="1"/>
      <c r="D109" s="1"/>
      <c r="E109" s="1"/>
      <c r="F109" s="1"/>
      <c r="G109" s="1"/>
      <c r="H109" s="1"/>
      <c r="I109" s="1"/>
      <c r="J109" s="1"/>
      <c r="K109" s="1"/>
      <c r="L109" s="1"/>
      <c r="M109" s="1"/>
      <c r="N109" s="1"/>
      <c r="O109" s="1"/>
      <c r="P109" s="1"/>
      <c r="Q109" s="1"/>
      <c r="R109" s="1"/>
    </row>
  </sheetData>
  <mergeCells count="635">
    <mergeCell ref="C107:D107"/>
    <mergeCell ref="H107:I107"/>
    <mergeCell ref="K107:L107"/>
    <mergeCell ref="P107:Q107"/>
    <mergeCell ref="R107:S107"/>
    <mergeCell ref="T107:U107"/>
    <mergeCell ref="C108:D108"/>
    <mergeCell ref="H108:I108"/>
    <mergeCell ref="K108:L108"/>
    <mergeCell ref="P108:Q108"/>
    <mergeCell ref="R108:S108"/>
    <mergeCell ref="T108:U108"/>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1:D101"/>
    <mergeCell ref="H101:I101"/>
    <mergeCell ref="K101:L101"/>
    <mergeCell ref="P101:Q101"/>
    <mergeCell ref="R101:S101"/>
    <mergeCell ref="T101:U101"/>
    <mergeCell ref="C102:D102"/>
    <mergeCell ref="H102:I102"/>
    <mergeCell ref="K102:L102"/>
    <mergeCell ref="P102:Q102"/>
    <mergeCell ref="R102:S102"/>
    <mergeCell ref="T102:U102"/>
    <mergeCell ref="C99:D99"/>
    <mergeCell ref="H99:I99"/>
    <mergeCell ref="K99:L99"/>
    <mergeCell ref="P99:Q99"/>
    <mergeCell ref="R99:S99"/>
    <mergeCell ref="T99:U99"/>
    <mergeCell ref="C100:D100"/>
    <mergeCell ref="H100:I100"/>
    <mergeCell ref="K100:L100"/>
    <mergeCell ref="P100:Q100"/>
    <mergeCell ref="R100:S100"/>
    <mergeCell ref="T100:U100"/>
    <mergeCell ref="C97:D97"/>
    <mergeCell ref="H97:I97"/>
    <mergeCell ref="K97:L97"/>
    <mergeCell ref="P97:Q97"/>
    <mergeCell ref="R97:S97"/>
    <mergeCell ref="T97:U97"/>
    <mergeCell ref="C98:D98"/>
    <mergeCell ref="H98:I98"/>
    <mergeCell ref="K98:L98"/>
    <mergeCell ref="P98:Q98"/>
    <mergeCell ref="R98:S98"/>
    <mergeCell ref="T98:U98"/>
    <mergeCell ref="C95:D95"/>
    <mergeCell ref="H95:I95"/>
    <mergeCell ref="K95:L95"/>
    <mergeCell ref="P95:Q95"/>
    <mergeCell ref="R95:S95"/>
    <mergeCell ref="T95:U95"/>
    <mergeCell ref="C96:D96"/>
    <mergeCell ref="H96:I96"/>
    <mergeCell ref="K96:L96"/>
    <mergeCell ref="P96:Q96"/>
    <mergeCell ref="R96:S96"/>
    <mergeCell ref="T96:U96"/>
    <mergeCell ref="C93:D93"/>
    <mergeCell ref="H93:I93"/>
    <mergeCell ref="K93:L93"/>
    <mergeCell ref="P93:Q93"/>
    <mergeCell ref="R93:S93"/>
    <mergeCell ref="T93:U93"/>
    <mergeCell ref="C94:D94"/>
    <mergeCell ref="H94:I94"/>
    <mergeCell ref="K94:L94"/>
    <mergeCell ref="P94:Q94"/>
    <mergeCell ref="R94:S94"/>
    <mergeCell ref="T94:U94"/>
    <mergeCell ref="C91:D91"/>
    <mergeCell ref="H91:I91"/>
    <mergeCell ref="K91:L91"/>
    <mergeCell ref="P91:Q91"/>
    <mergeCell ref="R91:S91"/>
    <mergeCell ref="T91:U91"/>
    <mergeCell ref="C92:D92"/>
    <mergeCell ref="H92:I92"/>
    <mergeCell ref="K92:L92"/>
    <mergeCell ref="P92:Q92"/>
    <mergeCell ref="R92:S92"/>
    <mergeCell ref="T92:U92"/>
    <mergeCell ref="C89:D89"/>
    <mergeCell ref="H89:I89"/>
    <mergeCell ref="K89:L89"/>
    <mergeCell ref="P89:Q89"/>
    <mergeCell ref="R89:S89"/>
    <mergeCell ref="T89:U89"/>
    <mergeCell ref="C90:D90"/>
    <mergeCell ref="H90:I90"/>
    <mergeCell ref="K90:L90"/>
    <mergeCell ref="P90:Q90"/>
    <mergeCell ref="R90:S90"/>
    <mergeCell ref="T90:U90"/>
    <mergeCell ref="C87:D87"/>
    <mergeCell ref="H87:I87"/>
    <mergeCell ref="K87:L87"/>
    <mergeCell ref="P87:Q87"/>
    <mergeCell ref="R87:S87"/>
    <mergeCell ref="T87:U87"/>
    <mergeCell ref="C88:D88"/>
    <mergeCell ref="H88:I88"/>
    <mergeCell ref="K88:L88"/>
    <mergeCell ref="P88:Q88"/>
    <mergeCell ref="R88:S88"/>
    <mergeCell ref="T88:U88"/>
    <mergeCell ref="C85:D85"/>
    <mergeCell ref="H85:I85"/>
    <mergeCell ref="K85:L85"/>
    <mergeCell ref="P85:Q85"/>
    <mergeCell ref="R85:S85"/>
    <mergeCell ref="T85:U85"/>
    <mergeCell ref="C86:D86"/>
    <mergeCell ref="H86:I86"/>
    <mergeCell ref="K86:L86"/>
    <mergeCell ref="P86:Q86"/>
    <mergeCell ref="R86:S86"/>
    <mergeCell ref="T86:U86"/>
    <mergeCell ref="C83:D83"/>
    <mergeCell ref="H83:I83"/>
    <mergeCell ref="K83:L83"/>
    <mergeCell ref="P83:Q83"/>
    <mergeCell ref="R83:S83"/>
    <mergeCell ref="T83:U83"/>
    <mergeCell ref="C84:D84"/>
    <mergeCell ref="H84:I84"/>
    <mergeCell ref="K84:L84"/>
    <mergeCell ref="P84:Q84"/>
    <mergeCell ref="R84:S84"/>
    <mergeCell ref="T84:U84"/>
    <mergeCell ref="C81:D81"/>
    <mergeCell ref="H81:I81"/>
    <mergeCell ref="K81:L81"/>
    <mergeCell ref="P81:Q81"/>
    <mergeCell ref="R81:S81"/>
    <mergeCell ref="T81:U81"/>
    <mergeCell ref="C82:D82"/>
    <mergeCell ref="H82:I82"/>
    <mergeCell ref="K82:L82"/>
    <mergeCell ref="P82:Q82"/>
    <mergeCell ref="R82:S82"/>
    <mergeCell ref="T82:U82"/>
    <mergeCell ref="C79:D79"/>
    <mergeCell ref="H79:I79"/>
    <mergeCell ref="K79:L79"/>
    <mergeCell ref="P79:Q79"/>
    <mergeCell ref="R79:S79"/>
    <mergeCell ref="T79:U79"/>
    <mergeCell ref="C80:D80"/>
    <mergeCell ref="H80:I80"/>
    <mergeCell ref="K80:L80"/>
    <mergeCell ref="P80:Q80"/>
    <mergeCell ref="R80:S80"/>
    <mergeCell ref="T80:U80"/>
    <mergeCell ref="C77:D77"/>
    <mergeCell ref="H77:I77"/>
    <mergeCell ref="K77:L77"/>
    <mergeCell ref="P77:Q77"/>
    <mergeCell ref="R77:S77"/>
    <mergeCell ref="T77:U77"/>
    <mergeCell ref="C78:D78"/>
    <mergeCell ref="H78:I78"/>
    <mergeCell ref="K78:L78"/>
    <mergeCell ref="P78:Q78"/>
    <mergeCell ref="R78:S78"/>
    <mergeCell ref="T78:U78"/>
    <mergeCell ref="C75:D75"/>
    <mergeCell ref="H75:I75"/>
    <mergeCell ref="K75:L75"/>
    <mergeCell ref="P75:Q75"/>
    <mergeCell ref="R75:S75"/>
    <mergeCell ref="T75:U75"/>
    <mergeCell ref="C76:D76"/>
    <mergeCell ref="H76:I76"/>
    <mergeCell ref="K76:L76"/>
    <mergeCell ref="P76:Q76"/>
    <mergeCell ref="R76:S76"/>
    <mergeCell ref="T76:U76"/>
    <mergeCell ref="C73:D73"/>
    <mergeCell ref="H73:I73"/>
    <mergeCell ref="K73:L73"/>
    <mergeCell ref="P73:Q73"/>
    <mergeCell ref="R73:S73"/>
    <mergeCell ref="T73:U73"/>
    <mergeCell ref="C74:D74"/>
    <mergeCell ref="H74:I74"/>
    <mergeCell ref="K74:L74"/>
    <mergeCell ref="P74:Q74"/>
    <mergeCell ref="R74:S74"/>
    <mergeCell ref="T74:U74"/>
    <mergeCell ref="C71:D71"/>
    <mergeCell ref="H71:I71"/>
    <mergeCell ref="K71:L71"/>
    <mergeCell ref="P71:Q71"/>
    <mergeCell ref="R71:S71"/>
    <mergeCell ref="T71:U71"/>
    <mergeCell ref="C72:D72"/>
    <mergeCell ref="H72:I72"/>
    <mergeCell ref="K72:L72"/>
    <mergeCell ref="P72:Q72"/>
    <mergeCell ref="R72:S72"/>
    <mergeCell ref="T72:U72"/>
    <mergeCell ref="C69:D69"/>
    <mergeCell ref="H69:I69"/>
    <mergeCell ref="K69:L69"/>
    <mergeCell ref="P69:Q69"/>
    <mergeCell ref="R69:S69"/>
    <mergeCell ref="T69:U69"/>
    <mergeCell ref="C70:D70"/>
    <mergeCell ref="H70:I70"/>
    <mergeCell ref="K70:L70"/>
    <mergeCell ref="P70:Q70"/>
    <mergeCell ref="R70:S70"/>
    <mergeCell ref="T70:U70"/>
    <mergeCell ref="C67:D67"/>
    <mergeCell ref="H67:I67"/>
    <mergeCell ref="K67:L67"/>
    <mergeCell ref="P67:Q67"/>
    <mergeCell ref="R67:S67"/>
    <mergeCell ref="T67:U67"/>
    <mergeCell ref="C68:D68"/>
    <mergeCell ref="H68:I68"/>
    <mergeCell ref="K68:L68"/>
    <mergeCell ref="P68:Q68"/>
    <mergeCell ref="R68:S68"/>
    <mergeCell ref="T68:U68"/>
    <mergeCell ref="C65:D65"/>
    <mergeCell ref="H65:I65"/>
    <mergeCell ref="K65:L65"/>
    <mergeCell ref="P65:Q65"/>
    <mergeCell ref="R65:S65"/>
    <mergeCell ref="T65:U65"/>
    <mergeCell ref="C66:D66"/>
    <mergeCell ref="H66:I66"/>
    <mergeCell ref="K66:L66"/>
    <mergeCell ref="P66:Q66"/>
    <mergeCell ref="R66:S66"/>
    <mergeCell ref="T66:U66"/>
    <mergeCell ref="C63:D63"/>
    <mergeCell ref="H63:I63"/>
    <mergeCell ref="K63:L63"/>
    <mergeCell ref="P63:Q63"/>
    <mergeCell ref="R63:S63"/>
    <mergeCell ref="T63:U63"/>
    <mergeCell ref="C64:D64"/>
    <mergeCell ref="H64:I64"/>
    <mergeCell ref="K64:L64"/>
    <mergeCell ref="P64:Q64"/>
    <mergeCell ref="R64:S64"/>
    <mergeCell ref="T64:U64"/>
    <mergeCell ref="C61:D61"/>
    <mergeCell ref="H61:I61"/>
    <mergeCell ref="K61:L61"/>
    <mergeCell ref="P61:Q61"/>
    <mergeCell ref="R61:S61"/>
    <mergeCell ref="T61:U61"/>
    <mergeCell ref="C62:D62"/>
    <mergeCell ref="H62:I62"/>
    <mergeCell ref="K62:L62"/>
    <mergeCell ref="P62:Q62"/>
    <mergeCell ref="R62:S62"/>
    <mergeCell ref="T62:U62"/>
    <mergeCell ref="C59:D59"/>
    <mergeCell ref="H59:I59"/>
    <mergeCell ref="K59:L59"/>
    <mergeCell ref="P59:Q59"/>
    <mergeCell ref="R59:S59"/>
    <mergeCell ref="T59:U59"/>
    <mergeCell ref="C60:D60"/>
    <mergeCell ref="H60:I60"/>
    <mergeCell ref="K60:L60"/>
    <mergeCell ref="P60:Q60"/>
    <mergeCell ref="R60:S60"/>
    <mergeCell ref="T60:U60"/>
    <mergeCell ref="C57:D57"/>
    <mergeCell ref="H57:I57"/>
    <mergeCell ref="K57:L57"/>
    <mergeCell ref="P57:Q57"/>
    <mergeCell ref="R57:S57"/>
    <mergeCell ref="T57:U57"/>
    <mergeCell ref="C58:D58"/>
    <mergeCell ref="H58:I58"/>
    <mergeCell ref="K58:L58"/>
    <mergeCell ref="P58:Q58"/>
    <mergeCell ref="R58:S58"/>
    <mergeCell ref="T58:U58"/>
    <mergeCell ref="C55:D55"/>
    <mergeCell ref="H55:I55"/>
    <mergeCell ref="K55:L55"/>
    <mergeCell ref="P55:Q55"/>
    <mergeCell ref="R55:S55"/>
    <mergeCell ref="T55:U55"/>
    <mergeCell ref="C56:D56"/>
    <mergeCell ref="H56:I56"/>
    <mergeCell ref="K56:L56"/>
    <mergeCell ref="P56:Q56"/>
    <mergeCell ref="R56:S56"/>
    <mergeCell ref="T56:U56"/>
    <mergeCell ref="C53:D53"/>
    <mergeCell ref="H53:I53"/>
    <mergeCell ref="K53:L53"/>
    <mergeCell ref="P53:Q53"/>
    <mergeCell ref="R53:S53"/>
    <mergeCell ref="T53:U53"/>
    <mergeCell ref="C54:D54"/>
    <mergeCell ref="H54:I54"/>
    <mergeCell ref="K54:L54"/>
    <mergeCell ref="P54:Q54"/>
    <mergeCell ref="R54:S54"/>
    <mergeCell ref="T54:U54"/>
    <mergeCell ref="C51:D51"/>
    <mergeCell ref="H51:I51"/>
    <mergeCell ref="K51:L51"/>
    <mergeCell ref="P51:Q51"/>
    <mergeCell ref="R51:S51"/>
    <mergeCell ref="T51:U51"/>
    <mergeCell ref="C52:D52"/>
    <mergeCell ref="H52:I52"/>
    <mergeCell ref="K52:L52"/>
    <mergeCell ref="P52:Q52"/>
    <mergeCell ref="R52:S52"/>
    <mergeCell ref="T52:U52"/>
    <mergeCell ref="C49:D49"/>
    <mergeCell ref="H49:I49"/>
    <mergeCell ref="K49:L49"/>
    <mergeCell ref="P49:Q49"/>
    <mergeCell ref="R49:S49"/>
    <mergeCell ref="T49:U49"/>
    <mergeCell ref="C50:D50"/>
    <mergeCell ref="H50:I50"/>
    <mergeCell ref="K50:L50"/>
    <mergeCell ref="P50:Q50"/>
    <mergeCell ref="R50:S50"/>
    <mergeCell ref="T50:U50"/>
    <mergeCell ref="C47:D47"/>
    <mergeCell ref="H47:I47"/>
    <mergeCell ref="K47:L47"/>
    <mergeCell ref="P47:Q47"/>
    <mergeCell ref="R47:S47"/>
    <mergeCell ref="T47:U47"/>
    <mergeCell ref="C48:D48"/>
    <mergeCell ref="H48:I48"/>
    <mergeCell ref="K48:L48"/>
    <mergeCell ref="P48:Q48"/>
    <mergeCell ref="R48:S48"/>
    <mergeCell ref="T48:U48"/>
    <mergeCell ref="C45:D45"/>
    <mergeCell ref="H45:I45"/>
    <mergeCell ref="K45:L45"/>
    <mergeCell ref="P45:Q45"/>
    <mergeCell ref="R45:S45"/>
    <mergeCell ref="T45:U45"/>
    <mergeCell ref="C46:D46"/>
    <mergeCell ref="H46:I46"/>
    <mergeCell ref="K46:L46"/>
    <mergeCell ref="P46:Q46"/>
    <mergeCell ref="R46:S46"/>
    <mergeCell ref="T46:U46"/>
    <mergeCell ref="C43:D43"/>
    <mergeCell ref="H43:I43"/>
    <mergeCell ref="K43:L43"/>
    <mergeCell ref="P43:Q43"/>
    <mergeCell ref="R43:S43"/>
    <mergeCell ref="T43:U43"/>
    <mergeCell ref="C44:D44"/>
    <mergeCell ref="H44:I44"/>
    <mergeCell ref="K44:L44"/>
    <mergeCell ref="P44:Q44"/>
    <mergeCell ref="R44:S44"/>
    <mergeCell ref="T44:U44"/>
    <mergeCell ref="C41:D41"/>
    <mergeCell ref="H41:I41"/>
    <mergeCell ref="K41:L41"/>
    <mergeCell ref="P41:Q41"/>
    <mergeCell ref="R41:S41"/>
    <mergeCell ref="T41:U41"/>
    <mergeCell ref="C42:D42"/>
    <mergeCell ref="H42:I42"/>
    <mergeCell ref="K42:L42"/>
    <mergeCell ref="P42:Q42"/>
    <mergeCell ref="R42:S42"/>
    <mergeCell ref="T42:U42"/>
    <mergeCell ref="C39:D39"/>
    <mergeCell ref="H39:I39"/>
    <mergeCell ref="K39:L39"/>
    <mergeCell ref="P39:Q39"/>
    <mergeCell ref="R39:S39"/>
    <mergeCell ref="T39:U39"/>
    <mergeCell ref="C40:D40"/>
    <mergeCell ref="H40:I40"/>
    <mergeCell ref="K40:L40"/>
    <mergeCell ref="P40:Q40"/>
    <mergeCell ref="R40:S40"/>
    <mergeCell ref="T40:U40"/>
    <mergeCell ref="C37:D37"/>
    <mergeCell ref="H37:I37"/>
    <mergeCell ref="K37:L37"/>
    <mergeCell ref="P37:Q37"/>
    <mergeCell ref="R37:S37"/>
    <mergeCell ref="T37:U37"/>
    <mergeCell ref="C38:D38"/>
    <mergeCell ref="H38:I38"/>
    <mergeCell ref="K38:L38"/>
    <mergeCell ref="P38:Q38"/>
    <mergeCell ref="R38:S38"/>
    <mergeCell ref="T38:U38"/>
    <mergeCell ref="C35:D35"/>
    <mergeCell ref="H35:I35"/>
    <mergeCell ref="K35:L35"/>
    <mergeCell ref="P35:Q35"/>
    <mergeCell ref="R35:S35"/>
    <mergeCell ref="T35:U35"/>
    <mergeCell ref="C36:D36"/>
    <mergeCell ref="H36:I36"/>
    <mergeCell ref="K36:L36"/>
    <mergeCell ref="P36:Q36"/>
    <mergeCell ref="R36:S36"/>
    <mergeCell ref="T36:U36"/>
    <mergeCell ref="C33:D33"/>
    <mergeCell ref="H33:I33"/>
    <mergeCell ref="K33:L33"/>
    <mergeCell ref="P33:Q33"/>
    <mergeCell ref="R33:S33"/>
    <mergeCell ref="T33:U33"/>
    <mergeCell ref="C34:D34"/>
    <mergeCell ref="H34:I34"/>
    <mergeCell ref="K34:L34"/>
    <mergeCell ref="P34:Q34"/>
    <mergeCell ref="R34:S34"/>
    <mergeCell ref="T34:U34"/>
    <mergeCell ref="C31:D31"/>
    <mergeCell ref="H31:I31"/>
    <mergeCell ref="K31:L31"/>
    <mergeCell ref="P31:Q31"/>
    <mergeCell ref="R31:S31"/>
    <mergeCell ref="T31:U31"/>
    <mergeCell ref="C32:D32"/>
    <mergeCell ref="H32:I32"/>
    <mergeCell ref="K32:L32"/>
    <mergeCell ref="P32:Q32"/>
    <mergeCell ref="R32:S32"/>
    <mergeCell ref="T32:U32"/>
    <mergeCell ref="C29:D29"/>
    <mergeCell ref="H29:I29"/>
    <mergeCell ref="K29:L29"/>
    <mergeCell ref="P29:Q29"/>
    <mergeCell ref="R29:S29"/>
    <mergeCell ref="T29:U29"/>
    <mergeCell ref="C30:D30"/>
    <mergeCell ref="H30:I30"/>
    <mergeCell ref="K30:L30"/>
    <mergeCell ref="P30:Q30"/>
    <mergeCell ref="R30:S30"/>
    <mergeCell ref="T30:U30"/>
    <mergeCell ref="C27:D27"/>
    <mergeCell ref="H27:I27"/>
    <mergeCell ref="K27:L27"/>
    <mergeCell ref="P27:Q27"/>
    <mergeCell ref="R27:S27"/>
    <mergeCell ref="T27:U27"/>
    <mergeCell ref="C28:D28"/>
    <mergeCell ref="H28:I28"/>
    <mergeCell ref="K28:L28"/>
    <mergeCell ref="P28:Q28"/>
    <mergeCell ref="R28:S28"/>
    <mergeCell ref="T28:U28"/>
    <mergeCell ref="C25:D25"/>
    <mergeCell ref="H25:I25"/>
    <mergeCell ref="K25:L25"/>
    <mergeCell ref="P25:Q25"/>
    <mergeCell ref="R25:S25"/>
    <mergeCell ref="T25:U25"/>
    <mergeCell ref="C26:D26"/>
    <mergeCell ref="H26:I26"/>
    <mergeCell ref="K26:L26"/>
    <mergeCell ref="P26:Q26"/>
    <mergeCell ref="R26:S26"/>
    <mergeCell ref="T26:U26"/>
    <mergeCell ref="C23:D23"/>
    <mergeCell ref="H23:I23"/>
    <mergeCell ref="K23:L23"/>
    <mergeCell ref="P23:Q23"/>
    <mergeCell ref="R23:S23"/>
    <mergeCell ref="T23:U23"/>
    <mergeCell ref="C24:D24"/>
    <mergeCell ref="H24:I24"/>
    <mergeCell ref="K24:L24"/>
    <mergeCell ref="P24:Q24"/>
    <mergeCell ref="R24:S24"/>
    <mergeCell ref="T24:U24"/>
    <mergeCell ref="C21:D21"/>
    <mergeCell ref="H21:I21"/>
    <mergeCell ref="K21:L21"/>
    <mergeCell ref="P21:Q21"/>
    <mergeCell ref="R21:S21"/>
    <mergeCell ref="T21:U21"/>
    <mergeCell ref="C22:D22"/>
    <mergeCell ref="H22:I22"/>
    <mergeCell ref="K22:L22"/>
    <mergeCell ref="P22:Q22"/>
    <mergeCell ref="R22:S22"/>
    <mergeCell ref="T22:U22"/>
    <mergeCell ref="C19:D19"/>
    <mergeCell ref="H19:I19"/>
    <mergeCell ref="K19:L19"/>
    <mergeCell ref="P19:Q19"/>
    <mergeCell ref="R19:S19"/>
    <mergeCell ref="T19:U19"/>
    <mergeCell ref="C20:D20"/>
    <mergeCell ref="H20:I20"/>
    <mergeCell ref="K20:L20"/>
    <mergeCell ref="P20:Q20"/>
    <mergeCell ref="R20:S20"/>
    <mergeCell ref="T20:U20"/>
    <mergeCell ref="C17:D17"/>
    <mergeCell ref="H17:I17"/>
    <mergeCell ref="K17:L17"/>
    <mergeCell ref="P17:Q17"/>
    <mergeCell ref="R17:S17"/>
    <mergeCell ref="T17:U17"/>
    <mergeCell ref="C18:D18"/>
    <mergeCell ref="H18:I18"/>
    <mergeCell ref="K18:L18"/>
    <mergeCell ref="P18:Q18"/>
    <mergeCell ref="R18:S18"/>
    <mergeCell ref="T18:U18"/>
    <mergeCell ref="C15:D15"/>
    <mergeCell ref="H15:I15"/>
    <mergeCell ref="K15:L15"/>
    <mergeCell ref="P15:Q15"/>
    <mergeCell ref="R15:S15"/>
    <mergeCell ref="T15:U15"/>
    <mergeCell ref="C16:D16"/>
    <mergeCell ref="H16:I16"/>
    <mergeCell ref="K16:L16"/>
    <mergeCell ref="P16:Q16"/>
    <mergeCell ref="R16:S16"/>
    <mergeCell ref="T16:U16"/>
    <mergeCell ref="C13:D13"/>
    <mergeCell ref="H13:I13"/>
    <mergeCell ref="K13:L13"/>
    <mergeCell ref="P13:Q13"/>
    <mergeCell ref="R13:S13"/>
    <mergeCell ref="T13:U13"/>
    <mergeCell ref="C14:D14"/>
    <mergeCell ref="H14:I14"/>
    <mergeCell ref="K14:L14"/>
    <mergeCell ref="P14:Q14"/>
    <mergeCell ref="R14:S14"/>
    <mergeCell ref="T14:U14"/>
    <mergeCell ref="C11:D11"/>
    <mergeCell ref="H11:I11"/>
    <mergeCell ref="K11:L11"/>
    <mergeCell ref="P11:Q11"/>
    <mergeCell ref="R11:S11"/>
    <mergeCell ref="T11:U11"/>
    <mergeCell ref="C12:D12"/>
    <mergeCell ref="H12:I12"/>
    <mergeCell ref="K12:L12"/>
    <mergeCell ref="P12:Q12"/>
    <mergeCell ref="R12:S12"/>
    <mergeCell ref="T12:U12"/>
    <mergeCell ref="C9:D9"/>
    <mergeCell ref="H9:I9"/>
    <mergeCell ref="K9:L9"/>
    <mergeCell ref="P9:Q9"/>
    <mergeCell ref="R9:S9"/>
    <mergeCell ref="T9:U9"/>
    <mergeCell ref="C10:D10"/>
    <mergeCell ref="H10:I10"/>
    <mergeCell ref="K10:L10"/>
    <mergeCell ref="P10:Q10"/>
    <mergeCell ref="R10:S10"/>
    <mergeCell ref="T10:U10"/>
    <mergeCell ref="B7:B8"/>
    <mergeCell ref="C7:D8"/>
    <mergeCell ref="E7:I7"/>
    <mergeCell ref="J7:L7"/>
    <mergeCell ref="M7:M8"/>
    <mergeCell ref="N7:Q7"/>
    <mergeCell ref="R7:U7"/>
    <mergeCell ref="H8:I8"/>
    <mergeCell ref="K8:L8"/>
    <mergeCell ref="P8:Q8"/>
    <mergeCell ref="R8:S8"/>
    <mergeCell ref="T8:U8"/>
    <mergeCell ref="B4:C4"/>
    <mergeCell ref="D4:E4"/>
    <mergeCell ref="F4:G4"/>
    <mergeCell ref="H4:I4"/>
    <mergeCell ref="J4:K4"/>
    <mergeCell ref="L4:M4"/>
    <mergeCell ref="N4:O4"/>
    <mergeCell ref="P4:Q4"/>
    <mergeCell ref="J5:K5"/>
    <mergeCell ref="L5:M5"/>
    <mergeCell ref="P5:Q5"/>
    <mergeCell ref="J2:K2"/>
    <mergeCell ref="L2:M2"/>
    <mergeCell ref="N2:O2"/>
    <mergeCell ref="P2:Q2"/>
    <mergeCell ref="B3:C3"/>
    <mergeCell ref="D3:I3"/>
    <mergeCell ref="J3:K3"/>
    <mergeCell ref="L3:Q3"/>
    <mergeCell ref="B2:C2"/>
    <mergeCell ref="D2:E2"/>
    <mergeCell ref="F2:G2"/>
    <mergeCell ref="H2:I2"/>
  </mergeCells>
  <phoneticPr fontId="2"/>
  <conditionalFormatting sqref="G46">
    <cfRule type="cellIs" dxfId="165" priority="1" stopIfTrue="1" operator="equal">
      <formula>"買"</formula>
    </cfRule>
    <cfRule type="cellIs" dxfId="164" priority="2" stopIfTrue="1" operator="equal">
      <formula>"売"</formula>
    </cfRule>
  </conditionalFormatting>
  <conditionalFormatting sqref="G9:G11 G14:G45 G47:G108">
    <cfRule type="cellIs" dxfId="163" priority="7" stopIfTrue="1" operator="equal">
      <formula>"買"</formula>
    </cfRule>
    <cfRule type="cellIs" dxfId="162" priority="8" stopIfTrue="1" operator="equal">
      <formula>"売"</formula>
    </cfRule>
  </conditionalFormatting>
  <conditionalFormatting sqref="G12">
    <cfRule type="cellIs" dxfId="161" priority="5" stopIfTrue="1" operator="equal">
      <formula>"買"</formula>
    </cfRule>
    <cfRule type="cellIs" dxfId="160" priority="6" stopIfTrue="1" operator="equal">
      <formula>"売"</formula>
    </cfRule>
  </conditionalFormatting>
  <conditionalFormatting sqref="G13">
    <cfRule type="cellIs" dxfId="159" priority="3" stopIfTrue="1" operator="equal">
      <formula>"買"</formula>
    </cfRule>
    <cfRule type="cellIs" dxfId="158" priority="4" stopIfTrue="1" operator="equal">
      <formula>"売"</formula>
    </cfRule>
  </conditionalFormatting>
  <dataValidations count="1">
    <dataValidation type="list" allowBlank="1" showInputMessage="1" showErrorMessage="1" sqref="G9:G108" xr:uid="{00000000-0002-0000-0700-000000000000}">
      <formula1>"買,売"</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8</vt:i4>
      </vt:variant>
    </vt:vector>
  </HeadingPairs>
  <TitlesOfParts>
    <vt:vector size="8" baseType="lpstr">
      <vt:lpstr>定数</vt:lpstr>
      <vt:lpstr>検証シート　FIB1.27</vt:lpstr>
      <vt:lpstr>検証シート　FIB1.5</vt:lpstr>
      <vt:lpstr>検証シート　FIB2.0</vt:lpstr>
      <vt:lpstr>画像</vt:lpstr>
      <vt:lpstr>気づき</vt:lpstr>
      <vt:lpstr>検証終了通貨</vt:lpstr>
      <vt:lpstr>テンプレ</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YUUYA YAMAMURA</dc:creator>
  <cp:lastModifiedBy>sato-Pa-10</cp:lastModifiedBy>
  <cp:revision/>
  <cp:lastPrinted>2019-08-17T19:02:50Z</cp:lastPrinted>
  <dcterms:created xsi:type="dcterms:W3CDTF">2013-10-09T23:04:08Z</dcterms:created>
  <dcterms:modified xsi:type="dcterms:W3CDTF">2019-09-07T10:44:28Z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