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24226"/>
  <mc:AlternateContent xmlns:mc="http://schemas.openxmlformats.org/markup-compatibility/2006">
    <mc:Choice Requires="x15">
      <x15ac:absPath xmlns:x15ac="http://schemas.microsoft.com/office/spreadsheetml/2010/11/ac" url="C:\Users\daisj\OneDrive\デスクトップ\"/>
    </mc:Choice>
  </mc:AlternateContent>
  <xr:revisionPtr revIDLastSave="41" documentId="8_{C26F7E21-B3D9-447A-8765-4588FD3B0CCA}" xr6:coauthVersionLast="44" xr6:coauthVersionMax="44" xr10:uidLastSave="{ED4C0C44-2D54-4D7D-B8F9-B3811AD1B79D}"/>
  <bookViews>
    <workbookView xWindow="-108" yWindow="-108" windowWidth="23256" windowHeight="12576" firstSheet="2" activeTab="4" xr2:uid="{00000000-000D-0000-FFFF-FFFF00000000}"/>
  </bookViews>
  <sheets>
    <sheet name="定数" sheetId="29" state="hidden" r:id="rId1"/>
    <sheet name="FIBトレード　EURUSD" sheetId="33" r:id="rId2"/>
    <sheet name="FIBトレード　USDJPY" sheetId="32" r:id="rId3"/>
    <sheet name="画像" sheetId="26" r:id="rId4"/>
    <sheet name="気づき" sheetId="9" r:id="rId5"/>
    <sheet name="検証シート　FIB2.0" sheetId="31" r:id="rId6"/>
    <sheet name="検証終了通貨" sheetId="10" r:id="rId7"/>
    <sheet name="テンプレ" sheetId="17" state="hidden" r:id="rId8"/>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108" i="33" l="1"/>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W101" i="33"/>
  <c r="V101" i="33"/>
  <c r="T101" i="33"/>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s="1"/>
  <c r="R93" i="33"/>
  <c r="C94" i="33" s="1"/>
  <c r="X94" i="33" s="1"/>
  <c r="Y94" i="33" s="1"/>
  <c r="M93" i="33"/>
  <c r="K93" i="33"/>
  <c r="W92" i="33"/>
  <c r="V92" i="33"/>
  <c r="T92" i="33"/>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W87" i="33"/>
  <c r="V87" i="33"/>
  <c r="T87" i="33"/>
  <c r="R87" i="33"/>
  <c r="C88" i="33" s="1"/>
  <c r="X88" i="33" s="1"/>
  <c r="Y88" i="33" s="1"/>
  <c r="M87" i="33"/>
  <c r="K87" i="33"/>
  <c r="V86" i="33"/>
  <c r="T86" i="33"/>
  <c r="W86" i="33" s="1"/>
  <c r="R86" i="33"/>
  <c r="C87" i="33" s="1"/>
  <c r="X87" i="33" s="1"/>
  <c r="Y87" i="33" s="1"/>
  <c r="M86" i="33"/>
  <c r="K86" i="33"/>
  <c r="V85" i="33"/>
  <c r="T85" i="33"/>
  <c r="W85" i="33" s="1"/>
  <c r="R85" i="33"/>
  <c r="C86" i="33" s="1"/>
  <c r="X86" i="33" s="1"/>
  <c r="Y86" i="33" s="1"/>
  <c r="M85" i="33"/>
  <c r="K85" i="33"/>
  <c r="W84" i="33"/>
  <c r="V84" i="33"/>
  <c r="T84" i="33"/>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W77" i="33"/>
  <c r="V77" i="33"/>
  <c r="T77" i="33"/>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W69" i="33"/>
  <c r="V69" i="33"/>
  <c r="T69" i="33"/>
  <c r="R69" i="33"/>
  <c r="C70" i="33" s="1"/>
  <c r="X70" i="33" s="1"/>
  <c r="Y70" i="33" s="1"/>
  <c r="M69" i="33"/>
  <c r="K69" i="33"/>
  <c r="V68" i="33"/>
  <c r="T68" i="33"/>
  <c r="W68" i="33" s="1"/>
  <c r="R68" i="33"/>
  <c r="C69" i="33" s="1"/>
  <c r="X69" i="33" s="1"/>
  <c r="Y69" i="33" s="1"/>
  <c r="M68" i="33"/>
  <c r="K68" i="33"/>
  <c r="V67" i="33"/>
  <c r="T67" i="33"/>
  <c r="W67" i="33"/>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W63" i="33"/>
  <c r="V63" i="33"/>
  <c r="T63" i="33"/>
  <c r="R63" i="33"/>
  <c r="C64" i="33" s="1"/>
  <c r="X64" i="33" s="1"/>
  <c r="Y64" i="33" s="1"/>
  <c r="M63" i="33"/>
  <c r="K63" i="33"/>
  <c r="V62" i="33"/>
  <c r="T62" i="33"/>
  <c r="W62" i="33" s="1"/>
  <c r="R62" i="33"/>
  <c r="C63" i="33" s="1"/>
  <c r="X63" i="33" s="1"/>
  <c r="Y63" i="33" s="1"/>
  <c r="M62" i="33"/>
  <c r="K62" i="33"/>
  <c r="V61" i="33"/>
  <c r="T61" i="33"/>
  <c r="W61" i="33"/>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s="1"/>
  <c r="R58" i="33"/>
  <c r="C59" i="33" s="1"/>
  <c r="X59" i="33" s="1"/>
  <c r="Y59" i="33" s="1"/>
  <c r="M58" i="33"/>
  <c r="K58" i="33"/>
  <c r="V57" i="33"/>
  <c r="T57" i="33"/>
  <c r="W57" i="33" s="1"/>
  <c r="R57" i="33"/>
  <c r="C58" i="33" s="1"/>
  <c r="X58" i="33" s="1"/>
  <c r="Y58" i="33" s="1"/>
  <c r="M57" i="33"/>
  <c r="K57" i="33"/>
  <c r="V56" i="33"/>
  <c r="T56" i="33"/>
  <c r="W56" i="33" s="1"/>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c r="R53" i="33"/>
  <c r="C54" i="33" s="1"/>
  <c r="X54" i="33" s="1"/>
  <c r="Y54" i="33" s="1"/>
  <c r="M53" i="33"/>
  <c r="K53" i="33"/>
  <c r="W52" i="33"/>
  <c r="V52" i="33"/>
  <c r="T52" i="33"/>
  <c r="R52" i="33"/>
  <c r="C53" i="33" s="1"/>
  <c r="X53" i="33" s="1"/>
  <c r="Y53" i="33" s="1"/>
  <c r="M52" i="33"/>
  <c r="K52" i="33"/>
  <c r="V51" i="33"/>
  <c r="T51" i="33"/>
  <c r="W51" i="33"/>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R48" i="33"/>
  <c r="C49" i="33" s="1"/>
  <c r="X49" i="33" s="1"/>
  <c r="Y49" i="33" s="1"/>
  <c r="M48" i="33"/>
  <c r="K48" i="33"/>
  <c r="V47" i="33"/>
  <c r="T47" i="33"/>
  <c r="W47" i="33"/>
  <c r="R47" i="33"/>
  <c r="C48" i="33" s="1"/>
  <c r="X48" i="33" s="1"/>
  <c r="Y48" i="33" s="1"/>
  <c r="M47" i="33"/>
  <c r="K47" i="33"/>
  <c r="V46" i="33"/>
  <c r="T46" i="33"/>
  <c r="W46" i="33" s="1"/>
  <c r="R46" i="33"/>
  <c r="C47" i="33" s="1"/>
  <c r="X47" i="33" s="1"/>
  <c r="Y47" i="33" s="1"/>
  <c r="M46" i="33"/>
  <c r="K46" i="33"/>
  <c r="W45" i="33"/>
  <c r="V45" i="33"/>
  <c r="T45" i="33"/>
  <c r="R45" i="33"/>
  <c r="C46" i="33" s="1"/>
  <c r="X46" i="33" s="1"/>
  <c r="Y46" i="33" s="1"/>
  <c r="M45" i="33"/>
  <c r="K45" i="33"/>
  <c r="W44" i="33"/>
  <c r="V44" i="33"/>
  <c r="T44" i="33"/>
  <c r="R44" i="33"/>
  <c r="C45" i="33" s="1"/>
  <c r="X45" i="33" s="1"/>
  <c r="Y45" i="33" s="1"/>
  <c r="M44" i="33"/>
  <c r="K44" i="33"/>
  <c r="V43" i="33"/>
  <c r="T43" i="33"/>
  <c r="W43" i="33"/>
  <c r="R43" i="33"/>
  <c r="C44" i="33" s="1"/>
  <c r="X44" i="33" s="1"/>
  <c r="Y44" i="33" s="1"/>
  <c r="M43" i="33"/>
  <c r="K43" i="33"/>
  <c r="V42" i="33"/>
  <c r="T42" i="33"/>
  <c r="W42" i="33" s="1"/>
  <c r="R42" i="33"/>
  <c r="C43" i="33" s="1"/>
  <c r="X43" i="33" s="1"/>
  <c r="Y43" i="33" s="1"/>
  <c r="M42" i="33"/>
  <c r="K42" i="33"/>
  <c r="V41" i="33"/>
  <c r="T41" i="33"/>
  <c r="W41" i="33" s="1"/>
  <c r="R41" i="33"/>
  <c r="C42" i="33" s="1"/>
  <c r="X42" i="33" s="1"/>
  <c r="Y42" i="33" s="1"/>
  <c r="M41" i="33"/>
  <c r="K41" i="33"/>
  <c r="V40" i="33"/>
  <c r="T40" i="33"/>
  <c r="W40" i="33" s="1"/>
  <c r="R40" i="33"/>
  <c r="C41" i="33" s="1"/>
  <c r="X41" i="33" s="1"/>
  <c r="Y41" i="33" s="1"/>
  <c r="M40" i="33"/>
  <c r="K40" i="33"/>
  <c r="V39" i="33"/>
  <c r="T39" i="33"/>
  <c r="W39" i="33"/>
  <c r="R39" i="33"/>
  <c r="C40" i="33" s="1"/>
  <c r="X40" i="33" s="1"/>
  <c r="Y40" i="33" s="1"/>
  <c r="M39" i="33"/>
  <c r="K39" i="33"/>
  <c r="V38" i="33"/>
  <c r="T38" i="33"/>
  <c r="W38" i="33" s="1"/>
  <c r="R38" i="33"/>
  <c r="C39" i="33" s="1"/>
  <c r="X39" i="33" s="1"/>
  <c r="Y39" i="33" s="1"/>
  <c r="M38" i="33"/>
  <c r="K38" i="33"/>
  <c r="W37" i="33"/>
  <c r="V37" i="33"/>
  <c r="T37" i="33"/>
  <c r="R37" i="33"/>
  <c r="C38" i="33" s="1"/>
  <c r="X38" i="33" s="1"/>
  <c r="Y38" i="33" s="1"/>
  <c r="M37" i="33"/>
  <c r="K37" i="33"/>
  <c r="V36" i="33"/>
  <c r="T36" i="33"/>
  <c r="W36" i="33" s="1"/>
  <c r="R36" i="33"/>
  <c r="C37" i="33" s="1"/>
  <c r="X37" i="33" s="1"/>
  <c r="Y37" i="33" s="1"/>
  <c r="M36" i="33"/>
  <c r="K36" i="33"/>
  <c r="V35" i="33"/>
  <c r="T35" i="33"/>
  <c r="W35" i="33"/>
  <c r="R35" i="33"/>
  <c r="C36" i="33" s="1"/>
  <c r="X36" i="33" s="1"/>
  <c r="Y36" i="33" s="1"/>
  <c r="M35" i="33"/>
  <c r="K35" i="33"/>
  <c r="V34" i="33"/>
  <c r="T34" i="33"/>
  <c r="W34" i="33" s="1"/>
  <c r="M34" i="33"/>
  <c r="K34" i="33"/>
  <c r="V33" i="33"/>
  <c r="T33" i="33"/>
  <c r="W33" i="33" s="1"/>
  <c r="R33" i="33"/>
  <c r="C34" i="33" s="1"/>
  <c r="X34" i="33" s="1"/>
  <c r="Y34" i="33" s="1"/>
  <c r="M33" i="33"/>
  <c r="K33" i="33"/>
  <c r="V32" i="33"/>
  <c r="T32" i="33"/>
  <c r="W32" i="33" s="1"/>
  <c r="R32" i="33"/>
  <c r="C33" i="33" s="1"/>
  <c r="X33" i="33" s="1"/>
  <c r="Y33" i="33" s="1"/>
  <c r="K32" i="33"/>
  <c r="M32" i="33" s="1"/>
  <c r="V31" i="33"/>
  <c r="T31" i="33"/>
  <c r="W31" i="33" s="1"/>
  <c r="K31" i="33"/>
  <c r="M31" i="33" s="1"/>
  <c r="V30" i="33"/>
  <c r="T30" i="33"/>
  <c r="W30" i="33" s="1"/>
  <c r="K30" i="33"/>
  <c r="M30" i="33" s="1"/>
  <c r="V29" i="33"/>
  <c r="T29" i="33"/>
  <c r="W29" i="33" s="1"/>
  <c r="K29" i="33"/>
  <c r="M29" i="33" s="1"/>
  <c r="V28" i="33"/>
  <c r="T28" i="33"/>
  <c r="W28" i="33" s="1"/>
  <c r="R28" i="33"/>
  <c r="C29" i="33" s="1"/>
  <c r="X29" i="33" s="1"/>
  <c r="Y29" i="33" s="1"/>
  <c r="K28" i="33"/>
  <c r="M28" i="33" s="1"/>
  <c r="V27" i="33"/>
  <c r="T27" i="33"/>
  <c r="W27" i="33" s="1"/>
  <c r="M27" i="33"/>
  <c r="K27" i="33"/>
  <c r="V26" i="33"/>
  <c r="T26" i="33"/>
  <c r="W26" i="33" s="1"/>
  <c r="M26" i="33"/>
  <c r="K26" i="33"/>
  <c r="V25" i="33"/>
  <c r="T25" i="33"/>
  <c r="W25" i="33" s="1"/>
  <c r="M25" i="33"/>
  <c r="K25" i="33"/>
  <c r="V24" i="33"/>
  <c r="T24" i="33"/>
  <c r="W24" i="33" s="1"/>
  <c r="R24" i="33"/>
  <c r="C25" i="33" s="1"/>
  <c r="X25" i="33" s="1"/>
  <c r="Y25" i="33" s="1"/>
  <c r="K24" i="33"/>
  <c r="M24" i="33" s="1"/>
  <c r="V23" i="33"/>
  <c r="T23" i="33"/>
  <c r="W23" i="33" s="1"/>
  <c r="K23" i="33"/>
  <c r="M23" i="33" s="1"/>
  <c r="T22" i="33"/>
  <c r="V22" i="33" s="1"/>
  <c r="K22" i="33"/>
  <c r="M22" i="33" s="1"/>
  <c r="T21" i="33"/>
  <c r="V21" i="33" s="1"/>
  <c r="M21" i="33"/>
  <c r="K21" i="33"/>
  <c r="T20" i="33"/>
  <c r="T19" i="33"/>
  <c r="W19" i="33" s="1"/>
  <c r="T18" i="33"/>
  <c r="W18" i="33" s="1"/>
  <c r="T17" i="33"/>
  <c r="W17" i="33" s="1"/>
  <c r="T16" i="33"/>
  <c r="W16" i="33" s="1"/>
  <c r="T15" i="33"/>
  <c r="W15" i="33" s="1"/>
  <c r="T14" i="33"/>
  <c r="W14" i="33" s="1"/>
  <c r="T13" i="33"/>
  <c r="T12" i="33"/>
  <c r="V12" i="33" s="1"/>
  <c r="K12" i="33"/>
  <c r="M12" i="33" s="1"/>
  <c r="T11" i="33"/>
  <c r="W11" i="33" s="1"/>
  <c r="T10" i="33"/>
  <c r="W10" i="33"/>
  <c r="T9" i="33"/>
  <c r="V9" i="33" s="1"/>
  <c r="K9" i="33"/>
  <c r="M9" i="33" s="1"/>
  <c r="C9" i="33"/>
  <c r="V108" i="32"/>
  <c r="T108" i="32"/>
  <c r="W108" i="32" s="1"/>
  <c r="R108" i="32"/>
  <c r="M108" i="32"/>
  <c r="K108" i="32"/>
  <c r="V107" i="32"/>
  <c r="T107" i="32"/>
  <c r="W107" i="32" s="1"/>
  <c r="R107" i="32"/>
  <c r="C108" i="32" s="1"/>
  <c r="X108" i="32" s="1"/>
  <c r="Y108" i="32" s="1"/>
  <c r="M107" i="32"/>
  <c r="K107" i="32"/>
  <c r="V106" i="32"/>
  <c r="T106" i="32"/>
  <c r="W106" i="32" s="1"/>
  <c r="R106" i="32"/>
  <c r="C107" i="32" s="1"/>
  <c r="X107" i="32" s="1"/>
  <c r="Y107" i="32" s="1"/>
  <c r="M106" i="32"/>
  <c r="K106" i="32"/>
  <c r="V105" i="32"/>
  <c r="T105" i="32"/>
  <c r="W105" i="32" s="1"/>
  <c r="R105" i="32"/>
  <c r="C106" i="32" s="1"/>
  <c r="X106" i="32" s="1"/>
  <c r="Y106" i="32" s="1"/>
  <c r="M105" i="32"/>
  <c r="K105" i="32"/>
  <c r="W104" i="32"/>
  <c r="V104" i="32"/>
  <c r="T104" i="32"/>
  <c r="R104" i="32"/>
  <c r="C105" i="32" s="1"/>
  <c r="X105" i="32" s="1"/>
  <c r="Y105" i="32" s="1"/>
  <c r="M104" i="32"/>
  <c r="K104" i="32"/>
  <c r="V103" i="32"/>
  <c r="T103" i="32"/>
  <c r="W103" i="32" s="1"/>
  <c r="R103" i="32"/>
  <c r="C104" i="32" s="1"/>
  <c r="X104" i="32" s="1"/>
  <c r="Y104" i="32" s="1"/>
  <c r="M103" i="32"/>
  <c r="K103" i="32"/>
  <c r="W102" i="32"/>
  <c r="V102" i="32"/>
  <c r="T102" i="32"/>
  <c r="R102" i="32"/>
  <c r="C103" i="32" s="1"/>
  <c r="X103" i="32" s="1"/>
  <c r="Y103" i="32" s="1"/>
  <c r="M102" i="32"/>
  <c r="K102" i="32"/>
  <c r="V101" i="32"/>
  <c r="T101" i="32"/>
  <c r="W101" i="32" s="1"/>
  <c r="R101" i="32"/>
  <c r="C102" i="32" s="1"/>
  <c r="X102" i="32" s="1"/>
  <c r="Y102" i="32" s="1"/>
  <c r="M101" i="32"/>
  <c r="K101" i="32"/>
  <c r="V100" i="32"/>
  <c r="T100" i="32"/>
  <c r="W100" i="32" s="1"/>
  <c r="R100" i="32"/>
  <c r="C101" i="32" s="1"/>
  <c r="X101" i="32" s="1"/>
  <c r="Y101" i="32" s="1"/>
  <c r="M100" i="32"/>
  <c r="K100" i="32"/>
  <c r="W99" i="32"/>
  <c r="V99" i="32"/>
  <c r="T99" i="32"/>
  <c r="R99" i="32"/>
  <c r="C100" i="32" s="1"/>
  <c r="X100" i="32" s="1"/>
  <c r="Y100" i="32" s="1"/>
  <c r="M99" i="32"/>
  <c r="K99" i="32"/>
  <c r="V98" i="32"/>
  <c r="T98" i="32"/>
  <c r="W98" i="32" s="1"/>
  <c r="R98" i="32"/>
  <c r="C99" i="32" s="1"/>
  <c r="X99" i="32" s="1"/>
  <c r="Y99" i="32" s="1"/>
  <c r="M98" i="32"/>
  <c r="K98" i="32"/>
  <c r="W97" i="32"/>
  <c r="V97" i="32"/>
  <c r="T97" i="32"/>
  <c r="R97" i="32"/>
  <c r="C98" i="32" s="1"/>
  <c r="X98" i="32" s="1"/>
  <c r="Y98" i="32" s="1"/>
  <c r="M97" i="32"/>
  <c r="K97" i="32"/>
  <c r="V96" i="32"/>
  <c r="T96" i="32"/>
  <c r="W96" i="32" s="1"/>
  <c r="R96" i="32"/>
  <c r="C97" i="32" s="1"/>
  <c r="X97" i="32" s="1"/>
  <c r="Y97" i="32" s="1"/>
  <c r="M96" i="32"/>
  <c r="K96" i="32"/>
  <c r="V95" i="32"/>
  <c r="T95" i="32"/>
  <c r="W95" i="32" s="1"/>
  <c r="R95" i="32"/>
  <c r="C96" i="32" s="1"/>
  <c r="X96" i="32" s="1"/>
  <c r="Y96" i="32" s="1"/>
  <c r="M95" i="32"/>
  <c r="K95" i="32"/>
  <c r="W94" i="32"/>
  <c r="V94" i="32"/>
  <c r="T94" i="32"/>
  <c r="R94" i="32"/>
  <c r="C95" i="32" s="1"/>
  <c r="X95" i="32" s="1"/>
  <c r="Y95" i="32" s="1"/>
  <c r="M94" i="32"/>
  <c r="K94" i="32"/>
  <c r="V93" i="32"/>
  <c r="T93" i="32"/>
  <c r="W93" i="32" s="1"/>
  <c r="R93" i="32"/>
  <c r="C94" i="32" s="1"/>
  <c r="X94" i="32" s="1"/>
  <c r="Y94" i="32" s="1"/>
  <c r="M93" i="32"/>
  <c r="K93" i="32"/>
  <c r="V92" i="32"/>
  <c r="T92" i="32"/>
  <c r="W92" i="32" s="1"/>
  <c r="R92" i="32"/>
  <c r="C93" i="32" s="1"/>
  <c r="X93" i="32" s="1"/>
  <c r="Y93" i="32" s="1"/>
  <c r="M92" i="32"/>
  <c r="K92" i="32"/>
  <c r="V91" i="32"/>
  <c r="T91" i="32"/>
  <c r="W91" i="32" s="1"/>
  <c r="R91" i="32"/>
  <c r="C92" i="32" s="1"/>
  <c r="X92" i="32" s="1"/>
  <c r="Y92" i="32" s="1"/>
  <c r="M91" i="32"/>
  <c r="K91" i="32"/>
  <c r="V90" i="32"/>
  <c r="T90" i="32"/>
  <c r="W90" i="32" s="1"/>
  <c r="R90" i="32"/>
  <c r="C91" i="32" s="1"/>
  <c r="X91" i="32" s="1"/>
  <c r="Y91" i="32" s="1"/>
  <c r="M90" i="32"/>
  <c r="K90" i="32"/>
  <c r="V89" i="32"/>
  <c r="T89" i="32"/>
  <c r="W89" i="32" s="1"/>
  <c r="R89" i="32"/>
  <c r="C90" i="32" s="1"/>
  <c r="X90" i="32" s="1"/>
  <c r="Y90" i="32" s="1"/>
  <c r="M89" i="32"/>
  <c r="K89" i="32"/>
  <c r="V88" i="32"/>
  <c r="T88" i="32"/>
  <c r="W88" i="32" s="1"/>
  <c r="R88" i="32"/>
  <c r="C89" i="32" s="1"/>
  <c r="X89" i="32" s="1"/>
  <c r="Y89" i="32" s="1"/>
  <c r="M88" i="32"/>
  <c r="K88" i="32"/>
  <c r="V87" i="32"/>
  <c r="T87" i="32"/>
  <c r="W87" i="32" s="1"/>
  <c r="R87" i="32"/>
  <c r="C88" i="32" s="1"/>
  <c r="X88" i="32" s="1"/>
  <c r="Y88" i="32" s="1"/>
  <c r="M87" i="32"/>
  <c r="K87" i="32"/>
  <c r="W86" i="32"/>
  <c r="V86" i="32"/>
  <c r="T86" i="32"/>
  <c r="R86" i="32"/>
  <c r="C87" i="32" s="1"/>
  <c r="X87" i="32" s="1"/>
  <c r="Y87" i="32" s="1"/>
  <c r="M86" i="32"/>
  <c r="K86" i="32"/>
  <c r="V85" i="32"/>
  <c r="T85" i="32"/>
  <c r="W85" i="32" s="1"/>
  <c r="R85" i="32"/>
  <c r="C86" i="32" s="1"/>
  <c r="X86" i="32" s="1"/>
  <c r="Y86" i="32" s="1"/>
  <c r="M85" i="32"/>
  <c r="K85" i="32"/>
  <c r="V84" i="32"/>
  <c r="T84" i="32"/>
  <c r="W84" i="32" s="1"/>
  <c r="R84" i="32"/>
  <c r="C85" i="32" s="1"/>
  <c r="X85" i="32" s="1"/>
  <c r="Y85" i="32" s="1"/>
  <c r="M84" i="32"/>
  <c r="K84" i="32"/>
  <c r="W83" i="32"/>
  <c r="V83" i="32"/>
  <c r="T83" i="32"/>
  <c r="R83" i="32"/>
  <c r="C84" i="32" s="1"/>
  <c r="X84" i="32" s="1"/>
  <c r="Y84" i="32" s="1"/>
  <c r="M83" i="32"/>
  <c r="K83" i="32"/>
  <c r="V82" i="32"/>
  <c r="T82" i="32"/>
  <c r="W82" i="32" s="1"/>
  <c r="R82" i="32"/>
  <c r="C83" i="32" s="1"/>
  <c r="X83" i="32" s="1"/>
  <c r="Y83" i="32" s="1"/>
  <c r="M82" i="32"/>
  <c r="K82" i="32"/>
  <c r="V81" i="32"/>
  <c r="T81" i="32"/>
  <c r="W81" i="32" s="1"/>
  <c r="R81" i="32"/>
  <c r="C82" i="32" s="1"/>
  <c r="X82" i="32" s="1"/>
  <c r="Y82" i="32" s="1"/>
  <c r="M81" i="32"/>
  <c r="K81" i="32"/>
  <c r="W80" i="32"/>
  <c r="V80" i="32"/>
  <c r="T80" i="32"/>
  <c r="R80" i="32"/>
  <c r="C81" i="32" s="1"/>
  <c r="X81" i="32" s="1"/>
  <c r="Y81" i="32" s="1"/>
  <c r="M80" i="32"/>
  <c r="K80" i="32"/>
  <c r="V79" i="32"/>
  <c r="T79" i="32"/>
  <c r="W79" i="32" s="1"/>
  <c r="R79" i="32"/>
  <c r="C80" i="32" s="1"/>
  <c r="X80" i="32" s="1"/>
  <c r="Y80" i="32" s="1"/>
  <c r="M79" i="32"/>
  <c r="K79" i="32"/>
  <c r="V78" i="32"/>
  <c r="T78" i="32"/>
  <c r="W78" i="32" s="1"/>
  <c r="R78" i="32"/>
  <c r="C79" i="32" s="1"/>
  <c r="X79" i="32" s="1"/>
  <c r="Y79" i="32" s="1"/>
  <c r="M78" i="32"/>
  <c r="K78" i="32"/>
  <c r="V77" i="32"/>
  <c r="T77" i="32"/>
  <c r="W77" i="32" s="1"/>
  <c r="R77" i="32"/>
  <c r="C78" i="32" s="1"/>
  <c r="X78" i="32" s="1"/>
  <c r="Y78" i="32" s="1"/>
  <c r="M77" i="32"/>
  <c r="K77" i="32"/>
  <c r="V76" i="32"/>
  <c r="T76" i="32"/>
  <c r="W76" i="32" s="1"/>
  <c r="R76" i="32"/>
  <c r="C77" i="32" s="1"/>
  <c r="X77" i="32" s="1"/>
  <c r="Y77" i="32" s="1"/>
  <c r="M76" i="32"/>
  <c r="K76" i="32"/>
  <c r="V75" i="32"/>
  <c r="T75" i="32"/>
  <c r="W75" i="32" s="1"/>
  <c r="R75" i="32"/>
  <c r="C76" i="32" s="1"/>
  <c r="X76" i="32" s="1"/>
  <c r="Y76" i="32" s="1"/>
  <c r="M75" i="32"/>
  <c r="K75" i="32"/>
  <c r="V74" i="32"/>
  <c r="T74" i="32"/>
  <c r="W74" i="32" s="1"/>
  <c r="R74" i="32"/>
  <c r="C75" i="32" s="1"/>
  <c r="X75" i="32" s="1"/>
  <c r="Y75" i="32" s="1"/>
  <c r="M74" i="32"/>
  <c r="K74" i="32"/>
  <c r="V73" i="32"/>
  <c r="T73" i="32"/>
  <c r="W73" i="32" s="1"/>
  <c r="R73" i="32"/>
  <c r="C74" i="32" s="1"/>
  <c r="X74" i="32" s="1"/>
  <c r="Y74" i="32" s="1"/>
  <c r="M73" i="32"/>
  <c r="K73" i="32"/>
  <c r="V72" i="32"/>
  <c r="T72" i="32"/>
  <c r="W72" i="32" s="1"/>
  <c r="R72" i="32"/>
  <c r="C73" i="32" s="1"/>
  <c r="X73" i="32" s="1"/>
  <c r="Y73" i="32" s="1"/>
  <c r="M72" i="32"/>
  <c r="K72" i="32"/>
  <c r="V71" i="32"/>
  <c r="T71" i="32"/>
  <c r="W71" i="32" s="1"/>
  <c r="R71" i="32"/>
  <c r="C72" i="32" s="1"/>
  <c r="X72" i="32" s="1"/>
  <c r="Y72" i="32" s="1"/>
  <c r="M71" i="32"/>
  <c r="K71" i="32"/>
  <c r="W70" i="32"/>
  <c r="V70" i="32"/>
  <c r="T70" i="32"/>
  <c r="R70" i="32"/>
  <c r="C71" i="32" s="1"/>
  <c r="X71" i="32" s="1"/>
  <c r="Y71" i="32" s="1"/>
  <c r="M70" i="32"/>
  <c r="K70" i="32"/>
  <c r="V69" i="32"/>
  <c r="T69" i="32"/>
  <c r="W69" i="32" s="1"/>
  <c r="R69" i="32"/>
  <c r="C70" i="32" s="1"/>
  <c r="X70" i="32" s="1"/>
  <c r="Y70" i="32" s="1"/>
  <c r="M69" i="32"/>
  <c r="K69" i="32"/>
  <c r="V68" i="32"/>
  <c r="T68" i="32"/>
  <c r="W68" i="32" s="1"/>
  <c r="R68" i="32"/>
  <c r="C69" i="32" s="1"/>
  <c r="X69" i="32" s="1"/>
  <c r="Y69" i="32" s="1"/>
  <c r="M68" i="32"/>
  <c r="K68" i="32"/>
  <c r="W67" i="32"/>
  <c r="V67" i="32"/>
  <c r="T67" i="32"/>
  <c r="R67" i="32"/>
  <c r="C68" i="32" s="1"/>
  <c r="X68" i="32" s="1"/>
  <c r="Y68" i="32" s="1"/>
  <c r="M67" i="32"/>
  <c r="K67" i="32"/>
  <c r="V66" i="32"/>
  <c r="T66" i="32"/>
  <c r="W66" i="32" s="1"/>
  <c r="R66" i="32"/>
  <c r="C67" i="32" s="1"/>
  <c r="X67" i="32" s="1"/>
  <c r="Y67" i="32" s="1"/>
  <c r="M66" i="32"/>
  <c r="K66" i="32"/>
  <c r="W65" i="32"/>
  <c r="V65" i="32"/>
  <c r="T65" i="32"/>
  <c r="R65" i="32"/>
  <c r="C66" i="32" s="1"/>
  <c r="X66" i="32" s="1"/>
  <c r="Y66" i="32" s="1"/>
  <c r="M65" i="32"/>
  <c r="K65" i="32"/>
  <c r="W64" i="32"/>
  <c r="V64" i="32"/>
  <c r="T64" i="32"/>
  <c r="R64" i="32"/>
  <c r="C65" i="32" s="1"/>
  <c r="X65" i="32" s="1"/>
  <c r="Y65" i="32" s="1"/>
  <c r="M64" i="32"/>
  <c r="K64" i="32"/>
  <c r="V63" i="32"/>
  <c r="T63" i="32"/>
  <c r="W63" i="32" s="1"/>
  <c r="R63" i="32"/>
  <c r="C64" i="32" s="1"/>
  <c r="X64" i="32" s="1"/>
  <c r="Y64" i="32" s="1"/>
  <c r="M63" i="32"/>
  <c r="K63" i="32"/>
  <c r="V62" i="32"/>
  <c r="T62" i="32"/>
  <c r="W62" i="32" s="1"/>
  <c r="R62" i="32"/>
  <c r="C63" i="32" s="1"/>
  <c r="X63" i="32" s="1"/>
  <c r="Y63" i="32" s="1"/>
  <c r="M62" i="32"/>
  <c r="K62" i="32"/>
  <c r="V61" i="32"/>
  <c r="T61" i="32"/>
  <c r="W61" i="32" s="1"/>
  <c r="R61" i="32"/>
  <c r="C62" i="32" s="1"/>
  <c r="X62" i="32" s="1"/>
  <c r="Y62" i="32" s="1"/>
  <c r="M61" i="32"/>
  <c r="K61" i="32"/>
  <c r="V60" i="32"/>
  <c r="T60" i="32"/>
  <c r="W60" i="32" s="1"/>
  <c r="R60" i="32"/>
  <c r="C61" i="32" s="1"/>
  <c r="X61" i="32" s="1"/>
  <c r="Y61" i="32" s="1"/>
  <c r="M60" i="32"/>
  <c r="K60" i="32"/>
  <c r="V59" i="32"/>
  <c r="T59" i="32"/>
  <c r="W59" i="32" s="1"/>
  <c r="R59" i="32"/>
  <c r="C60" i="32" s="1"/>
  <c r="X60" i="32" s="1"/>
  <c r="Y60" i="32" s="1"/>
  <c r="M59" i="32"/>
  <c r="K59" i="32"/>
  <c r="V58" i="32"/>
  <c r="T58" i="32"/>
  <c r="W58" i="32" s="1"/>
  <c r="R58" i="32"/>
  <c r="C59" i="32" s="1"/>
  <c r="X59" i="32" s="1"/>
  <c r="Y59" i="32" s="1"/>
  <c r="M58" i="32"/>
  <c r="K58" i="32"/>
  <c r="V57" i="32"/>
  <c r="T57" i="32"/>
  <c r="W57" i="32" s="1"/>
  <c r="R57" i="32"/>
  <c r="C58" i="32" s="1"/>
  <c r="X58" i="32" s="1"/>
  <c r="Y58" i="32" s="1"/>
  <c r="M57" i="32"/>
  <c r="K57" i="32"/>
  <c r="W56" i="32"/>
  <c r="V56" i="32"/>
  <c r="T56" i="32"/>
  <c r="R56" i="32"/>
  <c r="C57" i="32" s="1"/>
  <c r="X57" i="32" s="1"/>
  <c r="Y57" i="32" s="1"/>
  <c r="M56" i="32"/>
  <c r="K56" i="32"/>
  <c r="V55" i="32"/>
  <c r="T55" i="32"/>
  <c r="W55" i="32" s="1"/>
  <c r="R55" i="32"/>
  <c r="C56" i="32" s="1"/>
  <c r="X56" i="32" s="1"/>
  <c r="Y56" i="32" s="1"/>
  <c r="M55" i="32"/>
  <c r="K55" i="32"/>
  <c r="W54" i="32"/>
  <c r="V54" i="32"/>
  <c r="T54" i="32"/>
  <c r="R54" i="32"/>
  <c r="C55" i="32" s="1"/>
  <c r="X55" i="32" s="1"/>
  <c r="Y55" i="32" s="1"/>
  <c r="M54" i="32"/>
  <c r="K54" i="32"/>
  <c r="V53" i="32"/>
  <c r="T53" i="32"/>
  <c r="W53" i="32" s="1"/>
  <c r="R53" i="32"/>
  <c r="C54" i="32" s="1"/>
  <c r="X54" i="32" s="1"/>
  <c r="Y54" i="32" s="1"/>
  <c r="M53" i="32"/>
  <c r="K53" i="32"/>
  <c r="V52" i="32"/>
  <c r="T52" i="32"/>
  <c r="W52" i="32" s="1"/>
  <c r="R52" i="32"/>
  <c r="C53" i="32" s="1"/>
  <c r="X53" i="32" s="1"/>
  <c r="Y53" i="32" s="1"/>
  <c r="M52" i="32"/>
  <c r="K52" i="32"/>
  <c r="W51" i="32"/>
  <c r="V51" i="32"/>
  <c r="T51" i="32"/>
  <c r="R51" i="32"/>
  <c r="C52" i="32" s="1"/>
  <c r="X52" i="32" s="1"/>
  <c r="Y52" i="32" s="1"/>
  <c r="M51" i="32"/>
  <c r="K51" i="32"/>
  <c r="V50" i="32"/>
  <c r="T50" i="32"/>
  <c r="W50" i="32" s="1"/>
  <c r="R50" i="32"/>
  <c r="C51" i="32" s="1"/>
  <c r="X51" i="32" s="1"/>
  <c r="Y51" i="32" s="1"/>
  <c r="M50" i="32"/>
  <c r="K50" i="32"/>
  <c r="W49" i="32"/>
  <c r="V49" i="32"/>
  <c r="T49" i="32"/>
  <c r="R49" i="32"/>
  <c r="C50" i="32" s="1"/>
  <c r="X50" i="32" s="1"/>
  <c r="Y50" i="32" s="1"/>
  <c r="M49" i="32"/>
  <c r="K49" i="32"/>
  <c r="V48" i="32"/>
  <c r="T48" i="32"/>
  <c r="W48" i="32" s="1"/>
  <c r="R48" i="32"/>
  <c r="C49" i="32" s="1"/>
  <c r="X49" i="32" s="1"/>
  <c r="Y49" i="32" s="1"/>
  <c r="M48" i="32"/>
  <c r="K48" i="32"/>
  <c r="V47" i="32"/>
  <c r="T47" i="32"/>
  <c r="W47" i="32" s="1"/>
  <c r="R47" i="32"/>
  <c r="C48" i="32" s="1"/>
  <c r="X48" i="32" s="1"/>
  <c r="Y48" i="32" s="1"/>
  <c r="M47" i="32"/>
  <c r="K47" i="32"/>
  <c r="W46" i="32"/>
  <c r="V46" i="32"/>
  <c r="T46" i="32"/>
  <c r="R46" i="32"/>
  <c r="C47" i="32" s="1"/>
  <c r="X47" i="32" s="1"/>
  <c r="Y47" i="32" s="1"/>
  <c r="M46" i="32"/>
  <c r="K46" i="32"/>
  <c r="V45" i="32"/>
  <c r="T45" i="32"/>
  <c r="W45" i="32" s="1"/>
  <c r="R45" i="32"/>
  <c r="C46" i="32" s="1"/>
  <c r="X46" i="32" s="1"/>
  <c r="Y46" i="32" s="1"/>
  <c r="M45" i="32"/>
  <c r="K45" i="32"/>
  <c r="V44" i="32"/>
  <c r="T44" i="32"/>
  <c r="W44" i="32" s="1"/>
  <c r="R44" i="32"/>
  <c r="C45" i="32" s="1"/>
  <c r="X45" i="32" s="1"/>
  <c r="Y45" i="32" s="1"/>
  <c r="M44" i="32"/>
  <c r="K44" i="32"/>
  <c r="W43" i="32"/>
  <c r="V43" i="32"/>
  <c r="T43" i="32"/>
  <c r="R43" i="32"/>
  <c r="C44" i="32" s="1"/>
  <c r="X44" i="32" s="1"/>
  <c r="Y44" i="32" s="1"/>
  <c r="M43" i="32"/>
  <c r="K43" i="32"/>
  <c r="V42" i="32"/>
  <c r="T42" i="32"/>
  <c r="W42" i="32"/>
  <c r="R42" i="32"/>
  <c r="C43" i="32" s="1"/>
  <c r="X43" i="32" s="1"/>
  <c r="Y43" i="32" s="1"/>
  <c r="M42" i="32"/>
  <c r="K42" i="32"/>
  <c r="W41" i="32"/>
  <c r="V41" i="32"/>
  <c r="T41" i="32"/>
  <c r="R41" i="32"/>
  <c r="C42" i="32" s="1"/>
  <c r="X42" i="32" s="1"/>
  <c r="Y42" i="32" s="1"/>
  <c r="M41" i="32"/>
  <c r="K41" i="32"/>
  <c r="W40" i="32"/>
  <c r="V40" i="32"/>
  <c r="T40" i="32"/>
  <c r="R40" i="32"/>
  <c r="C41" i="32" s="1"/>
  <c r="X41" i="32" s="1"/>
  <c r="Y41" i="32" s="1"/>
  <c r="M40" i="32"/>
  <c r="K40" i="32"/>
  <c r="V39" i="32"/>
  <c r="T39" i="32"/>
  <c r="W39" i="32" s="1"/>
  <c r="R39" i="32"/>
  <c r="C40" i="32" s="1"/>
  <c r="X40" i="32" s="1"/>
  <c r="Y40" i="32" s="1"/>
  <c r="M39" i="32"/>
  <c r="K39" i="32"/>
  <c r="V38" i="32"/>
  <c r="T38" i="32"/>
  <c r="W38" i="32" s="1"/>
  <c r="R38" i="32"/>
  <c r="C39" i="32" s="1"/>
  <c r="X39" i="32" s="1"/>
  <c r="Y39" i="32" s="1"/>
  <c r="M38" i="32"/>
  <c r="K38" i="32"/>
  <c r="V37" i="32"/>
  <c r="T37" i="32"/>
  <c r="W37" i="32" s="1"/>
  <c r="R37" i="32"/>
  <c r="C38" i="32" s="1"/>
  <c r="X38" i="32" s="1"/>
  <c r="Y38" i="32" s="1"/>
  <c r="M37" i="32"/>
  <c r="K37" i="32"/>
  <c r="V36" i="32"/>
  <c r="T36" i="32"/>
  <c r="W36" i="32" s="1"/>
  <c r="R36" i="32"/>
  <c r="C37" i="32" s="1"/>
  <c r="X37" i="32" s="1"/>
  <c r="Y37" i="32" s="1"/>
  <c r="M36" i="32"/>
  <c r="K36" i="32"/>
  <c r="W35" i="32"/>
  <c r="V35" i="32"/>
  <c r="T35" i="32"/>
  <c r="R35" i="32"/>
  <c r="C36" i="32" s="1"/>
  <c r="X36" i="32" s="1"/>
  <c r="Y36" i="32" s="1"/>
  <c r="M35" i="32"/>
  <c r="K35" i="32"/>
  <c r="V34" i="32"/>
  <c r="T34" i="32"/>
  <c r="W34" i="32" s="1"/>
  <c r="R34" i="32"/>
  <c r="C35" i="32" s="1"/>
  <c r="X35" i="32" s="1"/>
  <c r="Y35" i="32" s="1"/>
  <c r="M34" i="32"/>
  <c r="K34" i="32"/>
  <c r="V33" i="32"/>
  <c r="T33" i="32"/>
  <c r="W33" i="32" s="1"/>
  <c r="R33" i="32"/>
  <c r="C34" i="32" s="1"/>
  <c r="X34" i="32" s="1"/>
  <c r="Y34" i="32" s="1"/>
  <c r="M33" i="32"/>
  <c r="K33" i="32"/>
  <c r="V32" i="32"/>
  <c r="T32" i="32"/>
  <c r="W32" i="32" s="1"/>
  <c r="R32" i="32"/>
  <c r="C33" i="32" s="1"/>
  <c r="X33" i="32" s="1"/>
  <c r="Y33" i="32" s="1"/>
  <c r="M32" i="32"/>
  <c r="K32" i="32"/>
  <c r="V31" i="32"/>
  <c r="T31" i="32"/>
  <c r="W31" i="32"/>
  <c r="R31" i="32"/>
  <c r="C32" i="32" s="1"/>
  <c r="X32" i="32" s="1"/>
  <c r="Y32" i="32" s="1"/>
  <c r="M31" i="32"/>
  <c r="K31" i="32"/>
  <c r="V30" i="32"/>
  <c r="T30" i="32"/>
  <c r="W30" i="32" s="1"/>
  <c r="R30" i="32"/>
  <c r="C31" i="32" s="1"/>
  <c r="X31" i="32" s="1"/>
  <c r="Y31" i="32" s="1"/>
  <c r="M30" i="32"/>
  <c r="K30" i="32"/>
  <c r="V29" i="32"/>
  <c r="T29" i="32"/>
  <c r="W29" i="32" s="1"/>
  <c r="R29" i="32"/>
  <c r="C30" i="32" s="1"/>
  <c r="X30" i="32" s="1"/>
  <c r="Y30" i="32" s="1"/>
  <c r="M29" i="32"/>
  <c r="K29" i="32"/>
  <c r="V28" i="32"/>
  <c r="T28" i="32"/>
  <c r="W28" i="32" s="1"/>
  <c r="R28" i="32"/>
  <c r="C29" i="32" s="1"/>
  <c r="X29" i="32" s="1"/>
  <c r="Y29" i="32" s="1"/>
  <c r="M28" i="32"/>
  <c r="K28" i="32"/>
  <c r="V27" i="32"/>
  <c r="T27" i="32"/>
  <c r="W27" i="32" s="1"/>
  <c r="R27" i="32"/>
  <c r="C28" i="32" s="1"/>
  <c r="X28" i="32" s="1"/>
  <c r="Y28" i="32" s="1"/>
  <c r="M27" i="32"/>
  <c r="K27" i="32"/>
  <c r="V26" i="32"/>
  <c r="T26" i="32"/>
  <c r="W26" i="32"/>
  <c r="R26" i="32"/>
  <c r="C27" i="32" s="1"/>
  <c r="X27" i="32" s="1"/>
  <c r="Y27" i="32" s="1"/>
  <c r="M26" i="32"/>
  <c r="K26" i="32"/>
  <c r="V25" i="32"/>
  <c r="T25" i="32"/>
  <c r="W25" i="32" s="1"/>
  <c r="R25" i="32"/>
  <c r="C26" i="32" s="1"/>
  <c r="M25" i="32"/>
  <c r="K25" i="32"/>
  <c r="V24" i="32"/>
  <c r="T24" i="32"/>
  <c r="W24" i="32" s="1"/>
  <c r="R24" i="32"/>
  <c r="C25" i="32" s="1"/>
  <c r="X25" i="32" s="1"/>
  <c r="Y25" i="32" s="1"/>
  <c r="M24" i="32"/>
  <c r="K24" i="32"/>
  <c r="V23" i="32"/>
  <c r="T23" i="32"/>
  <c r="W23" i="32" s="1"/>
  <c r="R23" i="32"/>
  <c r="C24" i="32" s="1"/>
  <c r="X24" i="32" s="1"/>
  <c r="Y24" i="32" s="1"/>
  <c r="K23" i="32"/>
  <c r="M23" i="32" s="1"/>
  <c r="T22" i="32"/>
  <c r="W22" i="32" s="1"/>
  <c r="M22" i="32"/>
  <c r="K22" i="32"/>
  <c r="T21" i="32"/>
  <c r="W21" i="32" s="1"/>
  <c r="K21" i="32"/>
  <c r="M21" i="32" s="1"/>
  <c r="T20" i="32"/>
  <c r="V20" i="32" s="1"/>
  <c r="K20" i="32"/>
  <c r="M20" i="32" s="1"/>
  <c r="T19" i="32"/>
  <c r="V19" i="32" s="1"/>
  <c r="K19" i="32"/>
  <c r="M19" i="32" s="1"/>
  <c r="T18" i="32"/>
  <c r="W18" i="32" s="1"/>
  <c r="K18" i="32"/>
  <c r="M18" i="32" s="1"/>
  <c r="T17" i="32"/>
  <c r="W17" i="32" s="1"/>
  <c r="R17" i="32"/>
  <c r="C18" i="32" s="1"/>
  <c r="X18" i="32" s="1"/>
  <c r="Y18" i="32" s="1"/>
  <c r="K17" i="32"/>
  <c r="M17" i="32" s="1"/>
  <c r="T16" i="32"/>
  <c r="V16" i="32" s="1"/>
  <c r="K16" i="32"/>
  <c r="M16" i="32" s="1"/>
  <c r="T15" i="32"/>
  <c r="V15" i="32" s="1"/>
  <c r="M15" i="32"/>
  <c r="K15" i="32"/>
  <c r="T14" i="32"/>
  <c r="W14" i="32" s="1"/>
  <c r="R14" i="32"/>
  <c r="C15" i="32" s="1"/>
  <c r="X15" i="32" s="1"/>
  <c r="Y15" i="32" s="1"/>
  <c r="K14" i="32"/>
  <c r="M14" i="32" s="1"/>
  <c r="T13" i="32"/>
  <c r="W13" i="32" s="1"/>
  <c r="R13" i="32"/>
  <c r="C14" i="32" s="1"/>
  <c r="X14" i="32" s="1"/>
  <c r="Y14" i="32" s="1"/>
  <c r="K13" i="32"/>
  <c r="M13" i="32" s="1"/>
  <c r="T12" i="32"/>
  <c r="W12" i="32" s="1"/>
  <c r="M12" i="32"/>
  <c r="K12" i="32"/>
  <c r="T11" i="32"/>
  <c r="W11" i="32" s="1"/>
  <c r="M11" i="32"/>
  <c r="K11" i="32"/>
  <c r="T10" i="32"/>
  <c r="V10" i="32" s="1"/>
  <c r="R10" i="32"/>
  <c r="C11" i="32" s="1"/>
  <c r="X11" i="32" s="1"/>
  <c r="Y11" i="32" s="1"/>
  <c r="K10" i="32"/>
  <c r="M10" i="32" s="1"/>
  <c r="T9" i="32"/>
  <c r="R9" i="32" s="1"/>
  <c r="C9" i="32"/>
  <c r="K9" i="32" s="1"/>
  <c r="M9" i="32" s="1"/>
  <c r="W108" i="31"/>
  <c r="V108" i="31"/>
  <c r="T108" i="31"/>
  <c r="R108" i="31"/>
  <c r="M108" i="31"/>
  <c r="K108" i="31"/>
  <c r="W107" i="31"/>
  <c r="V107" i="31"/>
  <c r="T107" i="31"/>
  <c r="R107" i="31"/>
  <c r="C108" i="31"/>
  <c r="X108" i="31" s="1"/>
  <c r="Y108" i="31" s="1"/>
  <c r="M107" i="31"/>
  <c r="K107" i="31"/>
  <c r="V106" i="31"/>
  <c r="T106" i="31"/>
  <c r="W106" i="31" s="1"/>
  <c r="R106" i="31"/>
  <c r="C107" i="31" s="1"/>
  <c r="X107" i="31" s="1"/>
  <c r="Y107" i="31" s="1"/>
  <c r="M106" i="31"/>
  <c r="K106" i="31"/>
  <c r="V105" i="31"/>
  <c r="T105" i="31"/>
  <c r="W105" i="31" s="1"/>
  <c r="R105" i="31"/>
  <c r="C106" i="31"/>
  <c r="X106" i="31" s="1"/>
  <c r="Y106" i="31" s="1"/>
  <c r="M105" i="31"/>
  <c r="K105" i="31"/>
  <c r="V104" i="31"/>
  <c r="T104" i="31"/>
  <c r="W104" i="31" s="1"/>
  <c r="R104" i="31"/>
  <c r="C105" i="31" s="1"/>
  <c r="X105" i="31" s="1"/>
  <c r="Y105" i="31" s="1"/>
  <c r="M104" i="31"/>
  <c r="K104" i="31"/>
  <c r="V103" i="31"/>
  <c r="T103" i="31"/>
  <c r="W103" i="31" s="1"/>
  <c r="R103" i="31"/>
  <c r="C104" i="31"/>
  <c r="X104" i="31" s="1"/>
  <c r="Y104" i="31" s="1"/>
  <c r="M103" i="31"/>
  <c r="K103" i="31"/>
  <c r="V102" i="31"/>
  <c r="T102" i="31"/>
  <c r="W102" i="31" s="1"/>
  <c r="R102" i="31"/>
  <c r="C103" i="31" s="1"/>
  <c r="X103" i="31" s="1"/>
  <c r="Y103" i="31" s="1"/>
  <c r="M102" i="31"/>
  <c r="K102" i="31"/>
  <c r="W101" i="31"/>
  <c r="V101" i="31"/>
  <c r="T101" i="31"/>
  <c r="R101" i="31"/>
  <c r="C102" i="31"/>
  <c r="X102" i="31"/>
  <c r="Y102" i="31" s="1"/>
  <c r="M101" i="31"/>
  <c r="K101" i="31"/>
  <c r="V100" i="31"/>
  <c r="T100" i="31"/>
  <c r="W100" i="31" s="1"/>
  <c r="R100" i="31"/>
  <c r="C101" i="31" s="1"/>
  <c r="X101" i="31" s="1"/>
  <c r="Y101" i="31" s="1"/>
  <c r="M100" i="31"/>
  <c r="K100" i="31"/>
  <c r="W99" i="31"/>
  <c r="V99" i="31"/>
  <c r="T99" i="31"/>
  <c r="R99" i="31"/>
  <c r="C100" i="31"/>
  <c r="X100" i="31" s="1"/>
  <c r="Y100" i="31" s="1"/>
  <c r="M99" i="31"/>
  <c r="K99" i="31"/>
  <c r="V98" i="31"/>
  <c r="T98" i="31"/>
  <c r="W98" i="31"/>
  <c r="R98" i="31"/>
  <c r="C99" i="31" s="1"/>
  <c r="X99" i="31" s="1"/>
  <c r="Y99" i="31" s="1"/>
  <c r="M98" i="31"/>
  <c r="K98" i="31"/>
  <c r="V97" i="31"/>
  <c r="T97" i="31"/>
  <c r="W97" i="31" s="1"/>
  <c r="R97" i="31"/>
  <c r="C98" i="31"/>
  <c r="X98" i="31" s="1"/>
  <c r="Y98" i="31" s="1"/>
  <c r="M97" i="31"/>
  <c r="K97" i="31"/>
  <c r="V96" i="31"/>
  <c r="T96" i="31"/>
  <c r="W96" i="31" s="1"/>
  <c r="R96" i="31"/>
  <c r="C97" i="31" s="1"/>
  <c r="X97" i="31" s="1"/>
  <c r="Y97" i="31" s="1"/>
  <c r="M96" i="31"/>
  <c r="K96" i="31"/>
  <c r="V95" i="31"/>
  <c r="T95" i="31"/>
  <c r="W95" i="31" s="1"/>
  <c r="R95" i="31"/>
  <c r="C96" i="31"/>
  <c r="X96" i="31" s="1"/>
  <c r="Y96" i="31" s="1"/>
  <c r="M95" i="31"/>
  <c r="K95" i="31"/>
  <c r="V94" i="31"/>
  <c r="T94" i="31"/>
  <c r="W94" i="31" s="1"/>
  <c r="R94" i="31"/>
  <c r="C95" i="31" s="1"/>
  <c r="X95" i="31" s="1"/>
  <c r="Y95" i="31" s="1"/>
  <c r="M94" i="31"/>
  <c r="K94" i="31"/>
  <c r="W93" i="31"/>
  <c r="V93" i="31"/>
  <c r="T93" i="31"/>
  <c r="R93" i="31"/>
  <c r="C94" i="31"/>
  <c r="X94" i="31" s="1"/>
  <c r="Y94" i="31" s="1"/>
  <c r="M93" i="31"/>
  <c r="K93" i="31"/>
  <c r="V92" i="31"/>
  <c r="T92" i="31"/>
  <c r="W92" i="31" s="1"/>
  <c r="R92" i="31"/>
  <c r="C93" i="31" s="1"/>
  <c r="X93" i="31" s="1"/>
  <c r="Y93" i="31" s="1"/>
  <c r="M92" i="31"/>
  <c r="K92" i="31"/>
  <c r="W91" i="31"/>
  <c r="V91" i="31"/>
  <c r="T91" i="31"/>
  <c r="R91" i="31"/>
  <c r="C92" i="31"/>
  <c r="X92" i="31" s="1"/>
  <c r="Y92" i="31" s="1"/>
  <c r="M91" i="31"/>
  <c r="K91" i="31"/>
  <c r="V90" i="31"/>
  <c r="T90" i="31"/>
  <c r="W90" i="31" s="1"/>
  <c r="R90" i="31"/>
  <c r="C91" i="31" s="1"/>
  <c r="X91" i="31" s="1"/>
  <c r="Y91" i="31" s="1"/>
  <c r="M90" i="31"/>
  <c r="K90" i="31"/>
  <c r="V89" i="31"/>
  <c r="T89" i="31"/>
  <c r="W89" i="31" s="1"/>
  <c r="R89" i="31"/>
  <c r="C90" i="31"/>
  <c r="X90" i="31"/>
  <c r="Y90" i="31" s="1"/>
  <c r="M89" i="31"/>
  <c r="K89" i="31"/>
  <c r="V88" i="31"/>
  <c r="T88" i="31"/>
  <c r="W88" i="31" s="1"/>
  <c r="R88" i="31"/>
  <c r="C89" i="31" s="1"/>
  <c r="X89" i="31" s="1"/>
  <c r="Y89" i="31" s="1"/>
  <c r="M88" i="31"/>
  <c r="K88" i="31"/>
  <c r="V87" i="31"/>
  <c r="T87" i="31"/>
  <c r="W87" i="31" s="1"/>
  <c r="R87" i="31"/>
  <c r="C88" i="31"/>
  <c r="X88" i="31"/>
  <c r="Y88" i="31" s="1"/>
  <c r="M87" i="31"/>
  <c r="K87" i="31"/>
  <c r="V86" i="31"/>
  <c r="T86" i="31"/>
  <c r="W86" i="31" s="1"/>
  <c r="R86" i="31"/>
  <c r="C87" i="31" s="1"/>
  <c r="X87" i="31" s="1"/>
  <c r="Y87" i="31" s="1"/>
  <c r="M86" i="31"/>
  <c r="K86" i="31"/>
  <c r="W85" i="31"/>
  <c r="V85" i="31"/>
  <c r="T85" i="31"/>
  <c r="R85" i="31"/>
  <c r="C86" i="31"/>
  <c r="X86" i="31" s="1"/>
  <c r="Y86" i="31" s="1"/>
  <c r="M85" i="31"/>
  <c r="K85" i="31"/>
  <c r="V84" i="31"/>
  <c r="T84" i="31"/>
  <c r="W84" i="31" s="1"/>
  <c r="R84" i="31"/>
  <c r="C85" i="31" s="1"/>
  <c r="X85" i="31" s="1"/>
  <c r="Y85" i="31" s="1"/>
  <c r="M84" i="31"/>
  <c r="K84" i="31"/>
  <c r="W83" i="31"/>
  <c r="V83" i="31"/>
  <c r="T83" i="31"/>
  <c r="R83" i="31"/>
  <c r="C84" i="31"/>
  <c r="X84" i="31" s="1"/>
  <c r="Y84" i="31" s="1"/>
  <c r="M83" i="31"/>
  <c r="K83" i="31"/>
  <c r="V82" i="31"/>
  <c r="T82" i="31"/>
  <c r="W82" i="31" s="1"/>
  <c r="R82" i="31"/>
  <c r="C83" i="31" s="1"/>
  <c r="X83" i="31" s="1"/>
  <c r="Y83" i="31" s="1"/>
  <c r="M82" i="31"/>
  <c r="K82" i="31"/>
  <c r="V81" i="31"/>
  <c r="T81" i="31"/>
  <c r="W81" i="31" s="1"/>
  <c r="R81" i="31"/>
  <c r="C82" i="31"/>
  <c r="X82" i="31" s="1"/>
  <c r="Y82" i="31" s="1"/>
  <c r="M81" i="31"/>
  <c r="K81" i="31"/>
  <c r="V80" i="31"/>
  <c r="T80" i="31"/>
  <c r="W80" i="31" s="1"/>
  <c r="R80" i="31"/>
  <c r="C81" i="31" s="1"/>
  <c r="X81" i="31" s="1"/>
  <c r="Y81" i="31" s="1"/>
  <c r="M80" i="31"/>
  <c r="K80" i="31"/>
  <c r="V79" i="31"/>
  <c r="T79" i="31"/>
  <c r="W79" i="31" s="1"/>
  <c r="R79" i="31"/>
  <c r="C80" i="31"/>
  <c r="X80" i="31" s="1"/>
  <c r="Y80" i="31" s="1"/>
  <c r="M79" i="31"/>
  <c r="K79" i="31"/>
  <c r="X79" i="31"/>
  <c r="Y79" i="31" s="1"/>
  <c r="V78" i="31"/>
  <c r="T78" i="31"/>
  <c r="W78" i="31" s="1"/>
  <c r="R78" i="31"/>
  <c r="C79" i="31" s="1"/>
  <c r="M78" i="31"/>
  <c r="K78" i="31"/>
  <c r="W77" i="31"/>
  <c r="V77" i="31"/>
  <c r="T77" i="31"/>
  <c r="R77" i="31"/>
  <c r="C78" i="31"/>
  <c r="X78" i="31" s="1"/>
  <c r="Y78" i="31" s="1"/>
  <c r="M77" i="31"/>
  <c r="K77" i="31"/>
  <c r="V76" i="31"/>
  <c r="T76" i="31"/>
  <c r="W76" i="31" s="1"/>
  <c r="R76" i="31"/>
  <c r="C77" i="31" s="1"/>
  <c r="X77" i="31" s="1"/>
  <c r="Y77" i="31" s="1"/>
  <c r="M76" i="31"/>
  <c r="K76" i="31"/>
  <c r="W75" i="31"/>
  <c r="V75" i="31"/>
  <c r="T75" i="31"/>
  <c r="R75" i="31"/>
  <c r="C76" i="31"/>
  <c r="X76" i="31" s="1"/>
  <c r="Y76" i="31" s="1"/>
  <c r="M75" i="31"/>
  <c r="K75" i="31"/>
  <c r="V74" i="31"/>
  <c r="T74" i="31"/>
  <c r="W74" i="31" s="1"/>
  <c r="R74" i="31"/>
  <c r="C75" i="31" s="1"/>
  <c r="X75" i="31" s="1"/>
  <c r="Y75" i="31" s="1"/>
  <c r="M74" i="31"/>
  <c r="K74" i="31"/>
  <c r="V73" i="31"/>
  <c r="T73" i="31"/>
  <c r="W73" i="31" s="1"/>
  <c r="R73" i="31"/>
  <c r="C74" i="31"/>
  <c r="X74" i="31" s="1"/>
  <c r="Y74" i="31" s="1"/>
  <c r="M73" i="31"/>
  <c r="K73" i="31"/>
  <c r="V72" i="31"/>
  <c r="T72" i="31"/>
  <c r="W72" i="31" s="1"/>
  <c r="R72" i="31"/>
  <c r="C73" i="31" s="1"/>
  <c r="X73" i="31" s="1"/>
  <c r="Y73" i="31" s="1"/>
  <c r="M72" i="31"/>
  <c r="K72" i="31"/>
  <c r="V71" i="31"/>
  <c r="T71" i="31"/>
  <c r="W71" i="31" s="1"/>
  <c r="R71" i="31"/>
  <c r="C72" i="31"/>
  <c r="X72" i="31" s="1"/>
  <c r="Y72" i="31" s="1"/>
  <c r="M71" i="31"/>
  <c r="K71" i="31"/>
  <c r="V70" i="31"/>
  <c r="T70" i="31"/>
  <c r="W70" i="31" s="1"/>
  <c r="R70" i="31"/>
  <c r="C71" i="31"/>
  <c r="X71" i="31" s="1"/>
  <c r="Y71" i="31" s="1"/>
  <c r="M70" i="31"/>
  <c r="K70" i="31"/>
  <c r="W69" i="31"/>
  <c r="V69" i="31"/>
  <c r="T69" i="31"/>
  <c r="R69" i="31"/>
  <c r="C70" i="31"/>
  <c r="X70" i="31" s="1"/>
  <c r="Y70" i="31" s="1"/>
  <c r="M69" i="31"/>
  <c r="K69" i="31"/>
  <c r="V68" i="31"/>
  <c r="T68" i="31"/>
  <c r="W68" i="31" s="1"/>
  <c r="R68" i="31"/>
  <c r="C69" i="31" s="1"/>
  <c r="X69" i="31" s="1"/>
  <c r="Y69" i="31" s="1"/>
  <c r="M68" i="31"/>
  <c r="K68" i="31"/>
  <c r="W67" i="31"/>
  <c r="V67" i="31"/>
  <c r="T67" i="31"/>
  <c r="R67" i="31"/>
  <c r="C68" i="31"/>
  <c r="X68" i="31"/>
  <c r="Y68" i="31" s="1"/>
  <c r="M67" i="31"/>
  <c r="K67" i="31"/>
  <c r="V66" i="31"/>
  <c r="T66" i="31"/>
  <c r="W66" i="31"/>
  <c r="R66" i="31"/>
  <c r="C67" i="31" s="1"/>
  <c r="X67" i="31" s="1"/>
  <c r="Y67" i="31" s="1"/>
  <c r="M66" i="31"/>
  <c r="K66" i="31"/>
  <c r="V65" i="31"/>
  <c r="T65" i="31"/>
  <c r="W65" i="31" s="1"/>
  <c r="R65" i="31"/>
  <c r="C66" i="31"/>
  <c r="X66" i="31" s="1"/>
  <c r="Y66" i="31" s="1"/>
  <c r="M65" i="31"/>
  <c r="K65" i="31"/>
  <c r="V64" i="31"/>
  <c r="T64" i="31"/>
  <c r="W64" i="31" s="1"/>
  <c r="R64" i="31"/>
  <c r="C65" i="31" s="1"/>
  <c r="X65" i="31" s="1"/>
  <c r="Y65" i="31" s="1"/>
  <c r="M64" i="31"/>
  <c r="K64" i="31"/>
  <c r="V63" i="31"/>
  <c r="T63" i="31"/>
  <c r="W63" i="31" s="1"/>
  <c r="R63" i="31"/>
  <c r="C64" i="31"/>
  <c r="X64" i="31" s="1"/>
  <c r="Y64" i="31" s="1"/>
  <c r="M63" i="31"/>
  <c r="K63" i="31"/>
  <c r="V62" i="31"/>
  <c r="T62" i="31"/>
  <c r="W62" i="31" s="1"/>
  <c r="R62" i="31"/>
  <c r="C63" i="31"/>
  <c r="X63" i="31" s="1"/>
  <c r="Y63" i="31" s="1"/>
  <c r="M62" i="31"/>
  <c r="K62" i="31"/>
  <c r="W61" i="31"/>
  <c r="V61" i="31"/>
  <c r="T61" i="31"/>
  <c r="R61" i="31"/>
  <c r="C62" i="31"/>
  <c r="X62" i="31"/>
  <c r="Y62" i="31" s="1"/>
  <c r="M61" i="31"/>
  <c r="K61" i="31"/>
  <c r="V60" i="31"/>
  <c r="T60" i="31"/>
  <c r="W60" i="31"/>
  <c r="R60" i="31"/>
  <c r="C61" i="31" s="1"/>
  <c r="X61" i="31" s="1"/>
  <c r="Y61" i="31" s="1"/>
  <c r="M60" i="31"/>
  <c r="K60" i="31"/>
  <c r="W59" i="31"/>
  <c r="V59" i="31"/>
  <c r="T59" i="31"/>
  <c r="R59" i="31"/>
  <c r="C60" i="31"/>
  <c r="X60" i="31"/>
  <c r="Y60" i="31" s="1"/>
  <c r="M59" i="31"/>
  <c r="K59" i="31"/>
  <c r="V58" i="31"/>
  <c r="T58" i="31"/>
  <c r="W58" i="31"/>
  <c r="R58" i="31"/>
  <c r="C59" i="31"/>
  <c r="X59" i="31" s="1"/>
  <c r="Y59" i="31" s="1"/>
  <c r="M58" i="31"/>
  <c r="K58" i="31"/>
  <c r="V57" i="31"/>
  <c r="T57" i="31"/>
  <c r="W57" i="31" s="1"/>
  <c r="R57" i="31"/>
  <c r="C58" i="31"/>
  <c r="X58" i="31" s="1"/>
  <c r="Y58" i="31" s="1"/>
  <c r="M57" i="31"/>
  <c r="K57" i="31"/>
  <c r="V56" i="31"/>
  <c r="T56" i="31"/>
  <c r="W56" i="31" s="1"/>
  <c r="R56" i="31"/>
  <c r="C57" i="31" s="1"/>
  <c r="X57" i="31" s="1"/>
  <c r="Y57" i="31" s="1"/>
  <c r="M56" i="31"/>
  <c r="K56" i="31"/>
  <c r="V55" i="31"/>
  <c r="T55" i="31"/>
  <c r="W55" i="31" s="1"/>
  <c r="R55" i="31"/>
  <c r="C56" i="31"/>
  <c r="X56" i="31"/>
  <c r="Y56" i="31"/>
  <c r="M55" i="31"/>
  <c r="K55" i="31"/>
  <c r="V54" i="31"/>
  <c r="T54" i="31"/>
  <c r="W54" i="31" s="1"/>
  <c r="R54" i="31"/>
  <c r="C55" i="31"/>
  <c r="X55" i="31" s="1"/>
  <c r="Y55" i="31" s="1"/>
  <c r="M54" i="31"/>
  <c r="K54" i="31"/>
  <c r="W53" i="31"/>
  <c r="V53" i="31"/>
  <c r="T53" i="31"/>
  <c r="R53" i="31"/>
  <c r="C54" i="31"/>
  <c r="X54" i="31"/>
  <c r="Y54" i="31" s="1"/>
  <c r="M53" i="31"/>
  <c r="K53" i="31"/>
  <c r="V52" i="31"/>
  <c r="T52" i="31"/>
  <c r="W52" i="31"/>
  <c r="R52" i="31"/>
  <c r="C53" i="31" s="1"/>
  <c r="X53" i="31" s="1"/>
  <c r="Y53" i="31" s="1"/>
  <c r="M52" i="31"/>
  <c r="K52" i="31"/>
  <c r="W51" i="31"/>
  <c r="V51" i="31"/>
  <c r="T51" i="31"/>
  <c r="R51" i="31"/>
  <c r="C52" i="31"/>
  <c r="X52" i="31"/>
  <c r="Y52" i="31" s="1"/>
  <c r="M51" i="31"/>
  <c r="K51" i="31"/>
  <c r="V50" i="31"/>
  <c r="T50" i="31"/>
  <c r="W50" i="31"/>
  <c r="R50" i="31"/>
  <c r="C51" i="31"/>
  <c r="X51" i="31" s="1"/>
  <c r="Y51" i="31" s="1"/>
  <c r="M50" i="31"/>
  <c r="K50" i="31"/>
  <c r="V49" i="31"/>
  <c r="T49" i="31"/>
  <c r="W49" i="31" s="1"/>
  <c r="R49" i="31"/>
  <c r="C50" i="31"/>
  <c r="X50" i="31" s="1"/>
  <c r="Y50" i="31" s="1"/>
  <c r="M49" i="31"/>
  <c r="K49" i="31"/>
  <c r="V48" i="31"/>
  <c r="T48" i="31"/>
  <c r="W48" i="31" s="1"/>
  <c r="R48" i="31"/>
  <c r="C49" i="31" s="1"/>
  <c r="X49" i="31" s="1"/>
  <c r="Y49" i="31" s="1"/>
  <c r="M48" i="31"/>
  <c r="K48" i="31"/>
  <c r="V47" i="31"/>
  <c r="T47" i="31"/>
  <c r="W47" i="31" s="1"/>
  <c r="R47" i="31"/>
  <c r="C48" i="31"/>
  <c r="X48" i="31"/>
  <c r="Y48" i="31"/>
  <c r="M47" i="31"/>
  <c r="K47" i="31"/>
  <c r="W46" i="31"/>
  <c r="V46" i="31"/>
  <c r="T46" i="31"/>
  <c r="R46" i="31"/>
  <c r="C47" i="31" s="1"/>
  <c r="X47" i="31" s="1"/>
  <c r="Y47" i="31" s="1"/>
  <c r="M46" i="31"/>
  <c r="K46" i="31"/>
  <c r="W45" i="31"/>
  <c r="V45" i="31"/>
  <c r="T45" i="31"/>
  <c r="R45" i="31"/>
  <c r="C46" i="31"/>
  <c r="X46" i="31" s="1"/>
  <c r="Y46" i="31" s="1"/>
  <c r="M45" i="31"/>
  <c r="K45" i="31"/>
  <c r="V44" i="31"/>
  <c r="T44" i="31"/>
  <c r="W44" i="31" s="1"/>
  <c r="R44" i="31"/>
  <c r="C45" i="31"/>
  <c r="X45" i="31" s="1"/>
  <c r="Y45" i="31" s="1"/>
  <c r="M44" i="31"/>
  <c r="K44" i="31"/>
  <c r="W43" i="31"/>
  <c r="V43" i="31"/>
  <c r="T43" i="31"/>
  <c r="R43" i="31"/>
  <c r="C44" i="31"/>
  <c r="X44" i="31"/>
  <c r="Y44" i="31" s="1"/>
  <c r="M43" i="31"/>
  <c r="K43" i="31"/>
  <c r="V42" i="31"/>
  <c r="T42" i="31"/>
  <c r="W42" i="31"/>
  <c r="R42" i="31"/>
  <c r="C43" i="31" s="1"/>
  <c r="X43" i="31" s="1"/>
  <c r="Y43" i="31" s="1"/>
  <c r="M42" i="31"/>
  <c r="K42" i="31"/>
  <c r="V41" i="31"/>
  <c r="T41" i="31"/>
  <c r="W41" i="31" s="1"/>
  <c r="R41" i="31"/>
  <c r="C42" i="31"/>
  <c r="X42" i="31"/>
  <c r="Y42" i="31"/>
  <c r="M41" i="31"/>
  <c r="K41" i="31"/>
  <c r="V40" i="31"/>
  <c r="T40" i="31"/>
  <c r="W40" i="31" s="1"/>
  <c r="R40" i="31"/>
  <c r="C41" i="31"/>
  <c r="X41" i="31" s="1"/>
  <c r="Y41" i="31" s="1"/>
  <c r="M40" i="31"/>
  <c r="K40" i="31"/>
  <c r="V39" i="31"/>
  <c r="T39" i="31"/>
  <c r="W39" i="31" s="1"/>
  <c r="R39" i="31"/>
  <c r="C40" i="31"/>
  <c r="X40" i="31" s="1"/>
  <c r="Y40" i="31" s="1"/>
  <c r="M39" i="31"/>
  <c r="K39" i="31"/>
  <c r="V38" i="31"/>
  <c r="T38" i="31"/>
  <c r="W38" i="31" s="1"/>
  <c r="R38" i="31"/>
  <c r="C39" i="31"/>
  <c r="X39" i="31" s="1"/>
  <c r="Y39" i="31" s="1"/>
  <c r="M38" i="31"/>
  <c r="K38" i="31"/>
  <c r="W37" i="31"/>
  <c r="V37" i="31"/>
  <c r="T37" i="31"/>
  <c r="R37" i="31"/>
  <c r="C38" i="31"/>
  <c r="X38" i="31" s="1"/>
  <c r="Y38" i="31" s="1"/>
  <c r="M37" i="31"/>
  <c r="K37" i="31"/>
  <c r="V36" i="31"/>
  <c r="T36" i="31"/>
  <c r="W36" i="31" s="1"/>
  <c r="R36" i="31"/>
  <c r="C37" i="31"/>
  <c r="X37" i="31" s="1"/>
  <c r="Y37" i="31" s="1"/>
  <c r="M36" i="31"/>
  <c r="K36" i="31"/>
  <c r="W35" i="31"/>
  <c r="V35" i="31"/>
  <c r="T35" i="31"/>
  <c r="R35" i="31"/>
  <c r="C36" i="31"/>
  <c r="X36" i="31"/>
  <c r="Y36" i="31" s="1"/>
  <c r="M35" i="31"/>
  <c r="K35" i="31"/>
  <c r="V34" i="31"/>
  <c r="T34" i="31"/>
  <c r="W34" i="31"/>
  <c r="R34" i="31"/>
  <c r="C35" i="31" s="1"/>
  <c r="X35" i="31" s="1"/>
  <c r="Y35" i="31" s="1"/>
  <c r="M34" i="31"/>
  <c r="K34" i="31"/>
  <c r="V33" i="31"/>
  <c r="T33" i="31"/>
  <c r="W33" i="31" s="1"/>
  <c r="R33" i="31"/>
  <c r="C34" i="31"/>
  <c r="X34" i="31" s="1"/>
  <c r="Y34" i="31" s="1"/>
  <c r="M33" i="31"/>
  <c r="K33" i="31"/>
  <c r="V32" i="31"/>
  <c r="T32" i="31"/>
  <c r="W32" i="31" s="1"/>
  <c r="R32" i="31"/>
  <c r="C33" i="31"/>
  <c r="X33" i="31" s="1"/>
  <c r="Y33" i="31" s="1"/>
  <c r="M32" i="31"/>
  <c r="K32" i="31"/>
  <c r="V31" i="31"/>
  <c r="T31" i="31"/>
  <c r="W31" i="31" s="1"/>
  <c r="R31" i="31"/>
  <c r="C32" i="31"/>
  <c r="X32" i="31" s="1"/>
  <c r="Y32" i="31" s="1"/>
  <c r="M31" i="31"/>
  <c r="K31" i="31"/>
  <c r="V30" i="31"/>
  <c r="T30" i="31"/>
  <c r="W30" i="31" s="1"/>
  <c r="R30" i="31"/>
  <c r="C31" i="31" s="1"/>
  <c r="X31" i="31" s="1"/>
  <c r="Y31" i="31" s="1"/>
  <c r="M30" i="31"/>
  <c r="K30" i="31"/>
  <c r="W29" i="31"/>
  <c r="V29" i="31"/>
  <c r="T29" i="31"/>
  <c r="R29" i="31"/>
  <c r="C30" i="31"/>
  <c r="X30" i="31" s="1"/>
  <c r="Y30" i="31" s="1"/>
  <c r="M29" i="31"/>
  <c r="K29" i="31"/>
  <c r="V28" i="31"/>
  <c r="T28" i="31"/>
  <c r="W28" i="31" s="1"/>
  <c r="R28" i="31"/>
  <c r="C29" i="31" s="1"/>
  <c r="X29" i="31" s="1"/>
  <c r="Y29" i="31" s="1"/>
  <c r="M28" i="31"/>
  <c r="K28" i="31"/>
  <c r="W27" i="31"/>
  <c r="V27" i="31"/>
  <c r="T27" i="31"/>
  <c r="R27" i="31"/>
  <c r="C28" i="31" s="1"/>
  <c r="X28" i="31" s="1"/>
  <c r="Y28" i="31" s="1"/>
  <c r="M27" i="31"/>
  <c r="K27" i="31"/>
  <c r="V26" i="31"/>
  <c r="T26" i="31"/>
  <c r="W26" i="31" s="1"/>
  <c r="R26" i="31"/>
  <c r="C27" i="31"/>
  <c r="X27" i="31" s="1"/>
  <c r="Y27" i="31" s="1"/>
  <c r="M26" i="31"/>
  <c r="K26" i="31"/>
  <c r="V25" i="31"/>
  <c r="T25" i="31"/>
  <c r="W25" i="31"/>
  <c r="R25" i="31"/>
  <c r="C26" i="31"/>
  <c r="X26" i="31" s="1"/>
  <c r="Y26" i="31" s="1"/>
  <c r="M25" i="31"/>
  <c r="K25" i="31"/>
  <c r="W24" i="31"/>
  <c r="V24" i="31"/>
  <c r="T24" i="31"/>
  <c r="R24" i="31"/>
  <c r="C25" i="31" s="1"/>
  <c r="X25" i="31" s="1"/>
  <c r="Y25" i="31" s="1"/>
  <c r="M24" i="31"/>
  <c r="K24" i="31"/>
  <c r="V23" i="31"/>
  <c r="T23" i="31"/>
  <c r="W23" i="31"/>
  <c r="R23" i="31"/>
  <c r="C24" i="31"/>
  <c r="X24" i="31" s="1"/>
  <c r="Y24" i="31" s="1"/>
  <c r="M23" i="31"/>
  <c r="K23" i="31"/>
  <c r="T22" i="31"/>
  <c r="W22" i="31"/>
  <c r="R22" i="31"/>
  <c r="C23" i="31" s="1"/>
  <c r="X23" i="31" s="1"/>
  <c r="Y23" i="31" s="1"/>
  <c r="M22" i="31"/>
  <c r="K22" i="31"/>
  <c r="W21" i="31"/>
  <c r="V21" i="31"/>
  <c r="T21" i="31"/>
  <c r="R21" i="31"/>
  <c r="C22" i="31" s="1"/>
  <c r="X22" i="31" s="1"/>
  <c r="Y22" i="31" s="1"/>
  <c r="M21" i="31"/>
  <c r="K21" i="31"/>
  <c r="V20" i="31"/>
  <c r="T20" i="31"/>
  <c r="W20" i="31"/>
  <c r="R20" i="31"/>
  <c r="C21" i="31" s="1"/>
  <c r="X21" i="31" s="1"/>
  <c r="Y21" i="31" s="1"/>
  <c r="M20" i="31"/>
  <c r="K20" i="31"/>
  <c r="W19" i="31"/>
  <c r="T19" i="31"/>
  <c r="V19" i="31" s="1"/>
  <c r="R19" i="31"/>
  <c r="C20" i="31" s="1"/>
  <c r="X20" i="31" s="1"/>
  <c r="Y20" i="31" s="1"/>
  <c r="M19" i="31"/>
  <c r="K19" i="31"/>
  <c r="V18" i="31"/>
  <c r="T18" i="31"/>
  <c r="W18" i="31"/>
  <c r="R18" i="31"/>
  <c r="C19" i="31" s="1"/>
  <c r="X19" i="31" s="1"/>
  <c r="Y19" i="31" s="1"/>
  <c r="M18" i="31"/>
  <c r="K18" i="31"/>
  <c r="T17" i="31"/>
  <c r="W17" i="31" s="1"/>
  <c r="R17" i="31"/>
  <c r="C18" i="31"/>
  <c r="X18" i="31" s="1"/>
  <c r="Y18" i="31" s="1"/>
  <c r="M17" i="31"/>
  <c r="K17" i="31"/>
  <c r="V16" i="31"/>
  <c r="T16" i="31"/>
  <c r="W16" i="31" s="1"/>
  <c r="R16" i="31"/>
  <c r="C17" i="31" s="1"/>
  <c r="X17" i="31" s="1"/>
  <c r="Y17" i="31" s="1"/>
  <c r="M16" i="31"/>
  <c r="K16" i="31"/>
  <c r="T15" i="31"/>
  <c r="W15" i="31" s="1"/>
  <c r="R15" i="31"/>
  <c r="M15" i="31"/>
  <c r="K15" i="31"/>
  <c r="T14" i="31"/>
  <c r="W14" i="31"/>
  <c r="R14" i="31"/>
  <c r="C15" i="31" s="1"/>
  <c r="X15" i="31" s="1"/>
  <c r="Y15" i="31" s="1"/>
  <c r="M14" i="31"/>
  <c r="K14" i="31"/>
  <c r="W13" i="31"/>
  <c r="V13" i="31"/>
  <c r="T13" i="31"/>
  <c r="R13" i="31"/>
  <c r="C14" i="31" s="1"/>
  <c r="X14" i="31" s="1"/>
  <c r="Y14" i="31" s="1"/>
  <c r="M13" i="31"/>
  <c r="K13" i="31"/>
  <c r="V12" i="31"/>
  <c r="T12" i="31"/>
  <c r="W12" i="31" s="1"/>
  <c r="R12" i="31"/>
  <c r="C13" i="31"/>
  <c r="M12" i="31"/>
  <c r="K12" i="31"/>
  <c r="W11" i="31"/>
  <c r="T11" i="31"/>
  <c r="V11" i="31" s="1"/>
  <c r="R11" i="31"/>
  <c r="C12" i="31" s="1"/>
  <c r="X12" i="31" s="1"/>
  <c r="Y12" i="31" s="1"/>
  <c r="M11" i="31"/>
  <c r="K11" i="31"/>
  <c r="V10" i="31"/>
  <c r="T10" i="31"/>
  <c r="W10" i="31"/>
  <c r="R10" i="31"/>
  <c r="C11" i="31" s="1"/>
  <c r="X11" i="31" s="1"/>
  <c r="Y11" i="31" s="1"/>
  <c r="M10" i="31"/>
  <c r="K10" i="31"/>
  <c r="T9" i="31"/>
  <c r="R9" i="31" s="1"/>
  <c r="M9" i="31"/>
  <c r="K9" i="31"/>
  <c r="C9" i="31"/>
  <c r="R10" i="17"/>
  <c r="T10" i="17"/>
  <c r="R11" i="17"/>
  <c r="C12" i="17"/>
  <c r="T11" i="17"/>
  <c r="R12" i="17"/>
  <c r="C13" i="17" s="1"/>
  <c r="T12" i="17"/>
  <c r="R13" i="17"/>
  <c r="T13" i="17"/>
  <c r="R14" i="17"/>
  <c r="T14" i="17"/>
  <c r="R15" i="17"/>
  <c r="T15" i="17"/>
  <c r="R16" i="17"/>
  <c r="C17" i="17"/>
  <c r="T16" i="17"/>
  <c r="R17" i="17"/>
  <c r="T17" i="17"/>
  <c r="R18" i="17"/>
  <c r="C19" i="17" s="1"/>
  <c r="T18" i="17"/>
  <c r="R19" i="17"/>
  <c r="T19" i="17"/>
  <c r="R20" i="17"/>
  <c r="C21" i="17" s="1"/>
  <c r="T20" i="17"/>
  <c r="R21" i="17"/>
  <c r="T21" i="17"/>
  <c r="R22" i="17"/>
  <c r="T22" i="17"/>
  <c r="R23" i="17"/>
  <c r="T23" i="17"/>
  <c r="R24" i="17"/>
  <c r="C25" i="17"/>
  <c r="T24" i="17"/>
  <c r="R25" i="17"/>
  <c r="T25" i="17"/>
  <c r="R26" i="17"/>
  <c r="C27" i="17" s="1"/>
  <c r="T26" i="17"/>
  <c r="R27" i="17"/>
  <c r="T27" i="17"/>
  <c r="R28" i="17"/>
  <c r="C29" i="17" s="1"/>
  <c r="T28" i="17"/>
  <c r="R29" i="17"/>
  <c r="C30" i="17" s="1"/>
  <c r="T29" i="17"/>
  <c r="R30" i="17"/>
  <c r="T30" i="17"/>
  <c r="R31" i="17"/>
  <c r="T31" i="17"/>
  <c r="R32" i="17"/>
  <c r="C33" i="17"/>
  <c r="T32" i="17"/>
  <c r="R33" i="17"/>
  <c r="T33" i="17"/>
  <c r="R34" i="17"/>
  <c r="C35" i="17" s="1"/>
  <c r="T34" i="17"/>
  <c r="R35" i="17"/>
  <c r="C36" i="17" s="1"/>
  <c r="T35" i="17"/>
  <c r="R36" i="17"/>
  <c r="C37" i="17" s="1"/>
  <c r="T36" i="17"/>
  <c r="R37" i="17"/>
  <c r="T37" i="17"/>
  <c r="R38" i="17"/>
  <c r="T38" i="17"/>
  <c r="R39" i="17"/>
  <c r="T39" i="17"/>
  <c r="R40" i="17"/>
  <c r="C41" i="17"/>
  <c r="T40" i="17"/>
  <c r="R41" i="17"/>
  <c r="T41" i="17"/>
  <c r="R42" i="17"/>
  <c r="C43" i="17" s="1"/>
  <c r="T42" i="17"/>
  <c r="R43" i="17"/>
  <c r="T43" i="17"/>
  <c r="R44" i="17"/>
  <c r="C45" i="17" s="1"/>
  <c r="T44" i="17"/>
  <c r="R45" i="17"/>
  <c r="T45" i="17"/>
  <c r="R46" i="17"/>
  <c r="T46" i="17"/>
  <c r="R47" i="17"/>
  <c r="T47" i="17"/>
  <c r="R48" i="17"/>
  <c r="C49" i="17"/>
  <c r="T48" i="17"/>
  <c r="R49" i="17"/>
  <c r="T49" i="17"/>
  <c r="R50" i="17"/>
  <c r="C51" i="17" s="1"/>
  <c r="T50" i="17"/>
  <c r="R51" i="17"/>
  <c r="T51" i="17"/>
  <c r="R52" i="17"/>
  <c r="C53" i="17" s="1"/>
  <c r="T52" i="17"/>
  <c r="R53" i="17"/>
  <c r="C54" i="17" s="1"/>
  <c r="T53" i="17"/>
  <c r="R54" i="17"/>
  <c r="T54" i="17"/>
  <c r="R55" i="17"/>
  <c r="T55" i="17"/>
  <c r="R56" i="17"/>
  <c r="C57" i="17"/>
  <c r="T56" i="17"/>
  <c r="R57" i="17"/>
  <c r="T57" i="17"/>
  <c r="R58" i="17"/>
  <c r="C59" i="17" s="1"/>
  <c r="T58" i="17"/>
  <c r="R59" i="17"/>
  <c r="C60" i="17" s="1"/>
  <c r="T59" i="17"/>
  <c r="R60" i="17"/>
  <c r="C61" i="17" s="1"/>
  <c r="T60" i="17"/>
  <c r="R61" i="17"/>
  <c r="T61" i="17"/>
  <c r="R62" i="17"/>
  <c r="T62" i="17"/>
  <c r="R63" i="17"/>
  <c r="T63" i="17"/>
  <c r="R64" i="17"/>
  <c r="C65" i="17"/>
  <c r="T64" i="17"/>
  <c r="R65" i="17"/>
  <c r="T65" i="17"/>
  <c r="R66" i="17"/>
  <c r="C67" i="17" s="1"/>
  <c r="T66" i="17"/>
  <c r="R67" i="17"/>
  <c r="C68" i="17" s="1"/>
  <c r="T67" i="17"/>
  <c r="R68" i="17"/>
  <c r="C69" i="17" s="1"/>
  <c r="T68" i="17"/>
  <c r="R69" i="17"/>
  <c r="T69" i="17"/>
  <c r="R70" i="17"/>
  <c r="C71" i="17" s="1"/>
  <c r="T70" i="17"/>
  <c r="R71" i="17"/>
  <c r="T71" i="17"/>
  <c r="R72" i="17"/>
  <c r="C73" i="17"/>
  <c r="T72" i="17"/>
  <c r="R73" i="17"/>
  <c r="T73" i="17"/>
  <c r="R74" i="17"/>
  <c r="C75" i="17" s="1"/>
  <c r="T74" i="17"/>
  <c r="R75" i="17"/>
  <c r="C76" i="17" s="1"/>
  <c r="T75" i="17"/>
  <c r="R76" i="17"/>
  <c r="C77" i="17"/>
  <c r="T76" i="17"/>
  <c r="R77" i="17"/>
  <c r="C78" i="17" s="1"/>
  <c r="T77" i="17"/>
  <c r="R78" i="17"/>
  <c r="T78" i="17"/>
  <c r="R79" i="17"/>
  <c r="C80" i="17" s="1"/>
  <c r="T79" i="17"/>
  <c r="R80" i="17"/>
  <c r="C81" i="17" s="1"/>
  <c r="T80" i="17"/>
  <c r="R81" i="17"/>
  <c r="C82" i="17" s="1"/>
  <c r="T81" i="17"/>
  <c r="R82" i="17"/>
  <c r="C83" i="17" s="1"/>
  <c r="T82" i="17"/>
  <c r="R83" i="17"/>
  <c r="C84" i="17" s="1"/>
  <c r="T83" i="17"/>
  <c r="R84" i="17"/>
  <c r="C85" i="17"/>
  <c r="T84" i="17"/>
  <c r="R85" i="17"/>
  <c r="T85" i="17"/>
  <c r="R86" i="17"/>
  <c r="C87" i="17" s="1"/>
  <c r="T86" i="17"/>
  <c r="R87" i="17"/>
  <c r="C88" i="17" s="1"/>
  <c r="T87" i="17"/>
  <c r="R88" i="17"/>
  <c r="C89" i="17"/>
  <c r="T88" i="17"/>
  <c r="R89" i="17"/>
  <c r="C90" i="17" s="1"/>
  <c r="T89" i="17"/>
  <c r="R90" i="17"/>
  <c r="T90" i="17"/>
  <c r="R91" i="17"/>
  <c r="C92" i="17" s="1"/>
  <c r="T91" i="17"/>
  <c r="R92" i="17"/>
  <c r="C93" i="17" s="1"/>
  <c r="T92" i="17"/>
  <c r="R93" i="17"/>
  <c r="C94" i="17" s="1"/>
  <c r="T93" i="17"/>
  <c r="R94" i="17"/>
  <c r="C95" i="17" s="1"/>
  <c r="T94" i="17"/>
  <c r="R95" i="17"/>
  <c r="C96" i="17" s="1"/>
  <c r="T95" i="17"/>
  <c r="R96" i="17"/>
  <c r="C97" i="17"/>
  <c r="T96" i="17"/>
  <c r="R97" i="17"/>
  <c r="T97" i="17"/>
  <c r="R98" i="17"/>
  <c r="C99" i="17" s="1"/>
  <c r="T98" i="17"/>
  <c r="R99" i="17"/>
  <c r="C100" i="17" s="1"/>
  <c r="T99" i="17"/>
  <c r="R100" i="17"/>
  <c r="C101" i="17"/>
  <c r="T100" i="17"/>
  <c r="R101" i="17"/>
  <c r="C102" i="17" s="1"/>
  <c r="T101" i="17"/>
  <c r="R102" i="17"/>
  <c r="T102" i="17"/>
  <c r="R103" i="17"/>
  <c r="C104" i="17" s="1"/>
  <c r="T103" i="17"/>
  <c r="R104" i="17"/>
  <c r="C105" i="17" s="1"/>
  <c r="T104" i="17"/>
  <c r="R105" i="17"/>
  <c r="C106" i="17" s="1"/>
  <c r="T105" i="17"/>
  <c r="R106" i="17"/>
  <c r="C107" i="17" s="1"/>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K105" i="17"/>
  <c r="K104" i="17"/>
  <c r="K103" i="17"/>
  <c r="C103" i="17"/>
  <c r="K102" i="17"/>
  <c r="K101" i="17"/>
  <c r="K100" i="17"/>
  <c r="K99" i="17"/>
  <c r="K98" i="17"/>
  <c r="C98" i="17"/>
  <c r="K97" i="17"/>
  <c r="K96" i="17"/>
  <c r="K95" i="17"/>
  <c r="K94" i="17"/>
  <c r="K93" i="17"/>
  <c r="K92" i="17"/>
  <c r="K91" i="17"/>
  <c r="C91" i="17"/>
  <c r="K90" i="17"/>
  <c r="K89" i="17"/>
  <c r="K88" i="17"/>
  <c r="K87" i="17"/>
  <c r="K86" i="17"/>
  <c r="C86" i="17"/>
  <c r="K85" i="17"/>
  <c r="K84" i="17"/>
  <c r="K83" i="17"/>
  <c r="K82" i="17"/>
  <c r="K81" i="17"/>
  <c r="K80" i="17"/>
  <c r="K79" i="17"/>
  <c r="C79" i="17"/>
  <c r="K78" i="17"/>
  <c r="K77" i="17"/>
  <c r="K76" i="17"/>
  <c r="K75" i="17"/>
  <c r="K74" i="17"/>
  <c r="C74" i="17"/>
  <c r="K73" i="17"/>
  <c r="K72" i="17"/>
  <c r="C72" i="17"/>
  <c r="K71" i="17"/>
  <c r="K70" i="17"/>
  <c r="C70" i="17"/>
  <c r="K69" i="17"/>
  <c r="K68" i="17"/>
  <c r="K67" i="17"/>
  <c r="K66" i="17"/>
  <c r="C66" i="17"/>
  <c r="K65" i="17"/>
  <c r="K64" i="17"/>
  <c r="C64" i="17"/>
  <c r="K63" i="17"/>
  <c r="C63" i="17"/>
  <c r="K62" i="17"/>
  <c r="C62" i="17"/>
  <c r="K61" i="17"/>
  <c r="K60" i="17"/>
  <c r="K59" i="17"/>
  <c r="K58" i="17"/>
  <c r="C58" i="17"/>
  <c r="K57" i="17"/>
  <c r="K56" i="17"/>
  <c r="C56" i="17"/>
  <c r="K55" i="17"/>
  <c r="C55" i="17"/>
  <c r="K54" i="17"/>
  <c r="K53" i="17"/>
  <c r="K52" i="17"/>
  <c r="C52" i="17"/>
  <c r="K51" i="17"/>
  <c r="K50" i="17"/>
  <c r="C50" i="17"/>
  <c r="K49" i="17"/>
  <c r="K48" i="17"/>
  <c r="C48" i="17"/>
  <c r="K47" i="17"/>
  <c r="C47" i="17"/>
  <c r="K46" i="17"/>
  <c r="C46" i="17"/>
  <c r="K45" i="17"/>
  <c r="K44" i="17"/>
  <c r="C44" i="17"/>
  <c r="K43" i="17"/>
  <c r="K42" i="17"/>
  <c r="C42" i="17"/>
  <c r="K41" i="17"/>
  <c r="K40" i="17"/>
  <c r="C40" i="17"/>
  <c r="K39" i="17"/>
  <c r="C39" i="17"/>
  <c r="K38" i="17"/>
  <c r="C38" i="17"/>
  <c r="K37" i="17"/>
  <c r="K36" i="17"/>
  <c r="K35" i="17"/>
  <c r="K34" i="17"/>
  <c r="C34" i="17"/>
  <c r="K33" i="17"/>
  <c r="K32" i="17"/>
  <c r="C32" i="17"/>
  <c r="K31" i="17"/>
  <c r="C31" i="17"/>
  <c r="K30" i="17"/>
  <c r="K29" i="17"/>
  <c r="K28" i="17"/>
  <c r="C28" i="17"/>
  <c r="K27" i="17"/>
  <c r="K26" i="17"/>
  <c r="C26" i="17"/>
  <c r="K25" i="17"/>
  <c r="K24" i="17"/>
  <c r="C24" i="17"/>
  <c r="K23" i="17"/>
  <c r="C23" i="17"/>
  <c r="K22" i="17"/>
  <c r="C22" i="17"/>
  <c r="K21" i="17"/>
  <c r="K20" i="17"/>
  <c r="C20" i="17"/>
  <c r="K19" i="17"/>
  <c r="K18" i="17"/>
  <c r="C18" i="17"/>
  <c r="K17" i="17"/>
  <c r="K16" i="17"/>
  <c r="C16" i="17"/>
  <c r="K15" i="17"/>
  <c r="C15" i="17"/>
  <c r="K14" i="17"/>
  <c r="C14" i="17"/>
  <c r="K13" i="17"/>
  <c r="K12" i="17"/>
  <c r="K11" i="17"/>
  <c r="C11" i="17"/>
  <c r="K10" i="17"/>
  <c r="K9" i="17"/>
  <c r="M9" i="17" s="1"/>
  <c r="R9" i="17" s="1"/>
  <c r="L2" i="17"/>
  <c r="V17" i="31"/>
  <c r="V15" i="31"/>
  <c r="V14" i="31"/>
  <c r="V22" i="31"/>
  <c r="V18" i="32"/>
  <c r="C16" i="31"/>
  <c r="X16" i="31"/>
  <c r="Y16" i="31" s="1"/>
  <c r="X13" i="31"/>
  <c r="Y13" i="31" s="1"/>
  <c r="W22" i="33"/>
  <c r="R22" i="32" l="1"/>
  <c r="C23" i="32" s="1"/>
  <c r="X23" i="32" s="1"/>
  <c r="Y23" i="32" s="1"/>
  <c r="R21" i="32"/>
  <c r="C22" i="32" s="1"/>
  <c r="X22" i="32" s="1"/>
  <c r="Y22" i="32" s="1"/>
  <c r="V21" i="32"/>
  <c r="R20" i="32"/>
  <c r="C21" i="32" s="1"/>
  <c r="X21" i="32" s="1"/>
  <c r="Y21" i="32" s="1"/>
  <c r="R19" i="32"/>
  <c r="C20" i="32" s="1"/>
  <c r="X20" i="32" s="1"/>
  <c r="Y20" i="32" s="1"/>
  <c r="R18" i="32"/>
  <c r="C19" i="32" s="1"/>
  <c r="X19" i="32" s="1"/>
  <c r="Y19" i="32" s="1"/>
  <c r="R16" i="32"/>
  <c r="C17" i="32" s="1"/>
  <c r="X17" i="32" s="1"/>
  <c r="Y17" i="32" s="1"/>
  <c r="R15" i="32"/>
  <c r="C16" i="32" s="1"/>
  <c r="X16" i="32" s="1"/>
  <c r="Y16" i="32" s="1"/>
  <c r="V14" i="32"/>
  <c r="R12" i="32"/>
  <c r="C13" i="32" s="1"/>
  <c r="X13" i="32" s="1"/>
  <c r="Y13" i="32" s="1"/>
  <c r="R11" i="32"/>
  <c r="C12" i="32" s="1"/>
  <c r="X12" i="32" s="1"/>
  <c r="Y12" i="32" s="1"/>
  <c r="W9" i="32"/>
  <c r="C10" i="32"/>
  <c r="X10" i="32" s="1"/>
  <c r="V9" i="32"/>
  <c r="H4" i="32"/>
  <c r="V11" i="32"/>
  <c r="W16" i="32"/>
  <c r="V22" i="32"/>
  <c r="W10" i="32"/>
  <c r="V12" i="32"/>
  <c r="V17" i="32"/>
  <c r="W20" i="32"/>
  <c r="W15" i="32"/>
  <c r="V13" i="32"/>
  <c r="W19" i="32"/>
  <c r="R34" i="33"/>
  <c r="C35" i="33" s="1"/>
  <c r="X35" i="33" s="1"/>
  <c r="Y35" i="33" s="1"/>
  <c r="R31" i="33"/>
  <c r="C32" i="33" s="1"/>
  <c r="X32" i="33" s="1"/>
  <c r="Y32" i="33" s="1"/>
  <c r="R30" i="33"/>
  <c r="C31" i="33" s="1"/>
  <c r="X31" i="33" s="1"/>
  <c r="Y31" i="33" s="1"/>
  <c r="R29" i="33"/>
  <c r="C30" i="33" s="1"/>
  <c r="X30" i="33" s="1"/>
  <c r="Y30" i="33" s="1"/>
  <c r="R27" i="33"/>
  <c r="C28" i="33" s="1"/>
  <c r="X28" i="33" s="1"/>
  <c r="Y28" i="33" s="1"/>
  <c r="R26" i="33"/>
  <c r="C27" i="33" s="1"/>
  <c r="X27" i="33" s="1"/>
  <c r="Y27" i="33" s="1"/>
  <c r="R25" i="33"/>
  <c r="C26" i="33" s="1"/>
  <c r="X26" i="33" s="1"/>
  <c r="Y26" i="33" s="1"/>
  <c r="R23" i="33"/>
  <c r="C24" i="33" s="1"/>
  <c r="X24" i="33" s="1"/>
  <c r="Y24" i="33" s="1"/>
  <c r="R22" i="33"/>
  <c r="C23" i="33" s="1"/>
  <c r="X23" i="33" s="1"/>
  <c r="Y23" i="33" s="1"/>
  <c r="R21" i="33"/>
  <c r="C22" i="33" s="1"/>
  <c r="X22" i="33" s="1"/>
  <c r="Y22" i="33" s="1"/>
  <c r="W21" i="33"/>
  <c r="W20" i="33"/>
  <c r="W12" i="33"/>
  <c r="W13" i="33"/>
  <c r="V13" i="33"/>
  <c r="V14" i="33" s="1"/>
  <c r="V15" i="33" s="1"/>
  <c r="V16" i="33" s="1"/>
  <c r="V17" i="33" s="1"/>
  <c r="V18" i="33" s="1"/>
  <c r="V19" i="33" s="1"/>
  <c r="V20" i="33" s="1"/>
  <c r="R12" i="33"/>
  <c r="C13" i="33" s="1"/>
  <c r="V10" i="33"/>
  <c r="V11" i="33" s="1"/>
  <c r="R9" i="33"/>
  <c r="C10" i="33" s="1"/>
  <c r="W9" i="33"/>
  <c r="C5" i="31"/>
  <c r="G5" i="31"/>
  <c r="E5" i="31"/>
  <c r="C10" i="31"/>
  <c r="D4" i="31"/>
  <c r="P2" i="31" s="1"/>
  <c r="X26" i="32"/>
  <c r="Y26" i="32" s="1"/>
  <c r="E5" i="17"/>
  <c r="C10" i="17"/>
  <c r="C5" i="17"/>
  <c r="G5" i="17"/>
  <c r="D4" i="17"/>
  <c r="T9" i="17"/>
  <c r="H4" i="17" s="1"/>
  <c r="P4" i="31"/>
  <c r="H4" i="31"/>
  <c r="W9" i="31"/>
  <c r="P5" i="31" s="1"/>
  <c r="V9" i="31"/>
  <c r="L5" i="31" s="1"/>
  <c r="H4" i="33"/>
  <c r="E5" i="32" l="1"/>
  <c r="G5" i="32"/>
  <c r="D4" i="32"/>
  <c r="P2" i="32" s="1"/>
  <c r="P4" i="32"/>
  <c r="C5" i="32"/>
  <c r="L4" i="32"/>
  <c r="P5" i="32"/>
  <c r="L5" i="32"/>
  <c r="P5" i="33"/>
  <c r="X13" i="33"/>
  <c r="Y13" i="33" s="1"/>
  <c r="K13" i="33"/>
  <c r="M13" i="33" s="1"/>
  <c r="R13" i="33" s="1"/>
  <c r="C14" i="33" s="1"/>
  <c r="X14" i="33" s="1"/>
  <c r="Y14" i="33" s="1"/>
  <c r="X10" i="33"/>
  <c r="K10" i="33"/>
  <c r="M10" i="33" s="1"/>
  <c r="R10" i="33" s="1"/>
  <c r="C11" i="33" s="1"/>
  <c r="L5" i="33"/>
  <c r="I5" i="17"/>
  <c r="X10" i="31"/>
  <c r="L4" i="31"/>
  <c r="P4" i="17"/>
  <c r="L4" i="17"/>
  <c r="I5" i="31"/>
  <c r="I5" i="32" l="1"/>
  <c r="K14" i="33"/>
  <c r="M14" i="33" s="1"/>
  <c r="R14" i="33" s="1"/>
  <c r="C15" i="33" s="1"/>
  <c r="X11" i="33"/>
  <c r="Y11" i="33" s="1"/>
  <c r="K11" i="33"/>
  <c r="M11" i="33" s="1"/>
  <c r="R11" i="33" s="1"/>
  <c r="C12" i="33" s="1"/>
  <c r="X12" i="33" s="1"/>
  <c r="Y12" i="33" s="1"/>
  <c r="X15" i="33" l="1"/>
  <c r="Y15" i="33" s="1"/>
  <c r="K15" i="33"/>
  <c r="M15" i="33" s="1"/>
  <c r="R15" i="33" s="1"/>
  <c r="C16" i="33" s="1"/>
  <c r="X16" i="33" l="1"/>
  <c r="Y16" i="33" s="1"/>
  <c r="K16" i="33"/>
  <c r="M16" i="33" s="1"/>
  <c r="R16" i="33" s="1"/>
  <c r="C17" i="33" s="1"/>
  <c r="X17" i="33" l="1"/>
  <c r="Y17" i="33" s="1"/>
  <c r="K17" i="33"/>
  <c r="M17" i="33" s="1"/>
  <c r="R17" i="33" s="1"/>
  <c r="C18" i="33" l="1"/>
  <c r="X18" i="33" l="1"/>
  <c r="Y18" i="33" s="1"/>
  <c r="K18" i="33"/>
  <c r="M18" i="33" s="1"/>
  <c r="R18" i="33" s="1"/>
  <c r="C19" i="33" l="1"/>
  <c r="X19" i="33" l="1"/>
  <c r="Y19" i="33" s="1"/>
  <c r="K19" i="33"/>
  <c r="M19" i="33" s="1"/>
  <c r="R19" i="33" s="1"/>
  <c r="C20" i="33" l="1"/>
  <c r="X20" i="33" l="1"/>
  <c r="Y20" i="33" s="1"/>
  <c r="K20" i="33"/>
  <c r="M20" i="33" s="1"/>
  <c r="R20" i="33" s="1"/>
  <c r="C21" i="33" l="1"/>
  <c r="X21" i="33" s="1"/>
  <c r="Y21" i="33" s="1"/>
  <c r="P4" i="33" s="1"/>
  <c r="E5" i="33"/>
  <c r="D4" i="33"/>
  <c r="P2" i="33" s="1"/>
  <c r="G5" i="33"/>
  <c r="C5" i="33"/>
  <c r="I5" i="33" l="1"/>
</calcChain>
</file>

<file path=xl/sharedStrings.xml><?xml version="1.0" encoding="utf-8"?>
<sst xmlns="http://schemas.openxmlformats.org/spreadsheetml/2006/main" count="333" uniqueCount="79">
  <si>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</si>
  <si>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</si>
  <si>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</si>
  <si>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</si>
  <si>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</si>
  <si>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</si>
  <si>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</si>
  <si>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</si>
  <si>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</si>
  <si>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</si>
  <si>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</si>
  <si>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</si>
  <si>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</si>
  <si>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</si>
  <si>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</si>
  <si>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</si>
  <si>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</si>
  <si>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</si>
  <si>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</si>
  <si>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</si>
  <si>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</si>
  <si>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</si>
  <si>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</si>
  <si>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</si>
  <si>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</si>
  <si>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</si>
  <si>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</si>
  <si>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</si>
  <si>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</si>
  <si>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</si>
  <si>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</si>
  <si>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</si>
  <si>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</si>
  <si>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</si>
  <si>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</si>
  <si>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</si>
  <si>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</si>
  <si>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</si>
  <si>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</si>
  <si>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</si>
  <si>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</si>
  <si>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</si>
  <si>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</si>
  <si>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</si>
  <si>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</si>
  <si>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</si>
  <si>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</si>
  <si>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</si>
  <si>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</si>
  <si>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</si>
  <si>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</si>
  <si>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</si>
  <si>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</si>
  <si>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</si>
  <si>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</si>
  <si>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</si>
  <si>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</si>
  <si>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</si>
  <si>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</si>
  <si>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</si>
  <si>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</si>
  <si>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</si>
  <si>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</si>
  <si>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</si>
  <si>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</si>
  <si>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</si>
  <si>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</si>
  <si>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</si>
  <si>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FIB を引いて 38.2 以上の戻りを確認する。23.6 が効いていたポイントに向かって安値から FIB を引く。FIB を引いた 0 ラインの高値をブレイクした時点でエントリー。
ストップは FIB を引いてからエントリーされるまでの安値化高値の少し外。</t>
    <rPh sb="121" eb="122">
      <t>カ</t>
    </rPh>
    <rPh sb="122" eb="124">
      <t>タカネ</t>
    </rPh>
    <phoneticPr fontId="2"/>
  </si>
  <si>
    <t>・フィボナッチターゲット0.618で決済</t>
    <rPh sb="18" eb="20">
      <t>ケッサイ</t>
    </rPh>
    <phoneticPr fontId="3"/>
  </si>
  <si>
    <t>フィボナッチトレード検証　EURUSD　4H</t>
    <rPh sb="10" eb="12">
      <t>ケンショウ</t>
    </rPh>
    <phoneticPr fontId="2"/>
  </si>
  <si>
    <t>　</t>
    <phoneticPr fontId="2"/>
  </si>
  <si>
    <t>4時間足</t>
    <rPh sb="1" eb="3">
      <t>ジカン</t>
    </rPh>
    <rPh sb="3" eb="4">
      <t>アシ</t>
    </rPh>
    <phoneticPr fontId="3"/>
  </si>
  <si>
    <t>USDJPY 1H 検証</t>
    <phoneticPr fontId="2"/>
  </si>
  <si>
    <t>FIB を引いて 38.2 以上の戻りを確認する。23.6 が効いていたポイントに向かって安値から FIB を引く。FIB を引いた 0 ラインの高値をブレイクした時点でエントリー。
ストップは FIB を引いてからエントリーされるまでの安値化高値の少し外。</t>
  </si>
  <si>
    <t>・フィボナッチターゲット-0.618で決済</t>
    <rPh sb="19" eb="21">
      <t>ケッサイ</t>
    </rPh>
    <phoneticPr fontId="3"/>
  </si>
  <si>
    <t>USDJPY</t>
    <phoneticPr fontId="2"/>
  </si>
  <si>
    <t>1時間足</t>
    <rPh sb="1" eb="3">
      <t>ジカン</t>
    </rPh>
    <rPh sb="3" eb="4">
      <t>アシ</t>
    </rPh>
    <phoneticPr fontId="3"/>
  </si>
  <si>
    <t>EURNZD</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</si>
</sst>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5"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sz val="10"/>
      <color indexed="8"/>
      <name val="ＭＳ Ｐゴシック"/>
      <family val="3"/>
      <charset val="128"/>
    </font>
    <font>
      <b/>
      <sz val="20"/>
      <color theme="0"/>
      <name val="ＭＳ Ｐゴシック"/>
      <family val="3"/>
      <charset val="128"/>
    </font>
    <font>
      <b/>
      <sz val="16"/>
      <color rgb="FFFF0000"/>
      <name val="HG創英角ﾎﾟｯﾌﾟ体"/>
      <family val="3"/>
      <charset val="128"/>
    </font>
    <font>
      <b/>
      <sz val="28"/>
      <color theme="0"/>
      <name val="ＭＳ Ｐゴシック"/>
      <family val="3"/>
      <charset val="128"/>
    </font>
  </fonts>
  <fills count="16">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
      <patternFill patternType="solid">
        <fgColor theme="5" tint="-0.249977111117893"/>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00">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Border="1" applyAlignment="1">
      <alignment horizontal="center" vertical="center"/>
    </xf>
    <xf numFmtId="0" fontId="0" fillId="0" borderId="2" xfId="0" applyBorder="1" applyAlignment="1">
      <alignment horizontal="center" vertical="center"/>
    </xf>
    <xf numFmtId="177" fontId="8" fillId="0" borderId="1" xfId="0" applyNumberFormat="1" applyFont="1" applyBorder="1" applyAlignment="1">
      <alignment horizontal="center" vertical="center"/>
    </xf>
    <xf numFmtId="0" fontId="7" fillId="4" borderId="2" xfId="0" applyFont="1" applyFill="1"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0" fillId="0" borderId="4" xfId="0"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7" fillId="4" borderId="6" xfId="0" applyFont="1" applyFill="1" applyBorder="1">
      <alignment vertical="center"/>
    </xf>
    <xf numFmtId="0" fontId="7" fillId="5" borderId="1" xfId="0" applyFont="1" applyFill="1" applyBorder="1" applyAlignment="1">
      <alignment horizontal="center" vertical="center" shrinkToFit="1"/>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0" fillId="0" borderId="3" xfId="0" applyFont="1" applyBorder="1" applyAlignment="1">
      <alignment horizontal="center" vertical="center"/>
    </xf>
    <xf numFmtId="0" fontId="0" fillId="12" borderId="0" xfId="0" applyFill="1">
      <alignment vertical="center"/>
    </xf>
    <xf numFmtId="0" fontId="12" fillId="12" borderId="0" xfId="0" applyFont="1" applyFill="1">
      <alignment vertical="center"/>
    </xf>
    <xf numFmtId="0" fontId="13" fillId="12" borderId="0" xfId="0" applyFont="1" applyFill="1" applyAlignment="1">
      <alignment horizontal="center" vertical="center"/>
    </xf>
    <xf numFmtId="0" fontId="13" fillId="0" borderId="0" xfId="0" applyFont="1" applyAlignment="1">
      <alignment horizontal="center" vertical="center"/>
    </xf>
    <xf numFmtId="0" fontId="8" fillId="13"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1" xfId="0" applyFont="1" applyFill="1" applyBorder="1" applyAlignment="1">
      <alignment horizontal="center" vertical="center"/>
    </xf>
    <xf numFmtId="0" fontId="8" fillId="14" borderId="1" xfId="0" applyFont="1" applyFill="1" applyBorder="1" applyAlignment="1">
      <alignment horizontal="center" vertical="center"/>
    </xf>
    <xf numFmtId="0" fontId="14" fillId="12" borderId="0" xfId="0" applyFont="1" applyFill="1">
      <alignment vertical="center"/>
    </xf>
    <xf numFmtId="0" fontId="7"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11" fillId="0" borderId="1" xfId="0" applyFont="1" applyBorder="1" applyAlignment="1">
      <alignment vertical="center" wrapText="1"/>
    </xf>
    <xf numFmtId="0" fontId="0" fillId="0" borderId="1" xfId="0" applyBorder="1" applyAlignment="1">
      <alignment vertical="center" wrapText="1"/>
    </xf>
    <xf numFmtId="0" fontId="0" fillId="0" borderId="1" xfId="0" applyBorder="1">
      <alignment vertical="center"/>
    </xf>
    <xf numFmtId="0" fontId="7"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180" fontId="8" fillId="0" borderId="1" xfId="0" applyNumberFormat="1" applyFont="1" applyBorder="1" applyAlignment="1">
      <alignment horizontal="center" vertical="center"/>
    </xf>
    <xf numFmtId="0" fontId="8" fillId="0" borderId="1" xfId="0" applyFont="1" applyBorder="1" applyAlignment="1">
      <alignment horizontal="center" vertical="center"/>
    </xf>
    <xf numFmtId="180" fontId="8" fillId="0" borderId="7" xfId="0" applyNumberFormat="1" applyFont="1" applyBorder="1" applyAlignment="1">
      <alignment horizontal="center" vertical="center"/>
    </xf>
    <xf numFmtId="180" fontId="8" fillId="0" borderId="2" xfId="0" applyNumberFormat="1" applyFont="1" applyBorder="1" applyAlignment="1">
      <alignment horizontal="center" vertical="center"/>
    </xf>
    <xf numFmtId="178" fontId="8" fillId="0" borderId="1" xfId="0" applyNumberFormat="1" applyFont="1" applyBorder="1" applyAlignment="1">
      <alignment horizontal="center" vertical="center"/>
    </xf>
    <xf numFmtId="181" fontId="8" fillId="0" borderId="1" xfId="0" applyNumberFormat="1" applyFont="1" applyBorder="1" applyAlignment="1">
      <alignment horizontal="center" vertical="center"/>
    </xf>
    <xf numFmtId="0" fontId="8" fillId="0" borderId="7" xfId="0" applyFont="1" applyBorder="1" applyAlignment="1">
      <alignment horizontal="center" vertical="center"/>
    </xf>
    <xf numFmtId="0" fontId="8" fillId="0" borderId="2"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xf numFmtId="0" fontId="8" fillId="15" borderId="1" xfId="0" applyFont="1" applyFill="1" applyBorder="1" applyAlignment="1">
      <alignment horizontal="center" vertical="center"/>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7" Type="http://schemas.openxmlformats.org/officeDocument/2006/relationships/image" Target="../media/image7.png"/><Relationship Id="rId71" Type="http://schemas.openxmlformats.org/officeDocument/2006/relationships/image" Target="../media/image71.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s>
</file>

<file path=xl/drawings/drawing1.xml><?xml version="1.0" encoding="utf-8"?>
<xdr:wsDr xmlns:xdr="http://schemas.openxmlformats.org/drawingml/2006/spreadsheetDrawing" xmlns:a="http://schemas.openxmlformats.org/drawingml/2006/main">
  <xdr:twoCellAnchor editAs="oneCell">
    <xdr:from>
      <xdr:col>21</xdr:col>
      <xdr:colOff>473697</xdr:colOff>
      <xdr:row>1</xdr:row>
      <xdr:rowOff>53132</xdr:rowOff>
    </xdr:from>
    <xdr:to>
      <xdr:col>37</xdr:col>
      <xdr:colOff>353089</xdr:colOff>
      <xdr:row>27</xdr:row>
      <xdr:rowOff>117287</xdr:rowOff>
    </xdr:to>
    <xdr:pic>
      <xdr:nvPicPr>
        <xdr:cNvPr id="9" name="図 8">
          <a:extLst>
            <a:ext uri="{FF2B5EF4-FFF2-40B4-BE49-F238E27FC236}">
              <a16:creationId xmlns:a16="http://schemas.microsoft.com/office/drawing/2014/main" id="{9FD21B78-E3A8-405B-AA8C-4029AABE2DED}"/>
            </a:ext>
          </a:extLst>
        </xdr:cNvPr>
        <xdr:cNvPicPr>
          <a:picLocks noChangeAspect="1"/>
        </xdr:cNvPicPr>
      </xdr:nvPicPr>
      <xdr:blipFill>
        <a:blip xmlns:r="http://schemas.openxmlformats.org/officeDocument/2006/relationships" r:embed="rId1"/>
        <a:stretch>
          <a:fillRect/>
        </a:stretch>
      </xdr:blipFill>
      <xdr:spPr>
        <a:xfrm>
          <a:off x="13237197" y="441752"/>
          <a:ext cx="9632992" cy="6403995"/>
        </a:xfrm>
        <a:prstGeom prst="rect">
          <a:avLst/>
        </a:prstGeom>
      </xdr:spPr>
    </xdr:pic>
    <xdr:clientData/>
  </xdr:twoCellAnchor>
  <xdr:twoCellAnchor editAs="oneCell">
    <xdr:from>
      <xdr:col>1</xdr:col>
      <xdr:colOff>68476</xdr:colOff>
      <xdr:row>1</xdr:row>
      <xdr:rowOff>47406</xdr:rowOff>
    </xdr:from>
    <xdr:to>
      <xdr:col>21</xdr:col>
      <xdr:colOff>89504</xdr:colOff>
      <xdr:row>27</xdr:row>
      <xdr:rowOff>87324</xdr:rowOff>
    </xdr:to>
    <xdr:pic>
      <xdr:nvPicPr>
        <xdr:cNvPr id="10" name="図 9">
          <a:extLst>
            <a:ext uri="{FF2B5EF4-FFF2-40B4-BE49-F238E27FC236}">
              <a16:creationId xmlns:a16="http://schemas.microsoft.com/office/drawing/2014/main" id="{77190F90-8602-4160-AC79-CCBEBB7D099D}"/>
            </a:ext>
          </a:extLst>
        </xdr:cNvPr>
        <xdr:cNvPicPr>
          <a:picLocks noChangeAspect="1"/>
        </xdr:cNvPicPr>
      </xdr:nvPicPr>
      <xdr:blipFill>
        <a:blip xmlns:r="http://schemas.openxmlformats.org/officeDocument/2006/relationships" r:embed="rId2"/>
        <a:stretch>
          <a:fillRect/>
        </a:stretch>
      </xdr:blipFill>
      <xdr:spPr>
        <a:xfrm>
          <a:off x="695282" y="434551"/>
          <a:ext cx="12139287" cy="6430886"/>
        </a:xfrm>
        <a:prstGeom prst="rect">
          <a:avLst/>
        </a:prstGeom>
      </xdr:spPr>
    </xdr:pic>
    <xdr:clientData/>
  </xdr:twoCellAnchor>
  <xdr:twoCellAnchor editAs="oneCell">
    <xdr:from>
      <xdr:col>1</xdr:col>
      <xdr:colOff>55416</xdr:colOff>
      <xdr:row>29</xdr:row>
      <xdr:rowOff>62346</xdr:rowOff>
    </xdr:from>
    <xdr:to>
      <xdr:col>22</xdr:col>
      <xdr:colOff>583950</xdr:colOff>
      <xdr:row>55</xdr:row>
      <xdr:rowOff>87898</xdr:rowOff>
    </xdr:to>
    <xdr:pic>
      <xdr:nvPicPr>
        <xdr:cNvPr id="11" name="図 10">
          <a:extLst>
            <a:ext uri="{FF2B5EF4-FFF2-40B4-BE49-F238E27FC236}">
              <a16:creationId xmlns:a16="http://schemas.microsoft.com/office/drawing/2014/main" id="{72CF5662-866F-48C9-8976-7710F68E5A45}"/>
            </a:ext>
          </a:extLst>
        </xdr:cNvPr>
        <xdr:cNvPicPr>
          <a:picLocks noChangeAspect="1"/>
        </xdr:cNvPicPr>
      </xdr:nvPicPr>
      <xdr:blipFill>
        <a:blip xmlns:r="http://schemas.openxmlformats.org/officeDocument/2006/relationships" r:embed="rId3"/>
        <a:stretch>
          <a:fillRect/>
        </a:stretch>
      </xdr:blipFill>
      <xdr:spPr>
        <a:xfrm>
          <a:off x="678871" y="7239001"/>
          <a:ext cx="13274715" cy="6329370"/>
        </a:xfrm>
        <a:prstGeom prst="rect">
          <a:avLst/>
        </a:prstGeom>
      </xdr:spPr>
    </xdr:pic>
    <xdr:clientData/>
  </xdr:twoCellAnchor>
  <xdr:twoCellAnchor editAs="oneCell">
    <xdr:from>
      <xdr:col>23</xdr:col>
      <xdr:colOff>250075</xdr:colOff>
      <xdr:row>29</xdr:row>
      <xdr:rowOff>77585</xdr:rowOff>
    </xdr:from>
    <xdr:to>
      <xdr:col>42</xdr:col>
      <xdr:colOff>83253</xdr:colOff>
      <xdr:row>55</xdr:row>
      <xdr:rowOff>89252</xdr:rowOff>
    </xdr:to>
    <xdr:pic>
      <xdr:nvPicPr>
        <xdr:cNvPr id="12" name="図 11">
          <a:extLst>
            <a:ext uri="{FF2B5EF4-FFF2-40B4-BE49-F238E27FC236}">
              <a16:creationId xmlns:a16="http://schemas.microsoft.com/office/drawing/2014/main" id="{14A0DE8F-52A2-457D-A709-DCC966283B3E}"/>
            </a:ext>
          </a:extLst>
        </xdr:cNvPr>
        <xdr:cNvPicPr>
          <a:picLocks noChangeAspect="1"/>
        </xdr:cNvPicPr>
      </xdr:nvPicPr>
      <xdr:blipFill>
        <a:blip xmlns:r="http://schemas.openxmlformats.org/officeDocument/2006/relationships" r:embed="rId4"/>
        <a:stretch>
          <a:fillRect/>
        </a:stretch>
      </xdr:blipFill>
      <xdr:spPr>
        <a:xfrm>
          <a:off x="14232775" y="7293725"/>
          <a:ext cx="11415578" cy="6351507"/>
        </a:xfrm>
        <a:prstGeom prst="rect">
          <a:avLst/>
        </a:prstGeom>
      </xdr:spPr>
    </xdr:pic>
    <xdr:clientData/>
  </xdr:twoCellAnchor>
  <xdr:twoCellAnchor editAs="oneCell">
    <xdr:from>
      <xdr:col>1</xdr:col>
      <xdr:colOff>55417</xdr:colOff>
      <xdr:row>56</xdr:row>
      <xdr:rowOff>55418</xdr:rowOff>
    </xdr:from>
    <xdr:to>
      <xdr:col>18</xdr:col>
      <xdr:colOff>347408</xdr:colOff>
      <xdr:row>82</xdr:row>
      <xdr:rowOff>52755</xdr:rowOff>
    </xdr:to>
    <xdr:pic>
      <xdr:nvPicPr>
        <xdr:cNvPr id="14" name="図 13">
          <a:extLst>
            <a:ext uri="{FF2B5EF4-FFF2-40B4-BE49-F238E27FC236}">
              <a16:creationId xmlns:a16="http://schemas.microsoft.com/office/drawing/2014/main" id="{824291AE-9128-4DE2-9C0D-A36309BF5F9C}"/>
            </a:ext>
          </a:extLst>
        </xdr:cNvPr>
        <xdr:cNvPicPr>
          <a:picLocks noChangeAspect="1"/>
        </xdr:cNvPicPr>
      </xdr:nvPicPr>
      <xdr:blipFill>
        <a:blip xmlns:r="http://schemas.openxmlformats.org/officeDocument/2006/relationships" r:embed="rId5"/>
        <a:stretch>
          <a:fillRect/>
        </a:stretch>
      </xdr:blipFill>
      <xdr:spPr>
        <a:xfrm>
          <a:off x="678872" y="13778345"/>
          <a:ext cx="10599772" cy="6301155"/>
        </a:xfrm>
        <a:prstGeom prst="rect">
          <a:avLst/>
        </a:prstGeom>
      </xdr:spPr>
    </xdr:pic>
    <xdr:clientData/>
  </xdr:twoCellAnchor>
  <xdr:twoCellAnchor editAs="oneCell">
    <xdr:from>
      <xdr:col>18</xdr:col>
      <xdr:colOff>592281</xdr:colOff>
      <xdr:row>56</xdr:row>
      <xdr:rowOff>37407</xdr:rowOff>
    </xdr:from>
    <xdr:to>
      <xdr:col>35</xdr:col>
      <xdr:colOff>592513</xdr:colOff>
      <xdr:row>82</xdr:row>
      <xdr:rowOff>61886</xdr:rowOff>
    </xdr:to>
    <xdr:pic>
      <xdr:nvPicPr>
        <xdr:cNvPr id="15" name="図 14">
          <a:extLst>
            <a:ext uri="{FF2B5EF4-FFF2-40B4-BE49-F238E27FC236}">
              <a16:creationId xmlns:a16="http://schemas.microsoft.com/office/drawing/2014/main" id="{443FD39E-B911-4345-8DB3-334EE7FB9059}"/>
            </a:ext>
          </a:extLst>
        </xdr:cNvPr>
        <xdr:cNvPicPr>
          <a:picLocks noChangeAspect="1"/>
        </xdr:cNvPicPr>
      </xdr:nvPicPr>
      <xdr:blipFill>
        <a:blip xmlns:r="http://schemas.openxmlformats.org/officeDocument/2006/relationships" r:embed="rId6"/>
        <a:stretch>
          <a:fillRect/>
        </a:stretch>
      </xdr:blipFill>
      <xdr:spPr>
        <a:xfrm>
          <a:off x="11526981" y="13837227"/>
          <a:ext cx="10363432" cy="6364319"/>
        </a:xfrm>
        <a:prstGeom prst="rect">
          <a:avLst/>
        </a:prstGeom>
      </xdr:spPr>
    </xdr:pic>
    <xdr:clientData/>
  </xdr:twoCellAnchor>
  <xdr:twoCellAnchor editAs="oneCell">
    <xdr:from>
      <xdr:col>1</xdr:col>
      <xdr:colOff>163123</xdr:colOff>
      <xdr:row>84</xdr:row>
      <xdr:rowOff>129837</xdr:rowOff>
    </xdr:from>
    <xdr:to>
      <xdr:col>17</xdr:col>
      <xdr:colOff>171545</xdr:colOff>
      <xdr:row>110</xdr:row>
      <xdr:rowOff>100227</xdr:rowOff>
    </xdr:to>
    <xdr:pic>
      <xdr:nvPicPr>
        <xdr:cNvPr id="18" name="図 17">
          <a:extLst>
            <a:ext uri="{FF2B5EF4-FFF2-40B4-BE49-F238E27FC236}">
              <a16:creationId xmlns:a16="http://schemas.microsoft.com/office/drawing/2014/main" id="{21F04EAE-3DD1-4BC7-A5A7-252F0ABC91F5}"/>
            </a:ext>
          </a:extLst>
        </xdr:cNvPr>
        <xdr:cNvPicPr>
          <a:picLocks noChangeAspect="1"/>
        </xdr:cNvPicPr>
      </xdr:nvPicPr>
      <xdr:blipFill>
        <a:blip xmlns:r="http://schemas.openxmlformats.org/officeDocument/2006/relationships" r:embed="rId7"/>
        <a:stretch>
          <a:fillRect/>
        </a:stretch>
      </xdr:blipFill>
      <xdr:spPr>
        <a:xfrm>
          <a:off x="791773" y="21075312"/>
          <a:ext cx="9704872" cy="6409290"/>
        </a:xfrm>
        <a:prstGeom prst="rect">
          <a:avLst/>
        </a:prstGeom>
      </xdr:spPr>
    </xdr:pic>
    <xdr:clientData/>
  </xdr:twoCellAnchor>
  <xdr:twoCellAnchor editAs="oneCell">
    <xdr:from>
      <xdr:col>17</xdr:col>
      <xdr:colOff>330828</xdr:colOff>
      <xdr:row>84</xdr:row>
      <xdr:rowOff>236176</xdr:rowOff>
    </xdr:from>
    <xdr:to>
      <xdr:col>35</xdr:col>
      <xdr:colOff>58511</xdr:colOff>
      <xdr:row>111</xdr:row>
      <xdr:rowOff>37052</xdr:rowOff>
    </xdr:to>
    <xdr:pic>
      <xdr:nvPicPr>
        <xdr:cNvPr id="23" name="図 22">
          <a:extLst>
            <a:ext uri="{FF2B5EF4-FFF2-40B4-BE49-F238E27FC236}">
              <a16:creationId xmlns:a16="http://schemas.microsoft.com/office/drawing/2014/main" id="{D0299F35-2CF5-4457-91CB-DA56403DAC12}"/>
            </a:ext>
          </a:extLst>
        </xdr:cNvPr>
        <xdr:cNvPicPr>
          <a:picLocks noChangeAspect="1"/>
        </xdr:cNvPicPr>
      </xdr:nvPicPr>
      <xdr:blipFill>
        <a:blip xmlns:r="http://schemas.openxmlformats.org/officeDocument/2006/relationships" r:embed="rId8"/>
        <a:stretch>
          <a:fillRect/>
        </a:stretch>
      </xdr:blipFill>
      <xdr:spPr>
        <a:xfrm>
          <a:off x="10655928" y="20863516"/>
          <a:ext cx="10700483" cy="6384556"/>
        </a:xfrm>
        <a:prstGeom prst="rect">
          <a:avLst/>
        </a:prstGeom>
      </xdr:spPr>
    </xdr:pic>
    <xdr:clientData/>
  </xdr:twoCellAnchor>
  <xdr:twoCellAnchor editAs="oneCell">
    <xdr:from>
      <xdr:col>1</xdr:col>
      <xdr:colOff>268819</xdr:colOff>
      <xdr:row>141</xdr:row>
      <xdr:rowOff>104742</xdr:rowOff>
    </xdr:from>
    <xdr:to>
      <xdr:col>21</xdr:col>
      <xdr:colOff>350204</xdr:colOff>
      <xdr:row>167</xdr:row>
      <xdr:rowOff>181471</xdr:rowOff>
    </xdr:to>
    <xdr:pic>
      <xdr:nvPicPr>
        <xdr:cNvPr id="3" name="図 2">
          <a:extLst>
            <a:ext uri="{FF2B5EF4-FFF2-40B4-BE49-F238E27FC236}">
              <a16:creationId xmlns:a16="http://schemas.microsoft.com/office/drawing/2014/main" id="{88B540A3-E972-41D9-9DE5-00E69BA108F3}"/>
            </a:ext>
          </a:extLst>
        </xdr:cNvPr>
        <xdr:cNvPicPr>
          <a:picLocks noChangeAspect="1"/>
        </xdr:cNvPicPr>
      </xdr:nvPicPr>
      <xdr:blipFill>
        <a:blip xmlns:r="http://schemas.openxmlformats.org/officeDocument/2006/relationships" r:embed="rId9"/>
        <a:stretch>
          <a:fillRect/>
        </a:stretch>
      </xdr:blipFill>
      <xdr:spPr>
        <a:xfrm>
          <a:off x="897469" y="35156742"/>
          <a:ext cx="12216235" cy="6515629"/>
        </a:xfrm>
        <a:prstGeom prst="rect">
          <a:avLst/>
        </a:prstGeom>
      </xdr:spPr>
    </xdr:pic>
    <xdr:clientData/>
  </xdr:twoCellAnchor>
  <xdr:twoCellAnchor editAs="oneCell">
    <xdr:from>
      <xdr:col>22</xdr:col>
      <xdr:colOff>368790</xdr:colOff>
      <xdr:row>141</xdr:row>
      <xdr:rowOff>197808</xdr:rowOff>
    </xdr:from>
    <xdr:to>
      <xdr:col>42</xdr:col>
      <xdr:colOff>100551</xdr:colOff>
      <xdr:row>168</xdr:row>
      <xdr:rowOff>45838</xdr:rowOff>
    </xdr:to>
    <xdr:pic>
      <xdr:nvPicPr>
        <xdr:cNvPr id="4" name="図 3">
          <a:extLst>
            <a:ext uri="{FF2B5EF4-FFF2-40B4-BE49-F238E27FC236}">
              <a16:creationId xmlns:a16="http://schemas.microsoft.com/office/drawing/2014/main" id="{72732CAA-2CB4-4759-9992-10A8221A05DB}"/>
            </a:ext>
          </a:extLst>
        </xdr:cNvPr>
        <xdr:cNvPicPr>
          <a:picLocks noChangeAspect="1"/>
        </xdr:cNvPicPr>
      </xdr:nvPicPr>
      <xdr:blipFill>
        <a:blip xmlns:r="http://schemas.openxmlformats.org/officeDocument/2006/relationships" r:embed="rId10"/>
        <a:stretch>
          <a:fillRect/>
        </a:stretch>
      </xdr:blipFill>
      <xdr:spPr>
        <a:xfrm>
          <a:off x="13741890" y="35249808"/>
          <a:ext cx="11923761" cy="6534580"/>
        </a:xfrm>
        <a:prstGeom prst="rect">
          <a:avLst/>
        </a:prstGeom>
      </xdr:spPr>
    </xdr:pic>
    <xdr:clientData/>
  </xdr:twoCellAnchor>
  <xdr:twoCellAnchor editAs="oneCell">
    <xdr:from>
      <xdr:col>1</xdr:col>
      <xdr:colOff>95250</xdr:colOff>
      <xdr:row>112</xdr:row>
      <xdr:rowOff>83820</xdr:rowOff>
    </xdr:from>
    <xdr:to>
      <xdr:col>19</xdr:col>
      <xdr:colOff>434026</xdr:colOff>
      <xdr:row>138</xdr:row>
      <xdr:rowOff>122127</xdr:rowOff>
    </xdr:to>
    <xdr:pic>
      <xdr:nvPicPr>
        <xdr:cNvPr id="27" name="図 26">
          <a:extLst>
            <a:ext uri="{FF2B5EF4-FFF2-40B4-BE49-F238E27FC236}">
              <a16:creationId xmlns:a16="http://schemas.microsoft.com/office/drawing/2014/main" id="{3526AC61-A323-4B00-9714-5D6AEC2A2D6C}"/>
            </a:ext>
          </a:extLst>
        </xdr:cNvPr>
        <xdr:cNvPicPr>
          <a:picLocks noChangeAspect="1"/>
        </xdr:cNvPicPr>
      </xdr:nvPicPr>
      <xdr:blipFill>
        <a:blip xmlns:r="http://schemas.openxmlformats.org/officeDocument/2006/relationships" r:embed="rId11"/>
        <a:stretch>
          <a:fillRect/>
        </a:stretch>
      </xdr:blipFill>
      <xdr:spPr>
        <a:xfrm>
          <a:off x="723900" y="27953970"/>
          <a:ext cx="11254426" cy="6477207"/>
        </a:xfrm>
        <a:prstGeom prst="rect">
          <a:avLst/>
        </a:prstGeom>
      </xdr:spPr>
    </xdr:pic>
    <xdr:clientData/>
  </xdr:twoCellAnchor>
  <xdr:twoCellAnchor editAs="oneCell">
    <xdr:from>
      <xdr:col>1</xdr:col>
      <xdr:colOff>412173</xdr:colOff>
      <xdr:row>168</xdr:row>
      <xdr:rowOff>216477</xdr:rowOff>
    </xdr:from>
    <xdr:to>
      <xdr:col>20</xdr:col>
      <xdr:colOff>351520</xdr:colOff>
      <xdr:row>195</xdr:row>
      <xdr:rowOff>137690</xdr:rowOff>
    </xdr:to>
    <xdr:pic>
      <xdr:nvPicPr>
        <xdr:cNvPr id="29" name="図 28">
          <a:extLst>
            <a:ext uri="{FF2B5EF4-FFF2-40B4-BE49-F238E27FC236}">
              <a16:creationId xmlns:a16="http://schemas.microsoft.com/office/drawing/2014/main" id="{86503DFA-F0B4-4D23-A6D3-92C7A1D5689F}"/>
            </a:ext>
          </a:extLst>
        </xdr:cNvPr>
        <xdr:cNvPicPr>
          <a:picLocks noChangeAspect="1"/>
        </xdr:cNvPicPr>
      </xdr:nvPicPr>
      <xdr:blipFill>
        <a:blip xmlns:r="http://schemas.openxmlformats.org/officeDocument/2006/relationships" r:embed="rId12"/>
        <a:stretch>
          <a:fillRect/>
        </a:stretch>
      </xdr:blipFill>
      <xdr:spPr>
        <a:xfrm>
          <a:off x="1040823" y="41955027"/>
          <a:ext cx="11464597" cy="6607763"/>
        </a:xfrm>
        <a:prstGeom prst="rect">
          <a:avLst/>
        </a:prstGeom>
      </xdr:spPr>
    </xdr:pic>
    <xdr:clientData/>
  </xdr:twoCellAnchor>
  <xdr:twoCellAnchor editAs="oneCell">
    <xdr:from>
      <xdr:col>21</xdr:col>
      <xdr:colOff>452004</xdr:colOff>
      <xdr:row>169</xdr:row>
      <xdr:rowOff>0</xdr:rowOff>
    </xdr:from>
    <xdr:to>
      <xdr:col>35</xdr:col>
      <xdr:colOff>319129</xdr:colOff>
      <xdr:row>195</xdr:row>
      <xdr:rowOff>123120</xdr:rowOff>
    </xdr:to>
    <xdr:pic>
      <xdr:nvPicPr>
        <xdr:cNvPr id="31" name="図 30">
          <a:extLst>
            <a:ext uri="{FF2B5EF4-FFF2-40B4-BE49-F238E27FC236}">
              <a16:creationId xmlns:a16="http://schemas.microsoft.com/office/drawing/2014/main" id="{E32D6A6E-6B33-46F5-A03C-E6DC85185336}"/>
            </a:ext>
          </a:extLst>
        </xdr:cNvPr>
        <xdr:cNvPicPr>
          <a:picLocks noChangeAspect="1"/>
        </xdr:cNvPicPr>
      </xdr:nvPicPr>
      <xdr:blipFill>
        <a:blip xmlns:r="http://schemas.openxmlformats.org/officeDocument/2006/relationships" r:embed="rId13"/>
        <a:stretch>
          <a:fillRect/>
        </a:stretch>
      </xdr:blipFill>
      <xdr:spPr>
        <a:xfrm>
          <a:off x="13215504" y="41986200"/>
          <a:ext cx="8401525" cy="6562020"/>
        </a:xfrm>
        <a:prstGeom prst="rect">
          <a:avLst/>
        </a:prstGeom>
      </xdr:spPr>
    </xdr:pic>
    <xdr:clientData/>
  </xdr:twoCellAnchor>
  <xdr:twoCellAnchor editAs="oneCell">
    <xdr:from>
      <xdr:col>1</xdr:col>
      <xdr:colOff>342900</xdr:colOff>
      <xdr:row>197</xdr:row>
      <xdr:rowOff>19050</xdr:rowOff>
    </xdr:from>
    <xdr:to>
      <xdr:col>16</xdr:col>
      <xdr:colOff>494472</xdr:colOff>
      <xdr:row>223</xdr:row>
      <xdr:rowOff>149794</xdr:rowOff>
    </xdr:to>
    <xdr:pic>
      <xdr:nvPicPr>
        <xdr:cNvPr id="36" name="図 35">
          <a:extLst>
            <a:ext uri="{FF2B5EF4-FFF2-40B4-BE49-F238E27FC236}">
              <a16:creationId xmlns:a16="http://schemas.microsoft.com/office/drawing/2014/main" id="{8E50ADA1-7D47-4C7C-B895-5B685A98B00B}"/>
            </a:ext>
          </a:extLst>
        </xdr:cNvPr>
        <xdr:cNvPicPr>
          <a:picLocks noChangeAspect="1"/>
        </xdr:cNvPicPr>
      </xdr:nvPicPr>
      <xdr:blipFill>
        <a:blip xmlns:r="http://schemas.openxmlformats.org/officeDocument/2006/relationships" r:embed="rId14"/>
        <a:stretch>
          <a:fillRect/>
        </a:stretch>
      </xdr:blipFill>
      <xdr:spPr>
        <a:xfrm>
          <a:off x="971550" y="48939450"/>
          <a:ext cx="9238422" cy="6569644"/>
        </a:xfrm>
        <a:prstGeom prst="rect">
          <a:avLst/>
        </a:prstGeom>
      </xdr:spPr>
    </xdr:pic>
    <xdr:clientData/>
  </xdr:twoCellAnchor>
  <xdr:twoCellAnchor editAs="oneCell">
    <xdr:from>
      <xdr:col>18</xdr:col>
      <xdr:colOff>95250</xdr:colOff>
      <xdr:row>197</xdr:row>
      <xdr:rowOff>95250</xdr:rowOff>
    </xdr:from>
    <xdr:to>
      <xdr:col>35</xdr:col>
      <xdr:colOff>85290</xdr:colOff>
      <xdr:row>224</xdr:row>
      <xdr:rowOff>1215</xdr:rowOff>
    </xdr:to>
    <xdr:pic>
      <xdr:nvPicPr>
        <xdr:cNvPr id="38" name="図 37">
          <a:extLst>
            <a:ext uri="{FF2B5EF4-FFF2-40B4-BE49-F238E27FC236}">
              <a16:creationId xmlns:a16="http://schemas.microsoft.com/office/drawing/2014/main" id="{37DCD653-1166-4427-923A-77C0410FF34C}"/>
            </a:ext>
          </a:extLst>
        </xdr:cNvPr>
        <xdr:cNvPicPr>
          <a:picLocks noChangeAspect="1"/>
        </xdr:cNvPicPr>
      </xdr:nvPicPr>
      <xdr:blipFill>
        <a:blip xmlns:r="http://schemas.openxmlformats.org/officeDocument/2006/relationships" r:embed="rId15"/>
        <a:stretch>
          <a:fillRect/>
        </a:stretch>
      </xdr:blipFill>
      <xdr:spPr>
        <a:xfrm>
          <a:off x="11029950" y="49015650"/>
          <a:ext cx="10353240" cy="6592515"/>
        </a:xfrm>
        <a:prstGeom prst="rect">
          <a:avLst/>
        </a:prstGeom>
      </xdr:spPr>
    </xdr:pic>
    <xdr:clientData/>
  </xdr:twoCellAnchor>
  <xdr:twoCellAnchor editAs="oneCell">
    <xdr:from>
      <xdr:col>1</xdr:col>
      <xdr:colOff>419100</xdr:colOff>
      <xdr:row>225</xdr:row>
      <xdr:rowOff>171450</xdr:rowOff>
    </xdr:from>
    <xdr:to>
      <xdr:col>25</xdr:col>
      <xdr:colOff>349306</xdr:colOff>
      <xdr:row>252</xdr:row>
      <xdr:rowOff>68426</xdr:rowOff>
    </xdr:to>
    <xdr:pic>
      <xdr:nvPicPr>
        <xdr:cNvPr id="40" name="図 39">
          <a:extLst>
            <a:ext uri="{FF2B5EF4-FFF2-40B4-BE49-F238E27FC236}">
              <a16:creationId xmlns:a16="http://schemas.microsoft.com/office/drawing/2014/main" id="{93E291F8-80EC-45F2-AB10-AA4AF913752A}"/>
            </a:ext>
          </a:extLst>
        </xdr:cNvPr>
        <xdr:cNvPicPr>
          <a:picLocks noChangeAspect="1"/>
        </xdr:cNvPicPr>
      </xdr:nvPicPr>
      <xdr:blipFill>
        <a:blip xmlns:r="http://schemas.openxmlformats.org/officeDocument/2006/relationships" r:embed="rId16"/>
        <a:stretch>
          <a:fillRect/>
        </a:stretch>
      </xdr:blipFill>
      <xdr:spPr>
        <a:xfrm>
          <a:off x="1047750" y="56026050"/>
          <a:ext cx="14503456" cy="6583526"/>
        </a:xfrm>
        <a:prstGeom prst="rect">
          <a:avLst/>
        </a:prstGeom>
      </xdr:spPr>
    </xdr:pic>
    <xdr:clientData/>
  </xdr:twoCellAnchor>
  <xdr:twoCellAnchor editAs="oneCell">
    <xdr:from>
      <xdr:col>27</xdr:col>
      <xdr:colOff>284018</xdr:colOff>
      <xdr:row>225</xdr:row>
      <xdr:rowOff>138546</xdr:rowOff>
    </xdr:from>
    <xdr:to>
      <xdr:col>44</xdr:col>
      <xdr:colOff>457032</xdr:colOff>
      <xdr:row>252</xdr:row>
      <xdr:rowOff>11587</xdr:rowOff>
    </xdr:to>
    <xdr:pic>
      <xdr:nvPicPr>
        <xdr:cNvPr id="41" name="図 40">
          <a:extLst>
            <a:ext uri="{FF2B5EF4-FFF2-40B4-BE49-F238E27FC236}">
              <a16:creationId xmlns:a16="http://schemas.microsoft.com/office/drawing/2014/main" id="{3D53F441-94EC-4B51-BB4B-BB517DF82E54}"/>
            </a:ext>
          </a:extLst>
        </xdr:cNvPr>
        <xdr:cNvPicPr>
          <a:picLocks noChangeAspect="1"/>
        </xdr:cNvPicPr>
      </xdr:nvPicPr>
      <xdr:blipFill>
        <a:blip xmlns:r="http://schemas.openxmlformats.org/officeDocument/2006/relationships" r:embed="rId17"/>
        <a:stretch>
          <a:fillRect/>
        </a:stretch>
      </xdr:blipFill>
      <xdr:spPr>
        <a:xfrm>
          <a:off x="16705118" y="55993146"/>
          <a:ext cx="10536214" cy="6559591"/>
        </a:xfrm>
        <a:prstGeom prst="rect">
          <a:avLst/>
        </a:prstGeom>
      </xdr:spPr>
    </xdr:pic>
    <xdr:clientData/>
  </xdr:twoCellAnchor>
  <xdr:twoCellAnchor editAs="oneCell">
    <xdr:from>
      <xdr:col>21</xdr:col>
      <xdr:colOff>38100</xdr:colOff>
      <xdr:row>112</xdr:row>
      <xdr:rowOff>76200</xdr:rowOff>
    </xdr:from>
    <xdr:to>
      <xdr:col>37</xdr:col>
      <xdr:colOff>386152</xdr:colOff>
      <xdr:row>138</xdr:row>
      <xdr:rowOff>209041</xdr:rowOff>
    </xdr:to>
    <xdr:pic>
      <xdr:nvPicPr>
        <xdr:cNvPr id="2" name="図 1">
          <a:extLst>
            <a:ext uri="{FF2B5EF4-FFF2-40B4-BE49-F238E27FC236}">
              <a16:creationId xmlns:a16="http://schemas.microsoft.com/office/drawing/2014/main" id="{4CD6897D-F011-4B7B-A34D-29EAA78D65DB}"/>
            </a:ext>
          </a:extLst>
        </xdr:cNvPr>
        <xdr:cNvPicPr>
          <a:picLocks noChangeAspect="1"/>
        </xdr:cNvPicPr>
      </xdr:nvPicPr>
      <xdr:blipFill>
        <a:blip xmlns:r="http://schemas.openxmlformats.org/officeDocument/2006/relationships" r:embed="rId18"/>
        <a:stretch>
          <a:fillRect/>
        </a:stretch>
      </xdr:blipFill>
      <xdr:spPr>
        <a:xfrm>
          <a:off x="12801600" y="27946350"/>
          <a:ext cx="10101652" cy="6571741"/>
        </a:xfrm>
        <a:prstGeom prst="rect">
          <a:avLst/>
        </a:prstGeom>
      </xdr:spPr>
    </xdr:pic>
    <xdr:clientData/>
  </xdr:twoCellAnchor>
  <xdr:twoCellAnchor editAs="oneCell">
    <xdr:from>
      <xdr:col>1</xdr:col>
      <xdr:colOff>449384</xdr:colOff>
      <xdr:row>255</xdr:row>
      <xdr:rowOff>0</xdr:rowOff>
    </xdr:from>
    <xdr:to>
      <xdr:col>20</xdr:col>
      <xdr:colOff>326799</xdr:colOff>
      <xdr:row>281</xdr:row>
      <xdr:rowOff>84562</xdr:rowOff>
    </xdr:to>
    <xdr:pic>
      <xdr:nvPicPr>
        <xdr:cNvPr id="5" name="図 4">
          <a:extLst>
            <a:ext uri="{FF2B5EF4-FFF2-40B4-BE49-F238E27FC236}">
              <a16:creationId xmlns:a16="http://schemas.microsoft.com/office/drawing/2014/main" id="{6CDFB5A4-DE1F-451B-9893-B8794945AFF5}"/>
            </a:ext>
          </a:extLst>
        </xdr:cNvPr>
        <xdr:cNvPicPr>
          <a:picLocks noChangeAspect="1"/>
        </xdr:cNvPicPr>
      </xdr:nvPicPr>
      <xdr:blipFill>
        <a:blip xmlns:r="http://schemas.openxmlformats.org/officeDocument/2006/relationships" r:embed="rId19"/>
        <a:stretch>
          <a:fillRect/>
        </a:stretch>
      </xdr:blipFill>
      <xdr:spPr>
        <a:xfrm>
          <a:off x="1074615" y="62425385"/>
          <a:ext cx="11336722" cy="6434562"/>
        </a:xfrm>
        <a:prstGeom prst="rect">
          <a:avLst/>
        </a:prstGeom>
      </xdr:spPr>
    </xdr:pic>
    <xdr:clientData/>
  </xdr:twoCellAnchor>
  <xdr:twoCellAnchor editAs="oneCell">
    <xdr:from>
      <xdr:col>22</xdr:col>
      <xdr:colOff>0</xdr:colOff>
      <xdr:row>255</xdr:row>
      <xdr:rowOff>0</xdr:rowOff>
    </xdr:from>
    <xdr:to>
      <xdr:col>35</xdr:col>
      <xdr:colOff>31972</xdr:colOff>
      <xdr:row>281</xdr:row>
      <xdr:rowOff>107433</xdr:rowOff>
    </xdr:to>
    <xdr:pic>
      <xdr:nvPicPr>
        <xdr:cNvPr id="6" name="図 5">
          <a:extLst>
            <a:ext uri="{FF2B5EF4-FFF2-40B4-BE49-F238E27FC236}">
              <a16:creationId xmlns:a16="http://schemas.microsoft.com/office/drawing/2014/main" id="{9B7CA2E2-F466-40C4-9F35-D263D14EE2CC}"/>
            </a:ext>
          </a:extLst>
        </xdr:cNvPr>
        <xdr:cNvPicPr>
          <a:picLocks noChangeAspect="1"/>
        </xdr:cNvPicPr>
      </xdr:nvPicPr>
      <xdr:blipFill>
        <a:blip xmlns:r="http://schemas.openxmlformats.org/officeDocument/2006/relationships" r:embed="rId20"/>
        <a:stretch>
          <a:fillRect/>
        </a:stretch>
      </xdr:blipFill>
      <xdr:spPr>
        <a:xfrm>
          <a:off x="13295923" y="62425385"/>
          <a:ext cx="7905972" cy="6457433"/>
        </a:xfrm>
        <a:prstGeom prst="rect">
          <a:avLst/>
        </a:prstGeom>
      </xdr:spPr>
    </xdr:pic>
    <xdr:clientData/>
  </xdr:twoCellAnchor>
  <xdr:twoCellAnchor editAs="oneCell">
    <xdr:from>
      <xdr:col>1</xdr:col>
      <xdr:colOff>556845</xdr:colOff>
      <xdr:row>281</xdr:row>
      <xdr:rowOff>244229</xdr:rowOff>
    </xdr:from>
    <xdr:to>
      <xdr:col>17</xdr:col>
      <xdr:colOff>459456</xdr:colOff>
      <xdr:row>307</xdr:row>
      <xdr:rowOff>146538</xdr:rowOff>
    </xdr:to>
    <xdr:pic>
      <xdr:nvPicPr>
        <xdr:cNvPr id="16" name="図 15">
          <a:extLst>
            <a:ext uri="{FF2B5EF4-FFF2-40B4-BE49-F238E27FC236}">
              <a16:creationId xmlns:a16="http://schemas.microsoft.com/office/drawing/2014/main" id="{34C1D58C-6C53-4A76-9C5B-430D16AF3BCE}"/>
            </a:ext>
          </a:extLst>
        </xdr:cNvPr>
        <xdr:cNvPicPr>
          <a:picLocks noChangeAspect="1"/>
        </xdr:cNvPicPr>
      </xdr:nvPicPr>
      <xdr:blipFill>
        <a:blip xmlns:r="http://schemas.openxmlformats.org/officeDocument/2006/relationships" r:embed="rId21"/>
        <a:stretch>
          <a:fillRect/>
        </a:stretch>
      </xdr:blipFill>
      <xdr:spPr>
        <a:xfrm>
          <a:off x="1182076" y="69019614"/>
          <a:ext cx="9544842" cy="6252309"/>
        </a:xfrm>
        <a:prstGeom prst="rect">
          <a:avLst/>
        </a:prstGeom>
      </xdr:spPr>
    </xdr:pic>
    <xdr:clientData/>
  </xdr:twoCellAnchor>
  <xdr:twoCellAnchor editAs="oneCell">
    <xdr:from>
      <xdr:col>19</xdr:col>
      <xdr:colOff>87925</xdr:colOff>
      <xdr:row>282</xdr:row>
      <xdr:rowOff>39077</xdr:rowOff>
    </xdr:from>
    <xdr:to>
      <xdr:col>32</xdr:col>
      <xdr:colOff>13163</xdr:colOff>
      <xdr:row>308</xdr:row>
      <xdr:rowOff>138887</xdr:rowOff>
    </xdr:to>
    <xdr:pic>
      <xdr:nvPicPr>
        <xdr:cNvPr id="7" name="図 6">
          <a:extLst>
            <a:ext uri="{FF2B5EF4-FFF2-40B4-BE49-F238E27FC236}">
              <a16:creationId xmlns:a16="http://schemas.microsoft.com/office/drawing/2014/main" id="{C73452EA-1ECB-4498-B687-AC5348392EF8}"/>
            </a:ext>
          </a:extLst>
        </xdr:cNvPr>
        <xdr:cNvPicPr>
          <a:picLocks noChangeAspect="1"/>
        </xdr:cNvPicPr>
      </xdr:nvPicPr>
      <xdr:blipFill>
        <a:blip xmlns:r="http://schemas.openxmlformats.org/officeDocument/2006/relationships" r:embed="rId22"/>
        <a:stretch>
          <a:fillRect/>
        </a:stretch>
      </xdr:blipFill>
      <xdr:spPr>
        <a:xfrm>
          <a:off x="11566771" y="69058692"/>
          <a:ext cx="7799238" cy="6449810"/>
        </a:xfrm>
        <a:prstGeom prst="rect">
          <a:avLst/>
        </a:prstGeom>
      </xdr:spPr>
    </xdr:pic>
    <xdr:clientData/>
  </xdr:twoCellAnchor>
  <xdr:twoCellAnchor editAs="oneCell">
    <xdr:from>
      <xdr:col>2</xdr:col>
      <xdr:colOff>0</xdr:colOff>
      <xdr:row>310</xdr:row>
      <xdr:rowOff>0</xdr:rowOff>
    </xdr:from>
    <xdr:to>
      <xdr:col>17</xdr:col>
      <xdr:colOff>147144</xdr:colOff>
      <xdr:row>336</xdr:row>
      <xdr:rowOff>99810</xdr:rowOff>
    </xdr:to>
    <xdr:pic>
      <xdr:nvPicPr>
        <xdr:cNvPr id="8" name="図 7">
          <a:extLst>
            <a:ext uri="{FF2B5EF4-FFF2-40B4-BE49-F238E27FC236}">
              <a16:creationId xmlns:a16="http://schemas.microsoft.com/office/drawing/2014/main" id="{B499A0BC-DB34-4795-A049-B4FF913C10DC}"/>
            </a:ext>
          </a:extLst>
        </xdr:cNvPr>
        <xdr:cNvPicPr>
          <a:picLocks noChangeAspect="1"/>
        </xdr:cNvPicPr>
      </xdr:nvPicPr>
      <xdr:blipFill>
        <a:blip xmlns:r="http://schemas.openxmlformats.org/officeDocument/2006/relationships" r:embed="rId23"/>
        <a:stretch>
          <a:fillRect/>
        </a:stretch>
      </xdr:blipFill>
      <xdr:spPr>
        <a:xfrm>
          <a:off x="1182077" y="75858077"/>
          <a:ext cx="9232529" cy="6449810"/>
        </a:xfrm>
        <a:prstGeom prst="rect">
          <a:avLst/>
        </a:prstGeom>
      </xdr:spPr>
    </xdr:pic>
    <xdr:clientData/>
  </xdr:twoCellAnchor>
  <xdr:twoCellAnchor editAs="oneCell">
    <xdr:from>
      <xdr:col>18</xdr:col>
      <xdr:colOff>0</xdr:colOff>
      <xdr:row>310</xdr:row>
      <xdr:rowOff>0</xdr:rowOff>
    </xdr:from>
    <xdr:to>
      <xdr:col>31</xdr:col>
      <xdr:colOff>405543</xdr:colOff>
      <xdr:row>336</xdr:row>
      <xdr:rowOff>92186</xdr:rowOff>
    </xdr:to>
    <xdr:pic>
      <xdr:nvPicPr>
        <xdr:cNvPr id="20" name="図 19">
          <a:extLst>
            <a:ext uri="{FF2B5EF4-FFF2-40B4-BE49-F238E27FC236}">
              <a16:creationId xmlns:a16="http://schemas.microsoft.com/office/drawing/2014/main" id="{762212E4-B45F-4DE9-9218-3CC8EA5A0D0F}"/>
            </a:ext>
          </a:extLst>
        </xdr:cNvPr>
        <xdr:cNvPicPr>
          <a:picLocks noChangeAspect="1"/>
        </xdr:cNvPicPr>
      </xdr:nvPicPr>
      <xdr:blipFill>
        <a:blip xmlns:r="http://schemas.openxmlformats.org/officeDocument/2006/relationships" r:embed="rId24"/>
        <a:stretch>
          <a:fillRect/>
        </a:stretch>
      </xdr:blipFill>
      <xdr:spPr>
        <a:xfrm>
          <a:off x="10873154" y="75858077"/>
          <a:ext cx="8279543" cy="6442186"/>
        </a:xfrm>
        <a:prstGeom prst="rect">
          <a:avLst/>
        </a:prstGeom>
      </xdr:spPr>
    </xdr:pic>
    <xdr:clientData/>
  </xdr:twoCellAnchor>
  <xdr:twoCellAnchor editAs="oneCell">
    <xdr:from>
      <xdr:col>2</xdr:col>
      <xdr:colOff>0</xdr:colOff>
      <xdr:row>339</xdr:row>
      <xdr:rowOff>0</xdr:rowOff>
    </xdr:from>
    <xdr:to>
      <xdr:col>20</xdr:col>
      <xdr:colOff>53067</xdr:colOff>
      <xdr:row>365</xdr:row>
      <xdr:rowOff>130305</xdr:rowOff>
    </xdr:to>
    <xdr:pic>
      <xdr:nvPicPr>
        <xdr:cNvPr id="21" name="図 20">
          <a:extLst>
            <a:ext uri="{FF2B5EF4-FFF2-40B4-BE49-F238E27FC236}">
              <a16:creationId xmlns:a16="http://schemas.microsoft.com/office/drawing/2014/main" id="{3547AE4A-3418-4A3D-9827-E6D26BE6096C}"/>
            </a:ext>
          </a:extLst>
        </xdr:cNvPr>
        <xdr:cNvPicPr>
          <a:picLocks noChangeAspect="1"/>
        </xdr:cNvPicPr>
      </xdr:nvPicPr>
      <xdr:blipFill>
        <a:blip xmlns:r="http://schemas.openxmlformats.org/officeDocument/2006/relationships" r:embed="rId25"/>
        <a:stretch>
          <a:fillRect/>
        </a:stretch>
      </xdr:blipFill>
      <xdr:spPr>
        <a:xfrm>
          <a:off x="1182077" y="82940769"/>
          <a:ext cx="10955528" cy="6480305"/>
        </a:xfrm>
        <a:prstGeom prst="rect">
          <a:avLst/>
        </a:prstGeom>
      </xdr:spPr>
    </xdr:pic>
    <xdr:clientData/>
  </xdr:twoCellAnchor>
  <xdr:twoCellAnchor editAs="oneCell">
    <xdr:from>
      <xdr:col>21</xdr:col>
      <xdr:colOff>0</xdr:colOff>
      <xdr:row>339</xdr:row>
      <xdr:rowOff>0</xdr:rowOff>
    </xdr:from>
    <xdr:to>
      <xdr:col>33</xdr:col>
      <xdr:colOff>477564</xdr:colOff>
      <xdr:row>365</xdr:row>
      <xdr:rowOff>153177</xdr:rowOff>
    </xdr:to>
    <xdr:pic>
      <xdr:nvPicPr>
        <xdr:cNvPr id="22" name="図 21">
          <a:extLst>
            <a:ext uri="{FF2B5EF4-FFF2-40B4-BE49-F238E27FC236}">
              <a16:creationId xmlns:a16="http://schemas.microsoft.com/office/drawing/2014/main" id="{4026E038-C599-4D65-A9B1-4CB3789B6AF5}"/>
            </a:ext>
          </a:extLst>
        </xdr:cNvPr>
        <xdr:cNvPicPr>
          <a:picLocks noChangeAspect="1"/>
        </xdr:cNvPicPr>
      </xdr:nvPicPr>
      <xdr:blipFill>
        <a:blip xmlns:r="http://schemas.openxmlformats.org/officeDocument/2006/relationships" r:embed="rId26"/>
        <a:stretch>
          <a:fillRect/>
        </a:stretch>
      </xdr:blipFill>
      <xdr:spPr>
        <a:xfrm>
          <a:off x="12690231" y="82940769"/>
          <a:ext cx="7745871" cy="6503177"/>
        </a:xfrm>
        <a:prstGeom prst="rect">
          <a:avLst/>
        </a:prstGeom>
      </xdr:spPr>
    </xdr:pic>
    <xdr:clientData/>
  </xdr:twoCellAnchor>
  <xdr:twoCellAnchor editAs="oneCell">
    <xdr:from>
      <xdr:col>2</xdr:col>
      <xdr:colOff>0</xdr:colOff>
      <xdr:row>367</xdr:row>
      <xdr:rowOff>0</xdr:rowOff>
    </xdr:from>
    <xdr:to>
      <xdr:col>18</xdr:col>
      <xdr:colOff>402951</xdr:colOff>
      <xdr:row>393</xdr:row>
      <xdr:rowOff>61690</xdr:rowOff>
    </xdr:to>
    <xdr:pic>
      <xdr:nvPicPr>
        <xdr:cNvPr id="24" name="図 23">
          <a:extLst>
            <a:ext uri="{FF2B5EF4-FFF2-40B4-BE49-F238E27FC236}">
              <a16:creationId xmlns:a16="http://schemas.microsoft.com/office/drawing/2014/main" id="{3A59767B-5BDB-40DD-A7BD-1F356FFD29FA}"/>
            </a:ext>
          </a:extLst>
        </xdr:cNvPr>
        <xdr:cNvPicPr>
          <a:picLocks noChangeAspect="1"/>
        </xdr:cNvPicPr>
      </xdr:nvPicPr>
      <xdr:blipFill>
        <a:blip xmlns:r="http://schemas.openxmlformats.org/officeDocument/2006/relationships" r:embed="rId27"/>
        <a:stretch>
          <a:fillRect/>
        </a:stretch>
      </xdr:blipFill>
      <xdr:spPr>
        <a:xfrm>
          <a:off x="1182077" y="89779231"/>
          <a:ext cx="10094028" cy="6411690"/>
        </a:xfrm>
        <a:prstGeom prst="rect">
          <a:avLst/>
        </a:prstGeom>
      </xdr:spPr>
    </xdr:pic>
    <xdr:clientData/>
  </xdr:twoCellAnchor>
  <xdr:twoCellAnchor editAs="oneCell">
    <xdr:from>
      <xdr:col>20</xdr:col>
      <xdr:colOff>0</xdr:colOff>
      <xdr:row>367</xdr:row>
      <xdr:rowOff>0</xdr:rowOff>
    </xdr:from>
    <xdr:to>
      <xdr:col>33</xdr:col>
      <xdr:colOff>550397</xdr:colOff>
      <xdr:row>393</xdr:row>
      <xdr:rowOff>76938</xdr:rowOff>
    </xdr:to>
    <xdr:pic>
      <xdr:nvPicPr>
        <xdr:cNvPr id="25" name="図 24">
          <a:extLst>
            <a:ext uri="{FF2B5EF4-FFF2-40B4-BE49-F238E27FC236}">
              <a16:creationId xmlns:a16="http://schemas.microsoft.com/office/drawing/2014/main" id="{61168D6D-D131-4D4E-8C98-A5FEB96F914D}"/>
            </a:ext>
          </a:extLst>
        </xdr:cNvPr>
        <xdr:cNvPicPr>
          <a:picLocks noChangeAspect="1"/>
        </xdr:cNvPicPr>
      </xdr:nvPicPr>
      <xdr:blipFill>
        <a:blip xmlns:r="http://schemas.openxmlformats.org/officeDocument/2006/relationships" r:embed="rId28"/>
        <a:stretch>
          <a:fillRect/>
        </a:stretch>
      </xdr:blipFill>
      <xdr:spPr>
        <a:xfrm>
          <a:off x="12084538" y="89779231"/>
          <a:ext cx="8424397" cy="6426938"/>
        </a:xfrm>
        <a:prstGeom prst="rect">
          <a:avLst/>
        </a:prstGeom>
      </xdr:spPr>
    </xdr:pic>
    <xdr:clientData/>
  </xdr:twoCellAnchor>
  <xdr:twoCellAnchor editAs="oneCell">
    <xdr:from>
      <xdr:col>2</xdr:col>
      <xdr:colOff>0</xdr:colOff>
      <xdr:row>395</xdr:row>
      <xdr:rowOff>0</xdr:rowOff>
    </xdr:from>
    <xdr:to>
      <xdr:col>14</xdr:col>
      <xdr:colOff>538554</xdr:colOff>
      <xdr:row>421</xdr:row>
      <xdr:rowOff>92186</xdr:rowOff>
    </xdr:to>
    <xdr:pic>
      <xdr:nvPicPr>
        <xdr:cNvPr id="26" name="図 25">
          <a:extLst>
            <a:ext uri="{FF2B5EF4-FFF2-40B4-BE49-F238E27FC236}">
              <a16:creationId xmlns:a16="http://schemas.microsoft.com/office/drawing/2014/main" id="{E01775F0-BD22-4320-B491-841393748658}"/>
            </a:ext>
          </a:extLst>
        </xdr:cNvPr>
        <xdr:cNvPicPr>
          <a:picLocks noChangeAspect="1"/>
        </xdr:cNvPicPr>
      </xdr:nvPicPr>
      <xdr:blipFill>
        <a:blip xmlns:r="http://schemas.openxmlformats.org/officeDocument/2006/relationships" r:embed="rId29"/>
        <a:stretch>
          <a:fillRect/>
        </a:stretch>
      </xdr:blipFill>
      <xdr:spPr>
        <a:xfrm>
          <a:off x="1182077" y="96617692"/>
          <a:ext cx="7806862" cy="6442186"/>
        </a:xfrm>
        <a:prstGeom prst="rect">
          <a:avLst/>
        </a:prstGeom>
      </xdr:spPr>
    </xdr:pic>
    <xdr:clientData/>
  </xdr:twoCellAnchor>
  <xdr:twoCellAnchor editAs="oneCell">
    <xdr:from>
      <xdr:col>16</xdr:col>
      <xdr:colOff>0</xdr:colOff>
      <xdr:row>395</xdr:row>
      <xdr:rowOff>0</xdr:rowOff>
    </xdr:from>
    <xdr:to>
      <xdr:col>26</xdr:col>
      <xdr:colOff>370015</xdr:colOff>
      <xdr:row>421</xdr:row>
      <xdr:rowOff>137929</xdr:rowOff>
    </xdr:to>
    <xdr:pic>
      <xdr:nvPicPr>
        <xdr:cNvPr id="28" name="図 27">
          <a:extLst>
            <a:ext uri="{FF2B5EF4-FFF2-40B4-BE49-F238E27FC236}">
              <a16:creationId xmlns:a16="http://schemas.microsoft.com/office/drawing/2014/main" id="{BF67D8D4-B0D9-45BE-B79C-EE7AE66F9CD1}"/>
            </a:ext>
          </a:extLst>
        </xdr:cNvPr>
        <xdr:cNvPicPr>
          <a:picLocks noChangeAspect="1"/>
        </xdr:cNvPicPr>
      </xdr:nvPicPr>
      <xdr:blipFill>
        <a:blip xmlns:r="http://schemas.openxmlformats.org/officeDocument/2006/relationships" r:embed="rId30"/>
        <a:stretch>
          <a:fillRect/>
        </a:stretch>
      </xdr:blipFill>
      <xdr:spPr>
        <a:xfrm>
          <a:off x="9661769" y="96617692"/>
          <a:ext cx="6426938" cy="6487929"/>
        </a:xfrm>
        <a:prstGeom prst="rect">
          <a:avLst/>
        </a:prstGeom>
      </xdr:spPr>
    </xdr:pic>
    <xdr:clientData/>
  </xdr:twoCellAnchor>
  <xdr:twoCellAnchor editAs="oneCell">
    <xdr:from>
      <xdr:col>1</xdr:col>
      <xdr:colOff>508000</xdr:colOff>
      <xdr:row>423</xdr:row>
      <xdr:rowOff>205152</xdr:rowOff>
    </xdr:from>
    <xdr:to>
      <xdr:col>15</xdr:col>
      <xdr:colOff>150852</xdr:colOff>
      <xdr:row>450</xdr:row>
      <xdr:rowOff>106474</xdr:rowOff>
    </xdr:to>
    <xdr:pic>
      <xdr:nvPicPr>
        <xdr:cNvPr id="35" name="図 34">
          <a:extLst>
            <a:ext uri="{FF2B5EF4-FFF2-40B4-BE49-F238E27FC236}">
              <a16:creationId xmlns:a16="http://schemas.microsoft.com/office/drawing/2014/main" id="{123ADA78-8971-4D29-8C64-772A3BE8777F}"/>
            </a:ext>
          </a:extLst>
        </xdr:cNvPr>
        <xdr:cNvPicPr>
          <a:picLocks noChangeAspect="1"/>
        </xdr:cNvPicPr>
      </xdr:nvPicPr>
      <xdr:blipFill>
        <a:blip xmlns:r="http://schemas.openxmlformats.org/officeDocument/2006/relationships" r:embed="rId31"/>
        <a:stretch>
          <a:fillRect/>
        </a:stretch>
      </xdr:blipFill>
      <xdr:spPr>
        <a:xfrm>
          <a:off x="1133231" y="103661306"/>
          <a:ext cx="8073698" cy="6495553"/>
        </a:xfrm>
        <a:prstGeom prst="rect">
          <a:avLst/>
        </a:prstGeom>
      </xdr:spPr>
    </xdr:pic>
    <xdr:clientData/>
  </xdr:twoCellAnchor>
  <xdr:twoCellAnchor editAs="oneCell">
    <xdr:from>
      <xdr:col>16</xdr:col>
      <xdr:colOff>87924</xdr:colOff>
      <xdr:row>423</xdr:row>
      <xdr:rowOff>175847</xdr:rowOff>
    </xdr:from>
    <xdr:to>
      <xdr:col>31</xdr:col>
      <xdr:colOff>90214</xdr:colOff>
      <xdr:row>450</xdr:row>
      <xdr:rowOff>16178</xdr:rowOff>
    </xdr:to>
    <xdr:pic>
      <xdr:nvPicPr>
        <xdr:cNvPr id="39" name="図 38">
          <a:extLst>
            <a:ext uri="{FF2B5EF4-FFF2-40B4-BE49-F238E27FC236}">
              <a16:creationId xmlns:a16="http://schemas.microsoft.com/office/drawing/2014/main" id="{6F4B3301-833F-449B-B9FC-52E969B45622}"/>
            </a:ext>
          </a:extLst>
        </xdr:cNvPr>
        <xdr:cNvPicPr>
          <a:picLocks noChangeAspect="1"/>
        </xdr:cNvPicPr>
      </xdr:nvPicPr>
      <xdr:blipFill>
        <a:blip xmlns:r="http://schemas.openxmlformats.org/officeDocument/2006/relationships" r:embed="rId32"/>
        <a:stretch>
          <a:fillRect/>
        </a:stretch>
      </xdr:blipFill>
      <xdr:spPr>
        <a:xfrm>
          <a:off x="9749693" y="103632001"/>
          <a:ext cx="9087675" cy="6434562"/>
        </a:xfrm>
        <a:prstGeom prst="rect">
          <a:avLst/>
        </a:prstGeom>
      </xdr:spPr>
    </xdr:pic>
    <xdr:clientData/>
  </xdr:twoCellAnchor>
  <xdr:twoCellAnchor editAs="oneCell">
    <xdr:from>
      <xdr:col>2</xdr:col>
      <xdr:colOff>0</xdr:colOff>
      <xdr:row>453</xdr:row>
      <xdr:rowOff>0</xdr:rowOff>
    </xdr:from>
    <xdr:to>
      <xdr:col>15</xdr:col>
      <xdr:colOff>352176</xdr:colOff>
      <xdr:row>479</xdr:row>
      <xdr:rowOff>122681</xdr:rowOff>
    </xdr:to>
    <xdr:pic>
      <xdr:nvPicPr>
        <xdr:cNvPr id="48" name="図 47">
          <a:extLst>
            <a:ext uri="{FF2B5EF4-FFF2-40B4-BE49-F238E27FC236}">
              <a16:creationId xmlns:a16="http://schemas.microsoft.com/office/drawing/2014/main" id="{B428BAFE-BFE2-4D78-9D39-38BECAC94A4C}"/>
            </a:ext>
          </a:extLst>
        </xdr:cNvPr>
        <xdr:cNvPicPr>
          <a:picLocks noChangeAspect="1"/>
        </xdr:cNvPicPr>
      </xdr:nvPicPr>
      <xdr:blipFill>
        <a:blip xmlns:r="http://schemas.openxmlformats.org/officeDocument/2006/relationships" r:embed="rId33"/>
        <a:stretch>
          <a:fillRect/>
        </a:stretch>
      </xdr:blipFill>
      <xdr:spPr>
        <a:xfrm>
          <a:off x="1182077" y="110783077"/>
          <a:ext cx="8226176" cy="6472681"/>
        </a:xfrm>
        <a:prstGeom prst="rect">
          <a:avLst/>
        </a:prstGeom>
      </xdr:spPr>
    </xdr:pic>
    <xdr:clientData/>
  </xdr:twoCellAnchor>
  <xdr:twoCellAnchor editAs="oneCell">
    <xdr:from>
      <xdr:col>16</xdr:col>
      <xdr:colOff>0</xdr:colOff>
      <xdr:row>453</xdr:row>
      <xdr:rowOff>0</xdr:rowOff>
    </xdr:from>
    <xdr:to>
      <xdr:col>34</xdr:col>
      <xdr:colOff>136928</xdr:colOff>
      <xdr:row>479</xdr:row>
      <xdr:rowOff>107433</xdr:rowOff>
    </xdr:to>
    <xdr:pic>
      <xdr:nvPicPr>
        <xdr:cNvPr id="49" name="図 48">
          <a:extLst>
            <a:ext uri="{FF2B5EF4-FFF2-40B4-BE49-F238E27FC236}">
              <a16:creationId xmlns:a16="http://schemas.microsoft.com/office/drawing/2014/main" id="{902621EE-8953-47D7-8221-4C422E369823}"/>
            </a:ext>
          </a:extLst>
        </xdr:cNvPr>
        <xdr:cNvPicPr>
          <a:picLocks noChangeAspect="1"/>
        </xdr:cNvPicPr>
      </xdr:nvPicPr>
      <xdr:blipFill>
        <a:blip xmlns:r="http://schemas.openxmlformats.org/officeDocument/2006/relationships" r:embed="rId34"/>
        <a:stretch>
          <a:fillRect/>
        </a:stretch>
      </xdr:blipFill>
      <xdr:spPr>
        <a:xfrm>
          <a:off x="9661769" y="110783077"/>
          <a:ext cx="11039390" cy="6457433"/>
        </a:xfrm>
        <a:prstGeom prst="rect">
          <a:avLst/>
        </a:prstGeom>
      </xdr:spPr>
    </xdr:pic>
    <xdr:clientData/>
  </xdr:twoCellAnchor>
  <xdr:twoCellAnchor editAs="oneCell">
    <xdr:from>
      <xdr:col>2</xdr:col>
      <xdr:colOff>0</xdr:colOff>
      <xdr:row>482</xdr:row>
      <xdr:rowOff>0</xdr:rowOff>
    </xdr:from>
    <xdr:to>
      <xdr:col>18</xdr:col>
      <xdr:colOff>250473</xdr:colOff>
      <xdr:row>508</xdr:row>
      <xdr:rowOff>130305</xdr:rowOff>
    </xdr:to>
    <xdr:pic>
      <xdr:nvPicPr>
        <xdr:cNvPr id="50" name="図 49">
          <a:extLst>
            <a:ext uri="{FF2B5EF4-FFF2-40B4-BE49-F238E27FC236}">
              <a16:creationId xmlns:a16="http://schemas.microsoft.com/office/drawing/2014/main" id="{61FDB486-DC23-4D55-898D-CC5813EA1B85}"/>
            </a:ext>
          </a:extLst>
        </xdr:cNvPr>
        <xdr:cNvPicPr>
          <a:picLocks noChangeAspect="1"/>
        </xdr:cNvPicPr>
      </xdr:nvPicPr>
      <xdr:blipFill>
        <a:blip xmlns:r="http://schemas.openxmlformats.org/officeDocument/2006/relationships" r:embed="rId35"/>
        <a:stretch>
          <a:fillRect/>
        </a:stretch>
      </xdr:blipFill>
      <xdr:spPr>
        <a:xfrm>
          <a:off x="1182077" y="117865769"/>
          <a:ext cx="9941550" cy="6480305"/>
        </a:xfrm>
        <a:prstGeom prst="rect">
          <a:avLst/>
        </a:prstGeom>
      </xdr:spPr>
    </xdr:pic>
    <xdr:clientData/>
  </xdr:twoCellAnchor>
  <xdr:twoCellAnchor editAs="oneCell">
    <xdr:from>
      <xdr:col>19</xdr:col>
      <xdr:colOff>0</xdr:colOff>
      <xdr:row>482</xdr:row>
      <xdr:rowOff>0</xdr:rowOff>
    </xdr:from>
    <xdr:to>
      <xdr:col>36</xdr:col>
      <xdr:colOff>353803</xdr:colOff>
      <xdr:row>508</xdr:row>
      <xdr:rowOff>137929</xdr:rowOff>
    </xdr:to>
    <xdr:pic>
      <xdr:nvPicPr>
        <xdr:cNvPr id="51" name="図 50">
          <a:extLst>
            <a:ext uri="{FF2B5EF4-FFF2-40B4-BE49-F238E27FC236}">
              <a16:creationId xmlns:a16="http://schemas.microsoft.com/office/drawing/2014/main" id="{6AC4F272-54A5-4F75-81B5-206467D6B075}"/>
            </a:ext>
          </a:extLst>
        </xdr:cNvPr>
        <xdr:cNvPicPr>
          <a:picLocks noChangeAspect="1"/>
        </xdr:cNvPicPr>
      </xdr:nvPicPr>
      <xdr:blipFill>
        <a:blip xmlns:r="http://schemas.openxmlformats.org/officeDocument/2006/relationships" r:embed="rId36"/>
        <a:stretch>
          <a:fillRect/>
        </a:stretch>
      </xdr:blipFill>
      <xdr:spPr>
        <a:xfrm>
          <a:off x="11478846" y="117865769"/>
          <a:ext cx="10650572" cy="6487929"/>
        </a:xfrm>
        <a:prstGeom prst="rect">
          <a:avLst/>
        </a:prstGeom>
      </xdr:spPr>
    </xdr:pic>
    <xdr:clientData/>
  </xdr:twoCellAnchor>
  <xdr:twoCellAnchor editAs="oneCell">
    <xdr:from>
      <xdr:col>1</xdr:col>
      <xdr:colOff>263769</xdr:colOff>
      <xdr:row>511</xdr:row>
      <xdr:rowOff>29307</xdr:rowOff>
    </xdr:from>
    <xdr:to>
      <xdr:col>17</xdr:col>
      <xdr:colOff>29416</xdr:colOff>
      <xdr:row>537</xdr:row>
      <xdr:rowOff>75749</xdr:rowOff>
    </xdr:to>
    <xdr:pic>
      <xdr:nvPicPr>
        <xdr:cNvPr id="53" name="図 52">
          <a:extLst>
            <a:ext uri="{FF2B5EF4-FFF2-40B4-BE49-F238E27FC236}">
              <a16:creationId xmlns:a16="http://schemas.microsoft.com/office/drawing/2014/main" id="{68B45BD8-0FCE-452A-AE90-EB394B17C8E2}"/>
            </a:ext>
          </a:extLst>
        </xdr:cNvPr>
        <xdr:cNvPicPr>
          <a:picLocks noChangeAspect="1"/>
        </xdr:cNvPicPr>
      </xdr:nvPicPr>
      <xdr:blipFill>
        <a:blip xmlns:r="http://schemas.openxmlformats.org/officeDocument/2006/relationships" r:embed="rId37"/>
        <a:stretch>
          <a:fillRect/>
        </a:stretch>
      </xdr:blipFill>
      <xdr:spPr>
        <a:xfrm>
          <a:off x="889000" y="124977769"/>
          <a:ext cx="9407878" cy="6396442"/>
        </a:xfrm>
        <a:prstGeom prst="rect">
          <a:avLst/>
        </a:prstGeom>
      </xdr:spPr>
    </xdr:pic>
    <xdr:clientData/>
  </xdr:twoCellAnchor>
  <xdr:twoCellAnchor editAs="oneCell">
    <xdr:from>
      <xdr:col>18</xdr:col>
      <xdr:colOff>0</xdr:colOff>
      <xdr:row>511</xdr:row>
      <xdr:rowOff>0</xdr:rowOff>
    </xdr:from>
    <xdr:to>
      <xdr:col>37</xdr:col>
      <xdr:colOff>57285</xdr:colOff>
      <xdr:row>537</xdr:row>
      <xdr:rowOff>92186</xdr:rowOff>
    </xdr:to>
    <xdr:pic>
      <xdr:nvPicPr>
        <xdr:cNvPr id="54" name="図 53">
          <a:extLst>
            <a:ext uri="{FF2B5EF4-FFF2-40B4-BE49-F238E27FC236}">
              <a16:creationId xmlns:a16="http://schemas.microsoft.com/office/drawing/2014/main" id="{D1F6FAF2-0DCD-4204-9415-EB36D226AA41}"/>
            </a:ext>
          </a:extLst>
        </xdr:cNvPr>
        <xdr:cNvPicPr>
          <a:picLocks noChangeAspect="1"/>
        </xdr:cNvPicPr>
      </xdr:nvPicPr>
      <xdr:blipFill>
        <a:blip xmlns:r="http://schemas.openxmlformats.org/officeDocument/2006/relationships" r:embed="rId38"/>
        <a:stretch>
          <a:fillRect/>
        </a:stretch>
      </xdr:blipFill>
      <xdr:spPr>
        <a:xfrm>
          <a:off x="10873154" y="124948462"/>
          <a:ext cx="11565439" cy="6442186"/>
        </a:xfrm>
        <a:prstGeom prst="rect">
          <a:avLst/>
        </a:prstGeom>
      </xdr:spPr>
    </xdr:pic>
    <xdr:clientData/>
  </xdr:twoCellAnchor>
  <xdr:twoCellAnchor editAs="oneCell">
    <xdr:from>
      <xdr:col>1</xdr:col>
      <xdr:colOff>244231</xdr:colOff>
      <xdr:row>539</xdr:row>
      <xdr:rowOff>48846</xdr:rowOff>
    </xdr:from>
    <xdr:to>
      <xdr:col>24</xdr:col>
      <xdr:colOff>153768</xdr:colOff>
      <xdr:row>565</xdr:row>
      <xdr:rowOff>95288</xdr:rowOff>
    </xdr:to>
    <xdr:pic>
      <xdr:nvPicPr>
        <xdr:cNvPr id="56" name="図 55">
          <a:extLst>
            <a:ext uri="{FF2B5EF4-FFF2-40B4-BE49-F238E27FC236}">
              <a16:creationId xmlns:a16="http://schemas.microsoft.com/office/drawing/2014/main" id="{6EAA2E92-B1C6-4417-ADE4-E901CEB54302}"/>
            </a:ext>
          </a:extLst>
        </xdr:cNvPr>
        <xdr:cNvPicPr>
          <a:picLocks noChangeAspect="1"/>
        </xdr:cNvPicPr>
      </xdr:nvPicPr>
      <xdr:blipFill>
        <a:blip xmlns:r="http://schemas.openxmlformats.org/officeDocument/2006/relationships" r:embed="rId39"/>
        <a:stretch>
          <a:fillRect/>
        </a:stretch>
      </xdr:blipFill>
      <xdr:spPr>
        <a:xfrm>
          <a:off x="869462" y="131835769"/>
          <a:ext cx="13791614" cy="6396442"/>
        </a:xfrm>
        <a:prstGeom prst="rect">
          <a:avLst/>
        </a:prstGeom>
      </xdr:spPr>
    </xdr:pic>
    <xdr:clientData/>
  </xdr:twoCellAnchor>
  <xdr:twoCellAnchor editAs="oneCell">
    <xdr:from>
      <xdr:col>25</xdr:col>
      <xdr:colOff>0</xdr:colOff>
      <xdr:row>539</xdr:row>
      <xdr:rowOff>0</xdr:rowOff>
    </xdr:from>
    <xdr:to>
      <xdr:col>43</xdr:col>
      <xdr:colOff>495251</xdr:colOff>
      <xdr:row>565</xdr:row>
      <xdr:rowOff>160801</xdr:rowOff>
    </xdr:to>
    <xdr:pic>
      <xdr:nvPicPr>
        <xdr:cNvPr id="58" name="図 57">
          <a:extLst>
            <a:ext uri="{FF2B5EF4-FFF2-40B4-BE49-F238E27FC236}">
              <a16:creationId xmlns:a16="http://schemas.microsoft.com/office/drawing/2014/main" id="{99FE404C-7D67-40D2-9772-ACFCC868ED45}"/>
            </a:ext>
          </a:extLst>
        </xdr:cNvPr>
        <xdr:cNvPicPr>
          <a:picLocks noChangeAspect="1"/>
        </xdr:cNvPicPr>
      </xdr:nvPicPr>
      <xdr:blipFill>
        <a:blip xmlns:r="http://schemas.openxmlformats.org/officeDocument/2006/relationships" r:embed="rId40"/>
        <a:stretch>
          <a:fillRect/>
        </a:stretch>
      </xdr:blipFill>
      <xdr:spPr>
        <a:xfrm>
          <a:off x="15113000" y="131786923"/>
          <a:ext cx="11397713" cy="6510801"/>
        </a:xfrm>
        <a:prstGeom prst="rect">
          <a:avLst/>
        </a:prstGeom>
      </xdr:spPr>
    </xdr:pic>
    <xdr:clientData/>
  </xdr:twoCellAnchor>
  <xdr:twoCellAnchor editAs="oneCell">
    <xdr:from>
      <xdr:col>2</xdr:col>
      <xdr:colOff>0</xdr:colOff>
      <xdr:row>568</xdr:row>
      <xdr:rowOff>0</xdr:rowOff>
    </xdr:from>
    <xdr:to>
      <xdr:col>15</xdr:col>
      <xdr:colOff>214946</xdr:colOff>
      <xdr:row>594</xdr:row>
      <xdr:rowOff>84562</xdr:rowOff>
    </xdr:to>
    <xdr:pic>
      <xdr:nvPicPr>
        <xdr:cNvPr id="13" name="図 12">
          <a:extLst>
            <a:ext uri="{FF2B5EF4-FFF2-40B4-BE49-F238E27FC236}">
              <a16:creationId xmlns:a16="http://schemas.microsoft.com/office/drawing/2014/main" id="{62C78534-B6BF-4DDA-8DA3-E746E5C1DB87}"/>
            </a:ext>
          </a:extLst>
        </xdr:cNvPr>
        <xdr:cNvPicPr>
          <a:picLocks noChangeAspect="1"/>
        </xdr:cNvPicPr>
      </xdr:nvPicPr>
      <xdr:blipFill>
        <a:blip xmlns:r="http://schemas.openxmlformats.org/officeDocument/2006/relationships" r:embed="rId41"/>
        <a:stretch>
          <a:fillRect/>
        </a:stretch>
      </xdr:blipFill>
      <xdr:spPr>
        <a:xfrm>
          <a:off x="1182077" y="138869615"/>
          <a:ext cx="8088946" cy="6434562"/>
        </a:xfrm>
        <a:prstGeom prst="rect">
          <a:avLst/>
        </a:prstGeom>
      </xdr:spPr>
    </xdr:pic>
    <xdr:clientData/>
  </xdr:twoCellAnchor>
  <xdr:twoCellAnchor editAs="oneCell">
    <xdr:from>
      <xdr:col>16</xdr:col>
      <xdr:colOff>0</xdr:colOff>
      <xdr:row>568</xdr:row>
      <xdr:rowOff>0</xdr:rowOff>
    </xdr:from>
    <xdr:to>
      <xdr:col>29</xdr:col>
      <xdr:colOff>497029</xdr:colOff>
      <xdr:row>594</xdr:row>
      <xdr:rowOff>84562</xdr:rowOff>
    </xdr:to>
    <xdr:pic>
      <xdr:nvPicPr>
        <xdr:cNvPr id="17" name="図 16">
          <a:extLst>
            <a:ext uri="{FF2B5EF4-FFF2-40B4-BE49-F238E27FC236}">
              <a16:creationId xmlns:a16="http://schemas.microsoft.com/office/drawing/2014/main" id="{A91DDCC2-90F3-4B67-B92D-4A1679281B8E}"/>
            </a:ext>
          </a:extLst>
        </xdr:cNvPr>
        <xdr:cNvPicPr>
          <a:picLocks noChangeAspect="1"/>
        </xdr:cNvPicPr>
      </xdr:nvPicPr>
      <xdr:blipFill>
        <a:blip xmlns:r="http://schemas.openxmlformats.org/officeDocument/2006/relationships" r:embed="rId42"/>
        <a:stretch>
          <a:fillRect/>
        </a:stretch>
      </xdr:blipFill>
      <xdr:spPr>
        <a:xfrm>
          <a:off x="9661769" y="138869615"/>
          <a:ext cx="8371029" cy="6434562"/>
        </a:xfrm>
        <a:prstGeom prst="rect">
          <a:avLst/>
        </a:prstGeom>
      </xdr:spPr>
    </xdr:pic>
    <xdr:clientData/>
  </xdr:twoCellAnchor>
  <xdr:twoCellAnchor editAs="oneCell">
    <xdr:from>
      <xdr:col>2</xdr:col>
      <xdr:colOff>0</xdr:colOff>
      <xdr:row>596</xdr:row>
      <xdr:rowOff>0</xdr:rowOff>
    </xdr:from>
    <xdr:to>
      <xdr:col>19</xdr:col>
      <xdr:colOff>315684</xdr:colOff>
      <xdr:row>622</xdr:row>
      <xdr:rowOff>99810</xdr:rowOff>
    </xdr:to>
    <xdr:pic>
      <xdr:nvPicPr>
        <xdr:cNvPr id="30" name="図 29">
          <a:extLst>
            <a:ext uri="{FF2B5EF4-FFF2-40B4-BE49-F238E27FC236}">
              <a16:creationId xmlns:a16="http://schemas.microsoft.com/office/drawing/2014/main" id="{4E60E8BA-DFC2-4470-AFAA-D093428EDA90}"/>
            </a:ext>
          </a:extLst>
        </xdr:cNvPr>
        <xdr:cNvPicPr>
          <a:picLocks noChangeAspect="1"/>
        </xdr:cNvPicPr>
      </xdr:nvPicPr>
      <xdr:blipFill>
        <a:blip xmlns:r="http://schemas.openxmlformats.org/officeDocument/2006/relationships" r:embed="rId43"/>
        <a:stretch>
          <a:fillRect/>
        </a:stretch>
      </xdr:blipFill>
      <xdr:spPr>
        <a:xfrm>
          <a:off x="1182077" y="145708077"/>
          <a:ext cx="10612453" cy="6449810"/>
        </a:xfrm>
        <a:prstGeom prst="rect">
          <a:avLst/>
        </a:prstGeom>
      </xdr:spPr>
    </xdr:pic>
    <xdr:clientData/>
  </xdr:twoCellAnchor>
  <xdr:twoCellAnchor editAs="oneCell">
    <xdr:from>
      <xdr:col>20</xdr:col>
      <xdr:colOff>166078</xdr:colOff>
      <xdr:row>595</xdr:row>
      <xdr:rowOff>195385</xdr:rowOff>
    </xdr:from>
    <xdr:to>
      <xdr:col>38</xdr:col>
      <xdr:colOff>310630</xdr:colOff>
      <xdr:row>622</xdr:row>
      <xdr:rowOff>58587</xdr:rowOff>
    </xdr:to>
    <xdr:pic>
      <xdr:nvPicPr>
        <xdr:cNvPr id="32" name="図 31">
          <a:extLst>
            <a:ext uri="{FF2B5EF4-FFF2-40B4-BE49-F238E27FC236}">
              <a16:creationId xmlns:a16="http://schemas.microsoft.com/office/drawing/2014/main" id="{9C374AF4-A3AF-47E7-8606-C5BAD8B549C8}"/>
            </a:ext>
          </a:extLst>
        </xdr:cNvPr>
        <xdr:cNvPicPr>
          <a:picLocks noChangeAspect="1"/>
        </xdr:cNvPicPr>
      </xdr:nvPicPr>
      <xdr:blipFill>
        <a:blip xmlns:r="http://schemas.openxmlformats.org/officeDocument/2006/relationships" r:embed="rId44"/>
        <a:stretch>
          <a:fillRect/>
        </a:stretch>
      </xdr:blipFill>
      <xdr:spPr>
        <a:xfrm>
          <a:off x="12250616" y="145659231"/>
          <a:ext cx="11047014" cy="6457433"/>
        </a:xfrm>
        <a:prstGeom prst="rect">
          <a:avLst/>
        </a:prstGeom>
      </xdr:spPr>
    </xdr:pic>
    <xdr:clientData/>
  </xdr:twoCellAnchor>
  <xdr:twoCellAnchor editAs="oneCell">
    <xdr:from>
      <xdr:col>2</xdr:col>
      <xdr:colOff>0</xdr:colOff>
      <xdr:row>625</xdr:row>
      <xdr:rowOff>0</xdr:rowOff>
    </xdr:from>
    <xdr:to>
      <xdr:col>15</xdr:col>
      <xdr:colOff>24348</xdr:colOff>
      <xdr:row>651</xdr:row>
      <xdr:rowOff>122681</xdr:rowOff>
    </xdr:to>
    <xdr:pic>
      <xdr:nvPicPr>
        <xdr:cNvPr id="34" name="図 33">
          <a:extLst>
            <a:ext uri="{FF2B5EF4-FFF2-40B4-BE49-F238E27FC236}">
              <a16:creationId xmlns:a16="http://schemas.microsoft.com/office/drawing/2014/main" id="{CC5858FF-C1C6-4562-89F0-97F9C7D7FD44}"/>
            </a:ext>
          </a:extLst>
        </xdr:cNvPr>
        <xdr:cNvPicPr>
          <a:picLocks noChangeAspect="1"/>
        </xdr:cNvPicPr>
      </xdr:nvPicPr>
      <xdr:blipFill>
        <a:blip xmlns:r="http://schemas.openxmlformats.org/officeDocument/2006/relationships" r:embed="rId45"/>
        <a:stretch>
          <a:fillRect/>
        </a:stretch>
      </xdr:blipFill>
      <xdr:spPr>
        <a:xfrm>
          <a:off x="1182077" y="152790769"/>
          <a:ext cx="7898348" cy="6472681"/>
        </a:xfrm>
        <a:prstGeom prst="rect">
          <a:avLst/>
        </a:prstGeom>
      </xdr:spPr>
    </xdr:pic>
    <xdr:clientData/>
  </xdr:twoCellAnchor>
  <xdr:twoCellAnchor editAs="oneCell">
    <xdr:from>
      <xdr:col>16</xdr:col>
      <xdr:colOff>0</xdr:colOff>
      <xdr:row>625</xdr:row>
      <xdr:rowOff>0</xdr:rowOff>
    </xdr:from>
    <xdr:to>
      <xdr:col>32</xdr:col>
      <xdr:colOff>235226</xdr:colOff>
      <xdr:row>651</xdr:row>
      <xdr:rowOff>145553</xdr:rowOff>
    </xdr:to>
    <xdr:pic>
      <xdr:nvPicPr>
        <xdr:cNvPr id="42" name="図 41">
          <a:extLst>
            <a:ext uri="{FF2B5EF4-FFF2-40B4-BE49-F238E27FC236}">
              <a16:creationId xmlns:a16="http://schemas.microsoft.com/office/drawing/2014/main" id="{E5890B10-0538-4E36-9DC5-BF9CDABC3E28}"/>
            </a:ext>
          </a:extLst>
        </xdr:cNvPr>
        <xdr:cNvPicPr>
          <a:picLocks noChangeAspect="1"/>
        </xdr:cNvPicPr>
      </xdr:nvPicPr>
      <xdr:blipFill>
        <a:blip xmlns:r="http://schemas.openxmlformats.org/officeDocument/2006/relationships" r:embed="rId46"/>
        <a:stretch>
          <a:fillRect/>
        </a:stretch>
      </xdr:blipFill>
      <xdr:spPr>
        <a:xfrm>
          <a:off x="9661769" y="152790769"/>
          <a:ext cx="9926303" cy="6495553"/>
        </a:xfrm>
        <a:prstGeom prst="rect">
          <a:avLst/>
        </a:prstGeom>
      </xdr:spPr>
    </xdr:pic>
    <xdr:clientData/>
  </xdr:twoCellAnchor>
  <xdr:twoCellAnchor editAs="oneCell">
    <xdr:from>
      <xdr:col>2</xdr:col>
      <xdr:colOff>0</xdr:colOff>
      <xdr:row>654</xdr:row>
      <xdr:rowOff>0</xdr:rowOff>
    </xdr:from>
    <xdr:to>
      <xdr:col>15</xdr:col>
      <xdr:colOff>382671</xdr:colOff>
      <xdr:row>680</xdr:row>
      <xdr:rowOff>99810</xdr:rowOff>
    </xdr:to>
    <xdr:pic>
      <xdr:nvPicPr>
        <xdr:cNvPr id="43" name="図 42">
          <a:extLst>
            <a:ext uri="{FF2B5EF4-FFF2-40B4-BE49-F238E27FC236}">
              <a16:creationId xmlns:a16="http://schemas.microsoft.com/office/drawing/2014/main" id="{3D96474E-DDCF-4508-BCCB-EC6F29DA9C1C}"/>
            </a:ext>
          </a:extLst>
        </xdr:cNvPr>
        <xdr:cNvPicPr>
          <a:picLocks noChangeAspect="1"/>
        </xdr:cNvPicPr>
      </xdr:nvPicPr>
      <xdr:blipFill>
        <a:blip xmlns:r="http://schemas.openxmlformats.org/officeDocument/2006/relationships" r:embed="rId47"/>
        <a:stretch>
          <a:fillRect/>
        </a:stretch>
      </xdr:blipFill>
      <xdr:spPr>
        <a:xfrm>
          <a:off x="1182077" y="159873462"/>
          <a:ext cx="8256671" cy="6449810"/>
        </a:xfrm>
        <a:prstGeom prst="rect">
          <a:avLst/>
        </a:prstGeom>
      </xdr:spPr>
    </xdr:pic>
    <xdr:clientData/>
  </xdr:twoCellAnchor>
  <xdr:twoCellAnchor editAs="oneCell">
    <xdr:from>
      <xdr:col>16</xdr:col>
      <xdr:colOff>0</xdr:colOff>
      <xdr:row>654</xdr:row>
      <xdr:rowOff>0</xdr:rowOff>
    </xdr:from>
    <xdr:to>
      <xdr:col>29</xdr:col>
      <xdr:colOff>207322</xdr:colOff>
      <xdr:row>680</xdr:row>
      <xdr:rowOff>69314</xdr:rowOff>
    </xdr:to>
    <xdr:pic>
      <xdr:nvPicPr>
        <xdr:cNvPr id="44" name="図 43">
          <a:extLst>
            <a:ext uri="{FF2B5EF4-FFF2-40B4-BE49-F238E27FC236}">
              <a16:creationId xmlns:a16="http://schemas.microsoft.com/office/drawing/2014/main" id="{511282A8-1105-47FE-82FF-C03EE4373DEB}"/>
            </a:ext>
          </a:extLst>
        </xdr:cNvPr>
        <xdr:cNvPicPr>
          <a:picLocks noChangeAspect="1"/>
        </xdr:cNvPicPr>
      </xdr:nvPicPr>
      <xdr:blipFill>
        <a:blip xmlns:r="http://schemas.openxmlformats.org/officeDocument/2006/relationships" r:embed="rId48"/>
        <a:stretch>
          <a:fillRect/>
        </a:stretch>
      </xdr:blipFill>
      <xdr:spPr>
        <a:xfrm>
          <a:off x="9661769" y="159873462"/>
          <a:ext cx="8081322" cy="6419314"/>
        </a:xfrm>
        <a:prstGeom prst="rect">
          <a:avLst/>
        </a:prstGeom>
      </xdr:spPr>
    </xdr:pic>
    <xdr:clientData/>
  </xdr:twoCellAnchor>
  <xdr:twoCellAnchor editAs="oneCell">
    <xdr:from>
      <xdr:col>2</xdr:col>
      <xdr:colOff>0</xdr:colOff>
      <xdr:row>682</xdr:row>
      <xdr:rowOff>0</xdr:rowOff>
    </xdr:from>
    <xdr:to>
      <xdr:col>15</xdr:col>
      <xdr:colOff>405543</xdr:colOff>
      <xdr:row>708</xdr:row>
      <xdr:rowOff>107433</xdr:rowOff>
    </xdr:to>
    <xdr:pic>
      <xdr:nvPicPr>
        <xdr:cNvPr id="46" name="図 45">
          <a:extLst>
            <a:ext uri="{FF2B5EF4-FFF2-40B4-BE49-F238E27FC236}">
              <a16:creationId xmlns:a16="http://schemas.microsoft.com/office/drawing/2014/main" id="{F43C09BC-FD25-4F38-A287-4AEDAC4C8E80}"/>
            </a:ext>
          </a:extLst>
        </xdr:cNvPr>
        <xdr:cNvPicPr>
          <a:picLocks noChangeAspect="1"/>
        </xdr:cNvPicPr>
      </xdr:nvPicPr>
      <xdr:blipFill>
        <a:blip xmlns:r="http://schemas.openxmlformats.org/officeDocument/2006/relationships" r:embed="rId49"/>
        <a:stretch>
          <a:fillRect/>
        </a:stretch>
      </xdr:blipFill>
      <xdr:spPr>
        <a:xfrm>
          <a:off x="1182077" y="166711923"/>
          <a:ext cx="8279543" cy="6457433"/>
        </a:xfrm>
        <a:prstGeom prst="rect">
          <a:avLst/>
        </a:prstGeom>
      </xdr:spPr>
    </xdr:pic>
    <xdr:clientData/>
  </xdr:twoCellAnchor>
  <xdr:twoCellAnchor editAs="oneCell">
    <xdr:from>
      <xdr:col>16</xdr:col>
      <xdr:colOff>0</xdr:colOff>
      <xdr:row>682</xdr:row>
      <xdr:rowOff>0</xdr:rowOff>
    </xdr:from>
    <xdr:to>
      <xdr:col>30</xdr:col>
      <xdr:colOff>501248</xdr:colOff>
      <xdr:row>708</xdr:row>
      <xdr:rowOff>69314</xdr:rowOff>
    </xdr:to>
    <xdr:pic>
      <xdr:nvPicPr>
        <xdr:cNvPr id="47" name="図 46">
          <a:extLst>
            <a:ext uri="{FF2B5EF4-FFF2-40B4-BE49-F238E27FC236}">
              <a16:creationId xmlns:a16="http://schemas.microsoft.com/office/drawing/2014/main" id="{D82BFE8E-E793-4FF6-9A0B-3250853EE3E5}"/>
            </a:ext>
          </a:extLst>
        </xdr:cNvPr>
        <xdr:cNvPicPr>
          <a:picLocks noChangeAspect="1"/>
        </xdr:cNvPicPr>
      </xdr:nvPicPr>
      <xdr:blipFill>
        <a:blip xmlns:r="http://schemas.openxmlformats.org/officeDocument/2006/relationships" r:embed="rId50"/>
        <a:stretch>
          <a:fillRect/>
        </a:stretch>
      </xdr:blipFill>
      <xdr:spPr>
        <a:xfrm>
          <a:off x="9661769" y="166711923"/>
          <a:ext cx="8980941" cy="6419314"/>
        </a:xfrm>
        <a:prstGeom prst="rect">
          <a:avLst/>
        </a:prstGeom>
      </xdr:spPr>
    </xdr:pic>
    <xdr:clientData/>
  </xdr:twoCellAnchor>
  <xdr:twoCellAnchor editAs="oneCell">
    <xdr:from>
      <xdr:col>2</xdr:col>
      <xdr:colOff>0</xdr:colOff>
      <xdr:row>711</xdr:row>
      <xdr:rowOff>0</xdr:rowOff>
    </xdr:from>
    <xdr:to>
      <xdr:col>17</xdr:col>
      <xdr:colOff>48033</xdr:colOff>
      <xdr:row>737</xdr:row>
      <xdr:rowOff>92186</xdr:rowOff>
    </xdr:to>
    <xdr:pic>
      <xdr:nvPicPr>
        <xdr:cNvPr id="52" name="図 51">
          <a:extLst>
            <a:ext uri="{FF2B5EF4-FFF2-40B4-BE49-F238E27FC236}">
              <a16:creationId xmlns:a16="http://schemas.microsoft.com/office/drawing/2014/main" id="{F0692F29-A9BE-4F39-856F-9BCA81B92A01}"/>
            </a:ext>
          </a:extLst>
        </xdr:cNvPr>
        <xdr:cNvPicPr>
          <a:picLocks noChangeAspect="1"/>
        </xdr:cNvPicPr>
      </xdr:nvPicPr>
      <xdr:blipFill>
        <a:blip xmlns:r="http://schemas.openxmlformats.org/officeDocument/2006/relationships" r:embed="rId51"/>
        <a:stretch>
          <a:fillRect/>
        </a:stretch>
      </xdr:blipFill>
      <xdr:spPr>
        <a:xfrm>
          <a:off x="1182077" y="173794615"/>
          <a:ext cx="9133418" cy="6442186"/>
        </a:xfrm>
        <a:prstGeom prst="rect">
          <a:avLst/>
        </a:prstGeom>
      </xdr:spPr>
    </xdr:pic>
    <xdr:clientData/>
  </xdr:twoCellAnchor>
  <xdr:twoCellAnchor editAs="oneCell">
    <xdr:from>
      <xdr:col>18</xdr:col>
      <xdr:colOff>0</xdr:colOff>
      <xdr:row>711</xdr:row>
      <xdr:rowOff>0</xdr:rowOff>
    </xdr:from>
    <xdr:to>
      <xdr:col>35</xdr:col>
      <xdr:colOff>208949</xdr:colOff>
      <xdr:row>737</xdr:row>
      <xdr:rowOff>122681</xdr:rowOff>
    </xdr:to>
    <xdr:pic>
      <xdr:nvPicPr>
        <xdr:cNvPr id="55" name="図 54">
          <a:extLst>
            <a:ext uri="{FF2B5EF4-FFF2-40B4-BE49-F238E27FC236}">
              <a16:creationId xmlns:a16="http://schemas.microsoft.com/office/drawing/2014/main" id="{14A64D36-8581-4184-BC9C-1091412BB1A2}"/>
            </a:ext>
          </a:extLst>
        </xdr:cNvPr>
        <xdr:cNvPicPr>
          <a:picLocks noChangeAspect="1"/>
        </xdr:cNvPicPr>
      </xdr:nvPicPr>
      <xdr:blipFill>
        <a:blip xmlns:r="http://schemas.openxmlformats.org/officeDocument/2006/relationships" r:embed="rId52"/>
        <a:stretch>
          <a:fillRect/>
        </a:stretch>
      </xdr:blipFill>
      <xdr:spPr>
        <a:xfrm>
          <a:off x="10873154" y="173794615"/>
          <a:ext cx="10505718" cy="6472681"/>
        </a:xfrm>
        <a:prstGeom prst="rect">
          <a:avLst/>
        </a:prstGeom>
      </xdr:spPr>
    </xdr:pic>
    <xdr:clientData/>
  </xdr:twoCellAnchor>
  <xdr:twoCellAnchor editAs="oneCell">
    <xdr:from>
      <xdr:col>2</xdr:col>
      <xdr:colOff>0</xdr:colOff>
      <xdr:row>742</xdr:row>
      <xdr:rowOff>0</xdr:rowOff>
    </xdr:from>
    <xdr:to>
      <xdr:col>15</xdr:col>
      <xdr:colOff>253065</xdr:colOff>
      <xdr:row>768</xdr:row>
      <xdr:rowOff>84562</xdr:rowOff>
    </xdr:to>
    <xdr:pic>
      <xdr:nvPicPr>
        <xdr:cNvPr id="61" name="図 60">
          <a:extLst>
            <a:ext uri="{FF2B5EF4-FFF2-40B4-BE49-F238E27FC236}">
              <a16:creationId xmlns:a16="http://schemas.microsoft.com/office/drawing/2014/main" id="{89591028-DC02-44E5-8E78-AA90C824F6E1}"/>
            </a:ext>
          </a:extLst>
        </xdr:cNvPr>
        <xdr:cNvPicPr>
          <a:picLocks noChangeAspect="1"/>
        </xdr:cNvPicPr>
      </xdr:nvPicPr>
      <xdr:blipFill>
        <a:blip xmlns:r="http://schemas.openxmlformats.org/officeDocument/2006/relationships" r:embed="rId53"/>
        <a:stretch>
          <a:fillRect/>
        </a:stretch>
      </xdr:blipFill>
      <xdr:spPr>
        <a:xfrm>
          <a:off x="1182077" y="181561154"/>
          <a:ext cx="8127065" cy="6434562"/>
        </a:xfrm>
        <a:prstGeom prst="rect">
          <a:avLst/>
        </a:prstGeom>
      </xdr:spPr>
    </xdr:pic>
    <xdr:clientData/>
  </xdr:twoCellAnchor>
  <xdr:twoCellAnchor editAs="oneCell">
    <xdr:from>
      <xdr:col>16</xdr:col>
      <xdr:colOff>0</xdr:colOff>
      <xdr:row>742</xdr:row>
      <xdr:rowOff>0</xdr:rowOff>
    </xdr:from>
    <xdr:to>
      <xdr:col>30</xdr:col>
      <xdr:colOff>585110</xdr:colOff>
      <xdr:row>768</xdr:row>
      <xdr:rowOff>145553</xdr:rowOff>
    </xdr:to>
    <xdr:pic>
      <xdr:nvPicPr>
        <xdr:cNvPr id="62" name="図 61">
          <a:extLst>
            <a:ext uri="{FF2B5EF4-FFF2-40B4-BE49-F238E27FC236}">
              <a16:creationId xmlns:a16="http://schemas.microsoft.com/office/drawing/2014/main" id="{5D084E09-1ECC-4F73-9BB1-5656777841C3}"/>
            </a:ext>
          </a:extLst>
        </xdr:cNvPr>
        <xdr:cNvPicPr>
          <a:picLocks noChangeAspect="1"/>
        </xdr:cNvPicPr>
      </xdr:nvPicPr>
      <xdr:blipFill>
        <a:blip xmlns:r="http://schemas.openxmlformats.org/officeDocument/2006/relationships" r:embed="rId54"/>
        <a:stretch>
          <a:fillRect/>
        </a:stretch>
      </xdr:blipFill>
      <xdr:spPr>
        <a:xfrm>
          <a:off x="9661769" y="181561154"/>
          <a:ext cx="9064803" cy="6495553"/>
        </a:xfrm>
        <a:prstGeom prst="rect">
          <a:avLst/>
        </a:prstGeom>
      </xdr:spPr>
    </xdr:pic>
    <xdr:clientData/>
  </xdr:twoCellAnchor>
  <xdr:twoCellAnchor editAs="oneCell">
    <xdr:from>
      <xdr:col>2</xdr:col>
      <xdr:colOff>0</xdr:colOff>
      <xdr:row>771</xdr:row>
      <xdr:rowOff>0</xdr:rowOff>
    </xdr:from>
    <xdr:to>
      <xdr:col>17</xdr:col>
      <xdr:colOff>231007</xdr:colOff>
      <xdr:row>797</xdr:row>
      <xdr:rowOff>76938</xdr:rowOff>
    </xdr:to>
    <xdr:pic>
      <xdr:nvPicPr>
        <xdr:cNvPr id="63" name="図 62">
          <a:extLst>
            <a:ext uri="{FF2B5EF4-FFF2-40B4-BE49-F238E27FC236}">
              <a16:creationId xmlns:a16="http://schemas.microsoft.com/office/drawing/2014/main" id="{F8F5AE97-9DE1-4707-BFF1-1DD66E2A66D2}"/>
            </a:ext>
          </a:extLst>
        </xdr:cNvPr>
        <xdr:cNvPicPr>
          <a:picLocks noChangeAspect="1"/>
        </xdr:cNvPicPr>
      </xdr:nvPicPr>
      <xdr:blipFill>
        <a:blip xmlns:r="http://schemas.openxmlformats.org/officeDocument/2006/relationships" r:embed="rId55"/>
        <a:stretch>
          <a:fillRect/>
        </a:stretch>
      </xdr:blipFill>
      <xdr:spPr>
        <a:xfrm>
          <a:off x="1182077" y="188643846"/>
          <a:ext cx="9316392" cy="6426938"/>
        </a:xfrm>
        <a:prstGeom prst="rect">
          <a:avLst/>
        </a:prstGeom>
      </xdr:spPr>
    </xdr:pic>
    <xdr:clientData/>
  </xdr:twoCellAnchor>
  <xdr:twoCellAnchor editAs="oneCell">
    <xdr:from>
      <xdr:col>18</xdr:col>
      <xdr:colOff>0</xdr:colOff>
      <xdr:row>771</xdr:row>
      <xdr:rowOff>0</xdr:rowOff>
    </xdr:from>
    <xdr:to>
      <xdr:col>36</xdr:col>
      <xdr:colOff>411389</xdr:colOff>
      <xdr:row>797</xdr:row>
      <xdr:rowOff>130305</xdr:rowOff>
    </xdr:to>
    <xdr:pic>
      <xdr:nvPicPr>
        <xdr:cNvPr id="64" name="図 63">
          <a:extLst>
            <a:ext uri="{FF2B5EF4-FFF2-40B4-BE49-F238E27FC236}">
              <a16:creationId xmlns:a16="http://schemas.microsoft.com/office/drawing/2014/main" id="{3D977D2D-F5DE-4FAE-9F39-2F769AF688C7}"/>
            </a:ext>
          </a:extLst>
        </xdr:cNvPr>
        <xdr:cNvPicPr>
          <a:picLocks noChangeAspect="1"/>
        </xdr:cNvPicPr>
      </xdr:nvPicPr>
      <xdr:blipFill>
        <a:blip xmlns:r="http://schemas.openxmlformats.org/officeDocument/2006/relationships" r:embed="rId56"/>
        <a:stretch>
          <a:fillRect/>
        </a:stretch>
      </xdr:blipFill>
      <xdr:spPr>
        <a:xfrm>
          <a:off x="10873154" y="188643846"/>
          <a:ext cx="11313850" cy="6480305"/>
        </a:xfrm>
        <a:prstGeom prst="rect">
          <a:avLst/>
        </a:prstGeom>
      </xdr:spPr>
    </xdr:pic>
    <xdr:clientData/>
  </xdr:twoCellAnchor>
  <xdr:twoCellAnchor editAs="oneCell">
    <xdr:from>
      <xdr:col>2</xdr:col>
      <xdr:colOff>0</xdr:colOff>
      <xdr:row>799</xdr:row>
      <xdr:rowOff>0</xdr:rowOff>
    </xdr:from>
    <xdr:to>
      <xdr:col>20</xdr:col>
      <xdr:colOff>373270</xdr:colOff>
      <xdr:row>825</xdr:row>
      <xdr:rowOff>122681</xdr:rowOff>
    </xdr:to>
    <xdr:pic>
      <xdr:nvPicPr>
        <xdr:cNvPr id="67" name="図 66">
          <a:extLst>
            <a:ext uri="{FF2B5EF4-FFF2-40B4-BE49-F238E27FC236}">
              <a16:creationId xmlns:a16="http://schemas.microsoft.com/office/drawing/2014/main" id="{5E7035DE-540E-4E23-A227-CC32FD40110A}"/>
            </a:ext>
          </a:extLst>
        </xdr:cNvPr>
        <xdr:cNvPicPr>
          <a:picLocks noChangeAspect="1"/>
        </xdr:cNvPicPr>
      </xdr:nvPicPr>
      <xdr:blipFill>
        <a:blip xmlns:r="http://schemas.openxmlformats.org/officeDocument/2006/relationships" r:embed="rId57"/>
        <a:stretch>
          <a:fillRect/>
        </a:stretch>
      </xdr:blipFill>
      <xdr:spPr>
        <a:xfrm>
          <a:off x="1182077" y="195482308"/>
          <a:ext cx="11275731" cy="6472681"/>
        </a:xfrm>
        <a:prstGeom prst="rect">
          <a:avLst/>
        </a:prstGeom>
      </xdr:spPr>
    </xdr:pic>
    <xdr:clientData/>
  </xdr:twoCellAnchor>
  <xdr:twoCellAnchor editAs="oneCell">
    <xdr:from>
      <xdr:col>21</xdr:col>
      <xdr:colOff>0</xdr:colOff>
      <xdr:row>799</xdr:row>
      <xdr:rowOff>0</xdr:rowOff>
    </xdr:from>
    <xdr:to>
      <xdr:col>41</xdr:col>
      <xdr:colOff>61504</xdr:colOff>
      <xdr:row>825</xdr:row>
      <xdr:rowOff>107433</xdr:rowOff>
    </xdr:to>
    <xdr:pic>
      <xdr:nvPicPr>
        <xdr:cNvPr id="69" name="図 68">
          <a:extLst>
            <a:ext uri="{FF2B5EF4-FFF2-40B4-BE49-F238E27FC236}">
              <a16:creationId xmlns:a16="http://schemas.microsoft.com/office/drawing/2014/main" id="{9A9234A5-3A4F-4E66-A236-21ADBC843BDE}"/>
            </a:ext>
          </a:extLst>
        </xdr:cNvPr>
        <xdr:cNvPicPr>
          <a:picLocks noChangeAspect="1"/>
        </xdr:cNvPicPr>
      </xdr:nvPicPr>
      <xdr:blipFill>
        <a:blip xmlns:r="http://schemas.openxmlformats.org/officeDocument/2006/relationships" r:embed="rId58"/>
        <a:stretch>
          <a:fillRect/>
        </a:stretch>
      </xdr:blipFill>
      <xdr:spPr>
        <a:xfrm>
          <a:off x="12690231" y="195482308"/>
          <a:ext cx="12175350" cy="6457433"/>
        </a:xfrm>
        <a:prstGeom prst="rect">
          <a:avLst/>
        </a:prstGeom>
      </xdr:spPr>
    </xdr:pic>
    <xdr:clientData/>
  </xdr:twoCellAnchor>
  <xdr:twoCellAnchor editAs="oneCell">
    <xdr:from>
      <xdr:col>2</xdr:col>
      <xdr:colOff>0</xdr:colOff>
      <xdr:row>828</xdr:row>
      <xdr:rowOff>0</xdr:rowOff>
    </xdr:from>
    <xdr:to>
      <xdr:col>13</xdr:col>
      <xdr:colOff>458097</xdr:colOff>
      <xdr:row>854</xdr:row>
      <xdr:rowOff>99810</xdr:rowOff>
    </xdr:to>
    <xdr:pic>
      <xdr:nvPicPr>
        <xdr:cNvPr id="72" name="図 71">
          <a:extLst>
            <a:ext uri="{FF2B5EF4-FFF2-40B4-BE49-F238E27FC236}">
              <a16:creationId xmlns:a16="http://schemas.microsoft.com/office/drawing/2014/main" id="{5552AF7C-C7C1-4783-A8FC-48B084E4A281}"/>
            </a:ext>
          </a:extLst>
        </xdr:cNvPr>
        <xdr:cNvPicPr>
          <a:picLocks noChangeAspect="1"/>
        </xdr:cNvPicPr>
      </xdr:nvPicPr>
      <xdr:blipFill>
        <a:blip xmlns:r="http://schemas.openxmlformats.org/officeDocument/2006/relationships" r:embed="rId59"/>
        <a:stretch>
          <a:fillRect/>
        </a:stretch>
      </xdr:blipFill>
      <xdr:spPr>
        <a:xfrm>
          <a:off x="1182077" y="202565000"/>
          <a:ext cx="7120712" cy="6449810"/>
        </a:xfrm>
        <a:prstGeom prst="rect">
          <a:avLst/>
        </a:prstGeom>
      </xdr:spPr>
    </xdr:pic>
    <xdr:clientData/>
  </xdr:twoCellAnchor>
  <xdr:twoCellAnchor editAs="oneCell">
    <xdr:from>
      <xdr:col>15</xdr:col>
      <xdr:colOff>0</xdr:colOff>
      <xdr:row>828</xdr:row>
      <xdr:rowOff>0</xdr:rowOff>
    </xdr:from>
    <xdr:to>
      <xdr:col>32</xdr:col>
      <xdr:colOff>201325</xdr:colOff>
      <xdr:row>854</xdr:row>
      <xdr:rowOff>122681</xdr:rowOff>
    </xdr:to>
    <xdr:pic>
      <xdr:nvPicPr>
        <xdr:cNvPr id="73" name="図 72">
          <a:extLst>
            <a:ext uri="{FF2B5EF4-FFF2-40B4-BE49-F238E27FC236}">
              <a16:creationId xmlns:a16="http://schemas.microsoft.com/office/drawing/2014/main" id="{2ED8B2AB-E64E-4800-966D-6D9E60E0F7D7}"/>
            </a:ext>
          </a:extLst>
        </xdr:cNvPr>
        <xdr:cNvPicPr>
          <a:picLocks noChangeAspect="1"/>
        </xdr:cNvPicPr>
      </xdr:nvPicPr>
      <xdr:blipFill>
        <a:blip xmlns:r="http://schemas.openxmlformats.org/officeDocument/2006/relationships" r:embed="rId60"/>
        <a:stretch>
          <a:fillRect/>
        </a:stretch>
      </xdr:blipFill>
      <xdr:spPr>
        <a:xfrm>
          <a:off x="9056077" y="202565000"/>
          <a:ext cx="10498094" cy="6472681"/>
        </a:xfrm>
        <a:prstGeom prst="rect">
          <a:avLst/>
        </a:prstGeom>
      </xdr:spPr>
    </xdr:pic>
    <xdr:clientData/>
  </xdr:twoCellAnchor>
  <xdr:twoCellAnchor editAs="oneCell">
    <xdr:from>
      <xdr:col>2</xdr:col>
      <xdr:colOff>0</xdr:colOff>
      <xdr:row>857</xdr:row>
      <xdr:rowOff>0</xdr:rowOff>
    </xdr:from>
    <xdr:to>
      <xdr:col>19</xdr:col>
      <xdr:colOff>315606</xdr:colOff>
      <xdr:row>883</xdr:row>
      <xdr:rowOff>85737</xdr:rowOff>
    </xdr:to>
    <xdr:pic>
      <xdr:nvPicPr>
        <xdr:cNvPr id="19" name="図 18">
          <a:extLst>
            <a:ext uri="{FF2B5EF4-FFF2-40B4-BE49-F238E27FC236}">
              <a16:creationId xmlns:a16="http://schemas.microsoft.com/office/drawing/2014/main" id="{C52AF7E0-171E-44C9-8D06-A72A0EE7CA8F}"/>
            </a:ext>
          </a:extLst>
        </xdr:cNvPr>
        <xdr:cNvPicPr>
          <a:picLocks noChangeAspect="1"/>
        </xdr:cNvPicPr>
      </xdr:nvPicPr>
      <xdr:blipFill>
        <a:blip xmlns:r="http://schemas.openxmlformats.org/officeDocument/2006/relationships" r:embed="rId61"/>
        <a:stretch>
          <a:fillRect/>
        </a:stretch>
      </xdr:blipFill>
      <xdr:spPr>
        <a:xfrm>
          <a:off x="1181100" y="209313780"/>
          <a:ext cx="10678806" cy="6425577"/>
        </a:xfrm>
        <a:prstGeom prst="rect">
          <a:avLst/>
        </a:prstGeom>
      </xdr:spPr>
    </xdr:pic>
    <xdr:clientData/>
  </xdr:twoCellAnchor>
  <xdr:twoCellAnchor editAs="oneCell">
    <xdr:from>
      <xdr:col>20</xdr:col>
      <xdr:colOff>0</xdr:colOff>
      <xdr:row>857</xdr:row>
      <xdr:rowOff>0</xdr:rowOff>
    </xdr:from>
    <xdr:to>
      <xdr:col>34</xdr:col>
      <xdr:colOff>42474</xdr:colOff>
      <xdr:row>883</xdr:row>
      <xdr:rowOff>94722</xdr:rowOff>
    </xdr:to>
    <xdr:pic>
      <xdr:nvPicPr>
        <xdr:cNvPr id="33" name="図 32">
          <a:extLst>
            <a:ext uri="{FF2B5EF4-FFF2-40B4-BE49-F238E27FC236}">
              <a16:creationId xmlns:a16="http://schemas.microsoft.com/office/drawing/2014/main" id="{70FB7640-B821-4D46-BFB0-7B72CAE3799F}"/>
            </a:ext>
          </a:extLst>
        </xdr:cNvPr>
        <xdr:cNvPicPr>
          <a:picLocks noChangeAspect="1"/>
        </xdr:cNvPicPr>
      </xdr:nvPicPr>
      <xdr:blipFill>
        <a:blip xmlns:r="http://schemas.openxmlformats.org/officeDocument/2006/relationships" r:embed="rId62"/>
        <a:stretch>
          <a:fillRect/>
        </a:stretch>
      </xdr:blipFill>
      <xdr:spPr>
        <a:xfrm>
          <a:off x="12153900" y="209313780"/>
          <a:ext cx="8576874" cy="6434562"/>
        </a:xfrm>
        <a:prstGeom prst="rect">
          <a:avLst/>
        </a:prstGeom>
      </xdr:spPr>
    </xdr:pic>
    <xdr:clientData/>
  </xdr:twoCellAnchor>
  <xdr:twoCellAnchor editAs="oneCell">
    <xdr:from>
      <xdr:col>2</xdr:col>
      <xdr:colOff>0</xdr:colOff>
      <xdr:row>885</xdr:row>
      <xdr:rowOff>0</xdr:rowOff>
    </xdr:from>
    <xdr:to>
      <xdr:col>18</xdr:col>
      <xdr:colOff>370924</xdr:colOff>
      <xdr:row>911</xdr:row>
      <xdr:rowOff>56602</xdr:rowOff>
    </xdr:to>
    <xdr:pic>
      <xdr:nvPicPr>
        <xdr:cNvPr id="37" name="図 36">
          <a:extLst>
            <a:ext uri="{FF2B5EF4-FFF2-40B4-BE49-F238E27FC236}">
              <a16:creationId xmlns:a16="http://schemas.microsoft.com/office/drawing/2014/main" id="{8CC738DA-37B5-459D-887D-19ED1E4F9A7C}"/>
            </a:ext>
          </a:extLst>
        </xdr:cNvPr>
        <xdr:cNvPicPr>
          <a:picLocks noChangeAspect="1"/>
        </xdr:cNvPicPr>
      </xdr:nvPicPr>
      <xdr:blipFill>
        <a:blip xmlns:r="http://schemas.openxmlformats.org/officeDocument/2006/relationships" r:embed="rId63"/>
        <a:stretch>
          <a:fillRect/>
        </a:stretch>
      </xdr:blipFill>
      <xdr:spPr>
        <a:xfrm>
          <a:off x="1181100" y="216141300"/>
          <a:ext cx="10124524" cy="6396442"/>
        </a:xfrm>
        <a:prstGeom prst="rect">
          <a:avLst/>
        </a:prstGeom>
      </xdr:spPr>
    </xdr:pic>
    <xdr:clientData/>
  </xdr:twoCellAnchor>
  <xdr:twoCellAnchor editAs="oneCell">
    <xdr:from>
      <xdr:col>19</xdr:col>
      <xdr:colOff>0</xdr:colOff>
      <xdr:row>885</xdr:row>
      <xdr:rowOff>0</xdr:rowOff>
    </xdr:from>
    <xdr:to>
      <xdr:col>38</xdr:col>
      <xdr:colOff>287994</xdr:colOff>
      <xdr:row>911</xdr:row>
      <xdr:rowOff>109970</xdr:rowOff>
    </xdr:to>
    <xdr:pic>
      <xdr:nvPicPr>
        <xdr:cNvPr id="59" name="図 58">
          <a:extLst>
            <a:ext uri="{FF2B5EF4-FFF2-40B4-BE49-F238E27FC236}">
              <a16:creationId xmlns:a16="http://schemas.microsoft.com/office/drawing/2014/main" id="{5CB0C8E6-4C71-4192-98A9-AF6E0E3FEEAD}"/>
            </a:ext>
          </a:extLst>
        </xdr:cNvPr>
        <xdr:cNvPicPr>
          <a:picLocks noChangeAspect="1"/>
        </xdr:cNvPicPr>
      </xdr:nvPicPr>
      <xdr:blipFill>
        <a:blip xmlns:r="http://schemas.openxmlformats.org/officeDocument/2006/relationships" r:embed="rId64"/>
        <a:stretch>
          <a:fillRect/>
        </a:stretch>
      </xdr:blipFill>
      <xdr:spPr>
        <a:xfrm>
          <a:off x="11544300" y="216141300"/>
          <a:ext cx="11870394" cy="6449810"/>
        </a:xfrm>
        <a:prstGeom prst="rect">
          <a:avLst/>
        </a:prstGeom>
      </xdr:spPr>
    </xdr:pic>
    <xdr:clientData/>
  </xdr:twoCellAnchor>
  <xdr:twoCellAnchor editAs="oneCell">
    <xdr:from>
      <xdr:col>2</xdr:col>
      <xdr:colOff>0</xdr:colOff>
      <xdr:row>913</xdr:row>
      <xdr:rowOff>0</xdr:rowOff>
    </xdr:from>
    <xdr:to>
      <xdr:col>20</xdr:col>
      <xdr:colOff>150453</xdr:colOff>
      <xdr:row>939</xdr:row>
      <xdr:rowOff>64226</xdr:rowOff>
    </xdr:to>
    <xdr:pic>
      <xdr:nvPicPr>
        <xdr:cNvPr id="65" name="図 64">
          <a:extLst>
            <a:ext uri="{FF2B5EF4-FFF2-40B4-BE49-F238E27FC236}">
              <a16:creationId xmlns:a16="http://schemas.microsoft.com/office/drawing/2014/main" id="{1F13C761-5417-4DD4-AA9D-4910B6AC87B1}"/>
            </a:ext>
          </a:extLst>
        </xdr:cNvPr>
        <xdr:cNvPicPr>
          <a:picLocks noChangeAspect="1"/>
        </xdr:cNvPicPr>
      </xdr:nvPicPr>
      <xdr:blipFill>
        <a:blip xmlns:r="http://schemas.openxmlformats.org/officeDocument/2006/relationships" r:embed="rId65"/>
        <a:stretch>
          <a:fillRect/>
        </a:stretch>
      </xdr:blipFill>
      <xdr:spPr>
        <a:xfrm>
          <a:off x="1181100" y="222968820"/>
          <a:ext cx="11123253" cy="6404066"/>
        </a:xfrm>
        <a:prstGeom prst="rect">
          <a:avLst/>
        </a:prstGeom>
      </xdr:spPr>
    </xdr:pic>
    <xdr:clientData/>
  </xdr:twoCellAnchor>
  <xdr:twoCellAnchor editAs="oneCell">
    <xdr:from>
      <xdr:col>21</xdr:col>
      <xdr:colOff>0</xdr:colOff>
      <xdr:row>913</xdr:row>
      <xdr:rowOff>0</xdr:rowOff>
    </xdr:from>
    <xdr:to>
      <xdr:col>35</xdr:col>
      <xdr:colOff>446541</xdr:colOff>
      <xdr:row>939</xdr:row>
      <xdr:rowOff>148089</xdr:rowOff>
    </xdr:to>
    <xdr:pic>
      <xdr:nvPicPr>
        <xdr:cNvPr id="66" name="図 65">
          <a:extLst>
            <a:ext uri="{FF2B5EF4-FFF2-40B4-BE49-F238E27FC236}">
              <a16:creationId xmlns:a16="http://schemas.microsoft.com/office/drawing/2014/main" id="{E25AB104-9014-47FF-B5D5-AC40B60AA6E8}"/>
            </a:ext>
          </a:extLst>
        </xdr:cNvPr>
        <xdr:cNvPicPr>
          <a:picLocks noChangeAspect="1"/>
        </xdr:cNvPicPr>
      </xdr:nvPicPr>
      <xdr:blipFill>
        <a:blip xmlns:r="http://schemas.openxmlformats.org/officeDocument/2006/relationships" r:embed="rId66"/>
        <a:stretch>
          <a:fillRect/>
        </a:stretch>
      </xdr:blipFill>
      <xdr:spPr>
        <a:xfrm>
          <a:off x="12763500" y="222968820"/>
          <a:ext cx="8980941" cy="6487929"/>
        </a:xfrm>
        <a:prstGeom prst="rect">
          <a:avLst/>
        </a:prstGeom>
      </xdr:spPr>
    </xdr:pic>
    <xdr:clientData/>
  </xdr:twoCellAnchor>
  <xdr:twoCellAnchor editAs="oneCell">
    <xdr:from>
      <xdr:col>2</xdr:col>
      <xdr:colOff>0</xdr:colOff>
      <xdr:row>941</xdr:row>
      <xdr:rowOff>0</xdr:rowOff>
    </xdr:from>
    <xdr:to>
      <xdr:col>13</xdr:col>
      <xdr:colOff>483727</xdr:colOff>
      <xdr:row>967</xdr:row>
      <xdr:rowOff>109970</xdr:rowOff>
    </xdr:to>
    <xdr:pic>
      <xdr:nvPicPr>
        <xdr:cNvPr id="68" name="図 67">
          <a:extLst>
            <a:ext uri="{FF2B5EF4-FFF2-40B4-BE49-F238E27FC236}">
              <a16:creationId xmlns:a16="http://schemas.microsoft.com/office/drawing/2014/main" id="{EBAF3753-1ED5-4322-8148-C8B33CCB7F20}"/>
            </a:ext>
          </a:extLst>
        </xdr:cNvPr>
        <xdr:cNvPicPr>
          <a:picLocks noChangeAspect="1"/>
        </xdr:cNvPicPr>
      </xdr:nvPicPr>
      <xdr:blipFill>
        <a:blip xmlns:r="http://schemas.openxmlformats.org/officeDocument/2006/relationships" r:embed="rId67"/>
        <a:stretch>
          <a:fillRect/>
        </a:stretch>
      </xdr:blipFill>
      <xdr:spPr>
        <a:xfrm>
          <a:off x="1181100" y="229796340"/>
          <a:ext cx="7189327" cy="6449810"/>
        </a:xfrm>
        <a:prstGeom prst="rect">
          <a:avLst/>
        </a:prstGeom>
      </xdr:spPr>
    </xdr:pic>
    <xdr:clientData/>
  </xdr:twoCellAnchor>
  <xdr:twoCellAnchor editAs="oneCell">
    <xdr:from>
      <xdr:col>15</xdr:col>
      <xdr:colOff>0</xdr:colOff>
      <xdr:row>941</xdr:row>
      <xdr:rowOff>0</xdr:rowOff>
    </xdr:from>
    <xdr:to>
      <xdr:col>29</xdr:col>
      <xdr:colOff>248319</xdr:colOff>
      <xdr:row>967</xdr:row>
      <xdr:rowOff>140465</xdr:rowOff>
    </xdr:to>
    <xdr:pic>
      <xdr:nvPicPr>
        <xdr:cNvPr id="70" name="図 69">
          <a:extLst>
            <a:ext uri="{FF2B5EF4-FFF2-40B4-BE49-F238E27FC236}">
              <a16:creationId xmlns:a16="http://schemas.microsoft.com/office/drawing/2014/main" id="{39205449-C32B-4983-9D55-06EB8666E115}"/>
            </a:ext>
          </a:extLst>
        </xdr:cNvPr>
        <xdr:cNvPicPr>
          <a:picLocks noChangeAspect="1"/>
        </xdr:cNvPicPr>
      </xdr:nvPicPr>
      <xdr:blipFill>
        <a:blip xmlns:r="http://schemas.openxmlformats.org/officeDocument/2006/relationships" r:embed="rId68"/>
        <a:stretch>
          <a:fillRect/>
        </a:stretch>
      </xdr:blipFill>
      <xdr:spPr>
        <a:xfrm>
          <a:off x="9105900" y="229796340"/>
          <a:ext cx="8782719" cy="6480305"/>
        </a:xfrm>
        <a:prstGeom prst="rect">
          <a:avLst/>
        </a:prstGeom>
      </xdr:spPr>
    </xdr:pic>
    <xdr:clientData/>
  </xdr:twoCellAnchor>
  <xdr:twoCellAnchor editAs="oneCell">
    <xdr:from>
      <xdr:col>2</xdr:col>
      <xdr:colOff>0</xdr:colOff>
      <xdr:row>969</xdr:row>
      <xdr:rowOff>0</xdr:rowOff>
    </xdr:from>
    <xdr:to>
      <xdr:col>14</xdr:col>
      <xdr:colOff>423047</xdr:colOff>
      <xdr:row>995</xdr:row>
      <xdr:rowOff>224328</xdr:rowOff>
    </xdr:to>
    <xdr:pic>
      <xdr:nvPicPr>
        <xdr:cNvPr id="74" name="図 73">
          <a:extLst>
            <a:ext uri="{FF2B5EF4-FFF2-40B4-BE49-F238E27FC236}">
              <a16:creationId xmlns:a16="http://schemas.microsoft.com/office/drawing/2014/main" id="{097700D7-2A27-4A10-A529-2ACD8C6442C2}"/>
            </a:ext>
          </a:extLst>
        </xdr:cNvPr>
        <xdr:cNvPicPr>
          <a:picLocks noChangeAspect="1"/>
        </xdr:cNvPicPr>
      </xdr:nvPicPr>
      <xdr:blipFill>
        <a:blip xmlns:r="http://schemas.openxmlformats.org/officeDocument/2006/relationships" r:embed="rId69"/>
        <a:stretch>
          <a:fillRect/>
        </a:stretch>
      </xdr:blipFill>
      <xdr:spPr>
        <a:xfrm>
          <a:off x="1181100" y="236623860"/>
          <a:ext cx="7738247" cy="6564168"/>
        </a:xfrm>
        <a:prstGeom prst="rect">
          <a:avLst/>
        </a:prstGeom>
      </xdr:spPr>
    </xdr:pic>
    <xdr:clientData/>
  </xdr:twoCellAnchor>
  <xdr:twoCellAnchor editAs="oneCell">
    <xdr:from>
      <xdr:col>15</xdr:col>
      <xdr:colOff>0</xdr:colOff>
      <xdr:row>969</xdr:row>
      <xdr:rowOff>0</xdr:rowOff>
    </xdr:from>
    <xdr:to>
      <xdr:col>28</xdr:col>
      <xdr:colOff>484349</xdr:colOff>
      <xdr:row>995</xdr:row>
      <xdr:rowOff>132841</xdr:rowOff>
    </xdr:to>
    <xdr:pic>
      <xdr:nvPicPr>
        <xdr:cNvPr id="75" name="図 74">
          <a:extLst>
            <a:ext uri="{FF2B5EF4-FFF2-40B4-BE49-F238E27FC236}">
              <a16:creationId xmlns:a16="http://schemas.microsoft.com/office/drawing/2014/main" id="{FC7503CF-23F4-4A9F-9000-9DF0C9F00BE8}"/>
            </a:ext>
          </a:extLst>
        </xdr:cNvPr>
        <xdr:cNvPicPr>
          <a:picLocks noChangeAspect="1"/>
        </xdr:cNvPicPr>
      </xdr:nvPicPr>
      <xdr:blipFill>
        <a:blip xmlns:r="http://schemas.openxmlformats.org/officeDocument/2006/relationships" r:embed="rId70"/>
        <a:stretch>
          <a:fillRect/>
        </a:stretch>
      </xdr:blipFill>
      <xdr:spPr>
        <a:xfrm>
          <a:off x="9105900" y="236623860"/>
          <a:ext cx="8409149" cy="6472681"/>
        </a:xfrm>
        <a:prstGeom prst="rect">
          <a:avLst/>
        </a:prstGeom>
      </xdr:spPr>
    </xdr:pic>
    <xdr:clientData/>
  </xdr:twoCellAnchor>
  <xdr:twoCellAnchor editAs="oneCell">
    <xdr:from>
      <xdr:col>2</xdr:col>
      <xdr:colOff>0</xdr:colOff>
      <xdr:row>997</xdr:row>
      <xdr:rowOff>0</xdr:rowOff>
    </xdr:from>
    <xdr:to>
      <xdr:col>15</xdr:col>
      <xdr:colOff>514844</xdr:colOff>
      <xdr:row>1023</xdr:row>
      <xdr:rowOff>140465</xdr:rowOff>
    </xdr:to>
    <xdr:pic>
      <xdr:nvPicPr>
        <xdr:cNvPr id="76" name="図 75">
          <a:extLst>
            <a:ext uri="{FF2B5EF4-FFF2-40B4-BE49-F238E27FC236}">
              <a16:creationId xmlns:a16="http://schemas.microsoft.com/office/drawing/2014/main" id="{C6B272C7-40D4-4BB3-924D-9F4D6F90F274}"/>
            </a:ext>
          </a:extLst>
        </xdr:cNvPr>
        <xdr:cNvPicPr>
          <a:picLocks noChangeAspect="1"/>
        </xdr:cNvPicPr>
      </xdr:nvPicPr>
      <xdr:blipFill>
        <a:blip xmlns:r="http://schemas.openxmlformats.org/officeDocument/2006/relationships" r:embed="rId71"/>
        <a:stretch>
          <a:fillRect/>
        </a:stretch>
      </xdr:blipFill>
      <xdr:spPr>
        <a:xfrm>
          <a:off x="1181100" y="243451380"/>
          <a:ext cx="8439644" cy="6480305"/>
        </a:xfrm>
        <a:prstGeom prst="rect">
          <a:avLst/>
        </a:prstGeom>
      </xdr:spPr>
    </xdr:pic>
    <xdr:clientData/>
  </xdr:twoCellAnchor>
  <xdr:twoCellAnchor editAs="oneCell">
    <xdr:from>
      <xdr:col>16</xdr:col>
      <xdr:colOff>0</xdr:colOff>
      <xdr:row>997</xdr:row>
      <xdr:rowOff>0</xdr:rowOff>
    </xdr:from>
    <xdr:to>
      <xdr:col>31</xdr:col>
      <xdr:colOff>584082</xdr:colOff>
      <xdr:row>1023</xdr:row>
      <xdr:rowOff>87098</xdr:rowOff>
    </xdr:to>
    <xdr:pic>
      <xdr:nvPicPr>
        <xdr:cNvPr id="78" name="図 77">
          <a:extLst>
            <a:ext uri="{FF2B5EF4-FFF2-40B4-BE49-F238E27FC236}">
              <a16:creationId xmlns:a16="http://schemas.microsoft.com/office/drawing/2014/main" id="{FFEF913F-4D6F-4FCC-90E7-18704FDE3E09}"/>
            </a:ext>
          </a:extLst>
        </xdr:cNvPr>
        <xdr:cNvPicPr>
          <a:picLocks noChangeAspect="1"/>
        </xdr:cNvPicPr>
      </xdr:nvPicPr>
      <xdr:blipFill>
        <a:blip xmlns:r="http://schemas.openxmlformats.org/officeDocument/2006/relationships" r:embed="rId72"/>
        <a:stretch>
          <a:fillRect/>
        </a:stretch>
      </xdr:blipFill>
      <xdr:spPr>
        <a:xfrm>
          <a:off x="9715500" y="243451380"/>
          <a:ext cx="9728082" cy="6426938"/>
        </a:xfrm>
        <a:prstGeom prst="rect">
          <a:avLst/>
        </a:prstGeom>
      </xdr:spPr>
    </xdr:pic>
    <xdr:clientData/>
  </xdr:twoCellAnchor>
  <xdr:twoCellAnchor editAs="oneCell">
    <xdr:from>
      <xdr:col>2</xdr:col>
      <xdr:colOff>0</xdr:colOff>
      <xdr:row>1025</xdr:row>
      <xdr:rowOff>0</xdr:rowOff>
    </xdr:from>
    <xdr:to>
      <xdr:col>16</xdr:col>
      <xdr:colOff>309311</xdr:colOff>
      <xdr:row>1051</xdr:row>
      <xdr:rowOff>201456</xdr:rowOff>
    </xdr:to>
    <xdr:pic>
      <xdr:nvPicPr>
        <xdr:cNvPr id="80" name="図 79">
          <a:extLst>
            <a:ext uri="{FF2B5EF4-FFF2-40B4-BE49-F238E27FC236}">
              <a16:creationId xmlns:a16="http://schemas.microsoft.com/office/drawing/2014/main" id="{4B2EBE23-45E2-41FC-8B2F-58DD48ABF6A0}"/>
            </a:ext>
          </a:extLst>
        </xdr:cNvPr>
        <xdr:cNvPicPr>
          <a:picLocks noChangeAspect="1"/>
        </xdr:cNvPicPr>
      </xdr:nvPicPr>
      <xdr:blipFill>
        <a:blip xmlns:r="http://schemas.openxmlformats.org/officeDocument/2006/relationships" r:embed="rId73"/>
        <a:stretch>
          <a:fillRect/>
        </a:stretch>
      </xdr:blipFill>
      <xdr:spPr>
        <a:xfrm>
          <a:off x="1181100" y="250278900"/>
          <a:ext cx="8843711" cy="6541296"/>
        </a:xfrm>
        <a:prstGeom prst="rect">
          <a:avLst/>
        </a:prstGeom>
      </xdr:spPr>
    </xdr:pic>
    <xdr:clientData/>
  </xdr:twoCellAnchor>
  <xdr:twoCellAnchor editAs="oneCell">
    <xdr:from>
      <xdr:col>17</xdr:col>
      <xdr:colOff>0</xdr:colOff>
      <xdr:row>1025</xdr:row>
      <xdr:rowOff>0</xdr:rowOff>
    </xdr:from>
    <xdr:to>
      <xdr:col>32</xdr:col>
      <xdr:colOff>423980</xdr:colOff>
      <xdr:row>1051</xdr:row>
      <xdr:rowOff>102346</xdr:rowOff>
    </xdr:to>
    <xdr:pic>
      <xdr:nvPicPr>
        <xdr:cNvPr id="81" name="図 80">
          <a:extLst>
            <a:ext uri="{FF2B5EF4-FFF2-40B4-BE49-F238E27FC236}">
              <a16:creationId xmlns:a16="http://schemas.microsoft.com/office/drawing/2014/main" id="{549E6574-EC41-465A-A90C-2A274075E2EF}"/>
            </a:ext>
          </a:extLst>
        </xdr:cNvPr>
        <xdr:cNvPicPr>
          <a:picLocks noChangeAspect="1"/>
        </xdr:cNvPicPr>
      </xdr:nvPicPr>
      <xdr:blipFill>
        <a:blip xmlns:r="http://schemas.openxmlformats.org/officeDocument/2006/relationships" r:embed="rId74"/>
        <a:stretch>
          <a:fillRect/>
        </a:stretch>
      </xdr:blipFill>
      <xdr:spPr>
        <a:xfrm>
          <a:off x="10325100" y="250278900"/>
          <a:ext cx="9567980" cy="6442186"/>
        </a:xfrm>
        <a:prstGeom prst="rect">
          <a:avLst/>
        </a:prstGeom>
      </xdr:spPr>
    </xdr:pic>
    <xdr:clientData/>
  </xdr:twoCellAnchor>
  <xdr:twoCellAnchor editAs="oneCell">
    <xdr:from>
      <xdr:col>2</xdr:col>
      <xdr:colOff>0</xdr:colOff>
      <xdr:row>1053</xdr:row>
      <xdr:rowOff>0</xdr:rowOff>
    </xdr:from>
    <xdr:to>
      <xdr:col>16</xdr:col>
      <xdr:colOff>423669</xdr:colOff>
      <xdr:row>1079</xdr:row>
      <xdr:rowOff>125217</xdr:rowOff>
    </xdr:to>
    <xdr:pic>
      <xdr:nvPicPr>
        <xdr:cNvPr id="82" name="図 81">
          <a:extLst>
            <a:ext uri="{FF2B5EF4-FFF2-40B4-BE49-F238E27FC236}">
              <a16:creationId xmlns:a16="http://schemas.microsoft.com/office/drawing/2014/main" id="{6D396B42-1549-46BC-A737-B4F067A9ED3C}"/>
            </a:ext>
          </a:extLst>
        </xdr:cNvPr>
        <xdr:cNvPicPr>
          <a:picLocks noChangeAspect="1"/>
        </xdr:cNvPicPr>
      </xdr:nvPicPr>
      <xdr:blipFill>
        <a:blip xmlns:r="http://schemas.openxmlformats.org/officeDocument/2006/relationships" r:embed="rId75"/>
        <a:stretch>
          <a:fillRect/>
        </a:stretch>
      </xdr:blipFill>
      <xdr:spPr>
        <a:xfrm>
          <a:off x="1181100" y="257106420"/>
          <a:ext cx="8958069" cy="6465057"/>
        </a:xfrm>
        <a:prstGeom prst="rect">
          <a:avLst/>
        </a:prstGeom>
      </xdr:spPr>
    </xdr:pic>
    <xdr:clientData/>
  </xdr:twoCellAnchor>
  <xdr:twoCellAnchor editAs="oneCell">
    <xdr:from>
      <xdr:col>17</xdr:col>
      <xdr:colOff>0</xdr:colOff>
      <xdr:row>1053</xdr:row>
      <xdr:rowOff>0</xdr:rowOff>
    </xdr:from>
    <xdr:to>
      <xdr:col>35</xdr:col>
      <xdr:colOff>150453</xdr:colOff>
      <xdr:row>1079</xdr:row>
      <xdr:rowOff>56602</xdr:rowOff>
    </xdr:to>
    <xdr:pic>
      <xdr:nvPicPr>
        <xdr:cNvPr id="83" name="図 82">
          <a:extLst>
            <a:ext uri="{FF2B5EF4-FFF2-40B4-BE49-F238E27FC236}">
              <a16:creationId xmlns:a16="http://schemas.microsoft.com/office/drawing/2014/main" id="{63D33BEB-49BD-476D-AA5B-3F7275B23BAB}"/>
            </a:ext>
          </a:extLst>
        </xdr:cNvPr>
        <xdr:cNvPicPr>
          <a:picLocks noChangeAspect="1"/>
        </xdr:cNvPicPr>
      </xdr:nvPicPr>
      <xdr:blipFill>
        <a:blip xmlns:r="http://schemas.openxmlformats.org/officeDocument/2006/relationships" r:embed="rId76"/>
        <a:stretch>
          <a:fillRect/>
        </a:stretch>
      </xdr:blipFill>
      <xdr:spPr>
        <a:xfrm>
          <a:off x="10325100" y="257106420"/>
          <a:ext cx="11123253" cy="6396442"/>
        </a:xfrm>
        <a:prstGeom prst="rect">
          <a:avLst/>
        </a:prstGeom>
      </xdr:spPr>
    </xdr:pic>
    <xdr:clientData/>
  </xdr:twoCellAnchor>
  <xdr:twoCellAnchor editAs="oneCell">
    <xdr:from>
      <xdr:col>2</xdr:col>
      <xdr:colOff>0</xdr:colOff>
      <xdr:row>1081</xdr:row>
      <xdr:rowOff>0</xdr:rowOff>
    </xdr:from>
    <xdr:to>
      <xdr:col>17</xdr:col>
      <xdr:colOff>103777</xdr:colOff>
      <xdr:row>1107</xdr:row>
      <xdr:rowOff>117593</xdr:rowOff>
    </xdr:to>
    <xdr:pic>
      <xdr:nvPicPr>
        <xdr:cNvPr id="85" name="図 84">
          <a:extLst>
            <a:ext uri="{FF2B5EF4-FFF2-40B4-BE49-F238E27FC236}">
              <a16:creationId xmlns:a16="http://schemas.microsoft.com/office/drawing/2014/main" id="{E8AB7F22-CA85-4BA6-8D11-EC511A1AF178}"/>
            </a:ext>
          </a:extLst>
        </xdr:cNvPr>
        <xdr:cNvPicPr>
          <a:picLocks noChangeAspect="1"/>
        </xdr:cNvPicPr>
      </xdr:nvPicPr>
      <xdr:blipFill>
        <a:blip xmlns:r="http://schemas.openxmlformats.org/officeDocument/2006/relationships" r:embed="rId77"/>
        <a:stretch>
          <a:fillRect/>
        </a:stretch>
      </xdr:blipFill>
      <xdr:spPr>
        <a:xfrm>
          <a:off x="1181100" y="263933940"/>
          <a:ext cx="9247777" cy="6457433"/>
        </a:xfrm>
        <a:prstGeom prst="rect">
          <a:avLst/>
        </a:prstGeom>
      </xdr:spPr>
    </xdr:pic>
    <xdr:clientData/>
  </xdr:twoCellAnchor>
  <xdr:twoCellAnchor editAs="oneCell">
    <xdr:from>
      <xdr:col>18</xdr:col>
      <xdr:colOff>0</xdr:colOff>
      <xdr:row>1081</xdr:row>
      <xdr:rowOff>0</xdr:rowOff>
    </xdr:from>
    <xdr:to>
      <xdr:col>35</xdr:col>
      <xdr:colOff>195885</xdr:colOff>
      <xdr:row>1107</xdr:row>
      <xdr:rowOff>148089</xdr:rowOff>
    </xdr:to>
    <xdr:pic>
      <xdr:nvPicPr>
        <xdr:cNvPr id="86" name="図 85">
          <a:extLst>
            <a:ext uri="{FF2B5EF4-FFF2-40B4-BE49-F238E27FC236}">
              <a16:creationId xmlns:a16="http://schemas.microsoft.com/office/drawing/2014/main" id="{317B8643-4DB2-4725-B502-08415AB0C8BB}"/>
            </a:ext>
          </a:extLst>
        </xdr:cNvPr>
        <xdr:cNvPicPr>
          <a:picLocks noChangeAspect="1"/>
        </xdr:cNvPicPr>
      </xdr:nvPicPr>
      <xdr:blipFill>
        <a:blip xmlns:r="http://schemas.openxmlformats.org/officeDocument/2006/relationships" r:embed="rId78"/>
        <a:stretch>
          <a:fillRect/>
        </a:stretch>
      </xdr:blipFill>
      <xdr:spPr>
        <a:xfrm>
          <a:off x="10934700" y="263933940"/>
          <a:ext cx="10559085" cy="6487929"/>
        </a:xfrm>
        <a:prstGeom prst="rect">
          <a:avLst/>
        </a:prstGeom>
      </xdr:spPr>
    </xdr:pic>
    <xdr:clientData/>
  </xdr:twoCellAnchor>
  <xdr:twoCellAnchor editAs="oneCell">
    <xdr:from>
      <xdr:col>2</xdr:col>
      <xdr:colOff>0</xdr:colOff>
      <xdr:row>1109</xdr:row>
      <xdr:rowOff>0</xdr:rowOff>
    </xdr:from>
    <xdr:to>
      <xdr:col>14</xdr:col>
      <xdr:colOff>506909</xdr:colOff>
      <xdr:row>1135</xdr:row>
      <xdr:rowOff>102346</xdr:rowOff>
    </xdr:to>
    <xdr:pic>
      <xdr:nvPicPr>
        <xdr:cNvPr id="89" name="図 88">
          <a:extLst>
            <a:ext uri="{FF2B5EF4-FFF2-40B4-BE49-F238E27FC236}">
              <a16:creationId xmlns:a16="http://schemas.microsoft.com/office/drawing/2014/main" id="{903223E6-302A-4226-AEC2-18F580D203BC}"/>
            </a:ext>
          </a:extLst>
        </xdr:cNvPr>
        <xdr:cNvPicPr>
          <a:picLocks noChangeAspect="1"/>
        </xdr:cNvPicPr>
      </xdr:nvPicPr>
      <xdr:blipFill>
        <a:blip xmlns:r="http://schemas.openxmlformats.org/officeDocument/2006/relationships" r:embed="rId79"/>
        <a:stretch>
          <a:fillRect/>
        </a:stretch>
      </xdr:blipFill>
      <xdr:spPr>
        <a:xfrm>
          <a:off x="1181100" y="270761460"/>
          <a:ext cx="7822109" cy="6442186"/>
        </a:xfrm>
        <a:prstGeom prst="rect">
          <a:avLst/>
        </a:prstGeom>
      </xdr:spPr>
    </xdr:pic>
    <xdr:clientData/>
  </xdr:twoCellAnchor>
  <xdr:twoCellAnchor editAs="oneCell">
    <xdr:from>
      <xdr:col>15</xdr:col>
      <xdr:colOff>0</xdr:colOff>
      <xdr:row>1109</xdr:row>
      <xdr:rowOff>0</xdr:rowOff>
    </xdr:from>
    <xdr:to>
      <xdr:col>31</xdr:col>
      <xdr:colOff>470034</xdr:colOff>
      <xdr:row>1135</xdr:row>
      <xdr:rowOff>132841</xdr:rowOff>
    </xdr:to>
    <xdr:pic>
      <xdr:nvPicPr>
        <xdr:cNvPr id="90" name="図 89">
          <a:extLst>
            <a:ext uri="{FF2B5EF4-FFF2-40B4-BE49-F238E27FC236}">
              <a16:creationId xmlns:a16="http://schemas.microsoft.com/office/drawing/2014/main" id="{BB350857-3100-4BC1-A3BA-5F9C3D48AC95}"/>
            </a:ext>
          </a:extLst>
        </xdr:cNvPr>
        <xdr:cNvPicPr>
          <a:picLocks noChangeAspect="1"/>
        </xdr:cNvPicPr>
      </xdr:nvPicPr>
      <xdr:blipFill>
        <a:blip xmlns:r="http://schemas.openxmlformats.org/officeDocument/2006/relationships" r:embed="rId80"/>
        <a:stretch>
          <a:fillRect/>
        </a:stretch>
      </xdr:blipFill>
      <xdr:spPr>
        <a:xfrm>
          <a:off x="9105900" y="270761460"/>
          <a:ext cx="10223634" cy="6472681"/>
        </a:xfrm>
        <a:prstGeom prst="rect">
          <a:avLst/>
        </a:prstGeom>
      </xdr:spPr>
    </xdr:pic>
    <xdr:clientData/>
  </xdr:twoCellAnchor>
  <xdr:twoCellAnchor editAs="oneCell">
    <xdr:from>
      <xdr:col>2</xdr:col>
      <xdr:colOff>0</xdr:colOff>
      <xdr:row>1137</xdr:row>
      <xdr:rowOff>0</xdr:rowOff>
    </xdr:from>
    <xdr:to>
      <xdr:col>17</xdr:col>
      <xdr:colOff>576458</xdr:colOff>
      <xdr:row>1163</xdr:row>
      <xdr:rowOff>94722</xdr:rowOff>
    </xdr:to>
    <xdr:pic>
      <xdr:nvPicPr>
        <xdr:cNvPr id="92" name="図 91">
          <a:extLst>
            <a:ext uri="{FF2B5EF4-FFF2-40B4-BE49-F238E27FC236}">
              <a16:creationId xmlns:a16="http://schemas.microsoft.com/office/drawing/2014/main" id="{84253DDE-FB44-4F05-AB4E-94E3DA1CC3A1}"/>
            </a:ext>
          </a:extLst>
        </xdr:cNvPr>
        <xdr:cNvPicPr>
          <a:picLocks noChangeAspect="1"/>
        </xdr:cNvPicPr>
      </xdr:nvPicPr>
      <xdr:blipFill>
        <a:blip xmlns:r="http://schemas.openxmlformats.org/officeDocument/2006/relationships" r:embed="rId81"/>
        <a:stretch>
          <a:fillRect/>
        </a:stretch>
      </xdr:blipFill>
      <xdr:spPr>
        <a:xfrm>
          <a:off x="1181100" y="277588980"/>
          <a:ext cx="9720458" cy="6434562"/>
        </a:xfrm>
        <a:prstGeom prst="rect">
          <a:avLst/>
        </a:prstGeom>
      </xdr:spPr>
    </xdr:pic>
    <xdr:clientData/>
  </xdr:twoCellAnchor>
  <xdr:twoCellAnchor editAs="oneCell">
    <xdr:from>
      <xdr:col>19</xdr:col>
      <xdr:colOff>0</xdr:colOff>
      <xdr:row>1137</xdr:row>
      <xdr:rowOff>0</xdr:rowOff>
    </xdr:from>
    <xdr:to>
      <xdr:col>38</xdr:col>
      <xdr:colOff>448096</xdr:colOff>
      <xdr:row>1163</xdr:row>
      <xdr:rowOff>170961</xdr:rowOff>
    </xdr:to>
    <xdr:pic>
      <xdr:nvPicPr>
        <xdr:cNvPr id="93" name="図 92">
          <a:extLst>
            <a:ext uri="{FF2B5EF4-FFF2-40B4-BE49-F238E27FC236}">
              <a16:creationId xmlns:a16="http://schemas.microsoft.com/office/drawing/2014/main" id="{CC4B77CD-B115-45CF-8391-76FAC14A4F8F}"/>
            </a:ext>
          </a:extLst>
        </xdr:cNvPr>
        <xdr:cNvPicPr>
          <a:picLocks noChangeAspect="1"/>
        </xdr:cNvPicPr>
      </xdr:nvPicPr>
      <xdr:blipFill>
        <a:blip xmlns:r="http://schemas.openxmlformats.org/officeDocument/2006/relationships" r:embed="rId82"/>
        <a:stretch>
          <a:fillRect/>
        </a:stretch>
      </xdr:blipFill>
      <xdr:spPr>
        <a:xfrm>
          <a:off x="11544300" y="277588980"/>
          <a:ext cx="12030496" cy="651080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51</v>
      </c>
    </row>
    <row r="3" spans="1:2" x14ac:dyDescent="0.2">
      <c r="A3">
        <v>100000</v>
      </c>
    </row>
    <row r="5" spans="1:2" x14ac:dyDescent="0.2">
      <c r="A5" t="s">
        <v>52</v>
      </c>
    </row>
    <row r="6" spans="1:2" x14ac:dyDescent="0.2">
      <c r="A6" t="s">
        <v>59</v>
      </c>
      <c r="B6">
        <v>90</v>
      </c>
    </row>
    <row r="7" spans="1:2" x14ac:dyDescent="0.2">
      <c r="A7" t="s">
        <v>58</v>
      </c>
      <c r="B7">
        <v>90</v>
      </c>
    </row>
    <row r="8" spans="1:2" x14ac:dyDescent="0.2">
      <c r="A8" t="s">
        <v>56</v>
      </c>
      <c r="B8">
        <v>110</v>
      </c>
    </row>
    <row r="9" spans="1:2" x14ac:dyDescent="0.2">
      <c r="A9" t="s">
        <v>54</v>
      </c>
      <c r="B9">
        <v>120</v>
      </c>
    </row>
    <row r="10" spans="1:2" x14ac:dyDescent="0.2">
      <c r="A10" t="s">
        <v>55</v>
      </c>
      <c r="B10">
        <v>150</v>
      </c>
    </row>
    <row r="11" spans="1:2" x14ac:dyDescent="0.2">
      <c r="A11" t="s">
        <v>60</v>
      </c>
      <c r="B11">
        <v>100</v>
      </c>
    </row>
    <row r="12" spans="1:2" x14ac:dyDescent="0.2">
      <c r="A12" t="s">
        <v>57</v>
      </c>
      <c r="B12">
        <v>80</v>
      </c>
    </row>
    <row r="13" spans="1:2" x14ac:dyDescent="0.2">
      <c r="A13" t="s">
        <v>53</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zoomScale="120" zoomScaleNormal="120" workbookViewId="0">
      <pane ySplit="8" topLeftCell="A31" activePane="bottomLeft" state="frozen"/>
      <selection pane="bottomLeft" activeCell="D3" sqref="D3:I3"/>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52" t="s">
        <v>5</v>
      </c>
      <c r="C2" s="52"/>
      <c r="D2" s="57" t="s">
        <v>50</v>
      </c>
      <c r="E2" s="57"/>
      <c r="F2" s="52" t="s">
        <v>6</v>
      </c>
      <c r="G2" s="52"/>
      <c r="H2" s="55" t="s">
        <v>72</v>
      </c>
      <c r="I2" s="55"/>
      <c r="J2" s="52" t="s">
        <v>7</v>
      </c>
      <c r="K2" s="52"/>
      <c r="L2" s="56">
        <v>100000</v>
      </c>
      <c r="M2" s="57"/>
      <c r="N2" s="52" t="s">
        <v>8</v>
      </c>
      <c r="O2" s="52"/>
      <c r="P2" s="58">
        <f>SUM(L2,D4)</f>
        <v>209290.00124905299</v>
      </c>
      <c r="Q2" s="55"/>
      <c r="R2" s="1"/>
      <c r="S2" s="1"/>
      <c r="T2" s="1"/>
    </row>
    <row r="3" spans="2:25" ht="71.400000000000006" customHeight="1" x14ac:dyDescent="0.2">
      <c r="B3" s="52" t="s">
        <v>9</v>
      </c>
      <c r="C3" s="52"/>
      <c r="D3" s="59" t="s">
        <v>68</v>
      </c>
      <c r="E3" s="60"/>
      <c r="F3" s="60"/>
      <c r="G3" s="60"/>
      <c r="H3" s="60"/>
      <c r="I3" s="60"/>
      <c r="J3" s="52" t="s">
        <v>10</v>
      </c>
      <c r="K3" s="52"/>
      <c r="L3" s="60" t="s">
        <v>69</v>
      </c>
      <c r="M3" s="61"/>
      <c r="N3" s="61"/>
      <c r="O3" s="61"/>
      <c r="P3" s="61"/>
      <c r="Q3" s="61"/>
      <c r="R3" s="1"/>
      <c r="S3" s="1"/>
    </row>
    <row r="4" spans="2:25" x14ac:dyDescent="0.2">
      <c r="B4" s="52" t="s">
        <v>11</v>
      </c>
      <c r="C4" s="52"/>
      <c r="D4" s="53">
        <f>SUM($R$9:$S$993)</f>
        <v>109290.00124905298</v>
      </c>
      <c r="E4" s="53"/>
      <c r="F4" s="52" t="s">
        <v>12</v>
      </c>
      <c r="G4" s="52"/>
      <c r="H4" s="54">
        <f>SUM($T$9:$U$108)</f>
        <v>2050.0000000000014</v>
      </c>
      <c r="I4" s="55"/>
      <c r="J4" s="62"/>
      <c r="K4" s="62"/>
      <c r="L4" s="58"/>
      <c r="M4" s="58"/>
      <c r="N4" s="62" t="s">
        <v>62</v>
      </c>
      <c r="O4" s="62"/>
      <c r="P4" s="63">
        <f>MAX(Y:Y)</f>
        <v>3.0000000000000027E-2</v>
      </c>
      <c r="Q4" s="63"/>
      <c r="R4" s="1"/>
      <c r="S4" s="1"/>
      <c r="T4" s="1"/>
    </row>
    <row r="5" spans="2:25" x14ac:dyDescent="0.2">
      <c r="B5" s="38" t="s">
        <v>15</v>
      </c>
      <c r="C5" s="2">
        <f>COUNTIF($R$9:$R$990,"&gt;0")</f>
        <v>24</v>
      </c>
      <c r="D5" s="37" t="s">
        <v>16</v>
      </c>
      <c r="E5" s="15">
        <f>COUNTIF($R$9:$R$990,"&lt;0")</f>
        <v>2</v>
      </c>
      <c r="F5" s="37" t="s">
        <v>17</v>
      </c>
      <c r="G5" s="2">
        <f>COUNTIF($R$9:$R$990,"=0")</f>
        <v>0</v>
      </c>
      <c r="H5" s="37" t="s">
        <v>18</v>
      </c>
      <c r="I5" s="3">
        <f>C5/SUM(C5,E5,G5)</f>
        <v>0.92307692307692313</v>
      </c>
      <c r="J5" s="64" t="s">
        <v>19</v>
      </c>
      <c r="K5" s="52"/>
      <c r="L5" s="65">
        <f>MAX(V9:V993)</f>
        <v>11</v>
      </c>
      <c r="M5" s="66"/>
      <c r="N5" s="17" t="s">
        <v>20</v>
      </c>
      <c r="O5" s="9"/>
      <c r="P5" s="65">
        <f>MAX(W9:W993)</f>
        <v>1</v>
      </c>
      <c r="Q5" s="66"/>
      <c r="R5" s="1"/>
      <c r="S5" s="1"/>
      <c r="T5" s="1"/>
    </row>
    <row r="6" spans="2:25" x14ac:dyDescent="0.2">
      <c r="B6" s="11"/>
      <c r="C6" s="13"/>
      <c r="D6" s="14"/>
      <c r="E6" s="10"/>
      <c r="F6" s="11"/>
      <c r="G6" s="10"/>
      <c r="H6" s="11"/>
      <c r="I6" s="16"/>
      <c r="J6" s="11"/>
      <c r="K6" s="11"/>
      <c r="L6" s="10"/>
      <c r="M6" s="42" t="s">
        <v>66</v>
      </c>
      <c r="N6" s="12"/>
      <c r="O6" s="12"/>
      <c r="P6" s="10"/>
      <c r="Q6" s="7"/>
      <c r="R6" s="1"/>
      <c r="S6" s="1"/>
      <c r="T6" s="1"/>
    </row>
    <row r="7" spans="2:25" x14ac:dyDescent="0.2">
      <c r="B7" s="74" t="s">
        <v>21</v>
      </c>
      <c r="C7" s="76" t="s">
        <v>22</v>
      </c>
      <c r="D7" s="77"/>
      <c r="E7" s="80" t="s">
        <v>23</v>
      </c>
      <c r="F7" s="81"/>
      <c r="G7" s="81"/>
      <c r="H7" s="81"/>
      <c r="I7" s="69"/>
      <c r="J7" s="82" t="s">
        <v>24</v>
      </c>
      <c r="K7" s="83"/>
      <c r="L7" s="71"/>
      <c r="M7" s="84" t="s">
        <v>25</v>
      </c>
      <c r="N7" s="85" t="s">
        <v>26</v>
      </c>
      <c r="O7" s="86"/>
      <c r="P7" s="86"/>
      <c r="Q7" s="73"/>
      <c r="R7" s="67" t="s">
        <v>27</v>
      </c>
      <c r="S7" s="67"/>
      <c r="T7" s="67"/>
      <c r="U7" s="67"/>
    </row>
    <row r="8" spans="2:25" x14ac:dyDescent="0.2">
      <c r="B8" s="75"/>
      <c r="C8" s="78"/>
      <c r="D8" s="79"/>
      <c r="E8" s="18" t="s">
        <v>28</v>
      </c>
      <c r="F8" s="18" t="s">
        <v>29</v>
      </c>
      <c r="G8" s="18" t="s">
        <v>30</v>
      </c>
      <c r="H8" s="68" t="s">
        <v>31</v>
      </c>
      <c r="I8" s="69"/>
      <c r="J8" s="4" t="s">
        <v>32</v>
      </c>
      <c r="K8" s="70" t="s">
        <v>33</v>
      </c>
      <c r="L8" s="71"/>
      <c r="M8" s="84"/>
      <c r="N8" s="5" t="s">
        <v>28</v>
      </c>
      <c r="O8" s="5" t="s">
        <v>29</v>
      </c>
      <c r="P8" s="72" t="s">
        <v>31</v>
      </c>
      <c r="Q8" s="73"/>
      <c r="R8" s="67" t="s">
        <v>34</v>
      </c>
      <c r="S8" s="67"/>
      <c r="T8" s="67" t="s">
        <v>32</v>
      </c>
      <c r="U8" s="67"/>
      <c r="Y8" t="s">
        <v>61</v>
      </c>
    </row>
    <row r="9" spans="2:25" x14ac:dyDescent="0.2">
      <c r="B9" s="39">
        <v>1</v>
      </c>
      <c r="C9" s="87">
        <f>L2</f>
        <v>100000</v>
      </c>
      <c r="D9" s="87"/>
      <c r="E9" s="39">
        <v>2010</v>
      </c>
      <c r="F9" s="8">
        <v>43605</v>
      </c>
      <c r="G9" s="39" t="s">
        <v>4</v>
      </c>
      <c r="H9" s="88">
        <v>1.2436</v>
      </c>
      <c r="I9" s="88"/>
      <c r="J9" s="39">
        <v>140</v>
      </c>
      <c r="K9" s="87">
        <f>IF(J9="","",C9*0.03)</f>
        <v>3000</v>
      </c>
      <c r="L9" s="87"/>
      <c r="M9" s="6">
        <f>IF(J9="","",(K9/J9)/LOOKUP(RIGHT($D$2,3),定数!$A$6:$A$13,定数!$B$6:$B$13))</f>
        <v>0.17857142857142855</v>
      </c>
      <c r="N9" s="39">
        <v>2010</v>
      </c>
      <c r="O9" s="8">
        <v>43606</v>
      </c>
      <c r="P9" s="88">
        <v>1.2617</v>
      </c>
      <c r="Q9" s="88"/>
      <c r="R9" s="91">
        <f>IF(P9="","",T9*M9*LOOKUP(RIGHT($D$2,3),定数!$A$6:$A$13,定数!$B$6:$B$13))</f>
        <v>3878.5714285714294</v>
      </c>
      <c r="S9" s="91"/>
      <c r="T9" s="92">
        <f>IF(P9="","",IF(G9="買",(P9-H9),(H9-P9))*IF(RIGHT($D$2,3)="JPY",100,10000))</f>
        <v>181.00000000000006</v>
      </c>
      <c r="U9" s="92"/>
      <c r="V9" s="1">
        <f>IF(T9&lt;&gt;"",IF(T9&gt;0,1+V8,0),"")</f>
        <v>1</v>
      </c>
      <c r="W9">
        <f>IF(T9&lt;&gt;"",IF(T9&lt;0,1+W8,0),"")</f>
        <v>0</v>
      </c>
    </row>
    <row r="10" spans="2:25" x14ac:dyDescent="0.2">
      <c r="B10" s="39">
        <v>2</v>
      </c>
      <c r="C10" s="87">
        <f t="shared" ref="C10:C73" si="0">IF(R9="","",C9+R9)</f>
        <v>103878.57142857143</v>
      </c>
      <c r="D10" s="87"/>
      <c r="E10" s="39">
        <v>2010</v>
      </c>
      <c r="F10" s="8">
        <v>43626</v>
      </c>
      <c r="G10" s="39" t="s">
        <v>4</v>
      </c>
      <c r="H10" s="88">
        <v>1.2071000000000001</v>
      </c>
      <c r="I10" s="88"/>
      <c r="J10" s="39">
        <v>115</v>
      </c>
      <c r="K10" s="89">
        <f>IF(J10="","",C10*0.03)</f>
        <v>3116.3571428571431</v>
      </c>
      <c r="L10" s="90"/>
      <c r="M10" s="6">
        <f>IF(J10="","",(K10/J10)/LOOKUP(RIGHT($D$2,3),定数!$A$6:$A$13,定数!$B$6:$B$13))</f>
        <v>0.22582298136645965</v>
      </c>
      <c r="N10" s="39">
        <v>2010</v>
      </c>
      <c r="O10" s="8">
        <v>43630</v>
      </c>
      <c r="P10" s="88">
        <v>1.2191000000000001</v>
      </c>
      <c r="Q10" s="88"/>
      <c r="R10" s="91">
        <f>IF(P10="","",T10*M10*LOOKUP(RIGHT($D$2,3),定数!$A$6:$A$13,定数!$B$6:$B$13))</f>
        <v>3251.8509316770219</v>
      </c>
      <c r="S10" s="91"/>
      <c r="T10" s="92">
        <f>IF(P10="","",IF(G10="買",(P10-H10),(H10-P10))*IF(RIGHT($D$2,3)="JPY",100,10000))</f>
        <v>120.00000000000011</v>
      </c>
      <c r="U10" s="92"/>
      <c r="V10" s="22">
        <f t="shared" ref="V10:V22" si="1">IF(T10&lt;&gt;"",IF(T10&gt;0,1+V9,0),"")</f>
        <v>2</v>
      </c>
      <c r="W10">
        <f t="shared" ref="W10:W73" si="2">IF(T10&lt;&gt;"",IF(T10&lt;0,1+W9,0),"")</f>
        <v>0</v>
      </c>
      <c r="X10" s="40">
        <f>IF(C10&lt;&gt;"",MAX(C10,C9),"")</f>
        <v>103878.57142857143</v>
      </c>
    </row>
    <row r="11" spans="2:25" x14ac:dyDescent="0.2">
      <c r="B11" s="39">
        <v>3</v>
      </c>
      <c r="C11" s="87">
        <f t="shared" si="0"/>
        <v>107130.42236024846</v>
      </c>
      <c r="D11" s="87"/>
      <c r="E11" s="39">
        <v>2010</v>
      </c>
      <c r="F11" s="8">
        <v>43709</v>
      </c>
      <c r="G11" s="39" t="s">
        <v>4</v>
      </c>
      <c r="H11" s="88">
        <v>1.2776000000000001</v>
      </c>
      <c r="I11" s="88"/>
      <c r="J11" s="39">
        <v>153</v>
      </c>
      <c r="K11" s="89">
        <f t="shared" ref="K11:K74" si="3">IF(J11="","",C11*0.03)</f>
        <v>3213.9126708074537</v>
      </c>
      <c r="L11" s="90"/>
      <c r="M11" s="6">
        <f>IF(J11="","",(K11/J11)/LOOKUP(RIGHT($D$2,3),定数!$A$6:$A$13,定数!$B$6:$B$13))</f>
        <v>0.17504970973896805</v>
      </c>
      <c r="N11" s="39">
        <v>2010</v>
      </c>
      <c r="O11" s="8">
        <v>43711</v>
      </c>
      <c r="P11" s="88">
        <v>1.2891999999999999</v>
      </c>
      <c r="Q11" s="88"/>
      <c r="R11" s="91">
        <f>IF(P11="","",T11*M11*LOOKUP(RIGHT($D$2,3),定数!$A$6:$A$13,定数!$B$6:$B$13))</f>
        <v>2436.6919595664003</v>
      </c>
      <c r="S11" s="91"/>
      <c r="T11" s="92">
        <f>IF(P11="","",IF(G11="買",(P11-H11),(H11-P11))*IF(RIGHT($D$2,3)="JPY",100,10000))</f>
        <v>115.99999999999832</v>
      </c>
      <c r="U11" s="92"/>
      <c r="V11" s="22">
        <f t="shared" si="1"/>
        <v>3</v>
      </c>
      <c r="W11">
        <f t="shared" si="2"/>
        <v>0</v>
      </c>
      <c r="X11" s="40">
        <f>IF(C11&lt;&gt;"",MAX(X10,C11),"")</f>
        <v>107130.42236024846</v>
      </c>
      <c r="Y11" s="41">
        <f>IF(X11&lt;&gt;"",1-(C11/X11),"")</f>
        <v>0</v>
      </c>
    </row>
    <row r="12" spans="2:25" x14ac:dyDescent="0.2">
      <c r="B12" s="49">
        <v>4</v>
      </c>
      <c r="C12" s="87">
        <f t="shared" si="0"/>
        <v>109567.11431981486</v>
      </c>
      <c r="D12" s="87"/>
      <c r="E12" s="39">
        <v>2011</v>
      </c>
      <c r="F12" s="8">
        <v>43477</v>
      </c>
      <c r="G12" s="39" t="s">
        <v>4</v>
      </c>
      <c r="H12" s="88">
        <v>1.3015000000000001</v>
      </c>
      <c r="I12" s="88"/>
      <c r="J12" s="39">
        <v>54</v>
      </c>
      <c r="K12" s="89">
        <f t="shared" si="3"/>
        <v>3287.0134295944458</v>
      </c>
      <c r="L12" s="90"/>
      <c r="M12" s="6">
        <f>IF(J12="","",(K12/J12)/LOOKUP(RIGHT($D$2,3),定数!$A$6:$A$13,定数!$B$6:$B$13))</f>
        <v>0.50725515888803174</v>
      </c>
      <c r="N12" s="39">
        <v>2011</v>
      </c>
      <c r="O12" s="8">
        <v>43477</v>
      </c>
      <c r="P12" s="88">
        <v>1.3102</v>
      </c>
      <c r="Q12" s="88"/>
      <c r="R12" s="91">
        <f>IF(P12="","",T12*M12*LOOKUP(RIGHT($D$2,3),定数!$A$6:$A$13,定数!$B$6:$B$13))</f>
        <v>5295.7438587910092</v>
      </c>
      <c r="S12" s="91"/>
      <c r="T12" s="92">
        <f t="shared" ref="T12:T75" si="4">IF(P12="","",IF(G12="買",(P12-H12),(H12-P12))*IF(RIGHT($D$2,3)="JPY",100,10000))</f>
        <v>86.999999999999304</v>
      </c>
      <c r="U12" s="92"/>
      <c r="V12" s="22">
        <f t="shared" si="1"/>
        <v>4</v>
      </c>
      <c r="W12">
        <f t="shared" si="2"/>
        <v>0</v>
      </c>
      <c r="X12" s="40">
        <f t="shared" ref="X12:X75" si="5">IF(C12&lt;&gt;"",MAX(X11,C12),"")</f>
        <v>109567.11431981486</v>
      </c>
      <c r="Y12" s="41">
        <f t="shared" ref="Y12:Y75" si="6">IF(X12&lt;&gt;"",1-(C12/X12),"")</f>
        <v>0</v>
      </c>
    </row>
    <row r="13" spans="2:25" x14ac:dyDescent="0.2">
      <c r="B13" s="39">
        <v>5</v>
      </c>
      <c r="C13" s="87">
        <f t="shared" si="0"/>
        <v>114862.85817860588</v>
      </c>
      <c r="D13" s="87"/>
      <c r="E13" s="48">
        <v>2011</v>
      </c>
      <c r="F13" s="8">
        <v>43533</v>
      </c>
      <c r="G13" s="39" t="s">
        <v>3</v>
      </c>
      <c r="H13" s="93">
        <v>1.3863000000000001</v>
      </c>
      <c r="I13" s="94"/>
      <c r="J13" s="39">
        <v>112</v>
      </c>
      <c r="K13" s="89">
        <f t="shared" si="3"/>
        <v>3445.8857453581763</v>
      </c>
      <c r="L13" s="90"/>
      <c r="M13" s="6">
        <f>IF(J13="","",(K13/J13)/LOOKUP(RIGHT($D$2,3),定数!$A$6:$A$13,定数!$B$6:$B$13))</f>
        <v>0.25639030843438815</v>
      </c>
      <c r="N13" s="48">
        <v>2011</v>
      </c>
      <c r="O13" s="8">
        <v>43535</v>
      </c>
      <c r="P13" s="88">
        <v>1.3756999999999999</v>
      </c>
      <c r="Q13" s="88"/>
      <c r="R13" s="91">
        <f>IF(P13="","",T13*M13*LOOKUP(RIGHT($D$2,3),定数!$A$6:$A$13,定数!$B$6:$B$13))</f>
        <v>3261.2847232854679</v>
      </c>
      <c r="S13" s="91"/>
      <c r="T13" s="92">
        <f t="shared" si="4"/>
        <v>106.00000000000165</v>
      </c>
      <c r="U13" s="92"/>
      <c r="V13" s="22">
        <f t="shared" si="1"/>
        <v>5</v>
      </c>
      <c r="W13">
        <f t="shared" si="2"/>
        <v>0</v>
      </c>
      <c r="X13" s="40">
        <f t="shared" si="5"/>
        <v>114862.85817860588</v>
      </c>
      <c r="Y13" s="41">
        <f t="shared" si="6"/>
        <v>0</v>
      </c>
    </row>
    <row r="14" spans="2:25" x14ac:dyDescent="0.2">
      <c r="B14" s="39">
        <v>6</v>
      </c>
      <c r="C14" s="87">
        <f t="shared" si="0"/>
        <v>118124.14290189135</v>
      </c>
      <c r="D14" s="87"/>
      <c r="E14" s="48">
        <v>2011</v>
      </c>
      <c r="F14" s="8">
        <v>43612</v>
      </c>
      <c r="G14" s="39" t="s">
        <v>4</v>
      </c>
      <c r="H14" s="93">
        <v>1.4206000000000001</v>
      </c>
      <c r="I14" s="94"/>
      <c r="J14" s="39">
        <v>138</v>
      </c>
      <c r="K14" s="89">
        <f t="shared" si="3"/>
        <v>3543.7242870567402</v>
      </c>
      <c r="L14" s="90"/>
      <c r="M14" s="6">
        <f>IF(J14="","",(K14/J14)/LOOKUP(RIGHT($D$2,3),定数!$A$6:$A$13,定数!$B$6:$B$13))</f>
        <v>0.21399301250342634</v>
      </c>
      <c r="N14" s="48">
        <v>2011</v>
      </c>
      <c r="O14" s="8">
        <v>43616</v>
      </c>
      <c r="P14" s="88">
        <v>1.4352</v>
      </c>
      <c r="Q14" s="88"/>
      <c r="R14" s="91">
        <f>IF(P14="","",T14*M14*LOOKUP(RIGHT($D$2,3),定数!$A$6:$A$13,定数!$B$6:$B$13))</f>
        <v>3749.1575790600155</v>
      </c>
      <c r="S14" s="91"/>
      <c r="T14" s="92">
        <f t="shared" si="4"/>
        <v>145.99999999999946</v>
      </c>
      <c r="U14" s="92"/>
      <c r="V14" s="22">
        <f t="shared" si="1"/>
        <v>6</v>
      </c>
      <c r="W14">
        <f t="shared" si="2"/>
        <v>0</v>
      </c>
      <c r="X14" s="40">
        <f t="shared" si="5"/>
        <v>118124.14290189135</v>
      </c>
      <c r="Y14" s="41">
        <f t="shared" si="6"/>
        <v>0</v>
      </c>
    </row>
    <row r="15" spans="2:25" x14ac:dyDescent="0.2">
      <c r="B15" s="39">
        <v>7</v>
      </c>
      <c r="C15" s="87">
        <f t="shared" si="0"/>
        <v>121873.30048095137</v>
      </c>
      <c r="D15" s="87"/>
      <c r="E15" s="48">
        <v>2011</v>
      </c>
      <c r="F15" s="8">
        <v>43659</v>
      </c>
      <c r="G15" s="39" t="s">
        <v>4</v>
      </c>
      <c r="H15" s="93">
        <v>1.4052</v>
      </c>
      <c r="I15" s="94"/>
      <c r="J15" s="39">
        <v>102</v>
      </c>
      <c r="K15" s="89">
        <f t="shared" si="3"/>
        <v>3656.199014428541</v>
      </c>
      <c r="L15" s="90"/>
      <c r="M15" s="6">
        <f>IF(J15="","",(K15/J15)/LOOKUP(RIGHT($D$2,3),定数!$A$6:$A$13,定数!$B$6:$B$13))</f>
        <v>0.29870906980625339</v>
      </c>
      <c r="N15" s="48">
        <v>2011</v>
      </c>
      <c r="O15" s="8">
        <v>43659</v>
      </c>
      <c r="P15" s="88">
        <v>1.4186000000000001</v>
      </c>
      <c r="Q15" s="88"/>
      <c r="R15" s="91">
        <f>IF(P15="","",T15*M15*LOOKUP(RIGHT($D$2,3),定数!$A$6:$A$13,定数!$B$6:$B$13))</f>
        <v>4803.2418424845828</v>
      </c>
      <c r="S15" s="91"/>
      <c r="T15" s="92">
        <f t="shared" si="4"/>
        <v>134.0000000000008</v>
      </c>
      <c r="U15" s="92"/>
      <c r="V15" s="22">
        <f t="shared" si="1"/>
        <v>7</v>
      </c>
      <c r="W15">
        <f t="shared" si="2"/>
        <v>0</v>
      </c>
      <c r="X15" s="40">
        <f t="shared" si="5"/>
        <v>121873.30048095137</v>
      </c>
      <c r="Y15" s="41">
        <f t="shared" si="6"/>
        <v>0</v>
      </c>
    </row>
    <row r="16" spans="2:25" x14ac:dyDescent="0.2">
      <c r="B16" s="39">
        <v>8</v>
      </c>
      <c r="C16" s="87">
        <f t="shared" si="0"/>
        <v>126676.54232343595</v>
      </c>
      <c r="D16" s="87"/>
      <c r="E16" s="39">
        <v>2011</v>
      </c>
      <c r="F16" s="8">
        <v>43722</v>
      </c>
      <c r="G16" s="39" t="s">
        <v>4</v>
      </c>
      <c r="H16" s="88">
        <v>1.3737999999999999</v>
      </c>
      <c r="I16" s="88"/>
      <c r="J16" s="39">
        <v>147</v>
      </c>
      <c r="K16" s="89">
        <f t="shared" si="3"/>
        <v>3800.2962697030785</v>
      </c>
      <c r="L16" s="90"/>
      <c r="M16" s="6">
        <f>IF(J16="","",(K16/J16)/LOOKUP(RIGHT($D$2,3),定数!$A$6:$A$13,定数!$B$6:$B$13))</f>
        <v>0.21543629646842849</v>
      </c>
      <c r="N16" s="39">
        <v>2011</v>
      </c>
      <c r="O16" s="8">
        <v>43723</v>
      </c>
      <c r="P16" s="88">
        <v>1.3886000000000001</v>
      </c>
      <c r="Q16" s="88"/>
      <c r="R16" s="91">
        <f>IF(P16="","",T16*M16*LOOKUP(RIGHT($D$2,3),定数!$A$6:$A$13,定数!$B$6:$B$13))</f>
        <v>3826.1486252793279</v>
      </c>
      <c r="S16" s="91"/>
      <c r="T16" s="92">
        <f t="shared" si="4"/>
        <v>148.00000000000148</v>
      </c>
      <c r="U16" s="92"/>
      <c r="V16" s="22">
        <f t="shared" si="1"/>
        <v>8</v>
      </c>
      <c r="W16">
        <f t="shared" si="2"/>
        <v>0</v>
      </c>
      <c r="X16" s="40">
        <f t="shared" si="5"/>
        <v>126676.54232343595</v>
      </c>
      <c r="Y16" s="41">
        <f t="shared" si="6"/>
        <v>0</v>
      </c>
    </row>
    <row r="17" spans="2:25" x14ac:dyDescent="0.2">
      <c r="B17" s="39">
        <v>9</v>
      </c>
      <c r="C17" s="87">
        <f t="shared" si="0"/>
        <v>130502.69094871527</v>
      </c>
      <c r="D17" s="87"/>
      <c r="E17" s="48">
        <v>2011</v>
      </c>
      <c r="F17" s="8">
        <v>43748</v>
      </c>
      <c r="G17" s="39" t="s">
        <v>4</v>
      </c>
      <c r="H17" s="88">
        <v>1.3524</v>
      </c>
      <c r="I17" s="88"/>
      <c r="J17" s="39">
        <v>163</v>
      </c>
      <c r="K17" s="89">
        <f t="shared" si="3"/>
        <v>3915.080728461458</v>
      </c>
      <c r="L17" s="90"/>
      <c r="M17" s="6">
        <f>IF(J17="","",(K17/J17)/LOOKUP(RIGHT($D$2,3),定数!$A$6:$A$13,定数!$B$6:$B$13))</f>
        <v>0.20015750145508476</v>
      </c>
      <c r="N17" s="39">
        <v>2011</v>
      </c>
      <c r="O17" s="8">
        <v>43750</v>
      </c>
      <c r="P17" s="88">
        <v>1.3756999999999999</v>
      </c>
      <c r="Q17" s="88"/>
      <c r="R17" s="91">
        <f>IF(P17="","",T17*M17*LOOKUP(RIGHT($D$2,3),定数!$A$6:$A$13,定数!$B$6:$B$13))</f>
        <v>5596.4037406841398</v>
      </c>
      <c r="S17" s="91"/>
      <c r="T17" s="92">
        <f t="shared" si="4"/>
        <v>232.99999999999875</v>
      </c>
      <c r="U17" s="92"/>
      <c r="V17" s="22">
        <f t="shared" si="1"/>
        <v>9</v>
      </c>
      <c r="W17">
        <f t="shared" si="2"/>
        <v>0</v>
      </c>
      <c r="X17" s="40">
        <f t="shared" si="5"/>
        <v>130502.69094871527</v>
      </c>
      <c r="Y17" s="41">
        <f t="shared" si="6"/>
        <v>0</v>
      </c>
    </row>
    <row r="18" spans="2:25" x14ac:dyDescent="0.2">
      <c r="B18" s="50">
        <v>10</v>
      </c>
      <c r="C18" s="87">
        <f t="shared" si="0"/>
        <v>136099.09468939941</v>
      </c>
      <c r="D18" s="87"/>
      <c r="E18" s="48">
        <v>2011</v>
      </c>
      <c r="F18" s="8">
        <v>43819</v>
      </c>
      <c r="G18" s="39" t="s">
        <v>4</v>
      </c>
      <c r="H18" s="88">
        <v>1.3083</v>
      </c>
      <c r="I18" s="88"/>
      <c r="J18" s="39">
        <v>102</v>
      </c>
      <c r="K18" s="89">
        <f t="shared" si="3"/>
        <v>4082.9728406819822</v>
      </c>
      <c r="L18" s="90"/>
      <c r="M18" s="6">
        <f>IF(J18="","",(K18/J18)/LOOKUP(RIGHT($D$2,3),定数!$A$6:$A$13,定数!$B$6:$B$13))</f>
        <v>0.33357621247401814</v>
      </c>
      <c r="N18" s="39">
        <v>2011</v>
      </c>
      <c r="O18" s="8">
        <v>43820</v>
      </c>
      <c r="P18" s="88">
        <v>1.3168</v>
      </c>
      <c r="Q18" s="88"/>
      <c r="R18" s="91">
        <f>IF(P18="","",T18*M18*LOOKUP(RIGHT($D$2,3),定数!$A$6:$A$13,定数!$B$6:$B$13))</f>
        <v>3402.4773672349656</v>
      </c>
      <c r="S18" s="91"/>
      <c r="T18" s="92">
        <f t="shared" si="4"/>
        <v>84.999999999999517</v>
      </c>
      <c r="U18" s="92"/>
      <c r="V18" s="22">
        <f t="shared" si="1"/>
        <v>10</v>
      </c>
      <c r="W18">
        <f t="shared" si="2"/>
        <v>0</v>
      </c>
      <c r="X18" s="40">
        <f t="shared" si="5"/>
        <v>136099.09468939941</v>
      </c>
      <c r="Y18" s="41">
        <f t="shared" si="6"/>
        <v>0</v>
      </c>
    </row>
    <row r="19" spans="2:25" x14ac:dyDescent="0.2">
      <c r="B19" s="39">
        <v>11</v>
      </c>
      <c r="C19" s="87">
        <f t="shared" si="0"/>
        <v>139501.57205663438</v>
      </c>
      <c r="D19" s="87"/>
      <c r="E19" s="48">
        <v>2012</v>
      </c>
      <c r="F19" s="8">
        <v>43540</v>
      </c>
      <c r="G19" s="39" t="s">
        <v>4</v>
      </c>
      <c r="H19" s="88">
        <v>1.3119000000000001</v>
      </c>
      <c r="I19" s="88"/>
      <c r="J19" s="39">
        <v>71</v>
      </c>
      <c r="K19" s="89">
        <f t="shared" si="3"/>
        <v>4185.0471616990317</v>
      </c>
      <c r="L19" s="90"/>
      <c r="M19" s="6">
        <f>IF(J19="","",(K19/J19)/LOOKUP(RIGHT($D$2,3),定数!$A$6:$A$13,定数!$B$6:$B$13))</f>
        <v>0.49120271850927605</v>
      </c>
      <c r="N19" s="39">
        <v>2012</v>
      </c>
      <c r="O19" s="8">
        <v>43543</v>
      </c>
      <c r="P19" s="88">
        <v>1.319</v>
      </c>
      <c r="Q19" s="88"/>
      <c r="R19" s="91">
        <f>IF(P19="","",T19*M19*LOOKUP(RIGHT($D$2,3),定数!$A$6:$A$13,定数!$B$6:$B$13))</f>
        <v>4185.0471616989635</v>
      </c>
      <c r="S19" s="91"/>
      <c r="T19" s="92">
        <f t="shared" si="4"/>
        <v>70.999999999998835</v>
      </c>
      <c r="U19" s="92"/>
      <c r="V19" s="22">
        <f t="shared" si="1"/>
        <v>11</v>
      </c>
      <c r="W19">
        <f t="shared" si="2"/>
        <v>0</v>
      </c>
      <c r="X19" s="40">
        <f t="shared" si="5"/>
        <v>139501.57205663438</v>
      </c>
      <c r="Y19" s="41">
        <f t="shared" si="6"/>
        <v>0</v>
      </c>
    </row>
    <row r="20" spans="2:25" x14ac:dyDescent="0.2">
      <c r="B20" s="39">
        <v>12</v>
      </c>
      <c r="C20" s="87">
        <f t="shared" si="0"/>
        <v>143686.61921833333</v>
      </c>
      <c r="D20" s="87"/>
      <c r="E20" s="39">
        <v>2012</v>
      </c>
      <c r="F20" s="8">
        <v>43606</v>
      </c>
      <c r="G20" s="39" t="s">
        <v>4</v>
      </c>
      <c r="H20" s="88">
        <v>1.2810999999999999</v>
      </c>
      <c r="I20" s="88"/>
      <c r="J20" s="39">
        <v>88</v>
      </c>
      <c r="K20" s="89">
        <f t="shared" si="3"/>
        <v>4310.59857655</v>
      </c>
      <c r="L20" s="90"/>
      <c r="M20" s="6">
        <f>IF(J20="","",(K20/J20)/LOOKUP(RIGHT($D$2,3),定数!$A$6:$A$13,定数!$B$6:$B$13))</f>
        <v>0.40820062277935604</v>
      </c>
      <c r="N20" s="39">
        <v>2012</v>
      </c>
      <c r="O20" s="8">
        <v>43608</v>
      </c>
      <c r="P20" s="88">
        <v>1.2723</v>
      </c>
      <c r="Q20" s="88"/>
      <c r="R20" s="91">
        <f>IF(P20="","",T20*M20*LOOKUP(RIGHT($D$2,3),定数!$A$6:$A$13,定数!$B$6:$B$13))</f>
        <v>-4310.5985765499599</v>
      </c>
      <c r="S20" s="91"/>
      <c r="T20" s="92">
        <f t="shared" si="4"/>
        <v>-87.99999999999919</v>
      </c>
      <c r="U20" s="92"/>
      <c r="V20" s="22">
        <f t="shared" si="1"/>
        <v>0</v>
      </c>
      <c r="W20">
        <f t="shared" si="2"/>
        <v>1</v>
      </c>
      <c r="X20" s="40">
        <f t="shared" si="5"/>
        <v>143686.61921833333</v>
      </c>
      <c r="Y20" s="41">
        <f t="shared" si="6"/>
        <v>0</v>
      </c>
    </row>
    <row r="21" spans="2:25" x14ac:dyDescent="0.2">
      <c r="B21" s="49">
        <v>13</v>
      </c>
      <c r="C21" s="87">
        <f t="shared" si="0"/>
        <v>139376.02064178337</v>
      </c>
      <c r="D21" s="87"/>
      <c r="E21" s="39">
        <v>2012</v>
      </c>
      <c r="F21" s="8">
        <v>43622</v>
      </c>
      <c r="G21" s="39" t="s">
        <v>4</v>
      </c>
      <c r="H21" s="88">
        <v>1.254</v>
      </c>
      <c r="I21" s="88"/>
      <c r="J21" s="39">
        <v>134</v>
      </c>
      <c r="K21" s="89">
        <f t="shared" si="3"/>
        <v>4181.2806192535008</v>
      </c>
      <c r="L21" s="90"/>
      <c r="M21" s="6">
        <f>IF(J21="","",(K21/J21)/LOOKUP(RIGHT($D$2,3),定数!$A$6:$A$13,定数!$B$6:$B$13))</f>
        <v>0.2600298892570585</v>
      </c>
      <c r="N21" s="39">
        <v>2012</v>
      </c>
      <c r="O21" s="8">
        <v>43634</v>
      </c>
      <c r="P21" s="88">
        <v>1.2698</v>
      </c>
      <c r="Q21" s="88"/>
      <c r="R21" s="91">
        <f>IF(P21="","",T21*M21*LOOKUP(RIGHT($D$2,3),定数!$A$6:$A$13,定数!$B$6:$B$13))</f>
        <v>4930.1667003138409</v>
      </c>
      <c r="S21" s="91"/>
      <c r="T21" s="92">
        <f t="shared" si="4"/>
        <v>158.00000000000037</v>
      </c>
      <c r="U21" s="92"/>
      <c r="V21" s="22">
        <f t="shared" si="1"/>
        <v>1</v>
      </c>
      <c r="W21">
        <f t="shared" si="2"/>
        <v>0</v>
      </c>
      <c r="X21" s="40">
        <f t="shared" si="5"/>
        <v>143686.61921833333</v>
      </c>
      <c r="Y21" s="41">
        <f t="shared" si="6"/>
        <v>2.9999999999999805E-2</v>
      </c>
    </row>
    <row r="22" spans="2:25" x14ac:dyDescent="0.2">
      <c r="B22" s="39">
        <v>14</v>
      </c>
      <c r="C22" s="87">
        <f t="shared" si="0"/>
        <v>144306.1873420972</v>
      </c>
      <c r="D22" s="87"/>
      <c r="E22" s="39">
        <v>2012</v>
      </c>
      <c r="F22" s="8">
        <v>43788</v>
      </c>
      <c r="G22" s="39" t="s">
        <v>4</v>
      </c>
      <c r="H22" s="88">
        <v>1.2802</v>
      </c>
      <c r="I22" s="88"/>
      <c r="J22" s="39">
        <v>113</v>
      </c>
      <c r="K22" s="89">
        <f t="shared" si="3"/>
        <v>4329.185620262916</v>
      </c>
      <c r="L22" s="90"/>
      <c r="M22" s="6">
        <f>IF(J22="","",(K22/J22)/LOOKUP(RIGHT($D$2,3),定数!$A$6:$A$13,定数!$B$6:$B$13))</f>
        <v>0.31926147642056901</v>
      </c>
      <c r="N22" s="39">
        <v>2012</v>
      </c>
      <c r="O22" s="8">
        <v>43791</v>
      </c>
      <c r="P22" s="88">
        <v>1.2888999999999999</v>
      </c>
      <c r="Q22" s="88"/>
      <c r="R22" s="91">
        <f>IF(P22="","",T22*M22*LOOKUP(RIGHT($D$2,3),定数!$A$6:$A$13,定数!$B$6:$B$13))</f>
        <v>3333.0898138307139</v>
      </c>
      <c r="S22" s="91"/>
      <c r="T22" s="92">
        <f t="shared" si="4"/>
        <v>86.999999999999304</v>
      </c>
      <c r="U22" s="92"/>
      <c r="V22" s="22">
        <f t="shared" si="1"/>
        <v>2</v>
      </c>
      <c r="W22">
        <f t="shared" si="2"/>
        <v>0</v>
      </c>
      <c r="X22" s="40">
        <f t="shared" si="5"/>
        <v>144306.1873420972</v>
      </c>
      <c r="Y22" s="41">
        <f t="shared" si="6"/>
        <v>0</v>
      </c>
    </row>
    <row r="23" spans="2:25" x14ac:dyDescent="0.2">
      <c r="B23" s="39">
        <v>15</v>
      </c>
      <c r="C23" s="87">
        <f t="shared" si="0"/>
        <v>147639.27715592791</v>
      </c>
      <c r="D23" s="87"/>
      <c r="E23" s="39">
        <v>2012</v>
      </c>
      <c r="F23" s="8">
        <v>43820</v>
      </c>
      <c r="G23" s="39" t="s">
        <v>3</v>
      </c>
      <c r="H23" s="88">
        <v>1.3187</v>
      </c>
      <c r="I23" s="88"/>
      <c r="J23" s="39">
        <v>108</v>
      </c>
      <c r="K23" s="89">
        <f t="shared" si="3"/>
        <v>4429.1783146778371</v>
      </c>
      <c r="L23" s="90"/>
      <c r="M23" s="6">
        <f>IF(J23="","",(K23/J23)/LOOKUP(RIGHT($D$2,3),定数!$A$6:$A$13,定数!$B$6:$B$13))</f>
        <v>0.34175758600909234</v>
      </c>
      <c r="N23" s="39">
        <v>2013</v>
      </c>
      <c r="O23" s="8">
        <v>43468</v>
      </c>
      <c r="P23" s="88">
        <v>1.3111999999999999</v>
      </c>
      <c r="Q23" s="88"/>
      <c r="R23" s="91">
        <f>IF(P23="","",T23*M23*LOOKUP(RIGHT($D$2,3),定数!$A$6:$A$13,定数!$B$6:$B$13))</f>
        <v>3075.8182740818565</v>
      </c>
      <c r="S23" s="91"/>
      <c r="T23" s="92">
        <f t="shared" si="4"/>
        <v>75.000000000000625</v>
      </c>
      <c r="U23" s="92"/>
      <c r="V23" t="str">
        <f t="shared" ref="V23:W74" si="7">IF(S23&lt;&gt;"",IF(S23&lt;0,1+V22,0),"")</f>
        <v/>
      </c>
      <c r="W23">
        <f t="shared" si="2"/>
        <v>0</v>
      </c>
      <c r="X23" s="40">
        <f t="shared" si="5"/>
        <v>147639.27715592791</v>
      </c>
      <c r="Y23" s="41">
        <f t="shared" si="6"/>
        <v>0</v>
      </c>
    </row>
    <row r="24" spans="2:25" x14ac:dyDescent="0.2">
      <c r="B24" s="39">
        <v>16</v>
      </c>
      <c r="C24" s="87">
        <f t="shared" si="0"/>
        <v>150715.09543000977</v>
      </c>
      <c r="D24" s="87"/>
      <c r="E24" s="39">
        <v>2017</v>
      </c>
      <c r="F24" s="8">
        <v>43797</v>
      </c>
      <c r="G24" s="39" t="s">
        <v>3</v>
      </c>
      <c r="H24" s="88">
        <v>1.1889000000000001</v>
      </c>
      <c r="I24" s="88"/>
      <c r="J24" s="39">
        <v>30</v>
      </c>
      <c r="K24" s="89">
        <f t="shared" si="3"/>
        <v>4521.4528629002925</v>
      </c>
      <c r="L24" s="90"/>
      <c r="M24" s="6">
        <f>IF(J24="","",(K24/J24)/LOOKUP(RIGHT($D$2,3),定数!$A$6:$A$13,定数!$B$6:$B$13))</f>
        <v>1.2559591285834144</v>
      </c>
      <c r="N24" s="39">
        <v>2017</v>
      </c>
      <c r="O24" s="8">
        <v>43797</v>
      </c>
      <c r="P24" s="88">
        <v>1.1843999999999999</v>
      </c>
      <c r="Q24" s="88"/>
      <c r="R24" s="91">
        <f>IF(P24="","",T24*M24*LOOKUP(RIGHT($D$2,3),定数!$A$6:$A$13,定数!$B$6:$B$13))</f>
        <v>6782.1792943506953</v>
      </c>
      <c r="S24" s="91"/>
      <c r="T24" s="92">
        <f t="shared" si="4"/>
        <v>45.000000000001705</v>
      </c>
      <c r="U24" s="92"/>
      <c r="V24" t="str">
        <f t="shared" si="7"/>
        <v/>
      </c>
      <c r="W24">
        <f t="shared" si="2"/>
        <v>0</v>
      </c>
      <c r="X24" s="40">
        <f t="shared" si="5"/>
        <v>150715.09543000977</v>
      </c>
      <c r="Y24" s="41">
        <f t="shared" si="6"/>
        <v>0</v>
      </c>
    </row>
    <row r="25" spans="2:25" x14ac:dyDescent="0.2">
      <c r="B25" s="39">
        <v>17</v>
      </c>
      <c r="C25" s="87">
        <f t="shared" si="0"/>
        <v>157497.27472436047</v>
      </c>
      <c r="D25" s="87"/>
      <c r="E25" s="39">
        <v>2018</v>
      </c>
      <c r="F25" s="8">
        <v>43508</v>
      </c>
      <c r="G25" s="39" t="s">
        <v>4</v>
      </c>
      <c r="H25" s="88">
        <v>1.2296</v>
      </c>
      <c r="I25" s="88"/>
      <c r="J25" s="39">
        <v>63</v>
      </c>
      <c r="K25" s="89">
        <f t="shared" si="3"/>
        <v>4724.9182417308139</v>
      </c>
      <c r="L25" s="90"/>
      <c r="M25" s="6">
        <f>IF(J25="","",(K25/J25)/LOOKUP(RIGHT($D$2,3),定数!$A$6:$A$13,定数!$B$6:$B$13))</f>
        <v>0.62498918541412884</v>
      </c>
      <c r="N25" s="39">
        <v>2018</v>
      </c>
      <c r="O25" s="8">
        <v>43509</v>
      </c>
      <c r="P25" s="88">
        <v>1.2353000000000001</v>
      </c>
      <c r="Q25" s="88"/>
      <c r="R25" s="91">
        <f>IF(P25="","",T25*M25*LOOKUP(RIGHT($D$2,3),定数!$A$6:$A$13,定数!$B$6:$B$13))</f>
        <v>4274.9260282326704</v>
      </c>
      <c r="S25" s="91"/>
      <c r="T25" s="92">
        <f t="shared" si="4"/>
        <v>57.000000000000384</v>
      </c>
      <c r="U25" s="92"/>
      <c r="V25" t="str">
        <f t="shared" si="7"/>
        <v/>
      </c>
      <c r="W25">
        <f t="shared" si="2"/>
        <v>0</v>
      </c>
      <c r="X25" s="40">
        <f t="shared" si="5"/>
        <v>157497.27472436047</v>
      </c>
      <c r="Y25" s="41">
        <f t="shared" si="6"/>
        <v>0</v>
      </c>
    </row>
    <row r="26" spans="2:25" x14ac:dyDescent="0.2">
      <c r="B26" s="39">
        <v>18</v>
      </c>
      <c r="C26" s="87">
        <f t="shared" si="0"/>
        <v>161772.20075259314</v>
      </c>
      <c r="D26" s="87"/>
      <c r="E26" s="39">
        <v>2018</v>
      </c>
      <c r="F26" s="8">
        <v>43564</v>
      </c>
      <c r="G26" s="39" t="s">
        <v>4</v>
      </c>
      <c r="H26" s="88">
        <v>1.2289000000000001</v>
      </c>
      <c r="I26" s="88"/>
      <c r="J26" s="39">
        <v>31</v>
      </c>
      <c r="K26" s="89">
        <f t="shared" si="3"/>
        <v>4853.1660225777941</v>
      </c>
      <c r="L26" s="90"/>
      <c r="M26" s="6">
        <f>IF(J26="","",(K26/J26)/LOOKUP(RIGHT($D$2,3),定数!$A$6:$A$13,定数!$B$6:$B$13))</f>
        <v>1.3046145221983318</v>
      </c>
      <c r="N26" s="39">
        <v>2018</v>
      </c>
      <c r="O26" s="8">
        <v>43565</v>
      </c>
      <c r="P26" s="88">
        <v>1.2336</v>
      </c>
      <c r="Q26" s="88"/>
      <c r="R26" s="91">
        <f>IF(P26="","",T26*M26*LOOKUP(RIGHT($D$2,3),定数!$A$6:$A$13,定数!$B$6:$B$13))</f>
        <v>7358.0259051984758</v>
      </c>
      <c r="S26" s="91"/>
      <c r="T26" s="92">
        <f t="shared" si="4"/>
        <v>46.999999999999261</v>
      </c>
      <c r="U26" s="92"/>
      <c r="V26" t="str">
        <f t="shared" si="7"/>
        <v/>
      </c>
      <c r="W26">
        <f t="shared" si="2"/>
        <v>0</v>
      </c>
      <c r="X26" s="40">
        <f t="shared" si="5"/>
        <v>161772.20075259314</v>
      </c>
      <c r="Y26" s="41">
        <f t="shared" si="6"/>
        <v>0</v>
      </c>
    </row>
    <row r="27" spans="2:25" x14ac:dyDescent="0.2">
      <c r="B27" s="39">
        <v>19</v>
      </c>
      <c r="C27" s="87">
        <f t="shared" si="0"/>
        <v>169130.22665779162</v>
      </c>
      <c r="D27" s="87"/>
      <c r="E27" s="39">
        <v>2018</v>
      </c>
      <c r="F27" s="8">
        <v>43684</v>
      </c>
      <c r="G27" s="39" t="s">
        <v>4</v>
      </c>
      <c r="H27" s="88">
        <v>1.1408</v>
      </c>
      <c r="I27" s="88"/>
      <c r="J27" s="39">
        <v>61</v>
      </c>
      <c r="K27" s="89">
        <f t="shared" si="3"/>
        <v>5073.9067997337479</v>
      </c>
      <c r="L27" s="90"/>
      <c r="M27" s="6">
        <f>IF(J27="","",(K27/J27)/LOOKUP(RIGHT($D$2,3),定数!$A$6:$A$13,定数!$B$6:$B$13))</f>
        <v>0.69315666663029352</v>
      </c>
      <c r="N27" s="39">
        <v>2018</v>
      </c>
      <c r="O27" s="8">
        <v>43697</v>
      </c>
      <c r="P27" s="88">
        <v>1.1474</v>
      </c>
      <c r="Q27" s="88"/>
      <c r="R27" s="91">
        <f>IF(P27="","",T27*M27*LOOKUP(RIGHT($D$2,3),定数!$A$6:$A$13,定数!$B$6:$B$13))</f>
        <v>5489.8007997118739</v>
      </c>
      <c r="S27" s="91"/>
      <c r="T27" s="92">
        <f t="shared" si="4"/>
        <v>65.999999999999389</v>
      </c>
      <c r="U27" s="92"/>
      <c r="V27" t="str">
        <f t="shared" si="7"/>
        <v/>
      </c>
      <c r="W27">
        <f t="shared" si="2"/>
        <v>0</v>
      </c>
      <c r="X27" s="40">
        <f t="shared" si="5"/>
        <v>169130.22665779162</v>
      </c>
      <c r="Y27" s="41">
        <f t="shared" si="6"/>
        <v>0</v>
      </c>
    </row>
    <row r="28" spans="2:25" x14ac:dyDescent="0.2">
      <c r="B28" s="39">
        <v>20</v>
      </c>
      <c r="C28" s="87">
        <f t="shared" si="0"/>
        <v>174620.02745750349</v>
      </c>
      <c r="D28" s="87"/>
      <c r="E28" s="39">
        <v>2018</v>
      </c>
      <c r="F28" s="8">
        <v>43734</v>
      </c>
      <c r="G28" s="39" t="s">
        <v>3</v>
      </c>
      <c r="H28" s="88">
        <v>1.173</v>
      </c>
      <c r="I28" s="88"/>
      <c r="J28" s="39">
        <v>61</v>
      </c>
      <c r="K28" s="89">
        <f t="shared" si="3"/>
        <v>5238.6008237251044</v>
      </c>
      <c r="L28" s="90"/>
      <c r="M28" s="6">
        <f>IF(J28="","",(K28/J28)/LOOKUP(RIGHT($D$2,3),定数!$A$6:$A$13,定数!$B$6:$B$13))</f>
        <v>0.71565585023567002</v>
      </c>
      <c r="N28" s="39">
        <v>2018</v>
      </c>
      <c r="O28" s="8">
        <v>43734</v>
      </c>
      <c r="P28" s="88">
        <v>1.1791</v>
      </c>
      <c r="Q28" s="88"/>
      <c r="R28" s="91">
        <f>IF(P28="","",T28*M28*LOOKUP(RIGHT($D$2,3),定数!$A$6:$A$13,定数!$B$6:$B$13))</f>
        <v>-5238.600823725099</v>
      </c>
      <c r="S28" s="91"/>
      <c r="T28" s="92">
        <f t="shared" si="4"/>
        <v>-60.999999999999943</v>
      </c>
      <c r="U28" s="92"/>
      <c r="V28" t="str">
        <f t="shared" si="7"/>
        <v/>
      </c>
      <c r="W28">
        <f t="shared" si="2"/>
        <v>1</v>
      </c>
      <c r="X28" s="40">
        <f t="shared" si="5"/>
        <v>174620.02745750349</v>
      </c>
      <c r="Y28" s="41">
        <f t="shared" si="6"/>
        <v>0</v>
      </c>
    </row>
    <row r="29" spans="2:25" x14ac:dyDescent="0.2">
      <c r="B29" s="47">
        <v>21</v>
      </c>
      <c r="C29" s="87">
        <f t="shared" si="0"/>
        <v>169381.42663377838</v>
      </c>
      <c r="D29" s="87"/>
      <c r="E29" s="39">
        <v>2019</v>
      </c>
      <c r="F29" s="8">
        <v>43476</v>
      </c>
      <c r="G29" s="39" t="s">
        <v>3</v>
      </c>
      <c r="H29" s="88">
        <v>1.1484000000000001</v>
      </c>
      <c r="I29" s="88"/>
      <c r="J29" s="39">
        <v>56</v>
      </c>
      <c r="K29" s="89">
        <f t="shared" si="3"/>
        <v>5081.4427990133509</v>
      </c>
      <c r="L29" s="90"/>
      <c r="M29" s="6">
        <f>IF(J29="","",(K29/J29)/LOOKUP(RIGHT($D$2,3),定数!$A$6:$A$13,定数!$B$6:$B$13))</f>
        <v>0.75616708318651049</v>
      </c>
      <c r="N29" s="39">
        <v>2019</v>
      </c>
      <c r="O29" s="8">
        <v>43480</v>
      </c>
      <c r="P29" s="88">
        <v>1.1431</v>
      </c>
      <c r="Q29" s="88"/>
      <c r="R29" s="91">
        <f>IF(P29="","",T29*M29*LOOKUP(RIGHT($D$2,3),定数!$A$6:$A$13,定数!$B$6:$B$13))</f>
        <v>4809.2226490662815</v>
      </c>
      <c r="S29" s="91"/>
      <c r="T29" s="92">
        <f t="shared" si="4"/>
        <v>53.000000000000824</v>
      </c>
      <c r="U29" s="92"/>
      <c r="V29" t="str">
        <f t="shared" si="7"/>
        <v/>
      </c>
      <c r="W29">
        <f t="shared" si="2"/>
        <v>0</v>
      </c>
      <c r="X29" s="40">
        <f t="shared" si="5"/>
        <v>174620.02745750349</v>
      </c>
      <c r="Y29" s="41">
        <f t="shared" si="6"/>
        <v>3.0000000000000027E-2</v>
      </c>
    </row>
    <row r="30" spans="2:25" x14ac:dyDescent="0.2">
      <c r="B30" s="39">
        <v>22</v>
      </c>
      <c r="C30" s="87">
        <f t="shared" si="0"/>
        <v>174190.64928284465</v>
      </c>
      <c r="D30" s="87"/>
      <c r="E30" s="39">
        <v>2019</v>
      </c>
      <c r="F30" s="8">
        <v>43563</v>
      </c>
      <c r="G30" s="39" t="s">
        <v>4</v>
      </c>
      <c r="H30" s="88">
        <v>1.1253</v>
      </c>
      <c r="I30" s="88"/>
      <c r="J30" s="39">
        <v>48</v>
      </c>
      <c r="K30" s="89">
        <f t="shared" si="3"/>
        <v>5225.7194784853391</v>
      </c>
      <c r="L30" s="90"/>
      <c r="M30" s="6">
        <f>IF(J30="","",(K30/J30)/LOOKUP(RIGHT($D$2,3),定数!$A$6:$A$13,定数!$B$6:$B$13))</f>
        <v>0.90724296501481583</v>
      </c>
      <c r="N30" s="39">
        <v>2019</v>
      </c>
      <c r="O30" s="8">
        <v>43567</v>
      </c>
      <c r="P30" s="88">
        <v>1.1296999999999999</v>
      </c>
      <c r="Q30" s="88"/>
      <c r="R30" s="91">
        <f>IF(P30="","",T30*M30*LOOKUP(RIGHT($D$2,3),定数!$A$6:$A$13,定数!$B$6:$B$13))</f>
        <v>4790.242855278183</v>
      </c>
      <c r="S30" s="91"/>
      <c r="T30" s="92">
        <f t="shared" si="4"/>
        <v>43.999999999999595</v>
      </c>
      <c r="U30" s="92"/>
      <c r="V30" t="str">
        <f t="shared" si="7"/>
        <v/>
      </c>
      <c r="W30">
        <f t="shared" si="2"/>
        <v>0</v>
      </c>
      <c r="X30" s="40">
        <f t="shared" si="5"/>
        <v>174620.02745750349</v>
      </c>
      <c r="Y30" s="41">
        <f t="shared" si="6"/>
        <v>2.4589285714282649E-3</v>
      </c>
    </row>
    <row r="31" spans="2:25" x14ac:dyDescent="0.2">
      <c r="B31" s="39">
        <v>23</v>
      </c>
      <c r="C31" s="87">
        <f t="shared" si="0"/>
        <v>178980.89213812284</v>
      </c>
      <c r="D31" s="87"/>
      <c r="E31" s="39">
        <v>2019</v>
      </c>
      <c r="F31" s="8">
        <v>43573</v>
      </c>
      <c r="G31" s="39" t="s">
        <v>3</v>
      </c>
      <c r="H31" s="88">
        <v>1.1288</v>
      </c>
      <c r="I31" s="88"/>
      <c r="J31" s="39">
        <v>15</v>
      </c>
      <c r="K31" s="89">
        <f t="shared" si="3"/>
        <v>5369.4267641436854</v>
      </c>
      <c r="L31" s="90"/>
      <c r="M31" s="6">
        <f>IF(J31="","",(K31/J31)/LOOKUP(RIGHT($D$2,3),定数!$A$6:$A$13,定数!$B$6:$B$13))</f>
        <v>2.9830148689687142</v>
      </c>
      <c r="N31" s="39">
        <v>2019</v>
      </c>
      <c r="O31" s="8">
        <v>43573</v>
      </c>
      <c r="P31" s="88">
        <v>1.1267</v>
      </c>
      <c r="Q31" s="88"/>
      <c r="R31" s="91">
        <f>IF(P31="","",T31*M31*LOOKUP(RIGHT($D$2,3),定数!$A$6:$A$13,定数!$B$6:$B$13))</f>
        <v>7517.1974698011272</v>
      </c>
      <c r="S31" s="91"/>
      <c r="T31" s="92">
        <f t="shared" si="4"/>
        <v>20.999999999999908</v>
      </c>
      <c r="U31" s="92"/>
      <c r="V31" t="str">
        <f t="shared" si="7"/>
        <v/>
      </c>
      <c r="W31">
        <f t="shared" si="2"/>
        <v>0</v>
      </c>
      <c r="X31" s="40">
        <f t="shared" si="5"/>
        <v>178980.89213812284</v>
      </c>
      <c r="Y31" s="41">
        <f t="shared" si="6"/>
        <v>0</v>
      </c>
    </row>
    <row r="32" spans="2:25" x14ac:dyDescent="0.2">
      <c r="B32" s="39">
        <v>24</v>
      </c>
      <c r="C32" s="87">
        <f t="shared" si="0"/>
        <v>186498.08960792396</v>
      </c>
      <c r="D32" s="87"/>
      <c r="E32" s="39">
        <v>2019</v>
      </c>
      <c r="F32" s="8">
        <v>43584</v>
      </c>
      <c r="G32" s="39" t="s">
        <v>4</v>
      </c>
      <c r="H32" s="88">
        <v>1.1173</v>
      </c>
      <c r="I32" s="88"/>
      <c r="J32" s="39">
        <v>31</v>
      </c>
      <c r="K32" s="89">
        <f t="shared" si="3"/>
        <v>5594.9426882377184</v>
      </c>
      <c r="L32" s="90"/>
      <c r="M32" s="6">
        <f>IF(J32="","",(K32/J32)/LOOKUP(RIGHT($D$2,3),定数!$A$6:$A$13,定数!$B$6:$B$13))</f>
        <v>1.504016851676806</v>
      </c>
      <c r="N32" s="39">
        <v>2019</v>
      </c>
      <c r="O32" s="8">
        <v>43585</v>
      </c>
      <c r="P32" s="88">
        <v>1.1212</v>
      </c>
      <c r="Q32" s="88"/>
      <c r="R32" s="91">
        <f>IF(P32="","",T32*M32*LOOKUP(RIGHT($D$2,3),定数!$A$6:$A$13,定数!$B$6:$B$13))</f>
        <v>7038.7988658474778</v>
      </c>
      <c r="S32" s="91"/>
      <c r="T32" s="92">
        <f t="shared" si="4"/>
        <v>39.000000000000142</v>
      </c>
      <c r="U32" s="92"/>
      <c r="V32" t="str">
        <f t="shared" si="7"/>
        <v/>
      </c>
      <c r="W32">
        <f t="shared" si="2"/>
        <v>0</v>
      </c>
      <c r="X32" s="40">
        <f t="shared" si="5"/>
        <v>186498.08960792396</v>
      </c>
      <c r="Y32" s="41">
        <f t="shared" si="6"/>
        <v>0</v>
      </c>
    </row>
    <row r="33" spans="2:25" x14ac:dyDescent="0.2">
      <c r="B33" s="39">
        <v>25</v>
      </c>
      <c r="C33" s="87">
        <f t="shared" si="0"/>
        <v>193536.88847377143</v>
      </c>
      <c r="D33" s="87"/>
      <c r="E33" s="39">
        <v>2019</v>
      </c>
      <c r="F33" s="8">
        <v>43629</v>
      </c>
      <c r="G33" s="39" t="s">
        <v>3</v>
      </c>
      <c r="H33" s="88">
        <v>1.1281000000000001</v>
      </c>
      <c r="I33" s="88"/>
      <c r="J33" s="39">
        <v>21</v>
      </c>
      <c r="K33" s="89">
        <f t="shared" si="3"/>
        <v>5806.106654213143</v>
      </c>
      <c r="L33" s="90"/>
      <c r="M33" s="6">
        <f>IF(J33="","",(K33/J33)/LOOKUP(RIGHT($D$2,3),定数!$A$6:$A$13,定数!$B$6:$B$13))</f>
        <v>2.3040105770687078</v>
      </c>
      <c r="N33" s="39">
        <v>2019</v>
      </c>
      <c r="O33" s="8">
        <v>43630</v>
      </c>
      <c r="P33" s="88">
        <v>1.1243000000000001</v>
      </c>
      <c r="Q33" s="88"/>
      <c r="R33" s="91">
        <f>IF(P33="","",T33*M33*LOOKUP(RIGHT($D$2,3),定数!$A$6:$A$13,定数!$B$6:$B$13))</f>
        <v>10506.288231433378</v>
      </c>
      <c r="S33" s="91"/>
      <c r="T33" s="92">
        <f t="shared" si="4"/>
        <v>38.000000000000256</v>
      </c>
      <c r="U33" s="92"/>
      <c r="V33" t="str">
        <f t="shared" si="7"/>
        <v/>
      </c>
      <c r="W33">
        <f t="shared" si="2"/>
        <v>0</v>
      </c>
      <c r="X33" s="40">
        <f t="shared" si="5"/>
        <v>193536.88847377143</v>
      </c>
      <c r="Y33" s="41">
        <f t="shared" si="6"/>
        <v>0</v>
      </c>
    </row>
    <row r="34" spans="2:25" x14ac:dyDescent="0.2">
      <c r="B34" s="39">
        <v>26</v>
      </c>
      <c r="C34" s="87">
        <f t="shared" si="0"/>
        <v>204043.17670520479</v>
      </c>
      <c r="D34" s="87"/>
      <c r="E34" s="39">
        <v>2019</v>
      </c>
      <c r="F34" s="8">
        <v>43647</v>
      </c>
      <c r="G34" s="39" t="s">
        <v>3</v>
      </c>
      <c r="H34" s="88">
        <v>1.1343000000000001</v>
      </c>
      <c r="I34" s="88"/>
      <c r="J34" s="39">
        <v>49</v>
      </c>
      <c r="K34" s="89">
        <f t="shared" si="3"/>
        <v>6121.295301156144</v>
      </c>
      <c r="L34" s="90"/>
      <c r="M34" s="6">
        <f>IF(J34="","",(K34/J34)/LOOKUP(RIGHT($D$2,3),定数!$A$6:$A$13,定数!$B$6:$B$13))</f>
        <v>1.0410366158428817</v>
      </c>
      <c r="N34" s="39">
        <v>2019</v>
      </c>
      <c r="O34" s="8">
        <v>43647</v>
      </c>
      <c r="P34" s="88">
        <v>1.1301000000000001</v>
      </c>
      <c r="Q34" s="88"/>
      <c r="R34" s="91">
        <f>IF(P34="","",T34*M34*LOOKUP(RIGHT($D$2,3),定数!$A$6:$A$13,定数!$B$6:$B$13))</f>
        <v>5246.8245438480999</v>
      </c>
      <c r="S34" s="91"/>
      <c r="T34" s="92">
        <f t="shared" si="4"/>
        <v>41.999999999999815</v>
      </c>
      <c r="U34" s="92"/>
      <c r="V34" t="str">
        <f t="shared" si="7"/>
        <v/>
      </c>
      <c r="W34">
        <f t="shared" si="2"/>
        <v>0</v>
      </c>
      <c r="X34" s="40">
        <f t="shared" si="5"/>
        <v>204043.17670520479</v>
      </c>
      <c r="Y34" s="41">
        <f t="shared" si="6"/>
        <v>0</v>
      </c>
    </row>
    <row r="35" spans="2:25" x14ac:dyDescent="0.2">
      <c r="B35" s="39">
        <v>27</v>
      </c>
      <c r="C35" s="87">
        <f t="shared" si="0"/>
        <v>209290.0012490529</v>
      </c>
      <c r="D35" s="87"/>
      <c r="E35" s="39"/>
      <c r="F35" s="8"/>
      <c r="G35" s="39"/>
      <c r="H35" s="88"/>
      <c r="I35" s="88"/>
      <c r="J35" s="39"/>
      <c r="K35" s="89" t="str">
        <f t="shared" si="3"/>
        <v/>
      </c>
      <c r="L35" s="90"/>
      <c r="M35" s="6" t="str">
        <f>IF(J35="","",(K35/J35)/LOOKUP(RIGHT($D$2,3),定数!$A$6:$A$13,定数!$B$6:$B$13))</f>
        <v/>
      </c>
      <c r="N35" s="39"/>
      <c r="O35" s="8"/>
      <c r="P35" s="88"/>
      <c r="Q35" s="88"/>
      <c r="R35" s="91" t="str">
        <f>IF(P35="","",T35*M35*LOOKUP(RIGHT($D$2,3),定数!$A$6:$A$13,定数!$B$6:$B$13))</f>
        <v/>
      </c>
      <c r="S35" s="91"/>
      <c r="T35" s="92" t="str">
        <f t="shared" si="4"/>
        <v/>
      </c>
      <c r="U35" s="92"/>
      <c r="V35" t="str">
        <f t="shared" si="7"/>
        <v/>
      </c>
      <c r="W35" t="str">
        <f t="shared" si="2"/>
        <v/>
      </c>
      <c r="X35" s="40">
        <f t="shared" si="5"/>
        <v>209290.0012490529</v>
      </c>
      <c r="Y35" s="41">
        <f t="shared" si="6"/>
        <v>0</v>
      </c>
    </row>
    <row r="36" spans="2:25" x14ac:dyDescent="0.2">
      <c r="B36" s="39">
        <v>28</v>
      </c>
      <c r="C36" s="87" t="str">
        <f t="shared" si="0"/>
        <v/>
      </c>
      <c r="D36" s="87"/>
      <c r="E36" s="39"/>
      <c r="F36" s="8"/>
      <c r="G36" s="39"/>
      <c r="H36" s="88"/>
      <c r="I36" s="88"/>
      <c r="J36" s="39"/>
      <c r="K36" s="89" t="str">
        <f t="shared" si="3"/>
        <v/>
      </c>
      <c r="L36" s="90"/>
      <c r="M36" s="6" t="str">
        <f>IF(J36="","",(K36/J36)/LOOKUP(RIGHT($D$2,3),定数!$A$6:$A$13,定数!$B$6:$B$13))</f>
        <v/>
      </c>
      <c r="N36" s="39"/>
      <c r="O36" s="8"/>
      <c r="P36" s="88"/>
      <c r="Q36" s="88"/>
      <c r="R36" s="91" t="str">
        <f>IF(P36="","",T36*M36*LOOKUP(RIGHT($D$2,3),定数!$A$6:$A$13,定数!$B$6:$B$13))</f>
        <v/>
      </c>
      <c r="S36" s="91"/>
      <c r="T36" s="92" t="str">
        <f t="shared" si="4"/>
        <v/>
      </c>
      <c r="U36" s="92"/>
      <c r="V36" t="str">
        <f t="shared" si="7"/>
        <v/>
      </c>
      <c r="W36" t="str">
        <f t="shared" si="2"/>
        <v/>
      </c>
      <c r="X36" s="40" t="str">
        <f t="shared" si="5"/>
        <v/>
      </c>
      <c r="Y36" s="41" t="str">
        <f t="shared" si="6"/>
        <v/>
      </c>
    </row>
    <row r="37" spans="2:25" x14ac:dyDescent="0.2">
      <c r="B37" s="39">
        <v>29</v>
      </c>
      <c r="C37" s="87" t="str">
        <f t="shared" si="0"/>
        <v/>
      </c>
      <c r="D37" s="87"/>
      <c r="E37" s="39"/>
      <c r="F37" s="8"/>
      <c r="G37" s="39"/>
      <c r="H37" s="88"/>
      <c r="I37" s="88"/>
      <c r="J37" s="39"/>
      <c r="K37" s="89" t="str">
        <f t="shared" si="3"/>
        <v/>
      </c>
      <c r="L37" s="90"/>
      <c r="M37" s="6" t="str">
        <f>IF(J37="","",(K37/J37)/LOOKUP(RIGHT($D$2,3),定数!$A$6:$A$13,定数!$B$6:$B$13))</f>
        <v/>
      </c>
      <c r="N37" s="39"/>
      <c r="O37" s="8"/>
      <c r="P37" s="88"/>
      <c r="Q37" s="88"/>
      <c r="R37" s="91" t="str">
        <f>IF(P37="","",T37*M37*LOOKUP(RIGHT($D$2,3),定数!$A$6:$A$13,定数!$B$6:$B$13))</f>
        <v/>
      </c>
      <c r="S37" s="91"/>
      <c r="T37" s="92" t="str">
        <f t="shared" si="4"/>
        <v/>
      </c>
      <c r="U37" s="92"/>
      <c r="V37" t="str">
        <f t="shared" si="7"/>
        <v/>
      </c>
      <c r="W37" t="str">
        <f t="shared" si="2"/>
        <v/>
      </c>
      <c r="X37" s="40" t="str">
        <f t="shared" si="5"/>
        <v/>
      </c>
      <c r="Y37" s="41" t="str">
        <f t="shared" si="6"/>
        <v/>
      </c>
    </row>
    <row r="38" spans="2:25" x14ac:dyDescent="0.2">
      <c r="B38" s="39">
        <v>30</v>
      </c>
      <c r="C38" s="87" t="str">
        <f t="shared" si="0"/>
        <v/>
      </c>
      <c r="D38" s="87"/>
      <c r="E38" s="39"/>
      <c r="F38" s="8"/>
      <c r="G38" s="39"/>
      <c r="H38" s="88"/>
      <c r="I38" s="88"/>
      <c r="J38" s="39"/>
      <c r="K38" s="89" t="str">
        <f t="shared" si="3"/>
        <v/>
      </c>
      <c r="L38" s="90"/>
      <c r="M38" s="6" t="str">
        <f>IF(J38="","",(K38/J38)/LOOKUP(RIGHT($D$2,3),定数!$A$6:$A$13,定数!$B$6:$B$13))</f>
        <v/>
      </c>
      <c r="N38" s="39"/>
      <c r="O38" s="8"/>
      <c r="P38" s="88"/>
      <c r="Q38" s="88"/>
      <c r="R38" s="91" t="str">
        <f>IF(P38="","",T38*M38*LOOKUP(RIGHT($D$2,3),定数!$A$6:$A$13,定数!$B$6:$B$13))</f>
        <v/>
      </c>
      <c r="S38" s="91"/>
      <c r="T38" s="92" t="str">
        <f t="shared" si="4"/>
        <v/>
      </c>
      <c r="U38" s="92"/>
      <c r="V38" t="str">
        <f t="shared" si="7"/>
        <v/>
      </c>
      <c r="W38" t="str">
        <f t="shared" si="2"/>
        <v/>
      </c>
      <c r="X38" s="40" t="str">
        <f t="shared" si="5"/>
        <v/>
      </c>
      <c r="Y38" s="41" t="str">
        <f t="shared" si="6"/>
        <v/>
      </c>
    </row>
    <row r="39" spans="2:25" x14ac:dyDescent="0.2">
      <c r="B39" s="39">
        <v>31</v>
      </c>
      <c r="C39" s="87" t="str">
        <f t="shared" si="0"/>
        <v/>
      </c>
      <c r="D39" s="87"/>
      <c r="E39" s="39"/>
      <c r="F39" s="8"/>
      <c r="G39" s="39"/>
      <c r="H39" s="88"/>
      <c r="I39" s="88"/>
      <c r="J39" s="39"/>
      <c r="K39" s="89" t="str">
        <f t="shared" si="3"/>
        <v/>
      </c>
      <c r="L39" s="90"/>
      <c r="M39" s="6" t="str">
        <f>IF(J39="","",(K39/J39)/LOOKUP(RIGHT($D$2,3),定数!$A$6:$A$13,定数!$B$6:$B$13))</f>
        <v/>
      </c>
      <c r="N39" s="39"/>
      <c r="O39" s="8"/>
      <c r="P39" s="88"/>
      <c r="Q39" s="88"/>
      <c r="R39" s="91" t="str">
        <f>IF(P39="","",T39*M39*LOOKUP(RIGHT($D$2,3),定数!$A$6:$A$13,定数!$B$6:$B$13))</f>
        <v/>
      </c>
      <c r="S39" s="91"/>
      <c r="T39" s="92" t="str">
        <f t="shared" si="4"/>
        <v/>
      </c>
      <c r="U39" s="92"/>
      <c r="V39" t="str">
        <f t="shared" si="7"/>
        <v/>
      </c>
      <c r="W39" t="str">
        <f t="shared" si="2"/>
        <v/>
      </c>
      <c r="X39" s="40" t="str">
        <f t="shared" si="5"/>
        <v/>
      </c>
      <c r="Y39" s="41" t="str">
        <f t="shared" si="6"/>
        <v/>
      </c>
    </row>
    <row r="40" spans="2:25" x14ac:dyDescent="0.2">
      <c r="B40" s="39">
        <v>32</v>
      </c>
      <c r="C40" s="87" t="str">
        <f t="shared" si="0"/>
        <v/>
      </c>
      <c r="D40" s="87"/>
      <c r="E40" s="39"/>
      <c r="F40" s="8"/>
      <c r="G40" s="39"/>
      <c r="H40" s="88"/>
      <c r="I40" s="88"/>
      <c r="J40" s="39"/>
      <c r="K40" s="89" t="str">
        <f t="shared" si="3"/>
        <v/>
      </c>
      <c r="L40" s="90"/>
      <c r="M40" s="6" t="str">
        <f>IF(J40="","",(K40/J40)/LOOKUP(RIGHT($D$2,3),定数!$A$6:$A$13,定数!$B$6:$B$13))</f>
        <v/>
      </c>
      <c r="N40" s="39"/>
      <c r="O40" s="8"/>
      <c r="P40" s="88"/>
      <c r="Q40" s="88"/>
      <c r="R40" s="91" t="str">
        <f>IF(P40="","",T40*M40*LOOKUP(RIGHT($D$2,3),定数!$A$6:$A$13,定数!$B$6:$B$13))</f>
        <v/>
      </c>
      <c r="S40" s="91"/>
      <c r="T40" s="92" t="str">
        <f t="shared" si="4"/>
        <v/>
      </c>
      <c r="U40" s="92"/>
      <c r="V40" t="str">
        <f t="shared" si="7"/>
        <v/>
      </c>
      <c r="W40" t="str">
        <f t="shared" si="2"/>
        <v/>
      </c>
      <c r="X40" s="40" t="str">
        <f t="shared" si="5"/>
        <v/>
      </c>
      <c r="Y40" s="41" t="str">
        <f t="shared" si="6"/>
        <v/>
      </c>
    </row>
    <row r="41" spans="2:25" x14ac:dyDescent="0.2">
      <c r="B41" s="39">
        <v>33</v>
      </c>
      <c r="C41" s="87" t="str">
        <f t="shared" si="0"/>
        <v/>
      </c>
      <c r="D41" s="87"/>
      <c r="E41" s="39"/>
      <c r="F41" s="8"/>
      <c r="G41" s="39"/>
      <c r="H41" s="88"/>
      <c r="I41" s="88"/>
      <c r="J41" s="39"/>
      <c r="K41" s="89" t="str">
        <f t="shared" si="3"/>
        <v/>
      </c>
      <c r="L41" s="90"/>
      <c r="M41" s="6" t="str">
        <f>IF(J41="","",(K41/J41)/LOOKUP(RIGHT($D$2,3),定数!$A$6:$A$13,定数!$B$6:$B$13))</f>
        <v/>
      </c>
      <c r="N41" s="39"/>
      <c r="O41" s="8"/>
      <c r="P41" s="88"/>
      <c r="Q41" s="88"/>
      <c r="R41" s="91" t="str">
        <f>IF(P41="","",T41*M41*LOOKUP(RIGHT($D$2,3),定数!$A$6:$A$13,定数!$B$6:$B$13))</f>
        <v/>
      </c>
      <c r="S41" s="91"/>
      <c r="T41" s="92" t="str">
        <f t="shared" si="4"/>
        <v/>
      </c>
      <c r="U41" s="92"/>
      <c r="V41" t="str">
        <f t="shared" si="7"/>
        <v/>
      </c>
      <c r="W41" t="str">
        <f t="shared" si="2"/>
        <v/>
      </c>
      <c r="X41" s="40" t="str">
        <f t="shared" si="5"/>
        <v/>
      </c>
      <c r="Y41" s="41" t="str">
        <f t="shared" si="6"/>
        <v/>
      </c>
    </row>
    <row r="42" spans="2:25" x14ac:dyDescent="0.2">
      <c r="B42" s="39">
        <v>34</v>
      </c>
      <c r="C42" s="87" t="str">
        <f t="shared" si="0"/>
        <v/>
      </c>
      <c r="D42" s="87"/>
      <c r="E42" s="39"/>
      <c r="F42" s="8"/>
      <c r="G42" s="39"/>
      <c r="H42" s="88"/>
      <c r="I42" s="88"/>
      <c r="J42" s="39"/>
      <c r="K42" s="89" t="str">
        <f t="shared" si="3"/>
        <v/>
      </c>
      <c r="L42" s="90"/>
      <c r="M42" s="6" t="str">
        <f>IF(J42="","",(K42/J42)/LOOKUP(RIGHT($D$2,3),定数!$A$6:$A$13,定数!$B$6:$B$13))</f>
        <v/>
      </c>
      <c r="N42" s="39"/>
      <c r="O42" s="8"/>
      <c r="P42" s="88"/>
      <c r="Q42" s="88"/>
      <c r="R42" s="91" t="str">
        <f>IF(P42="","",T42*M42*LOOKUP(RIGHT($D$2,3),定数!$A$6:$A$13,定数!$B$6:$B$13))</f>
        <v/>
      </c>
      <c r="S42" s="91"/>
      <c r="T42" s="92" t="str">
        <f t="shared" si="4"/>
        <v/>
      </c>
      <c r="U42" s="92"/>
      <c r="V42" t="str">
        <f t="shared" si="7"/>
        <v/>
      </c>
      <c r="W42" t="str">
        <f t="shared" si="2"/>
        <v/>
      </c>
      <c r="X42" s="40" t="str">
        <f t="shared" si="5"/>
        <v/>
      </c>
      <c r="Y42" s="41" t="str">
        <f t="shared" si="6"/>
        <v/>
      </c>
    </row>
    <row r="43" spans="2:25" x14ac:dyDescent="0.2">
      <c r="B43" s="39">
        <v>35</v>
      </c>
      <c r="C43" s="87" t="str">
        <f t="shared" si="0"/>
        <v/>
      </c>
      <c r="D43" s="87"/>
      <c r="E43" s="39"/>
      <c r="F43" s="8"/>
      <c r="G43" s="39"/>
      <c r="H43" s="88"/>
      <c r="I43" s="88"/>
      <c r="J43" s="39"/>
      <c r="K43" s="89" t="str">
        <f t="shared" si="3"/>
        <v/>
      </c>
      <c r="L43" s="90"/>
      <c r="M43" s="6" t="str">
        <f>IF(J43="","",(K43/J43)/LOOKUP(RIGHT($D$2,3),定数!$A$6:$A$13,定数!$B$6:$B$13))</f>
        <v/>
      </c>
      <c r="N43" s="39"/>
      <c r="O43" s="8"/>
      <c r="P43" s="88"/>
      <c r="Q43" s="88"/>
      <c r="R43" s="91" t="str">
        <f>IF(P43="","",T43*M43*LOOKUP(RIGHT($D$2,3),定数!$A$6:$A$13,定数!$B$6:$B$13))</f>
        <v/>
      </c>
      <c r="S43" s="91"/>
      <c r="T43" s="92" t="str">
        <f t="shared" si="4"/>
        <v/>
      </c>
      <c r="U43" s="92"/>
      <c r="V43" t="str">
        <f t="shared" si="7"/>
        <v/>
      </c>
      <c r="W43" t="str">
        <f t="shared" si="2"/>
        <v/>
      </c>
      <c r="X43" s="40" t="str">
        <f t="shared" si="5"/>
        <v/>
      </c>
      <c r="Y43" s="41" t="str">
        <f t="shared" si="6"/>
        <v/>
      </c>
    </row>
    <row r="44" spans="2:25" x14ac:dyDescent="0.2">
      <c r="B44" s="39">
        <v>36</v>
      </c>
      <c r="C44" s="87" t="str">
        <f t="shared" si="0"/>
        <v/>
      </c>
      <c r="D44" s="87"/>
      <c r="E44" s="39"/>
      <c r="F44" s="8"/>
      <c r="G44" s="39"/>
      <c r="H44" s="88"/>
      <c r="I44" s="88"/>
      <c r="J44" s="39"/>
      <c r="K44" s="89" t="str">
        <f t="shared" si="3"/>
        <v/>
      </c>
      <c r="L44" s="90"/>
      <c r="M44" s="6" t="str">
        <f>IF(J44="","",(K44/J44)/LOOKUP(RIGHT($D$2,3),定数!$A$6:$A$13,定数!$B$6:$B$13))</f>
        <v/>
      </c>
      <c r="N44" s="39"/>
      <c r="O44" s="8"/>
      <c r="P44" s="88"/>
      <c r="Q44" s="88"/>
      <c r="R44" s="91" t="str">
        <f>IF(P44="","",T44*M44*LOOKUP(RIGHT($D$2,3),定数!$A$6:$A$13,定数!$B$6:$B$13))</f>
        <v/>
      </c>
      <c r="S44" s="91"/>
      <c r="T44" s="92" t="str">
        <f t="shared" si="4"/>
        <v/>
      </c>
      <c r="U44" s="92"/>
      <c r="V44" t="str">
        <f t="shared" si="7"/>
        <v/>
      </c>
      <c r="W44" t="str">
        <f t="shared" si="2"/>
        <v/>
      </c>
      <c r="X44" s="40" t="str">
        <f t="shared" si="5"/>
        <v/>
      </c>
      <c r="Y44" s="41" t="str">
        <f t="shared" si="6"/>
        <v/>
      </c>
    </row>
    <row r="45" spans="2:25" x14ac:dyDescent="0.2">
      <c r="B45" s="39">
        <v>37</v>
      </c>
      <c r="C45" s="87" t="str">
        <f t="shared" si="0"/>
        <v/>
      </c>
      <c r="D45" s="87"/>
      <c r="E45" s="39"/>
      <c r="F45" s="8"/>
      <c r="G45" s="39"/>
      <c r="H45" s="88"/>
      <c r="I45" s="88"/>
      <c r="J45" s="39"/>
      <c r="K45" s="89" t="str">
        <f t="shared" si="3"/>
        <v/>
      </c>
      <c r="L45" s="90"/>
      <c r="M45" s="6" t="str">
        <f>IF(J45="","",(K45/J45)/LOOKUP(RIGHT($D$2,3),定数!$A$6:$A$13,定数!$B$6:$B$13))</f>
        <v/>
      </c>
      <c r="N45" s="39"/>
      <c r="O45" s="8"/>
      <c r="P45" s="88"/>
      <c r="Q45" s="88"/>
      <c r="R45" s="91" t="str">
        <f>IF(P45="","",T45*M45*LOOKUP(RIGHT($D$2,3),定数!$A$6:$A$13,定数!$B$6:$B$13))</f>
        <v/>
      </c>
      <c r="S45" s="91"/>
      <c r="T45" s="92" t="str">
        <f t="shared" si="4"/>
        <v/>
      </c>
      <c r="U45" s="92"/>
      <c r="V45" t="str">
        <f t="shared" si="7"/>
        <v/>
      </c>
      <c r="W45" t="str">
        <f t="shared" si="2"/>
        <v/>
      </c>
      <c r="X45" s="40" t="str">
        <f t="shared" si="5"/>
        <v/>
      </c>
      <c r="Y45" s="41" t="str">
        <f t="shared" si="6"/>
        <v/>
      </c>
    </row>
    <row r="46" spans="2:25" x14ac:dyDescent="0.2">
      <c r="B46" s="39">
        <v>38</v>
      </c>
      <c r="C46" s="87" t="str">
        <f t="shared" si="0"/>
        <v/>
      </c>
      <c r="D46" s="87"/>
      <c r="E46" s="39"/>
      <c r="F46" s="8"/>
      <c r="G46" s="39"/>
      <c r="H46" s="88"/>
      <c r="I46" s="88"/>
      <c r="J46" s="39"/>
      <c r="K46" s="89" t="str">
        <f t="shared" si="3"/>
        <v/>
      </c>
      <c r="L46" s="90"/>
      <c r="M46" s="6" t="str">
        <f>IF(J46="","",(K46/J46)/LOOKUP(RIGHT($D$2,3),定数!$A$6:$A$13,定数!$B$6:$B$13))</f>
        <v/>
      </c>
      <c r="N46" s="39"/>
      <c r="O46" s="8"/>
      <c r="P46" s="88"/>
      <c r="Q46" s="88"/>
      <c r="R46" s="91" t="str">
        <f>IF(P46="","",T46*M46*LOOKUP(RIGHT($D$2,3),定数!$A$6:$A$13,定数!$B$6:$B$13))</f>
        <v/>
      </c>
      <c r="S46" s="91"/>
      <c r="T46" s="92" t="str">
        <f t="shared" si="4"/>
        <v/>
      </c>
      <c r="U46" s="92"/>
      <c r="V46" t="str">
        <f t="shared" si="7"/>
        <v/>
      </c>
      <c r="W46" t="str">
        <f t="shared" si="2"/>
        <v/>
      </c>
      <c r="X46" s="40" t="str">
        <f t="shared" si="5"/>
        <v/>
      </c>
      <c r="Y46" s="41" t="str">
        <f t="shared" si="6"/>
        <v/>
      </c>
    </row>
    <row r="47" spans="2:25" x14ac:dyDescent="0.2">
      <c r="B47" s="39">
        <v>39</v>
      </c>
      <c r="C47" s="87" t="str">
        <f t="shared" si="0"/>
        <v/>
      </c>
      <c r="D47" s="87"/>
      <c r="E47" s="39"/>
      <c r="F47" s="8"/>
      <c r="G47" s="39"/>
      <c r="H47" s="88"/>
      <c r="I47" s="88"/>
      <c r="J47" s="39"/>
      <c r="K47" s="89" t="str">
        <f t="shared" si="3"/>
        <v/>
      </c>
      <c r="L47" s="90"/>
      <c r="M47" s="6" t="str">
        <f>IF(J47="","",(K47/J47)/LOOKUP(RIGHT($D$2,3),定数!$A$6:$A$13,定数!$B$6:$B$13))</f>
        <v/>
      </c>
      <c r="N47" s="39"/>
      <c r="O47" s="8"/>
      <c r="P47" s="88"/>
      <c r="Q47" s="88"/>
      <c r="R47" s="91" t="str">
        <f>IF(P47="","",T47*M47*LOOKUP(RIGHT($D$2,3),定数!$A$6:$A$13,定数!$B$6:$B$13))</f>
        <v/>
      </c>
      <c r="S47" s="91"/>
      <c r="T47" s="92" t="str">
        <f t="shared" si="4"/>
        <v/>
      </c>
      <c r="U47" s="92"/>
      <c r="V47" t="str">
        <f t="shared" si="7"/>
        <v/>
      </c>
      <c r="W47" t="str">
        <f t="shared" si="2"/>
        <v/>
      </c>
      <c r="X47" s="40" t="str">
        <f t="shared" si="5"/>
        <v/>
      </c>
      <c r="Y47" s="41" t="str">
        <f t="shared" si="6"/>
        <v/>
      </c>
    </row>
    <row r="48" spans="2:25" x14ac:dyDescent="0.2">
      <c r="B48" s="39">
        <v>40</v>
      </c>
      <c r="C48" s="87" t="str">
        <f t="shared" si="0"/>
        <v/>
      </c>
      <c r="D48" s="87"/>
      <c r="E48" s="39"/>
      <c r="F48" s="8"/>
      <c r="G48" s="39"/>
      <c r="H48" s="88"/>
      <c r="I48" s="88"/>
      <c r="J48" s="39"/>
      <c r="K48" s="89" t="str">
        <f t="shared" si="3"/>
        <v/>
      </c>
      <c r="L48" s="90"/>
      <c r="M48" s="6" t="str">
        <f>IF(J48="","",(K48/J48)/LOOKUP(RIGHT($D$2,3),定数!$A$6:$A$13,定数!$B$6:$B$13))</f>
        <v/>
      </c>
      <c r="N48" s="39"/>
      <c r="O48" s="8"/>
      <c r="P48" s="88"/>
      <c r="Q48" s="88"/>
      <c r="R48" s="91" t="str">
        <f>IF(P48="","",T48*M48*LOOKUP(RIGHT($D$2,3),定数!$A$6:$A$13,定数!$B$6:$B$13))</f>
        <v/>
      </c>
      <c r="S48" s="91"/>
      <c r="T48" s="92" t="str">
        <f t="shared" si="4"/>
        <v/>
      </c>
      <c r="U48" s="92"/>
      <c r="V48" t="str">
        <f t="shared" si="7"/>
        <v/>
      </c>
      <c r="W48" t="str">
        <f t="shared" si="2"/>
        <v/>
      </c>
      <c r="X48" s="40" t="str">
        <f t="shared" si="5"/>
        <v/>
      </c>
      <c r="Y48" s="41" t="str">
        <f t="shared" si="6"/>
        <v/>
      </c>
    </row>
    <row r="49" spans="2:25" x14ac:dyDescent="0.2">
      <c r="B49" s="39">
        <v>41</v>
      </c>
      <c r="C49" s="87" t="str">
        <f t="shared" si="0"/>
        <v/>
      </c>
      <c r="D49" s="87"/>
      <c r="E49" s="39"/>
      <c r="F49" s="8"/>
      <c r="G49" s="39"/>
      <c r="H49" s="88"/>
      <c r="I49" s="88"/>
      <c r="J49" s="39"/>
      <c r="K49" s="89" t="str">
        <f t="shared" si="3"/>
        <v/>
      </c>
      <c r="L49" s="90"/>
      <c r="M49" s="6" t="str">
        <f>IF(J49="","",(K49/J49)/LOOKUP(RIGHT($D$2,3),定数!$A$6:$A$13,定数!$B$6:$B$13))</f>
        <v/>
      </c>
      <c r="N49" s="39"/>
      <c r="O49" s="8"/>
      <c r="P49" s="88"/>
      <c r="Q49" s="88"/>
      <c r="R49" s="91" t="str">
        <f>IF(P49="","",T49*M49*LOOKUP(RIGHT($D$2,3),定数!$A$6:$A$13,定数!$B$6:$B$13))</f>
        <v/>
      </c>
      <c r="S49" s="91"/>
      <c r="T49" s="92" t="str">
        <f t="shared" si="4"/>
        <v/>
      </c>
      <c r="U49" s="92"/>
      <c r="V49" t="str">
        <f t="shared" si="7"/>
        <v/>
      </c>
      <c r="W49" t="str">
        <f t="shared" si="2"/>
        <v/>
      </c>
      <c r="X49" s="40" t="str">
        <f t="shared" si="5"/>
        <v/>
      </c>
      <c r="Y49" s="41" t="str">
        <f t="shared" si="6"/>
        <v/>
      </c>
    </row>
    <row r="50" spans="2:25" x14ac:dyDescent="0.2">
      <c r="B50" s="39">
        <v>42</v>
      </c>
      <c r="C50" s="87" t="str">
        <f t="shared" si="0"/>
        <v/>
      </c>
      <c r="D50" s="87"/>
      <c r="E50" s="39"/>
      <c r="F50" s="8"/>
      <c r="G50" s="39"/>
      <c r="H50" s="88"/>
      <c r="I50" s="88"/>
      <c r="J50" s="39"/>
      <c r="K50" s="89" t="str">
        <f t="shared" si="3"/>
        <v/>
      </c>
      <c r="L50" s="90"/>
      <c r="M50" s="6" t="str">
        <f>IF(J50="","",(K50/J50)/LOOKUP(RIGHT($D$2,3),定数!$A$6:$A$13,定数!$B$6:$B$13))</f>
        <v/>
      </c>
      <c r="N50" s="39"/>
      <c r="O50" s="8"/>
      <c r="P50" s="88"/>
      <c r="Q50" s="88"/>
      <c r="R50" s="91" t="str">
        <f>IF(P50="","",T50*M50*LOOKUP(RIGHT($D$2,3),定数!$A$6:$A$13,定数!$B$6:$B$13))</f>
        <v/>
      </c>
      <c r="S50" s="91"/>
      <c r="T50" s="92" t="str">
        <f t="shared" si="4"/>
        <v/>
      </c>
      <c r="U50" s="92"/>
      <c r="V50" t="str">
        <f t="shared" si="7"/>
        <v/>
      </c>
      <c r="W50" t="str">
        <f t="shared" si="2"/>
        <v/>
      </c>
      <c r="X50" s="40" t="str">
        <f t="shared" si="5"/>
        <v/>
      </c>
      <c r="Y50" s="41" t="str">
        <f t="shared" si="6"/>
        <v/>
      </c>
    </row>
    <row r="51" spans="2:25" x14ac:dyDescent="0.2">
      <c r="B51" s="39">
        <v>43</v>
      </c>
      <c r="C51" s="87" t="str">
        <f t="shared" si="0"/>
        <v/>
      </c>
      <c r="D51" s="87"/>
      <c r="E51" s="39"/>
      <c r="F51" s="8"/>
      <c r="G51" s="39"/>
      <c r="H51" s="88"/>
      <c r="I51" s="88"/>
      <c r="J51" s="39"/>
      <c r="K51" s="89" t="str">
        <f t="shared" si="3"/>
        <v/>
      </c>
      <c r="L51" s="90"/>
      <c r="M51" s="6" t="str">
        <f>IF(J51="","",(K51/J51)/LOOKUP(RIGHT($D$2,3),定数!$A$6:$A$13,定数!$B$6:$B$13))</f>
        <v/>
      </c>
      <c r="N51" s="39"/>
      <c r="O51" s="8"/>
      <c r="P51" s="88"/>
      <c r="Q51" s="88"/>
      <c r="R51" s="91" t="str">
        <f>IF(P51="","",T51*M51*LOOKUP(RIGHT($D$2,3),定数!$A$6:$A$13,定数!$B$6:$B$13))</f>
        <v/>
      </c>
      <c r="S51" s="91"/>
      <c r="T51" s="92" t="str">
        <f t="shared" si="4"/>
        <v/>
      </c>
      <c r="U51" s="92"/>
      <c r="V51" t="str">
        <f t="shared" si="7"/>
        <v/>
      </c>
      <c r="W51" t="str">
        <f t="shared" si="2"/>
        <v/>
      </c>
      <c r="X51" s="40" t="str">
        <f t="shared" si="5"/>
        <v/>
      </c>
      <c r="Y51" s="41" t="str">
        <f t="shared" si="6"/>
        <v/>
      </c>
    </row>
    <row r="52" spans="2:25" x14ac:dyDescent="0.2">
      <c r="B52" s="39">
        <v>44</v>
      </c>
      <c r="C52" s="87" t="str">
        <f t="shared" si="0"/>
        <v/>
      </c>
      <c r="D52" s="87"/>
      <c r="E52" s="39"/>
      <c r="F52" s="8"/>
      <c r="G52" s="39"/>
      <c r="H52" s="88"/>
      <c r="I52" s="88"/>
      <c r="J52" s="39"/>
      <c r="K52" s="89" t="str">
        <f t="shared" si="3"/>
        <v/>
      </c>
      <c r="L52" s="90"/>
      <c r="M52" s="6" t="str">
        <f>IF(J52="","",(K52/J52)/LOOKUP(RIGHT($D$2,3),定数!$A$6:$A$13,定数!$B$6:$B$13))</f>
        <v/>
      </c>
      <c r="N52" s="39"/>
      <c r="O52" s="8"/>
      <c r="P52" s="88"/>
      <c r="Q52" s="88"/>
      <c r="R52" s="91" t="str">
        <f>IF(P52="","",T52*M52*LOOKUP(RIGHT($D$2,3),定数!$A$6:$A$13,定数!$B$6:$B$13))</f>
        <v/>
      </c>
      <c r="S52" s="91"/>
      <c r="T52" s="92" t="str">
        <f t="shared" si="4"/>
        <v/>
      </c>
      <c r="U52" s="92"/>
      <c r="V52" t="str">
        <f t="shared" si="7"/>
        <v/>
      </c>
      <c r="W52" t="str">
        <f t="shared" si="2"/>
        <v/>
      </c>
      <c r="X52" s="40" t="str">
        <f t="shared" si="5"/>
        <v/>
      </c>
      <c r="Y52" s="41" t="str">
        <f t="shared" si="6"/>
        <v/>
      </c>
    </row>
    <row r="53" spans="2:25" x14ac:dyDescent="0.2">
      <c r="B53" s="39">
        <v>45</v>
      </c>
      <c r="C53" s="87" t="str">
        <f t="shared" si="0"/>
        <v/>
      </c>
      <c r="D53" s="87"/>
      <c r="E53" s="39"/>
      <c r="F53" s="8"/>
      <c r="G53" s="39"/>
      <c r="H53" s="88"/>
      <c r="I53" s="88"/>
      <c r="J53" s="39"/>
      <c r="K53" s="89" t="str">
        <f t="shared" si="3"/>
        <v/>
      </c>
      <c r="L53" s="90"/>
      <c r="M53" s="6" t="str">
        <f>IF(J53="","",(K53/J53)/LOOKUP(RIGHT($D$2,3),定数!$A$6:$A$13,定数!$B$6:$B$13))</f>
        <v/>
      </c>
      <c r="N53" s="39"/>
      <c r="O53" s="8"/>
      <c r="P53" s="88"/>
      <c r="Q53" s="88"/>
      <c r="R53" s="91" t="str">
        <f>IF(P53="","",T53*M53*LOOKUP(RIGHT($D$2,3),定数!$A$6:$A$13,定数!$B$6:$B$13))</f>
        <v/>
      </c>
      <c r="S53" s="91"/>
      <c r="T53" s="92" t="str">
        <f t="shared" si="4"/>
        <v/>
      </c>
      <c r="U53" s="92"/>
      <c r="V53" t="str">
        <f t="shared" si="7"/>
        <v/>
      </c>
      <c r="W53" t="str">
        <f t="shared" si="2"/>
        <v/>
      </c>
      <c r="X53" s="40" t="str">
        <f t="shared" si="5"/>
        <v/>
      </c>
      <c r="Y53" s="41" t="str">
        <f t="shared" si="6"/>
        <v/>
      </c>
    </row>
    <row r="54" spans="2:25" x14ac:dyDescent="0.2">
      <c r="B54" s="39">
        <v>46</v>
      </c>
      <c r="C54" s="87" t="str">
        <f t="shared" si="0"/>
        <v/>
      </c>
      <c r="D54" s="87"/>
      <c r="E54" s="39"/>
      <c r="F54" s="8"/>
      <c r="G54" s="39"/>
      <c r="H54" s="88"/>
      <c r="I54" s="88"/>
      <c r="J54" s="39"/>
      <c r="K54" s="89" t="str">
        <f t="shared" si="3"/>
        <v/>
      </c>
      <c r="L54" s="90"/>
      <c r="M54" s="6" t="str">
        <f>IF(J54="","",(K54/J54)/LOOKUP(RIGHT($D$2,3),定数!$A$6:$A$13,定数!$B$6:$B$13))</f>
        <v/>
      </c>
      <c r="N54" s="39"/>
      <c r="O54" s="8"/>
      <c r="P54" s="88"/>
      <c r="Q54" s="88"/>
      <c r="R54" s="91" t="str">
        <f>IF(P54="","",T54*M54*LOOKUP(RIGHT($D$2,3),定数!$A$6:$A$13,定数!$B$6:$B$13))</f>
        <v/>
      </c>
      <c r="S54" s="91"/>
      <c r="T54" s="92" t="str">
        <f t="shared" si="4"/>
        <v/>
      </c>
      <c r="U54" s="92"/>
      <c r="V54" t="str">
        <f t="shared" si="7"/>
        <v/>
      </c>
      <c r="W54" t="str">
        <f t="shared" si="2"/>
        <v/>
      </c>
      <c r="X54" s="40" t="str">
        <f t="shared" si="5"/>
        <v/>
      </c>
      <c r="Y54" s="41" t="str">
        <f t="shared" si="6"/>
        <v/>
      </c>
    </row>
    <row r="55" spans="2:25" x14ac:dyDescent="0.2">
      <c r="B55" s="39">
        <v>47</v>
      </c>
      <c r="C55" s="87" t="str">
        <f t="shared" si="0"/>
        <v/>
      </c>
      <c r="D55" s="87"/>
      <c r="E55" s="39"/>
      <c r="F55" s="8"/>
      <c r="G55" s="39"/>
      <c r="H55" s="88"/>
      <c r="I55" s="88"/>
      <c r="J55" s="39"/>
      <c r="K55" s="89" t="str">
        <f t="shared" si="3"/>
        <v/>
      </c>
      <c r="L55" s="90"/>
      <c r="M55" s="6" t="str">
        <f>IF(J55="","",(K55/J55)/LOOKUP(RIGHT($D$2,3),定数!$A$6:$A$13,定数!$B$6:$B$13))</f>
        <v/>
      </c>
      <c r="N55" s="39"/>
      <c r="O55" s="8"/>
      <c r="P55" s="88"/>
      <c r="Q55" s="88"/>
      <c r="R55" s="91" t="str">
        <f>IF(P55="","",T55*M55*LOOKUP(RIGHT($D$2,3),定数!$A$6:$A$13,定数!$B$6:$B$13))</f>
        <v/>
      </c>
      <c r="S55" s="91"/>
      <c r="T55" s="92" t="str">
        <f t="shared" si="4"/>
        <v/>
      </c>
      <c r="U55" s="92"/>
      <c r="V55" t="str">
        <f t="shared" si="7"/>
        <v/>
      </c>
      <c r="W55" t="str">
        <f t="shared" si="2"/>
        <v/>
      </c>
      <c r="X55" s="40" t="str">
        <f t="shared" si="5"/>
        <v/>
      </c>
      <c r="Y55" s="41" t="str">
        <f t="shared" si="6"/>
        <v/>
      </c>
    </row>
    <row r="56" spans="2:25" x14ac:dyDescent="0.2">
      <c r="B56" s="39">
        <v>48</v>
      </c>
      <c r="C56" s="87" t="str">
        <f t="shared" si="0"/>
        <v/>
      </c>
      <c r="D56" s="87"/>
      <c r="E56" s="39"/>
      <c r="F56" s="8"/>
      <c r="G56" s="39"/>
      <c r="H56" s="88"/>
      <c r="I56" s="88"/>
      <c r="J56" s="39"/>
      <c r="K56" s="89" t="str">
        <f t="shared" si="3"/>
        <v/>
      </c>
      <c r="L56" s="90"/>
      <c r="M56" s="6" t="str">
        <f>IF(J56="","",(K56/J56)/LOOKUP(RIGHT($D$2,3),定数!$A$6:$A$13,定数!$B$6:$B$13))</f>
        <v/>
      </c>
      <c r="N56" s="39"/>
      <c r="O56" s="8"/>
      <c r="P56" s="88"/>
      <c r="Q56" s="88"/>
      <c r="R56" s="91" t="str">
        <f>IF(P56="","",T56*M56*LOOKUP(RIGHT($D$2,3),定数!$A$6:$A$13,定数!$B$6:$B$13))</f>
        <v/>
      </c>
      <c r="S56" s="91"/>
      <c r="T56" s="92" t="str">
        <f t="shared" si="4"/>
        <v/>
      </c>
      <c r="U56" s="92"/>
      <c r="V56" t="str">
        <f t="shared" si="7"/>
        <v/>
      </c>
      <c r="W56" t="str">
        <f t="shared" si="2"/>
        <v/>
      </c>
      <c r="X56" s="40" t="str">
        <f t="shared" si="5"/>
        <v/>
      </c>
      <c r="Y56" s="41" t="str">
        <f t="shared" si="6"/>
        <v/>
      </c>
    </row>
    <row r="57" spans="2:25" x14ac:dyDescent="0.2">
      <c r="B57" s="39">
        <v>49</v>
      </c>
      <c r="C57" s="87" t="str">
        <f t="shared" si="0"/>
        <v/>
      </c>
      <c r="D57" s="87"/>
      <c r="E57" s="39"/>
      <c r="F57" s="8"/>
      <c r="G57" s="39"/>
      <c r="H57" s="88"/>
      <c r="I57" s="88"/>
      <c r="J57" s="39"/>
      <c r="K57" s="89" t="str">
        <f t="shared" si="3"/>
        <v/>
      </c>
      <c r="L57" s="90"/>
      <c r="M57" s="6" t="str">
        <f>IF(J57="","",(K57/J57)/LOOKUP(RIGHT($D$2,3),定数!$A$6:$A$13,定数!$B$6:$B$13))</f>
        <v/>
      </c>
      <c r="N57" s="39"/>
      <c r="O57" s="8"/>
      <c r="P57" s="88"/>
      <c r="Q57" s="88"/>
      <c r="R57" s="91" t="str">
        <f>IF(P57="","",T57*M57*LOOKUP(RIGHT($D$2,3),定数!$A$6:$A$13,定数!$B$6:$B$13))</f>
        <v/>
      </c>
      <c r="S57" s="91"/>
      <c r="T57" s="92" t="str">
        <f t="shared" si="4"/>
        <v/>
      </c>
      <c r="U57" s="92"/>
      <c r="V57" t="str">
        <f t="shared" si="7"/>
        <v/>
      </c>
      <c r="W57" t="str">
        <f t="shared" si="2"/>
        <v/>
      </c>
      <c r="X57" s="40" t="str">
        <f t="shared" si="5"/>
        <v/>
      </c>
      <c r="Y57" s="41" t="str">
        <f t="shared" si="6"/>
        <v/>
      </c>
    </row>
    <row r="58" spans="2:25" x14ac:dyDescent="0.2">
      <c r="B58" s="39">
        <v>50</v>
      </c>
      <c r="C58" s="87" t="str">
        <f t="shared" si="0"/>
        <v/>
      </c>
      <c r="D58" s="87"/>
      <c r="E58" s="39"/>
      <c r="F58" s="8"/>
      <c r="G58" s="39"/>
      <c r="H58" s="88"/>
      <c r="I58" s="88"/>
      <c r="J58" s="39"/>
      <c r="K58" s="89" t="str">
        <f t="shared" si="3"/>
        <v/>
      </c>
      <c r="L58" s="90"/>
      <c r="M58" s="6" t="str">
        <f>IF(J58="","",(K58/J58)/LOOKUP(RIGHT($D$2,3),定数!$A$6:$A$13,定数!$B$6:$B$13))</f>
        <v/>
      </c>
      <c r="N58" s="39"/>
      <c r="O58" s="8"/>
      <c r="P58" s="88"/>
      <c r="Q58" s="88"/>
      <c r="R58" s="91" t="str">
        <f>IF(P58="","",T58*M58*LOOKUP(RIGHT($D$2,3),定数!$A$6:$A$13,定数!$B$6:$B$13))</f>
        <v/>
      </c>
      <c r="S58" s="91"/>
      <c r="T58" s="92" t="str">
        <f t="shared" si="4"/>
        <v/>
      </c>
      <c r="U58" s="92"/>
      <c r="V58" t="str">
        <f t="shared" si="7"/>
        <v/>
      </c>
      <c r="W58" t="str">
        <f t="shared" si="2"/>
        <v/>
      </c>
      <c r="X58" s="40" t="str">
        <f t="shared" si="5"/>
        <v/>
      </c>
      <c r="Y58" s="41" t="str">
        <f t="shared" si="6"/>
        <v/>
      </c>
    </row>
    <row r="59" spans="2:25" x14ac:dyDescent="0.2">
      <c r="B59" s="39">
        <v>51</v>
      </c>
      <c r="C59" s="87" t="str">
        <f t="shared" si="0"/>
        <v/>
      </c>
      <c r="D59" s="87"/>
      <c r="E59" s="39"/>
      <c r="F59" s="8"/>
      <c r="G59" s="39"/>
      <c r="H59" s="88"/>
      <c r="I59" s="88"/>
      <c r="J59" s="39"/>
      <c r="K59" s="89" t="str">
        <f t="shared" si="3"/>
        <v/>
      </c>
      <c r="L59" s="90"/>
      <c r="M59" s="6" t="str">
        <f>IF(J59="","",(K59/J59)/LOOKUP(RIGHT($D$2,3),定数!$A$6:$A$13,定数!$B$6:$B$13))</f>
        <v/>
      </c>
      <c r="N59" s="39"/>
      <c r="O59" s="8"/>
      <c r="P59" s="88"/>
      <c r="Q59" s="88"/>
      <c r="R59" s="91" t="str">
        <f>IF(P59="","",T59*M59*LOOKUP(RIGHT($D$2,3),定数!$A$6:$A$13,定数!$B$6:$B$13))</f>
        <v/>
      </c>
      <c r="S59" s="91"/>
      <c r="T59" s="92" t="str">
        <f t="shared" si="4"/>
        <v/>
      </c>
      <c r="U59" s="92"/>
      <c r="V59" t="str">
        <f t="shared" si="7"/>
        <v/>
      </c>
      <c r="W59" t="str">
        <f t="shared" si="2"/>
        <v/>
      </c>
      <c r="X59" s="40" t="str">
        <f t="shared" si="5"/>
        <v/>
      </c>
      <c r="Y59" s="41" t="str">
        <f t="shared" si="6"/>
        <v/>
      </c>
    </row>
    <row r="60" spans="2:25" x14ac:dyDescent="0.2">
      <c r="B60" s="39">
        <v>52</v>
      </c>
      <c r="C60" s="87" t="str">
        <f t="shared" si="0"/>
        <v/>
      </c>
      <c r="D60" s="87"/>
      <c r="E60" s="39"/>
      <c r="F60" s="8"/>
      <c r="G60" s="39"/>
      <c r="H60" s="88"/>
      <c r="I60" s="88"/>
      <c r="J60" s="39"/>
      <c r="K60" s="89" t="str">
        <f t="shared" si="3"/>
        <v/>
      </c>
      <c r="L60" s="90"/>
      <c r="M60" s="6" t="str">
        <f>IF(J60="","",(K60/J60)/LOOKUP(RIGHT($D$2,3),定数!$A$6:$A$13,定数!$B$6:$B$13))</f>
        <v/>
      </c>
      <c r="N60" s="39"/>
      <c r="O60" s="8"/>
      <c r="P60" s="88"/>
      <c r="Q60" s="88"/>
      <c r="R60" s="91" t="str">
        <f>IF(P60="","",T60*M60*LOOKUP(RIGHT($D$2,3),定数!$A$6:$A$13,定数!$B$6:$B$13))</f>
        <v/>
      </c>
      <c r="S60" s="91"/>
      <c r="T60" s="92" t="str">
        <f t="shared" si="4"/>
        <v/>
      </c>
      <c r="U60" s="92"/>
      <c r="V60" t="str">
        <f t="shared" si="7"/>
        <v/>
      </c>
      <c r="W60" t="str">
        <f t="shared" si="2"/>
        <v/>
      </c>
      <c r="X60" s="40" t="str">
        <f t="shared" si="5"/>
        <v/>
      </c>
      <c r="Y60" s="41" t="str">
        <f t="shared" si="6"/>
        <v/>
      </c>
    </row>
    <row r="61" spans="2:25" x14ac:dyDescent="0.2">
      <c r="B61" s="39">
        <v>53</v>
      </c>
      <c r="C61" s="87" t="str">
        <f t="shared" si="0"/>
        <v/>
      </c>
      <c r="D61" s="87"/>
      <c r="E61" s="39"/>
      <c r="F61" s="8"/>
      <c r="G61" s="39"/>
      <c r="H61" s="88"/>
      <c r="I61" s="88"/>
      <c r="J61" s="39"/>
      <c r="K61" s="89" t="str">
        <f t="shared" si="3"/>
        <v/>
      </c>
      <c r="L61" s="90"/>
      <c r="M61" s="6" t="str">
        <f>IF(J61="","",(K61/J61)/LOOKUP(RIGHT($D$2,3),定数!$A$6:$A$13,定数!$B$6:$B$13))</f>
        <v/>
      </c>
      <c r="N61" s="39"/>
      <c r="O61" s="8"/>
      <c r="P61" s="88"/>
      <c r="Q61" s="88"/>
      <c r="R61" s="91" t="str">
        <f>IF(P61="","",T61*M61*LOOKUP(RIGHT($D$2,3),定数!$A$6:$A$13,定数!$B$6:$B$13))</f>
        <v/>
      </c>
      <c r="S61" s="91"/>
      <c r="T61" s="92" t="str">
        <f t="shared" si="4"/>
        <v/>
      </c>
      <c r="U61" s="92"/>
      <c r="V61" t="str">
        <f t="shared" si="7"/>
        <v/>
      </c>
      <c r="W61" t="str">
        <f t="shared" si="2"/>
        <v/>
      </c>
      <c r="X61" s="40" t="str">
        <f t="shared" si="5"/>
        <v/>
      </c>
      <c r="Y61" s="41" t="str">
        <f t="shared" si="6"/>
        <v/>
      </c>
    </row>
    <row r="62" spans="2:25" x14ac:dyDescent="0.2">
      <c r="B62" s="39">
        <v>54</v>
      </c>
      <c r="C62" s="87" t="str">
        <f t="shared" si="0"/>
        <v/>
      </c>
      <c r="D62" s="87"/>
      <c r="E62" s="39"/>
      <c r="F62" s="8"/>
      <c r="G62" s="39"/>
      <c r="H62" s="88"/>
      <c r="I62" s="88"/>
      <c r="J62" s="39"/>
      <c r="K62" s="89" t="str">
        <f t="shared" si="3"/>
        <v/>
      </c>
      <c r="L62" s="90"/>
      <c r="M62" s="6" t="str">
        <f>IF(J62="","",(K62/J62)/LOOKUP(RIGHT($D$2,3),定数!$A$6:$A$13,定数!$B$6:$B$13))</f>
        <v/>
      </c>
      <c r="N62" s="39"/>
      <c r="O62" s="8"/>
      <c r="P62" s="88"/>
      <c r="Q62" s="88"/>
      <c r="R62" s="91" t="str">
        <f>IF(P62="","",T62*M62*LOOKUP(RIGHT($D$2,3),定数!$A$6:$A$13,定数!$B$6:$B$13))</f>
        <v/>
      </c>
      <c r="S62" s="91"/>
      <c r="T62" s="92" t="str">
        <f t="shared" si="4"/>
        <v/>
      </c>
      <c r="U62" s="92"/>
      <c r="V62" t="str">
        <f t="shared" si="7"/>
        <v/>
      </c>
      <c r="W62" t="str">
        <f t="shared" si="2"/>
        <v/>
      </c>
      <c r="X62" s="40" t="str">
        <f t="shared" si="5"/>
        <v/>
      </c>
      <c r="Y62" s="41" t="str">
        <f t="shared" si="6"/>
        <v/>
      </c>
    </row>
    <row r="63" spans="2:25" x14ac:dyDescent="0.2">
      <c r="B63" s="39">
        <v>55</v>
      </c>
      <c r="C63" s="87" t="str">
        <f t="shared" si="0"/>
        <v/>
      </c>
      <c r="D63" s="87"/>
      <c r="E63" s="39"/>
      <c r="F63" s="8"/>
      <c r="G63" s="39"/>
      <c r="H63" s="88"/>
      <c r="I63" s="88"/>
      <c r="J63" s="39"/>
      <c r="K63" s="89" t="str">
        <f t="shared" si="3"/>
        <v/>
      </c>
      <c r="L63" s="90"/>
      <c r="M63" s="6" t="str">
        <f>IF(J63="","",(K63/J63)/LOOKUP(RIGHT($D$2,3),定数!$A$6:$A$13,定数!$B$6:$B$13))</f>
        <v/>
      </c>
      <c r="N63" s="39"/>
      <c r="O63" s="8"/>
      <c r="P63" s="88"/>
      <c r="Q63" s="88"/>
      <c r="R63" s="91" t="str">
        <f>IF(P63="","",T63*M63*LOOKUP(RIGHT($D$2,3),定数!$A$6:$A$13,定数!$B$6:$B$13))</f>
        <v/>
      </c>
      <c r="S63" s="91"/>
      <c r="T63" s="92" t="str">
        <f t="shared" si="4"/>
        <v/>
      </c>
      <c r="U63" s="92"/>
      <c r="V63" t="str">
        <f t="shared" si="7"/>
        <v/>
      </c>
      <c r="W63" t="str">
        <f t="shared" si="2"/>
        <v/>
      </c>
      <c r="X63" s="40" t="str">
        <f t="shared" si="5"/>
        <v/>
      </c>
      <c r="Y63" s="41" t="str">
        <f t="shared" si="6"/>
        <v/>
      </c>
    </row>
    <row r="64" spans="2:25" x14ac:dyDescent="0.2">
      <c r="B64" s="39">
        <v>56</v>
      </c>
      <c r="C64" s="87" t="str">
        <f t="shared" si="0"/>
        <v/>
      </c>
      <c r="D64" s="87"/>
      <c r="E64" s="39"/>
      <c r="F64" s="8"/>
      <c r="G64" s="39"/>
      <c r="H64" s="88"/>
      <c r="I64" s="88"/>
      <c r="J64" s="39"/>
      <c r="K64" s="89" t="str">
        <f t="shared" si="3"/>
        <v/>
      </c>
      <c r="L64" s="90"/>
      <c r="M64" s="6" t="str">
        <f>IF(J64="","",(K64/J64)/LOOKUP(RIGHT($D$2,3),定数!$A$6:$A$13,定数!$B$6:$B$13))</f>
        <v/>
      </c>
      <c r="N64" s="39"/>
      <c r="O64" s="8"/>
      <c r="P64" s="88"/>
      <c r="Q64" s="88"/>
      <c r="R64" s="91" t="str">
        <f>IF(P64="","",T64*M64*LOOKUP(RIGHT($D$2,3),定数!$A$6:$A$13,定数!$B$6:$B$13))</f>
        <v/>
      </c>
      <c r="S64" s="91"/>
      <c r="T64" s="92" t="str">
        <f t="shared" si="4"/>
        <v/>
      </c>
      <c r="U64" s="92"/>
      <c r="V64" t="str">
        <f t="shared" si="7"/>
        <v/>
      </c>
      <c r="W64" t="str">
        <f t="shared" si="2"/>
        <v/>
      </c>
      <c r="X64" s="40" t="str">
        <f t="shared" si="5"/>
        <v/>
      </c>
      <c r="Y64" s="41" t="str">
        <f t="shared" si="6"/>
        <v/>
      </c>
    </row>
    <row r="65" spans="2:25" x14ac:dyDescent="0.2">
      <c r="B65" s="39">
        <v>57</v>
      </c>
      <c r="C65" s="87" t="str">
        <f t="shared" si="0"/>
        <v/>
      </c>
      <c r="D65" s="87"/>
      <c r="E65" s="39"/>
      <c r="F65" s="8"/>
      <c r="G65" s="39"/>
      <c r="H65" s="88"/>
      <c r="I65" s="88"/>
      <c r="J65" s="39"/>
      <c r="K65" s="89" t="str">
        <f t="shared" si="3"/>
        <v/>
      </c>
      <c r="L65" s="90"/>
      <c r="M65" s="6" t="str">
        <f>IF(J65="","",(K65/J65)/LOOKUP(RIGHT($D$2,3),定数!$A$6:$A$13,定数!$B$6:$B$13))</f>
        <v/>
      </c>
      <c r="N65" s="39"/>
      <c r="O65" s="8"/>
      <c r="P65" s="88"/>
      <c r="Q65" s="88"/>
      <c r="R65" s="91" t="str">
        <f>IF(P65="","",T65*M65*LOOKUP(RIGHT($D$2,3),定数!$A$6:$A$13,定数!$B$6:$B$13))</f>
        <v/>
      </c>
      <c r="S65" s="91"/>
      <c r="T65" s="92" t="str">
        <f t="shared" si="4"/>
        <v/>
      </c>
      <c r="U65" s="92"/>
      <c r="V65" t="str">
        <f t="shared" si="7"/>
        <v/>
      </c>
      <c r="W65" t="str">
        <f t="shared" si="2"/>
        <v/>
      </c>
      <c r="X65" s="40" t="str">
        <f t="shared" si="5"/>
        <v/>
      </c>
      <c r="Y65" s="41" t="str">
        <f t="shared" si="6"/>
        <v/>
      </c>
    </row>
    <row r="66" spans="2:25" x14ac:dyDescent="0.2">
      <c r="B66" s="39">
        <v>58</v>
      </c>
      <c r="C66" s="87" t="str">
        <f t="shared" si="0"/>
        <v/>
      </c>
      <c r="D66" s="87"/>
      <c r="E66" s="39"/>
      <c r="F66" s="8"/>
      <c r="G66" s="39"/>
      <c r="H66" s="88"/>
      <c r="I66" s="88"/>
      <c r="J66" s="39"/>
      <c r="K66" s="89" t="str">
        <f t="shared" si="3"/>
        <v/>
      </c>
      <c r="L66" s="90"/>
      <c r="M66" s="6" t="str">
        <f>IF(J66="","",(K66/J66)/LOOKUP(RIGHT($D$2,3),定数!$A$6:$A$13,定数!$B$6:$B$13))</f>
        <v/>
      </c>
      <c r="N66" s="39"/>
      <c r="O66" s="8"/>
      <c r="P66" s="88"/>
      <c r="Q66" s="88"/>
      <c r="R66" s="91" t="str">
        <f>IF(P66="","",T66*M66*LOOKUP(RIGHT($D$2,3),定数!$A$6:$A$13,定数!$B$6:$B$13))</f>
        <v/>
      </c>
      <c r="S66" s="91"/>
      <c r="T66" s="92" t="str">
        <f t="shared" si="4"/>
        <v/>
      </c>
      <c r="U66" s="92"/>
      <c r="V66" t="str">
        <f t="shared" si="7"/>
        <v/>
      </c>
      <c r="W66" t="str">
        <f t="shared" si="2"/>
        <v/>
      </c>
      <c r="X66" s="40" t="str">
        <f t="shared" si="5"/>
        <v/>
      </c>
      <c r="Y66" s="41" t="str">
        <f t="shared" si="6"/>
        <v/>
      </c>
    </row>
    <row r="67" spans="2:25" x14ac:dyDescent="0.2">
      <c r="B67" s="39">
        <v>59</v>
      </c>
      <c r="C67" s="87" t="str">
        <f t="shared" si="0"/>
        <v/>
      </c>
      <c r="D67" s="87"/>
      <c r="E67" s="39"/>
      <c r="F67" s="8"/>
      <c r="G67" s="39"/>
      <c r="H67" s="88"/>
      <c r="I67" s="88"/>
      <c r="J67" s="39"/>
      <c r="K67" s="89" t="str">
        <f t="shared" si="3"/>
        <v/>
      </c>
      <c r="L67" s="90"/>
      <c r="M67" s="6" t="str">
        <f>IF(J67="","",(K67/J67)/LOOKUP(RIGHT($D$2,3),定数!$A$6:$A$13,定数!$B$6:$B$13))</f>
        <v/>
      </c>
      <c r="N67" s="39"/>
      <c r="O67" s="8"/>
      <c r="P67" s="88"/>
      <c r="Q67" s="88"/>
      <c r="R67" s="91" t="str">
        <f>IF(P67="","",T67*M67*LOOKUP(RIGHT($D$2,3),定数!$A$6:$A$13,定数!$B$6:$B$13))</f>
        <v/>
      </c>
      <c r="S67" s="91"/>
      <c r="T67" s="92" t="str">
        <f t="shared" si="4"/>
        <v/>
      </c>
      <c r="U67" s="92"/>
      <c r="V67" t="str">
        <f t="shared" si="7"/>
        <v/>
      </c>
      <c r="W67" t="str">
        <f t="shared" si="2"/>
        <v/>
      </c>
      <c r="X67" s="40" t="str">
        <f t="shared" si="5"/>
        <v/>
      </c>
      <c r="Y67" s="41" t="str">
        <f t="shared" si="6"/>
        <v/>
      </c>
    </row>
    <row r="68" spans="2:25" x14ac:dyDescent="0.2">
      <c r="B68" s="39">
        <v>60</v>
      </c>
      <c r="C68" s="87" t="str">
        <f t="shared" si="0"/>
        <v/>
      </c>
      <c r="D68" s="87"/>
      <c r="E68" s="39"/>
      <c r="F68" s="8"/>
      <c r="G68" s="39"/>
      <c r="H68" s="88"/>
      <c r="I68" s="88"/>
      <c r="J68" s="39"/>
      <c r="K68" s="89" t="str">
        <f t="shared" si="3"/>
        <v/>
      </c>
      <c r="L68" s="90"/>
      <c r="M68" s="6" t="str">
        <f>IF(J68="","",(K68/J68)/LOOKUP(RIGHT($D$2,3),定数!$A$6:$A$13,定数!$B$6:$B$13))</f>
        <v/>
      </c>
      <c r="N68" s="39"/>
      <c r="O68" s="8"/>
      <c r="P68" s="88"/>
      <c r="Q68" s="88"/>
      <c r="R68" s="91" t="str">
        <f>IF(P68="","",T68*M68*LOOKUP(RIGHT($D$2,3),定数!$A$6:$A$13,定数!$B$6:$B$13))</f>
        <v/>
      </c>
      <c r="S68" s="91"/>
      <c r="T68" s="92" t="str">
        <f t="shared" si="4"/>
        <v/>
      </c>
      <c r="U68" s="92"/>
      <c r="V68" t="str">
        <f t="shared" si="7"/>
        <v/>
      </c>
      <c r="W68" t="str">
        <f t="shared" si="2"/>
        <v/>
      </c>
      <c r="X68" s="40" t="str">
        <f t="shared" si="5"/>
        <v/>
      </c>
      <c r="Y68" s="41" t="str">
        <f t="shared" si="6"/>
        <v/>
      </c>
    </row>
    <row r="69" spans="2:25" x14ac:dyDescent="0.2">
      <c r="B69" s="39">
        <v>61</v>
      </c>
      <c r="C69" s="87" t="str">
        <f t="shared" si="0"/>
        <v/>
      </c>
      <c r="D69" s="87"/>
      <c r="E69" s="39"/>
      <c r="F69" s="8"/>
      <c r="G69" s="39"/>
      <c r="H69" s="88"/>
      <c r="I69" s="88"/>
      <c r="J69" s="39"/>
      <c r="K69" s="89" t="str">
        <f t="shared" si="3"/>
        <v/>
      </c>
      <c r="L69" s="90"/>
      <c r="M69" s="6" t="str">
        <f>IF(J69="","",(K69/J69)/LOOKUP(RIGHT($D$2,3),定数!$A$6:$A$13,定数!$B$6:$B$13))</f>
        <v/>
      </c>
      <c r="N69" s="39"/>
      <c r="O69" s="8"/>
      <c r="P69" s="88"/>
      <c r="Q69" s="88"/>
      <c r="R69" s="91" t="str">
        <f>IF(P69="","",T69*M69*LOOKUP(RIGHT($D$2,3),定数!$A$6:$A$13,定数!$B$6:$B$13))</f>
        <v/>
      </c>
      <c r="S69" s="91"/>
      <c r="T69" s="92" t="str">
        <f t="shared" si="4"/>
        <v/>
      </c>
      <c r="U69" s="92"/>
      <c r="V69" t="str">
        <f t="shared" si="7"/>
        <v/>
      </c>
      <c r="W69" t="str">
        <f t="shared" si="2"/>
        <v/>
      </c>
      <c r="X69" s="40" t="str">
        <f t="shared" si="5"/>
        <v/>
      </c>
      <c r="Y69" s="41" t="str">
        <f t="shared" si="6"/>
        <v/>
      </c>
    </row>
    <row r="70" spans="2:25" x14ac:dyDescent="0.2">
      <c r="B70" s="39">
        <v>62</v>
      </c>
      <c r="C70" s="87" t="str">
        <f t="shared" si="0"/>
        <v/>
      </c>
      <c r="D70" s="87"/>
      <c r="E70" s="39"/>
      <c r="F70" s="8"/>
      <c r="G70" s="39"/>
      <c r="H70" s="88"/>
      <c r="I70" s="88"/>
      <c r="J70" s="39"/>
      <c r="K70" s="89" t="str">
        <f t="shared" si="3"/>
        <v/>
      </c>
      <c r="L70" s="90"/>
      <c r="M70" s="6" t="str">
        <f>IF(J70="","",(K70/J70)/LOOKUP(RIGHT($D$2,3),定数!$A$6:$A$13,定数!$B$6:$B$13))</f>
        <v/>
      </c>
      <c r="N70" s="39"/>
      <c r="O70" s="8"/>
      <c r="P70" s="88"/>
      <c r="Q70" s="88"/>
      <c r="R70" s="91" t="str">
        <f>IF(P70="","",T70*M70*LOOKUP(RIGHT($D$2,3),定数!$A$6:$A$13,定数!$B$6:$B$13))</f>
        <v/>
      </c>
      <c r="S70" s="91"/>
      <c r="T70" s="92" t="str">
        <f t="shared" si="4"/>
        <v/>
      </c>
      <c r="U70" s="92"/>
      <c r="V70" t="str">
        <f t="shared" si="7"/>
        <v/>
      </c>
      <c r="W70" t="str">
        <f t="shared" si="2"/>
        <v/>
      </c>
      <c r="X70" s="40" t="str">
        <f t="shared" si="5"/>
        <v/>
      </c>
      <c r="Y70" s="41" t="str">
        <f t="shared" si="6"/>
        <v/>
      </c>
    </row>
    <row r="71" spans="2:25" x14ac:dyDescent="0.2">
      <c r="B71" s="39">
        <v>63</v>
      </c>
      <c r="C71" s="87" t="str">
        <f t="shared" si="0"/>
        <v/>
      </c>
      <c r="D71" s="87"/>
      <c r="E71" s="39"/>
      <c r="F71" s="8"/>
      <c r="G71" s="39"/>
      <c r="H71" s="88"/>
      <c r="I71" s="88"/>
      <c r="J71" s="39"/>
      <c r="K71" s="89" t="str">
        <f t="shared" si="3"/>
        <v/>
      </c>
      <c r="L71" s="90"/>
      <c r="M71" s="6" t="str">
        <f>IF(J71="","",(K71/J71)/LOOKUP(RIGHT($D$2,3),定数!$A$6:$A$13,定数!$B$6:$B$13))</f>
        <v/>
      </c>
      <c r="N71" s="39"/>
      <c r="O71" s="8"/>
      <c r="P71" s="88"/>
      <c r="Q71" s="88"/>
      <c r="R71" s="91" t="str">
        <f>IF(P71="","",T71*M71*LOOKUP(RIGHT($D$2,3),定数!$A$6:$A$13,定数!$B$6:$B$13))</f>
        <v/>
      </c>
      <c r="S71" s="91"/>
      <c r="T71" s="92" t="str">
        <f t="shared" si="4"/>
        <v/>
      </c>
      <c r="U71" s="92"/>
      <c r="V71" t="str">
        <f t="shared" si="7"/>
        <v/>
      </c>
      <c r="W71" t="str">
        <f t="shared" si="2"/>
        <v/>
      </c>
      <c r="X71" s="40" t="str">
        <f t="shared" si="5"/>
        <v/>
      </c>
      <c r="Y71" s="41" t="str">
        <f t="shared" si="6"/>
        <v/>
      </c>
    </row>
    <row r="72" spans="2:25" x14ac:dyDescent="0.2">
      <c r="B72" s="39">
        <v>64</v>
      </c>
      <c r="C72" s="87" t="str">
        <f t="shared" si="0"/>
        <v/>
      </c>
      <c r="D72" s="87"/>
      <c r="E72" s="39"/>
      <c r="F72" s="8"/>
      <c r="G72" s="39"/>
      <c r="H72" s="88"/>
      <c r="I72" s="88"/>
      <c r="J72" s="39"/>
      <c r="K72" s="89" t="str">
        <f t="shared" si="3"/>
        <v/>
      </c>
      <c r="L72" s="90"/>
      <c r="M72" s="6" t="str">
        <f>IF(J72="","",(K72/J72)/LOOKUP(RIGHT($D$2,3),定数!$A$6:$A$13,定数!$B$6:$B$13))</f>
        <v/>
      </c>
      <c r="N72" s="39"/>
      <c r="O72" s="8"/>
      <c r="P72" s="88"/>
      <c r="Q72" s="88"/>
      <c r="R72" s="91" t="str">
        <f>IF(P72="","",T72*M72*LOOKUP(RIGHT($D$2,3),定数!$A$6:$A$13,定数!$B$6:$B$13))</f>
        <v/>
      </c>
      <c r="S72" s="91"/>
      <c r="T72" s="92" t="str">
        <f t="shared" si="4"/>
        <v/>
      </c>
      <c r="U72" s="92"/>
      <c r="V72" t="str">
        <f t="shared" si="7"/>
        <v/>
      </c>
      <c r="W72" t="str">
        <f t="shared" si="2"/>
        <v/>
      </c>
      <c r="X72" s="40" t="str">
        <f t="shared" si="5"/>
        <v/>
      </c>
      <c r="Y72" s="41" t="str">
        <f t="shared" si="6"/>
        <v/>
      </c>
    </row>
    <row r="73" spans="2:25" x14ac:dyDescent="0.2">
      <c r="B73" s="39">
        <v>65</v>
      </c>
      <c r="C73" s="87" t="str">
        <f t="shared" si="0"/>
        <v/>
      </c>
      <c r="D73" s="87"/>
      <c r="E73" s="39"/>
      <c r="F73" s="8"/>
      <c r="G73" s="39"/>
      <c r="H73" s="88"/>
      <c r="I73" s="88"/>
      <c r="J73" s="39"/>
      <c r="K73" s="89" t="str">
        <f t="shared" si="3"/>
        <v/>
      </c>
      <c r="L73" s="90"/>
      <c r="M73" s="6" t="str">
        <f>IF(J73="","",(K73/J73)/LOOKUP(RIGHT($D$2,3),定数!$A$6:$A$13,定数!$B$6:$B$13))</f>
        <v/>
      </c>
      <c r="N73" s="39"/>
      <c r="O73" s="8"/>
      <c r="P73" s="88"/>
      <c r="Q73" s="88"/>
      <c r="R73" s="91" t="str">
        <f>IF(P73="","",T73*M73*LOOKUP(RIGHT($D$2,3),定数!$A$6:$A$13,定数!$B$6:$B$13))</f>
        <v/>
      </c>
      <c r="S73" s="91"/>
      <c r="T73" s="92" t="str">
        <f t="shared" si="4"/>
        <v/>
      </c>
      <c r="U73" s="92"/>
      <c r="V73" t="str">
        <f t="shared" si="7"/>
        <v/>
      </c>
      <c r="W73" t="str">
        <f t="shared" si="2"/>
        <v/>
      </c>
      <c r="X73" s="40" t="str">
        <f t="shared" si="5"/>
        <v/>
      </c>
      <c r="Y73" s="41" t="str">
        <f t="shared" si="6"/>
        <v/>
      </c>
    </row>
    <row r="74" spans="2:25" x14ac:dyDescent="0.2">
      <c r="B74" s="39">
        <v>66</v>
      </c>
      <c r="C74" s="87" t="str">
        <f t="shared" ref="C74:C108" si="8">IF(R73="","",C73+R73)</f>
        <v/>
      </c>
      <c r="D74" s="87"/>
      <c r="E74" s="39"/>
      <c r="F74" s="8"/>
      <c r="G74" s="39"/>
      <c r="H74" s="88"/>
      <c r="I74" s="88"/>
      <c r="J74" s="39"/>
      <c r="K74" s="89" t="str">
        <f t="shared" si="3"/>
        <v/>
      </c>
      <c r="L74" s="90"/>
      <c r="M74" s="6" t="str">
        <f>IF(J74="","",(K74/J74)/LOOKUP(RIGHT($D$2,3),定数!$A$6:$A$13,定数!$B$6:$B$13))</f>
        <v/>
      </c>
      <c r="N74" s="39"/>
      <c r="O74" s="8"/>
      <c r="P74" s="88"/>
      <c r="Q74" s="88"/>
      <c r="R74" s="91" t="str">
        <f>IF(P74="","",T74*M74*LOOKUP(RIGHT($D$2,3),定数!$A$6:$A$13,定数!$B$6:$B$13))</f>
        <v/>
      </c>
      <c r="S74" s="91"/>
      <c r="T74" s="92" t="str">
        <f t="shared" si="4"/>
        <v/>
      </c>
      <c r="U74" s="92"/>
      <c r="V74" t="str">
        <f t="shared" si="7"/>
        <v/>
      </c>
      <c r="W74" t="str">
        <f t="shared" si="7"/>
        <v/>
      </c>
      <c r="X74" s="40" t="str">
        <f t="shared" si="5"/>
        <v/>
      </c>
      <c r="Y74" s="41" t="str">
        <f t="shared" si="6"/>
        <v/>
      </c>
    </row>
    <row r="75" spans="2:25" x14ac:dyDescent="0.2">
      <c r="B75" s="39">
        <v>67</v>
      </c>
      <c r="C75" s="87" t="str">
        <f t="shared" si="8"/>
        <v/>
      </c>
      <c r="D75" s="87"/>
      <c r="E75" s="39"/>
      <c r="F75" s="8"/>
      <c r="G75" s="39"/>
      <c r="H75" s="88"/>
      <c r="I75" s="88"/>
      <c r="J75" s="39"/>
      <c r="K75" s="89" t="str">
        <f t="shared" ref="K75:K108" si="9">IF(J75="","",C75*0.03)</f>
        <v/>
      </c>
      <c r="L75" s="90"/>
      <c r="M75" s="6" t="str">
        <f>IF(J75="","",(K75/J75)/LOOKUP(RIGHT($D$2,3),定数!$A$6:$A$13,定数!$B$6:$B$13))</f>
        <v/>
      </c>
      <c r="N75" s="39"/>
      <c r="O75" s="8"/>
      <c r="P75" s="88"/>
      <c r="Q75" s="88"/>
      <c r="R75" s="91" t="str">
        <f>IF(P75="","",T75*M75*LOOKUP(RIGHT($D$2,3),定数!$A$6:$A$13,定数!$B$6:$B$13))</f>
        <v/>
      </c>
      <c r="S75" s="91"/>
      <c r="T75" s="92" t="str">
        <f t="shared" si="4"/>
        <v/>
      </c>
      <c r="U75" s="92"/>
      <c r="V75" t="str">
        <f t="shared" ref="V75:W90" si="10">IF(S75&lt;&gt;"",IF(S75&lt;0,1+V74,0),"")</f>
        <v/>
      </c>
      <c r="W75" t="str">
        <f t="shared" si="10"/>
        <v/>
      </c>
      <c r="X75" s="40" t="str">
        <f t="shared" si="5"/>
        <v/>
      </c>
      <c r="Y75" s="41" t="str">
        <f t="shared" si="6"/>
        <v/>
      </c>
    </row>
    <row r="76" spans="2:25" x14ac:dyDescent="0.2">
      <c r="B76" s="39">
        <v>68</v>
      </c>
      <c r="C76" s="87" t="str">
        <f t="shared" si="8"/>
        <v/>
      </c>
      <c r="D76" s="87"/>
      <c r="E76" s="39"/>
      <c r="F76" s="8"/>
      <c r="G76" s="39"/>
      <c r="H76" s="88"/>
      <c r="I76" s="88"/>
      <c r="J76" s="39"/>
      <c r="K76" s="89" t="str">
        <f t="shared" si="9"/>
        <v/>
      </c>
      <c r="L76" s="90"/>
      <c r="M76" s="6" t="str">
        <f>IF(J76="","",(K76/J76)/LOOKUP(RIGHT($D$2,3),定数!$A$6:$A$13,定数!$B$6:$B$13))</f>
        <v/>
      </c>
      <c r="N76" s="39"/>
      <c r="O76" s="8"/>
      <c r="P76" s="88"/>
      <c r="Q76" s="88"/>
      <c r="R76" s="91" t="str">
        <f>IF(P76="","",T76*M76*LOOKUP(RIGHT($D$2,3),定数!$A$6:$A$13,定数!$B$6:$B$13))</f>
        <v/>
      </c>
      <c r="S76" s="91"/>
      <c r="T76" s="92" t="str">
        <f t="shared" ref="T76:T108" si="11">IF(P76="","",IF(G76="買",(P76-H76),(H76-P76))*IF(RIGHT($D$2,3)="JPY",100,10000))</f>
        <v/>
      </c>
      <c r="U76" s="92"/>
      <c r="V76" t="str">
        <f t="shared" si="10"/>
        <v/>
      </c>
      <c r="W76" t="str">
        <f t="shared" si="10"/>
        <v/>
      </c>
      <c r="X76" s="40" t="str">
        <f t="shared" ref="X76:X108" si="12">IF(C76&lt;&gt;"",MAX(X75,C76),"")</f>
        <v/>
      </c>
      <c r="Y76" s="41" t="str">
        <f t="shared" ref="Y76:Y108" si="13">IF(X76&lt;&gt;"",1-(C76/X76),"")</f>
        <v/>
      </c>
    </row>
    <row r="77" spans="2:25" x14ac:dyDescent="0.2">
      <c r="B77" s="39">
        <v>69</v>
      </c>
      <c r="C77" s="87" t="str">
        <f t="shared" si="8"/>
        <v/>
      </c>
      <c r="D77" s="87"/>
      <c r="E77" s="39"/>
      <c r="F77" s="8"/>
      <c r="G77" s="39"/>
      <c r="H77" s="88"/>
      <c r="I77" s="88"/>
      <c r="J77" s="39"/>
      <c r="K77" s="89" t="str">
        <f t="shared" si="9"/>
        <v/>
      </c>
      <c r="L77" s="90"/>
      <c r="M77" s="6" t="str">
        <f>IF(J77="","",(K77/J77)/LOOKUP(RIGHT($D$2,3),定数!$A$6:$A$13,定数!$B$6:$B$13))</f>
        <v/>
      </c>
      <c r="N77" s="39"/>
      <c r="O77" s="8"/>
      <c r="P77" s="88"/>
      <c r="Q77" s="88"/>
      <c r="R77" s="91" t="str">
        <f>IF(P77="","",T77*M77*LOOKUP(RIGHT($D$2,3),定数!$A$6:$A$13,定数!$B$6:$B$13))</f>
        <v/>
      </c>
      <c r="S77" s="91"/>
      <c r="T77" s="92" t="str">
        <f t="shared" si="11"/>
        <v/>
      </c>
      <c r="U77" s="92"/>
      <c r="V77" t="str">
        <f t="shared" si="10"/>
        <v/>
      </c>
      <c r="W77" t="str">
        <f t="shared" si="10"/>
        <v/>
      </c>
      <c r="X77" s="40" t="str">
        <f t="shared" si="12"/>
        <v/>
      </c>
      <c r="Y77" s="41" t="str">
        <f t="shared" si="13"/>
        <v/>
      </c>
    </row>
    <row r="78" spans="2:25" x14ac:dyDescent="0.2">
      <c r="B78" s="39">
        <v>70</v>
      </c>
      <c r="C78" s="87" t="str">
        <f t="shared" si="8"/>
        <v/>
      </c>
      <c r="D78" s="87"/>
      <c r="E78" s="39"/>
      <c r="F78" s="8"/>
      <c r="G78" s="39"/>
      <c r="H78" s="88"/>
      <c r="I78" s="88"/>
      <c r="J78" s="39"/>
      <c r="K78" s="89" t="str">
        <f t="shared" si="9"/>
        <v/>
      </c>
      <c r="L78" s="90"/>
      <c r="M78" s="6" t="str">
        <f>IF(J78="","",(K78/J78)/LOOKUP(RIGHT($D$2,3),定数!$A$6:$A$13,定数!$B$6:$B$13))</f>
        <v/>
      </c>
      <c r="N78" s="39"/>
      <c r="O78" s="8"/>
      <c r="P78" s="88"/>
      <c r="Q78" s="88"/>
      <c r="R78" s="91" t="str">
        <f>IF(P78="","",T78*M78*LOOKUP(RIGHT($D$2,3),定数!$A$6:$A$13,定数!$B$6:$B$13))</f>
        <v/>
      </c>
      <c r="S78" s="91"/>
      <c r="T78" s="92" t="str">
        <f t="shared" si="11"/>
        <v/>
      </c>
      <c r="U78" s="92"/>
      <c r="V78" t="str">
        <f t="shared" si="10"/>
        <v/>
      </c>
      <c r="W78" t="str">
        <f t="shared" si="10"/>
        <v/>
      </c>
      <c r="X78" s="40" t="str">
        <f t="shared" si="12"/>
        <v/>
      </c>
      <c r="Y78" s="41" t="str">
        <f t="shared" si="13"/>
        <v/>
      </c>
    </row>
    <row r="79" spans="2:25" x14ac:dyDescent="0.2">
      <c r="B79" s="39">
        <v>71</v>
      </c>
      <c r="C79" s="87" t="str">
        <f t="shared" si="8"/>
        <v/>
      </c>
      <c r="D79" s="87"/>
      <c r="E79" s="39"/>
      <c r="F79" s="8"/>
      <c r="G79" s="39"/>
      <c r="H79" s="88"/>
      <c r="I79" s="88"/>
      <c r="J79" s="39"/>
      <c r="K79" s="89" t="str">
        <f t="shared" si="9"/>
        <v/>
      </c>
      <c r="L79" s="90"/>
      <c r="M79" s="6" t="str">
        <f>IF(J79="","",(K79/J79)/LOOKUP(RIGHT($D$2,3),定数!$A$6:$A$13,定数!$B$6:$B$13))</f>
        <v/>
      </c>
      <c r="N79" s="39"/>
      <c r="O79" s="8"/>
      <c r="P79" s="88"/>
      <c r="Q79" s="88"/>
      <c r="R79" s="91" t="str">
        <f>IF(P79="","",T79*M79*LOOKUP(RIGHT($D$2,3),定数!$A$6:$A$13,定数!$B$6:$B$13))</f>
        <v/>
      </c>
      <c r="S79" s="91"/>
      <c r="T79" s="92" t="str">
        <f t="shared" si="11"/>
        <v/>
      </c>
      <c r="U79" s="92"/>
      <c r="V79" t="str">
        <f t="shared" si="10"/>
        <v/>
      </c>
      <c r="W79" t="str">
        <f t="shared" si="10"/>
        <v/>
      </c>
      <c r="X79" s="40" t="str">
        <f t="shared" si="12"/>
        <v/>
      </c>
      <c r="Y79" s="41" t="str">
        <f t="shared" si="13"/>
        <v/>
      </c>
    </row>
    <row r="80" spans="2:25" x14ac:dyDescent="0.2">
      <c r="B80" s="39">
        <v>72</v>
      </c>
      <c r="C80" s="87" t="str">
        <f t="shared" si="8"/>
        <v/>
      </c>
      <c r="D80" s="87"/>
      <c r="E80" s="39"/>
      <c r="F80" s="8"/>
      <c r="G80" s="39"/>
      <c r="H80" s="88"/>
      <c r="I80" s="88"/>
      <c r="J80" s="39"/>
      <c r="K80" s="89" t="str">
        <f t="shared" si="9"/>
        <v/>
      </c>
      <c r="L80" s="90"/>
      <c r="M80" s="6" t="str">
        <f>IF(J80="","",(K80/J80)/LOOKUP(RIGHT($D$2,3),定数!$A$6:$A$13,定数!$B$6:$B$13))</f>
        <v/>
      </c>
      <c r="N80" s="39"/>
      <c r="O80" s="8"/>
      <c r="P80" s="88"/>
      <c r="Q80" s="88"/>
      <c r="R80" s="91" t="str">
        <f>IF(P80="","",T80*M80*LOOKUP(RIGHT($D$2,3),定数!$A$6:$A$13,定数!$B$6:$B$13))</f>
        <v/>
      </c>
      <c r="S80" s="91"/>
      <c r="T80" s="92" t="str">
        <f t="shared" si="11"/>
        <v/>
      </c>
      <c r="U80" s="92"/>
      <c r="V80" t="str">
        <f t="shared" si="10"/>
        <v/>
      </c>
      <c r="W80" t="str">
        <f t="shared" si="10"/>
        <v/>
      </c>
      <c r="X80" s="40" t="str">
        <f t="shared" si="12"/>
        <v/>
      </c>
      <c r="Y80" s="41" t="str">
        <f t="shared" si="13"/>
        <v/>
      </c>
    </row>
    <row r="81" spans="2:25" x14ac:dyDescent="0.2">
      <c r="B81" s="39">
        <v>73</v>
      </c>
      <c r="C81" s="87" t="str">
        <f t="shared" si="8"/>
        <v/>
      </c>
      <c r="D81" s="87"/>
      <c r="E81" s="39"/>
      <c r="F81" s="8"/>
      <c r="G81" s="39"/>
      <c r="H81" s="88"/>
      <c r="I81" s="88"/>
      <c r="J81" s="39"/>
      <c r="K81" s="89" t="str">
        <f t="shared" si="9"/>
        <v/>
      </c>
      <c r="L81" s="90"/>
      <c r="M81" s="6" t="str">
        <f>IF(J81="","",(K81/J81)/LOOKUP(RIGHT($D$2,3),定数!$A$6:$A$13,定数!$B$6:$B$13))</f>
        <v/>
      </c>
      <c r="N81" s="39"/>
      <c r="O81" s="8"/>
      <c r="P81" s="88"/>
      <c r="Q81" s="88"/>
      <c r="R81" s="91" t="str">
        <f>IF(P81="","",T81*M81*LOOKUP(RIGHT($D$2,3),定数!$A$6:$A$13,定数!$B$6:$B$13))</f>
        <v/>
      </c>
      <c r="S81" s="91"/>
      <c r="T81" s="92" t="str">
        <f t="shared" si="11"/>
        <v/>
      </c>
      <c r="U81" s="92"/>
      <c r="V81" t="str">
        <f t="shared" si="10"/>
        <v/>
      </c>
      <c r="W81" t="str">
        <f t="shared" si="10"/>
        <v/>
      </c>
      <c r="X81" s="40" t="str">
        <f t="shared" si="12"/>
        <v/>
      </c>
      <c r="Y81" s="41" t="str">
        <f t="shared" si="13"/>
        <v/>
      </c>
    </row>
    <row r="82" spans="2:25" x14ac:dyDescent="0.2">
      <c r="B82" s="39">
        <v>74</v>
      </c>
      <c r="C82" s="87" t="str">
        <f t="shared" si="8"/>
        <v/>
      </c>
      <c r="D82" s="87"/>
      <c r="E82" s="39"/>
      <c r="F82" s="8"/>
      <c r="G82" s="39"/>
      <c r="H82" s="88"/>
      <c r="I82" s="88"/>
      <c r="J82" s="39"/>
      <c r="K82" s="89" t="str">
        <f t="shared" si="9"/>
        <v/>
      </c>
      <c r="L82" s="90"/>
      <c r="M82" s="6" t="str">
        <f>IF(J82="","",(K82/J82)/LOOKUP(RIGHT($D$2,3),定数!$A$6:$A$13,定数!$B$6:$B$13))</f>
        <v/>
      </c>
      <c r="N82" s="39"/>
      <c r="O82" s="8"/>
      <c r="P82" s="88"/>
      <c r="Q82" s="88"/>
      <c r="R82" s="91" t="str">
        <f>IF(P82="","",T82*M82*LOOKUP(RIGHT($D$2,3),定数!$A$6:$A$13,定数!$B$6:$B$13))</f>
        <v/>
      </c>
      <c r="S82" s="91"/>
      <c r="T82" s="92" t="str">
        <f t="shared" si="11"/>
        <v/>
      </c>
      <c r="U82" s="92"/>
      <c r="V82" t="str">
        <f t="shared" si="10"/>
        <v/>
      </c>
      <c r="W82" t="str">
        <f t="shared" si="10"/>
        <v/>
      </c>
      <c r="X82" s="40" t="str">
        <f t="shared" si="12"/>
        <v/>
      </c>
      <c r="Y82" s="41" t="str">
        <f t="shared" si="13"/>
        <v/>
      </c>
    </row>
    <row r="83" spans="2:25" x14ac:dyDescent="0.2">
      <c r="B83" s="39">
        <v>75</v>
      </c>
      <c r="C83" s="87" t="str">
        <f t="shared" si="8"/>
        <v/>
      </c>
      <c r="D83" s="87"/>
      <c r="E83" s="39"/>
      <c r="F83" s="8"/>
      <c r="G83" s="39"/>
      <c r="H83" s="88"/>
      <c r="I83" s="88"/>
      <c r="J83" s="39"/>
      <c r="K83" s="89" t="str">
        <f t="shared" si="9"/>
        <v/>
      </c>
      <c r="L83" s="90"/>
      <c r="M83" s="6" t="str">
        <f>IF(J83="","",(K83/J83)/LOOKUP(RIGHT($D$2,3),定数!$A$6:$A$13,定数!$B$6:$B$13))</f>
        <v/>
      </c>
      <c r="N83" s="39"/>
      <c r="O83" s="8"/>
      <c r="P83" s="88"/>
      <c r="Q83" s="88"/>
      <c r="R83" s="91" t="str">
        <f>IF(P83="","",T83*M83*LOOKUP(RIGHT($D$2,3),定数!$A$6:$A$13,定数!$B$6:$B$13))</f>
        <v/>
      </c>
      <c r="S83" s="91"/>
      <c r="T83" s="92" t="str">
        <f t="shared" si="11"/>
        <v/>
      </c>
      <c r="U83" s="92"/>
      <c r="V83" t="str">
        <f t="shared" si="10"/>
        <v/>
      </c>
      <c r="W83" t="str">
        <f t="shared" si="10"/>
        <v/>
      </c>
      <c r="X83" s="40" t="str">
        <f t="shared" si="12"/>
        <v/>
      </c>
      <c r="Y83" s="41" t="str">
        <f t="shared" si="13"/>
        <v/>
      </c>
    </row>
    <row r="84" spans="2:25" x14ac:dyDescent="0.2">
      <c r="B84" s="39">
        <v>76</v>
      </c>
      <c r="C84" s="87" t="str">
        <f t="shared" si="8"/>
        <v/>
      </c>
      <c r="D84" s="87"/>
      <c r="E84" s="39"/>
      <c r="F84" s="8"/>
      <c r="G84" s="39"/>
      <c r="H84" s="88"/>
      <c r="I84" s="88"/>
      <c r="J84" s="39"/>
      <c r="K84" s="89" t="str">
        <f t="shared" si="9"/>
        <v/>
      </c>
      <c r="L84" s="90"/>
      <c r="M84" s="6" t="str">
        <f>IF(J84="","",(K84/J84)/LOOKUP(RIGHT($D$2,3),定数!$A$6:$A$13,定数!$B$6:$B$13))</f>
        <v/>
      </c>
      <c r="N84" s="39"/>
      <c r="O84" s="8"/>
      <c r="P84" s="88"/>
      <c r="Q84" s="88"/>
      <c r="R84" s="91" t="str">
        <f>IF(P84="","",T84*M84*LOOKUP(RIGHT($D$2,3),定数!$A$6:$A$13,定数!$B$6:$B$13))</f>
        <v/>
      </c>
      <c r="S84" s="91"/>
      <c r="T84" s="92" t="str">
        <f t="shared" si="11"/>
        <v/>
      </c>
      <c r="U84" s="92"/>
      <c r="V84" t="str">
        <f t="shared" si="10"/>
        <v/>
      </c>
      <c r="W84" t="str">
        <f t="shared" si="10"/>
        <v/>
      </c>
      <c r="X84" s="40" t="str">
        <f t="shared" si="12"/>
        <v/>
      </c>
      <c r="Y84" s="41" t="str">
        <f t="shared" si="13"/>
        <v/>
      </c>
    </row>
    <row r="85" spans="2:25" x14ac:dyDescent="0.2">
      <c r="B85" s="39">
        <v>77</v>
      </c>
      <c r="C85" s="87" t="str">
        <f t="shared" si="8"/>
        <v/>
      </c>
      <c r="D85" s="87"/>
      <c r="E85" s="39"/>
      <c r="F85" s="8"/>
      <c r="G85" s="39"/>
      <c r="H85" s="88"/>
      <c r="I85" s="88"/>
      <c r="J85" s="39"/>
      <c r="K85" s="89" t="str">
        <f t="shared" si="9"/>
        <v/>
      </c>
      <c r="L85" s="90"/>
      <c r="M85" s="6" t="str">
        <f>IF(J85="","",(K85/J85)/LOOKUP(RIGHT($D$2,3),定数!$A$6:$A$13,定数!$B$6:$B$13))</f>
        <v/>
      </c>
      <c r="N85" s="39"/>
      <c r="O85" s="8"/>
      <c r="P85" s="88"/>
      <c r="Q85" s="88"/>
      <c r="R85" s="91" t="str">
        <f>IF(P85="","",T85*M85*LOOKUP(RIGHT($D$2,3),定数!$A$6:$A$13,定数!$B$6:$B$13))</f>
        <v/>
      </c>
      <c r="S85" s="91"/>
      <c r="T85" s="92" t="str">
        <f t="shared" si="11"/>
        <v/>
      </c>
      <c r="U85" s="92"/>
      <c r="V85" t="str">
        <f t="shared" si="10"/>
        <v/>
      </c>
      <c r="W85" t="str">
        <f t="shared" si="10"/>
        <v/>
      </c>
      <c r="X85" s="40" t="str">
        <f t="shared" si="12"/>
        <v/>
      </c>
      <c r="Y85" s="41" t="str">
        <f t="shared" si="13"/>
        <v/>
      </c>
    </row>
    <row r="86" spans="2:25" x14ac:dyDescent="0.2">
      <c r="B86" s="39">
        <v>78</v>
      </c>
      <c r="C86" s="87" t="str">
        <f t="shared" si="8"/>
        <v/>
      </c>
      <c r="D86" s="87"/>
      <c r="E86" s="39"/>
      <c r="F86" s="8"/>
      <c r="G86" s="39"/>
      <c r="H86" s="88"/>
      <c r="I86" s="88"/>
      <c r="J86" s="39"/>
      <c r="K86" s="89" t="str">
        <f t="shared" si="9"/>
        <v/>
      </c>
      <c r="L86" s="90"/>
      <c r="M86" s="6" t="str">
        <f>IF(J86="","",(K86/J86)/LOOKUP(RIGHT($D$2,3),定数!$A$6:$A$13,定数!$B$6:$B$13))</f>
        <v/>
      </c>
      <c r="N86" s="39"/>
      <c r="O86" s="8"/>
      <c r="P86" s="88"/>
      <c r="Q86" s="88"/>
      <c r="R86" s="91" t="str">
        <f>IF(P86="","",T86*M86*LOOKUP(RIGHT($D$2,3),定数!$A$6:$A$13,定数!$B$6:$B$13))</f>
        <v/>
      </c>
      <c r="S86" s="91"/>
      <c r="T86" s="92" t="str">
        <f t="shared" si="11"/>
        <v/>
      </c>
      <c r="U86" s="92"/>
      <c r="V86" t="str">
        <f t="shared" si="10"/>
        <v/>
      </c>
      <c r="W86" t="str">
        <f t="shared" si="10"/>
        <v/>
      </c>
      <c r="X86" s="40" t="str">
        <f t="shared" si="12"/>
        <v/>
      </c>
      <c r="Y86" s="41" t="str">
        <f t="shared" si="13"/>
        <v/>
      </c>
    </row>
    <row r="87" spans="2:25" x14ac:dyDescent="0.2">
      <c r="B87" s="39">
        <v>79</v>
      </c>
      <c r="C87" s="87" t="str">
        <f t="shared" si="8"/>
        <v/>
      </c>
      <c r="D87" s="87"/>
      <c r="E87" s="39"/>
      <c r="F87" s="8"/>
      <c r="G87" s="39"/>
      <c r="H87" s="88"/>
      <c r="I87" s="88"/>
      <c r="J87" s="39"/>
      <c r="K87" s="89" t="str">
        <f t="shared" si="9"/>
        <v/>
      </c>
      <c r="L87" s="90"/>
      <c r="M87" s="6" t="str">
        <f>IF(J87="","",(K87/J87)/LOOKUP(RIGHT($D$2,3),定数!$A$6:$A$13,定数!$B$6:$B$13))</f>
        <v/>
      </c>
      <c r="N87" s="39"/>
      <c r="O87" s="8"/>
      <c r="P87" s="88"/>
      <c r="Q87" s="88"/>
      <c r="R87" s="91" t="str">
        <f>IF(P87="","",T87*M87*LOOKUP(RIGHT($D$2,3),定数!$A$6:$A$13,定数!$B$6:$B$13))</f>
        <v/>
      </c>
      <c r="S87" s="91"/>
      <c r="T87" s="92" t="str">
        <f t="shared" si="11"/>
        <v/>
      </c>
      <c r="U87" s="92"/>
      <c r="V87" t="str">
        <f t="shared" si="10"/>
        <v/>
      </c>
      <c r="W87" t="str">
        <f t="shared" si="10"/>
        <v/>
      </c>
      <c r="X87" s="40" t="str">
        <f t="shared" si="12"/>
        <v/>
      </c>
      <c r="Y87" s="41" t="str">
        <f t="shared" si="13"/>
        <v/>
      </c>
    </row>
    <row r="88" spans="2:25" x14ac:dyDescent="0.2">
      <c r="B88" s="39">
        <v>80</v>
      </c>
      <c r="C88" s="87" t="str">
        <f t="shared" si="8"/>
        <v/>
      </c>
      <c r="D88" s="87"/>
      <c r="E88" s="39"/>
      <c r="F88" s="8"/>
      <c r="G88" s="39"/>
      <c r="H88" s="88"/>
      <c r="I88" s="88"/>
      <c r="J88" s="39"/>
      <c r="K88" s="89" t="str">
        <f t="shared" si="9"/>
        <v/>
      </c>
      <c r="L88" s="90"/>
      <c r="M88" s="6" t="str">
        <f>IF(J88="","",(K88/J88)/LOOKUP(RIGHT($D$2,3),定数!$A$6:$A$13,定数!$B$6:$B$13))</f>
        <v/>
      </c>
      <c r="N88" s="39"/>
      <c r="O88" s="8"/>
      <c r="P88" s="88"/>
      <c r="Q88" s="88"/>
      <c r="R88" s="91" t="str">
        <f>IF(P88="","",T88*M88*LOOKUP(RIGHT($D$2,3),定数!$A$6:$A$13,定数!$B$6:$B$13))</f>
        <v/>
      </c>
      <c r="S88" s="91"/>
      <c r="T88" s="92" t="str">
        <f t="shared" si="11"/>
        <v/>
      </c>
      <c r="U88" s="92"/>
      <c r="V88" t="str">
        <f t="shared" si="10"/>
        <v/>
      </c>
      <c r="W88" t="str">
        <f t="shared" si="10"/>
        <v/>
      </c>
      <c r="X88" s="40" t="str">
        <f t="shared" si="12"/>
        <v/>
      </c>
      <c r="Y88" s="41" t="str">
        <f t="shared" si="13"/>
        <v/>
      </c>
    </row>
    <row r="89" spans="2:25" x14ac:dyDescent="0.2">
      <c r="B89" s="39">
        <v>81</v>
      </c>
      <c r="C89" s="87" t="str">
        <f t="shared" si="8"/>
        <v/>
      </c>
      <c r="D89" s="87"/>
      <c r="E89" s="39"/>
      <c r="F89" s="8"/>
      <c r="G89" s="39"/>
      <c r="H89" s="88"/>
      <c r="I89" s="88"/>
      <c r="J89" s="39"/>
      <c r="K89" s="89" t="str">
        <f t="shared" si="9"/>
        <v/>
      </c>
      <c r="L89" s="90"/>
      <c r="M89" s="6" t="str">
        <f>IF(J89="","",(K89/J89)/LOOKUP(RIGHT($D$2,3),定数!$A$6:$A$13,定数!$B$6:$B$13))</f>
        <v/>
      </c>
      <c r="N89" s="39"/>
      <c r="O89" s="8"/>
      <c r="P89" s="88"/>
      <c r="Q89" s="88"/>
      <c r="R89" s="91" t="str">
        <f>IF(P89="","",T89*M89*LOOKUP(RIGHT($D$2,3),定数!$A$6:$A$13,定数!$B$6:$B$13))</f>
        <v/>
      </c>
      <c r="S89" s="91"/>
      <c r="T89" s="92" t="str">
        <f t="shared" si="11"/>
        <v/>
      </c>
      <c r="U89" s="92"/>
      <c r="V89" t="str">
        <f t="shared" si="10"/>
        <v/>
      </c>
      <c r="W89" t="str">
        <f t="shared" si="10"/>
        <v/>
      </c>
      <c r="X89" s="40" t="str">
        <f t="shared" si="12"/>
        <v/>
      </c>
      <c r="Y89" s="41" t="str">
        <f t="shared" si="13"/>
        <v/>
      </c>
    </row>
    <row r="90" spans="2:25" x14ac:dyDescent="0.2">
      <c r="B90" s="39">
        <v>82</v>
      </c>
      <c r="C90" s="87" t="str">
        <f t="shared" si="8"/>
        <v/>
      </c>
      <c r="D90" s="87"/>
      <c r="E90" s="39"/>
      <c r="F90" s="8"/>
      <c r="G90" s="39"/>
      <c r="H90" s="88"/>
      <c r="I90" s="88"/>
      <c r="J90" s="39"/>
      <c r="K90" s="89" t="str">
        <f t="shared" si="9"/>
        <v/>
      </c>
      <c r="L90" s="90"/>
      <c r="M90" s="6" t="str">
        <f>IF(J90="","",(K90/J90)/LOOKUP(RIGHT($D$2,3),定数!$A$6:$A$13,定数!$B$6:$B$13))</f>
        <v/>
      </c>
      <c r="N90" s="39"/>
      <c r="O90" s="8"/>
      <c r="P90" s="88"/>
      <c r="Q90" s="88"/>
      <c r="R90" s="91" t="str">
        <f>IF(P90="","",T90*M90*LOOKUP(RIGHT($D$2,3),定数!$A$6:$A$13,定数!$B$6:$B$13))</f>
        <v/>
      </c>
      <c r="S90" s="91"/>
      <c r="T90" s="92" t="str">
        <f t="shared" si="11"/>
        <v/>
      </c>
      <c r="U90" s="92"/>
      <c r="V90" t="str">
        <f t="shared" si="10"/>
        <v/>
      </c>
      <c r="W90" t="str">
        <f t="shared" si="10"/>
        <v/>
      </c>
      <c r="X90" s="40" t="str">
        <f t="shared" si="12"/>
        <v/>
      </c>
      <c r="Y90" s="41" t="str">
        <f t="shared" si="13"/>
        <v/>
      </c>
    </row>
    <row r="91" spans="2:25" x14ac:dyDescent="0.2">
      <c r="B91" s="39">
        <v>83</v>
      </c>
      <c r="C91" s="87" t="str">
        <f t="shared" si="8"/>
        <v/>
      </c>
      <c r="D91" s="87"/>
      <c r="E91" s="39"/>
      <c r="F91" s="8"/>
      <c r="G91" s="39"/>
      <c r="H91" s="88"/>
      <c r="I91" s="88"/>
      <c r="J91" s="39"/>
      <c r="K91" s="89" t="str">
        <f t="shared" si="9"/>
        <v/>
      </c>
      <c r="L91" s="90"/>
      <c r="M91" s="6" t="str">
        <f>IF(J91="","",(K91/J91)/LOOKUP(RIGHT($D$2,3),定数!$A$6:$A$13,定数!$B$6:$B$13))</f>
        <v/>
      </c>
      <c r="N91" s="39"/>
      <c r="O91" s="8"/>
      <c r="P91" s="88"/>
      <c r="Q91" s="88"/>
      <c r="R91" s="91" t="str">
        <f>IF(P91="","",T91*M91*LOOKUP(RIGHT($D$2,3),定数!$A$6:$A$13,定数!$B$6:$B$13))</f>
        <v/>
      </c>
      <c r="S91" s="91"/>
      <c r="T91" s="92" t="str">
        <f t="shared" si="11"/>
        <v/>
      </c>
      <c r="U91" s="92"/>
      <c r="V91" t="str">
        <f t="shared" ref="V91:W106" si="14">IF(S91&lt;&gt;"",IF(S91&lt;0,1+V90,0),"")</f>
        <v/>
      </c>
      <c r="W91" t="str">
        <f t="shared" si="14"/>
        <v/>
      </c>
      <c r="X91" s="40" t="str">
        <f t="shared" si="12"/>
        <v/>
      </c>
      <c r="Y91" s="41" t="str">
        <f t="shared" si="13"/>
        <v/>
      </c>
    </row>
    <row r="92" spans="2:25" x14ac:dyDescent="0.2">
      <c r="B92" s="39">
        <v>84</v>
      </c>
      <c r="C92" s="87" t="str">
        <f t="shared" si="8"/>
        <v/>
      </c>
      <c r="D92" s="87"/>
      <c r="E92" s="39"/>
      <c r="F92" s="8"/>
      <c r="G92" s="39"/>
      <c r="H92" s="88"/>
      <c r="I92" s="88"/>
      <c r="J92" s="39"/>
      <c r="K92" s="89" t="str">
        <f t="shared" si="9"/>
        <v/>
      </c>
      <c r="L92" s="90"/>
      <c r="M92" s="6" t="str">
        <f>IF(J92="","",(K92/J92)/LOOKUP(RIGHT($D$2,3),定数!$A$6:$A$13,定数!$B$6:$B$13))</f>
        <v/>
      </c>
      <c r="N92" s="39"/>
      <c r="O92" s="8"/>
      <c r="P92" s="88"/>
      <c r="Q92" s="88"/>
      <c r="R92" s="91" t="str">
        <f>IF(P92="","",T92*M92*LOOKUP(RIGHT($D$2,3),定数!$A$6:$A$13,定数!$B$6:$B$13))</f>
        <v/>
      </c>
      <c r="S92" s="91"/>
      <c r="T92" s="92" t="str">
        <f t="shared" si="11"/>
        <v/>
      </c>
      <c r="U92" s="92"/>
      <c r="V92" t="str">
        <f t="shared" si="14"/>
        <v/>
      </c>
      <c r="W92" t="str">
        <f t="shared" si="14"/>
        <v/>
      </c>
      <c r="X92" s="40" t="str">
        <f t="shared" si="12"/>
        <v/>
      </c>
      <c r="Y92" s="41" t="str">
        <f t="shared" si="13"/>
        <v/>
      </c>
    </row>
    <row r="93" spans="2:25" x14ac:dyDescent="0.2">
      <c r="B93" s="39">
        <v>85</v>
      </c>
      <c r="C93" s="87" t="str">
        <f t="shared" si="8"/>
        <v/>
      </c>
      <c r="D93" s="87"/>
      <c r="E93" s="39"/>
      <c r="F93" s="8"/>
      <c r="G93" s="39"/>
      <c r="H93" s="88"/>
      <c r="I93" s="88"/>
      <c r="J93" s="39"/>
      <c r="K93" s="89" t="str">
        <f t="shared" si="9"/>
        <v/>
      </c>
      <c r="L93" s="90"/>
      <c r="M93" s="6" t="str">
        <f>IF(J93="","",(K93/J93)/LOOKUP(RIGHT($D$2,3),定数!$A$6:$A$13,定数!$B$6:$B$13))</f>
        <v/>
      </c>
      <c r="N93" s="39"/>
      <c r="O93" s="8"/>
      <c r="P93" s="88"/>
      <c r="Q93" s="88"/>
      <c r="R93" s="91" t="str">
        <f>IF(P93="","",T93*M93*LOOKUP(RIGHT($D$2,3),定数!$A$6:$A$13,定数!$B$6:$B$13))</f>
        <v/>
      </c>
      <c r="S93" s="91"/>
      <c r="T93" s="92" t="str">
        <f t="shared" si="11"/>
        <v/>
      </c>
      <c r="U93" s="92"/>
      <c r="V93" t="str">
        <f t="shared" si="14"/>
        <v/>
      </c>
      <c r="W93" t="str">
        <f t="shared" si="14"/>
        <v/>
      </c>
      <c r="X93" s="40" t="str">
        <f t="shared" si="12"/>
        <v/>
      </c>
      <c r="Y93" s="41" t="str">
        <f t="shared" si="13"/>
        <v/>
      </c>
    </row>
    <row r="94" spans="2:25" x14ac:dyDescent="0.2">
      <c r="B94" s="39">
        <v>86</v>
      </c>
      <c r="C94" s="87" t="str">
        <f t="shared" si="8"/>
        <v/>
      </c>
      <c r="D94" s="87"/>
      <c r="E94" s="39"/>
      <c r="F94" s="8"/>
      <c r="G94" s="39"/>
      <c r="H94" s="88"/>
      <c r="I94" s="88"/>
      <c r="J94" s="39"/>
      <c r="K94" s="89" t="str">
        <f t="shared" si="9"/>
        <v/>
      </c>
      <c r="L94" s="90"/>
      <c r="M94" s="6" t="str">
        <f>IF(J94="","",(K94/J94)/LOOKUP(RIGHT($D$2,3),定数!$A$6:$A$13,定数!$B$6:$B$13))</f>
        <v/>
      </c>
      <c r="N94" s="39"/>
      <c r="O94" s="8"/>
      <c r="P94" s="88"/>
      <c r="Q94" s="88"/>
      <c r="R94" s="91" t="str">
        <f>IF(P94="","",T94*M94*LOOKUP(RIGHT($D$2,3),定数!$A$6:$A$13,定数!$B$6:$B$13))</f>
        <v/>
      </c>
      <c r="S94" s="91"/>
      <c r="T94" s="92" t="str">
        <f t="shared" si="11"/>
        <v/>
      </c>
      <c r="U94" s="92"/>
      <c r="V94" t="str">
        <f t="shared" si="14"/>
        <v/>
      </c>
      <c r="W94" t="str">
        <f t="shared" si="14"/>
        <v/>
      </c>
      <c r="X94" s="40" t="str">
        <f t="shared" si="12"/>
        <v/>
      </c>
      <c r="Y94" s="41" t="str">
        <f t="shared" si="13"/>
        <v/>
      </c>
    </row>
    <row r="95" spans="2:25" x14ac:dyDescent="0.2">
      <c r="B95" s="39">
        <v>87</v>
      </c>
      <c r="C95" s="87" t="str">
        <f t="shared" si="8"/>
        <v/>
      </c>
      <c r="D95" s="87"/>
      <c r="E95" s="39"/>
      <c r="F95" s="8"/>
      <c r="G95" s="39"/>
      <c r="H95" s="88"/>
      <c r="I95" s="88"/>
      <c r="J95" s="39"/>
      <c r="K95" s="89" t="str">
        <f t="shared" si="9"/>
        <v/>
      </c>
      <c r="L95" s="90"/>
      <c r="M95" s="6" t="str">
        <f>IF(J95="","",(K95/J95)/LOOKUP(RIGHT($D$2,3),定数!$A$6:$A$13,定数!$B$6:$B$13))</f>
        <v/>
      </c>
      <c r="N95" s="39"/>
      <c r="O95" s="8"/>
      <c r="P95" s="88"/>
      <c r="Q95" s="88"/>
      <c r="R95" s="91" t="str">
        <f>IF(P95="","",T95*M95*LOOKUP(RIGHT($D$2,3),定数!$A$6:$A$13,定数!$B$6:$B$13))</f>
        <v/>
      </c>
      <c r="S95" s="91"/>
      <c r="T95" s="92" t="str">
        <f t="shared" si="11"/>
        <v/>
      </c>
      <c r="U95" s="92"/>
      <c r="V95" t="str">
        <f t="shared" si="14"/>
        <v/>
      </c>
      <c r="W95" t="str">
        <f t="shared" si="14"/>
        <v/>
      </c>
      <c r="X95" s="40" t="str">
        <f t="shared" si="12"/>
        <v/>
      </c>
      <c r="Y95" s="41" t="str">
        <f t="shared" si="13"/>
        <v/>
      </c>
    </row>
    <row r="96" spans="2:25" x14ac:dyDescent="0.2">
      <c r="B96" s="39">
        <v>88</v>
      </c>
      <c r="C96" s="87" t="str">
        <f t="shared" si="8"/>
        <v/>
      </c>
      <c r="D96" s="87"/>
      <c r="E96" s="39"/>
      <c r="F96" s="8"/>
      <c r="G96" s="39"/>
      <c r="H96" s="88"/>
      <c r="I96" s="88"/>
      <c r="J96" s="39"/>
      <c r="K96" s="89" t="str">
        <f t="shared" si="9"/>
        <v/>
      </c>
      <c r="L96" s="90"/>
      <c r="M96" s="6" t="str">
        <f>IF(J96="","",(K96/J96)/LOOKUP(RIGHT($D$2,3),定数!$A$6:$A$13,定数!$B$6:$B$13))</f>
        <v/>
      </c>
      <c r="N96" s="39"/>
      <c r="O96" s="8"/>
      <c r="P96" s="88"/>
      <c r="Q96" s="88"/>
      <c r="R96" s="91" t="str">
        <f>IF(P96="","",T96*M96*LOOKUP(RIGHT($D$2,3),定数!$A$6:$A$13,定数!$B$6:$B$13))</f>
        <v/>
      </c>
      <c r="S96" s="91"/>
      <c r="T96" s="92" t="str">
        <f t="shared" si="11"/>
        <v/>
      </c>
      <c r="U96" s="92"/>
      <c r="V96" t="str">
        <f t="shared" si="14"/>
        <v/>
      </c>
      <c r="W96" t="str">
        <f t="shared" si="14"/>
        <v/>
      </c>
      <c r="X96" s="40" t="str">
        <f t="shared" si="12"/>
        <v/>
      </c>
      <c r="Y96" s="41" t="str">
        <f t="shared" si="13"/>
        <v/>
      </c>
    </row>
    <row r="97" spans="2:25" x14ac:dyDescent="0.2">
      <c r="B97" s="39">
        <v>89</v>
      </c>
      <c r="C97" s="87" t="str">
        <f t="shared" si="8"/>
        <v/>
      </c>
      <c r="D97" s="87"/>
      <c r="E97" s="39"/>
      <c r="F97" s="8"/>
      <c r="G97" s="39"/>
      <c r="H97" s="88"/>
      <c r="I97" s="88"/>
      <c r="J97" s="39"/>
      <c r="K97" s="89" t="str">
        <f t="shared" si="9"/>
        <v/>
      </c>
      <c r="L97" s="90"/>
      <c r="M97" s="6" t="str">
        <f>IF(J97="","",(K97/J97)/LOOKUP(RIGHT($D$2,3),定数!$A$6:$A$13,定数!$B$6:$B$13))</f>
        <v/>
      </c>
      <c r="N97" s="39"/>
      <c r="O97" s="8"/>
      <c r="P97" s="88"/>
      <c r="Q97" s="88"/>
      <c r="R97" s="91" t="str">
        <f>IF(P97="","",T97*M97*LOOKUP(RIGHT($D$2,3),定数!$A$6:$A$13,定数!$B$6:$B$13))</f>
        <v/>
      </c>
      <c r="S97" s="91"/>
      <c r="T97" s="92" t="str">
        <f t="shared" si="11"/>
        <v/>
      </c>
      <c r="U97" s="92"/>
      <c r="V97" t="str">
        <f t="shared" si="14"/>
        <v/>
      </c>
      <c r="W97" t="str">
        <f t="shared" si="14"/>
        <v/>
      </c>
      <c r="X97" s="40" t="str">
        <f t="shared" si="12"/>
        <v/>
      </c>
      <c r="Y97" s="41" t="str">
        <f t="shared" si="13"/>
        <v/>
      </c>
    </row>
    <row r="98" spans="2:25" x14ac:dyDescent="0.2">
      <c r="B98" s="39">
        <v>90</v>
      </c>
      <c r="C98" s="87" t="str">
        <f t="shared" si="8"/>
        <v/>
      </c>
      <c r="D98" s="87"/>
      <c r="E98" s="39"/>
      <c r="F98" s="8"/>
      <c r="G98" s="39"/>
      <c r="H98" s="88"/>
      <c r="I98" s="88"/>
      <c r="J98" s="39"/>
      <c r="K98" s="89" t="str">
        <f t="shared" si="9"/>
        <v/>
      </c>
      <c r="L98" s="90"/>
      <c r="M98" s="6" t="str">
        <f>IF(J98="","",(K98/J98)/LOOKUP(RIGHT($D$2,3),定数!$A$6:$A$13,定数!$B$6:$B$13))</f>
        <v/>
      </c>
      <c r="N98" s="39"/>
      <c r="O98" s="8"/>
      <c r="P98" s="88"/>
      <c r="Q98" s="88"/>
      <c r="R98" s="91" t="str">
        <f>IF(P98="","",T98*M98*LOOKUP(RIGHT($D$2,3),定数!$A$6:$A$13,定数!$B$6:$B$13))</f>
        <v/>
      </c>
      <c r="S98" s="91"/>
      <c r="T98" s="92" t="str">
        <f t="shared" si="11"/>
        <v/>
      </c>
      <c r="U98" s="92"/>
      <c r="V98" t="str">
        <f t="shared" si="14"/>
        <v/>
      </c>
      <c r="W98" t="str">
        <f t="shared" si="14"/>
        <v/>
      </c>
      <c r="X98" s="40" t="str">
        <f t="shared" si="12"/>
        <v/>
      </c>
      <c r="Y98" s="41" t="str">
        <f t="shared" si="13"/>
        <v/>
      </c>
    </row>
    <row r="99" spans="2:25" x14ac:dyDescent="0.2">
      <c r="B99" s="39">
        <v>91</v>
      </c>
      <c r="C99" s="87" t="str">
        <f t="shared" si="8"/>
        <v/>
      </c>
      <c r="D99" s="87"/>
      <c r="E99" s="39"/>
      <c r="F99" s="8"/>
      <c r="G99" s="39"/>
      <c r="H99" s="88"/>
      <c r="I99" s="88"/>
      <c r="J99" s="39"/>
      <c r="K99" s="89" t="str">
        <f t="shared" si="9"/>
        <v/>
      </c>
      <c r="L99" s="90"/>
      <c r="M99" s="6" t="str">
        <f>IF(J99="","",(K99/J99)/LOOKUP(RIGHT($D$2,3),定数!$A$6:$A$13,定数!$B$6:$B$13))</f>
        <v/>
      </c>
      <c r="N99" s="39"/>
      <c r="O99" s="8"/>
      <c r="P99" s="88"/>
      <c r="Q99" s="88"/>
      <c r="R99" s="91" t="str">
        <f>IF(P99="","",T99*M99*LOOKUP(RIGHT($D$2,3),定数!$A$6:$A$13,定数!$B$6:$B$13))</f>
        <v/>
      </c>
      <c r="S99" s="91"/>
      <c r="T99" s="92" t="str">
        <f t="shared" si="11"/>
        <v/>
      </c>
      <c r="U99" s="92"/>
      <c r="V99" t="str">
        <f t="shared" si="14"/>
        <v/>
      </c>
      <c r="W99" t="str">
        <f t="shared" si="14"/>
        <v/>
      </c>
      <c r="X99" s="40" t="str">
        <f t="shared" si="12"/>
        <v/>
      </c>
      <c r="Y99" s="41" t="str">
        <f t="shared" si="13"/>
        <v/>
      </c>
    </row>
    <row r="100" spans="2:25" x14ac:dyDescent="0.2">
      <c r="B100" s="39">
        <v>92</v>
      </c>
      <c r="C100" s="87" t="str">
        <f t="shared" si="8"/>
        <v/>
      </c>
      <c r="D100" s="87"/>
      <c r="E100" s="39"/>
      <c r="F100" s="8"/>
      <c r="G100" s="39"/>
      <c r="H100" s="88"/>
      <c r="I100" s="88"/>
      <c r="J100" s="39"/>
      <c r="K100" s="89" t="str">
        <f t="shared" si="9"/>
        <v/>
      </c>
      <c r="L100" s="90"/>
      <c r="M100" s="6" t="str">
        <f>IF(J100="","",(K100/J100)/LOOKUP(RIGHT($D$2,3),定数!$A$6:$A$13,定数!$B$6:$B$13))</f>
        <v/>
      </c>
      <c r="N100" s="39"/>
      <c r="O100" s="8"/>
      <c r="P100" s="88"/>
      <c r="Q100" s="88"/>
      <c r="R100" s="91" t="str">
        <f>IF(P100="","",T100*M100*LOOKUP(RIGHT($D$2,3),定数!$A$6:$A$13,定数!$B$6:$B$13))</f>
        <v/>
      </c>
      <c r="S100" s="91"/>
      <c r="T100" s="92" t="str">
        <f t="shared" si="11"/>
        <v/>
      </c>
      <c r="U100" s="92"/>
      <c r="V100" t="str">
        <f t="shared" si="14"/>
        <v/>
      </c>
      <c r="W100" t="str">
        <f t="shared" si="14"/>
        <v/>
      </c>
      <c r="X100" s="40" t="str">
        <f t="shared" si="12"/>
        <v/>
      </c>
      <c r="Y100" s="41" t="str">
        <f t="shared" si="13"/>
        <v/>
      </c>
    </row>
    <row r="101" spans="2:25" x14ac:dyDescent="0.2">
      <c r="B101" s="39">
        <v>93</v>
      </c>
      <c r="C101" s="87" t="str">
        <f t="shared" si="8"/>
        <v/>
      </c>
      <c r="D101" s="87"/>
      <c r="E101" s="39"/>
      <c r="F101" s="8"/>
      <c r="G101" s="39"/>
      <c r="H101" s="88"/>
      <c r="I101" s="88"/>
      <c r="J101" s="39"/>
      <c r="K101" s="89" t="str">
        <f t="shared" si="9"/>
        <v/>
      </c>
      <c r="L101" s="90"/>
      <c r="M101" s="6" t="str">
        <f>IF(J101="","",(K101/J101)/LOOKUP(RIGHT($D$2,3),定数!$A$6:$A$13,定数!$B$6:$B$13))</f>
        <v/>
      </c>
      <c r="N101" s="39"/>
      <c r="O101" s="8"/>
      <c r="P101" s="88"/>
      <c r="Q101" s="88"/>
      <c r="R101" s="91" t="str">
        <f>IF(P101="","",T101*M101*LOOKUP(RIGHT($D$2,3),定数!$A$6:$A$13,定数!$B$6:$B$13))</f>
        <v/>
      </c>
      <c r="S101" s="91"/>
      <c r="T101" s="92" t="str">
        <f t="shared" si="11"/>
        <v/>
      </c>
      <c r="U101" s="92"/>
      <c r="V101" t="str">
        <f t="shared" si="14"/>
        <v/>
      </c>
      <c r="W101" t="str">
        <f t="shared" si="14"/>
        <v/>
      </c>
      <c r="X101" s="40" t="str">
        <f t="shared" si="12"/>
        <v/>
      </c>
      <c r="Y101" s="41" t="str">
        <f t="shared" si="13"/>
        <v/>
      </c>
    </row>
    <row r="102" spans="2:25" x14ac:dyDescent="0.2">
      <c r="B102" s="39">
        <v>94</v>
      </c>
      <c r="C102" s="87" t="str">
        <f t="shared" si="8"/>
        <v/>
      </c>
      <c r="D102" s="87"/>
      <c r="E102" s="39"/>
      <c r="F102" s="8"/>
      <c r="G102" s="39"/>
      <c r="H102" s="88"/>
      <c r="I102" s="88"/>
      <c r="J102" s="39"/>
      <c r="K102" s="89" t="str">
        <f t="shared" si="9"/>
        <v/>
      </c>
      <c r="L102" s="90"/>
      <c r="M102" s="6" t="str">
        <f>IF(J102="","",(K102/J102)/LOOKUP(RIGHT($D$2,3),定数!$A$6:$A$13,定数!$B$6:$B$13))</f>
        <v/>
      </c>
      <c r="N102" s="39"/>
      <c r="O102" s="8"/>
      <c r="P102" s="88"/>
      <c r="Q102" s="88"/>
      <c r="R102" s="91" t="str">
        <f>IF(P102="","",T102*M102*LOOKUP(RIGHT($D$2,3),定数!$A$6:$A$13,定数!$B$6:$B$13))</f>
        <v/>
      </c>
      <c r="S102" s="91"/>
      <c r="T102" s="92" t="str">
        <f t="shared" si="11"/>
        <v/>
      </c>
      <c r="U102" s="92"/>
      <c r="V102" t="str">
        <f t="shared" si="14"/>
        <v/>
      </c>
      <c r="W102" t="str">
        <f t="shared" si="14"/>
        <v/>
      </c>
      <c r="X102" s="40" t="str">
        <f t="shared" si="12"/>
        <v/>
      </c>
      <c r="Y102" s="41" t="str">
        <f t="shared" si="13"/>
        <v/>
      </c>
    </row>
    <row r="103" spans="2:25" x14ac:dyDescent="0.2">
      <c r="B103" s="39">
        <v>95</v>
      </c>
      <c r="C103" s="87" t="str">
        <f t="shared" si="8"/>
        <v/>
      </c>
      <c r="D103" s="87"/>
      <c r="E103" s="39"/>
      <c r="F103" s="8"/>
      <c r="G103" s="39"/>
      <c r="H103" s="88"/>
      <c r="I103" s="88"/>
      <c r="J103" s="39"/>
      <c r="K103" s="89" t="str">
        <f t="shared" si="9"/>
        <v/>
      </c>
      <c r="L103" s="90"/>
      <c r="M103" s="6" t="str">
        <f>IF(J103="","",(K103/J103)/LOOKUP(RIGHT($D$2,3),定数!$A$6:$A$13,定数!$B$6:$B$13))</f>
        <v/>
      </c>
      <c r="N103" s="39"/>
      <c r="O103" s="8"/>
      <c r="P103" s="88"/>
      <c r="Q103" s="88"/>
      <c r="R103" s="91" t="str">
        <f>IF(P103="","",T103*M103*LOOKUP(RIGHT($D$2,3),定数!$A$6:$A$13,定数!$B$6:$B$13))</f>
        <v/>
      </c>
      <c r="S103" s="91"/>
      <c r="T103" s="92" t="str">
        <f t="shared" si="11"/>
        <v/>
      </c>
      <c r="U103" s="92"/>
      <c r="V103" t="str">
        <f t="shared" si="14"/>
        <v/>
      </c>
      <c r="W103" t="str">
        <f t="shared" si="14"/>
        <v/>
      </c>
      <c r="X103" s="40" t="str">
        <f t="shared" si="12"/>
        <v/>
      </c>
      <c r="Y103" s="41" t="str">
        <f t="shared" si="13"/>
        <v/>
      </c>
    </row>
    <row r="104" spans="2:25" x14ac:dyDescent="0.2">
      <c r="B104" s="39">
        <v>96</v>
      </c>
      <c r="C104" s="87" t="str">
        <f t="shared" si="8"/>
        <v/>
      </c>
      <c r="D104" s="87"/>
      <c r="E104" s="39"/>
      <c r="F104" s="8"/>
      <c r="G104" s="39"/>
      <c r="H104" s="88"/>
      <c r="I104" s="88"/>
      <c r="J104" s="39"/>
      <c r="K104" s="89" t="str">
        <f t="shared" si="9"/>
        <v/>
      </c>
      <c r="L104" s="90"/>
      <c r="M104" s="6" t="str">
        <f>IF(J104="","",(K104/J104)/LOOKUP(RIGHT($D$2,3),定数!$A$6:$A$13,定数!$B$6:$B$13))</f>
        <v/>
      </c>
      <c r="N104" s="39"/>
      <c r="O104" s="8"/>
      <c r="P104" s="88"/>
      <c r="Q104" s="88"/>
      <c r="R104" s="91" t="str">
        <f>IF(P104="","",T104*M104*LOOKUP(RIGHT($D$2,3),定数!$A$6:$A$13,定数!$B$6:$B$13))</f>
        <v/>
      </c>
      <c r="S104" s="91"/>
      <c r="T104" s="92" t="str">
        <f t="shared" si="11"/>
        <v/>
      </c>
      <c r="U104" s="92"/>
      <c r="V104" t="str">
        <f t="shared" si="14"/>
        <v/>
      </c>
      <c r="W104" t="str">
        <f t="shared" si="14"/>
        <v/>
      </c>
      <c r="X104" s="40" t="str">
        <f t="shared" si="12"/>
        <v/>
      </c>
      <c r="Y104" s="41" t="str">
        <f t="shared" si="13"/>
        <v/>
      </c>
    </row>
    <row r="105" spans="2:25" x14ac:dyDescent="0.2">
      <c r="B105" s="39">
        <v>97</v>
      </c>
      <c r="C105" s="87" t="str">
        <f t="shared" si="8"/>
        <v/>
      </c>
      <c r="D105" s="87"/>
      <c r="E105" s="39"/>
      <c r="F105" s="8"/>
      <c r="G105" s="39"/>
      <c r="H105" s="88"/>
      <c r="I105" s="88"/>
      <c r="J105" s="39"/>
      <c r="K105" s="89" t="str">
        <f t="shared" si="9"/>
        <v/>
      </c>
      <c r="L105" s="90"/>
      <c r="M105" s="6" t="str">
        <f>IF(J105="","",(K105/J105)/LOOKUP(RIGHT($D$2,3),定数!$A$6:$A$13,定数!$B$6:$B$13))</f>
        <v/>
      </c>
      <c r="N105" s="39"/>
      <c r="O105" s="8"/>
      <c r="P105" s="88"/>
      <c r="Q105" s="88"/>
      <c r="R105" s="91" t="str">
        <f>IF(P105="","",T105*M105*LOOKUP(RIGHT($D$2,3),定数!$A$6:$A$13,定数!$B$6:$B$13))</f>
        <v/>
      </c>
      <c r="S105" s="91"/>
      <c r="T105" s="92" t="str">
        <f t="shared" si="11"/>
        <v/>
      </c>
      <c r="U105" s="92"/>
      <c r="V105" t="str">
        <f t="shared" si="14"/>
        <v/>
      </c>
      <c r="W105" t="str">
        <f t="shared" si="14"/>
        <v/>
      </c>
      <c r="X105" s="40" t="str">
        <f t="shared" si="12"/>
        <v/>
      </c>
      <c r="Y105" s="41" t="str">
        <f t="shared" si="13"/>
        <v/>
      </c>
    </row>
    <row r="106" spans="2:25" x14ac:dyDescent="0.2">
      <c r="B106" s="39">
        <v>98</v>
      </c>
      <c r="C106" s="87" t="str">
        <f t="shared" si="8"/>
        <v/>
      </c>
      <c r="D106" s="87"/>
      <c r="E106" s="39"/>
      <c r="F106" s="8"/>
      <c r="G106" s="39"/>
      <c r="H106" s="88"/>
      <c r="I106" s="88"/>
      <c r="J106" s="39"/>
      <c r="K106" s="89" t="str">
        <f t="shared" si="9"/>
        <v/>
      </c>
      <c r="L106" s="90"/>
      <c r="M106" s="6" t="str">
        <f>IF(J106="","",(K106/J106)/LOOKUP(RIGHT($D$2,3),定数!$A$6:$A$13,定数!$B$6:$B$13))</f>
        <v/>
      </c>
      <c r="N106" s="39"/>
      <c r="O106" s="8"/>
      <c r="P106" s="88"/>
      <c r="Q106" s="88"/>
      <c r="R106" s="91" t="str">
        <f>IF(P106="","",T106*M106*LOOKUP(RIGHT($D$2,3),定数!$A$6:$A$13,定数!$B$6:$B$13))</f>
        <v/>
      </c>
      <c r="S106" s="91"/>
      <c r="T106" s="92" t="str">
        <f t="shared" si="11"/>
        <v/>
      </c>
      <c r="U106" s="92"/>
      <c r="V106" t="str">
        <f t="shared" si="14"/>
        <v/>
      </c>
      <c r="W106" t="str">
        <f t="shared" si="14"/>
        <v/>
      </c>
      <c r="X106" s="40" t="str">
        <f t="shared" si="12"/>
        <v/>
      </c>
      <c r="Y106" s="41" t="str">
        <f t="shared" si="13"/>
        <v/>
      </c>
    </row>
    <row r="107" spans="2:25" x14ac:dyDescent="0.2">
      <c r="B107" s="39">
        <v>99</v>
      </c>
      <c r="C107" s="87" t="str">
        <f t="shared" si="8"/>
        <v/>
      </c>
      <c r="D107" s="87"/>
      <c r="E107" s="39"/>
      <c r="F107" s="8"/>
      <c r="G107" s="39"/>
      <c r="H107" s="88"/>
      <c r="I107" s="88"/>
      <c r="J107" s="39"/>
      <c r="K107" s="89" t="str">
        <f t="shared" si="9"/>
        <v/>
      </c>
      <c r="L107" s="90"/>
      <c r="M107" s="6" t="str">
        <f>IF(J107="","",(K107/J107)/LOOKUP(RIGHT($D$2,3),定数!$A$6:$A$13,定数!$B$6:$B$13))</f>
        <v/>
      </c>
      <c r="N107" s="39"/>
      <c r="O107" s="8"/>
      <c r="P107" s="88"/>
      <c r="Q107" s="88"/>
      <c r="R107" s="91" t="str">
        <f>IF(P107="","",T107*M107*LOOKUP(RIGHT($D$2,3),定数!$A$6:$A$13,定数!$B$6:$B$13))</f>
        <v/>
      </c>
      <c r="S107" s="91"/>
      <c r="T107" s="92" t="str">
        <f t="shared" si="11"/>
        <v/>
      </c>
      <c r="U107" s="92"/>
      <c r="V107" t="str">
        <f>IF(S107&lt;&gt;"",IF(S107&lt;0,1+V106,0),"")</f>
        <v/>
      </c>
      <c r="W107" t="str">
        <f>IF(T107&lt;&gt;"",IF(T107&lt;0,1+W106,0),"")</f>
        <v/>
      </c>
      <c r="X107" s="40" t="str">
        <f t="shared" si="12"/>
        <v/>
      </c>
      <c r="Y107" s="41" t="str">
        <f t="shared" si="13"/>
        <v/>
      </c>
    </row>
    <row r="108" spans="2:25" x14ac:dyDescent="0.2">
      <c r="B108" s="39">
        <v>100</v>
      </c>
      <c r="C108" s="87" t="str">
        <f t="shared" si="8"/>
        <v/>
      </c>
      <c r="D108" s="87"/>
      <c r="E108" s="39"/>
      <c r="F108" s="8"/>
      <c r="G108" s="39"/>
      <c r="H108" s="88"/>
      <c r="I108" s="88"/>
      <c r="J108" s="39"/>
      <c r="K108" s="89" t="str">
        <f t="shared" si="9"/>
        <v/>
      </c>
      <c r="L108" s="90"/>
      <c r="M108" s="6" t="str">
        <f>IF(J108="","",(K108/J108)/LOOKUP(RIGHT($D$2,3),定数!$A$6:$A$13,定数!$B$6:$B$13))</f>
        <v/>
      </c>
      <c r="N108" s="39"/>
      <c r="O108" s="8"/>
      <c r="P108" s="88"/>
      <c r="Q108" s="88"/>
      <c r="R108" s="91" t="str">
        <f>IF(P108="","",T108*M108*LOOKUP(RIGHT($D$2,3),定数!$A$6:$A$13,定数!$B$6:$B$13))</f>
        <v/>
      </c>
      <c r="S108" s="91"/>
      <c r="T108" s="92" t="str">
        <f t="shared" si="11"/>
        <v/>
      </c>
      <c r="U108" s="92"/>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Y109"/>
  <sheetViews>
    <sheetView zoomScale="115" zoomScaleNormal="115" workbookViewId="0">
      <pane ySplit="8" topLeftCell="A15" activePane="bottomLeft" state="frozen"/>
      <selection pane="bottomLeft" activeCell="R23" sqref="R23:S23"/>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52" t="s">
        <v>5</v>
      </c>
      <c r="C2" s="52"/>
      <c r="D2" s="57" t="s">
        <v>76</v>
      </c>
      <c r="E2" s="57"/>
      <c r="F2" s="52" t="s">
        <v>6</v>
      </c>
      <c r="G2" s="52"/>
      <c r="H2" s="55" t="s">
        <v>77</v>
      </c>
      <c r="I2" s="55"/>
      <c r="J2" s="52" t="s">
        <v>7</v>
      </c>
      <c r="K2" s="52"/>
      <c r="L2" s="56">
        <v>100000</v>
      </c>
      <c r="M2" s="57"/>
      <c r="N2" s="52" t="s">
        <v>8</v>
      </c>
      <c r="O2" s="52"/>
      <c r="P2" s="58">
        <f>SUM(L2,D4)</f>
        <v>141181.55312564439</v>
      </c>
      <c r="Q2" s="55"/>
      <c r="R2" s="1"/>
      <c r="S2" s="1"/>
      <c r="T2" s="1"/>
    </row>
    <row r="3" spans="2:25" ht="75" customHeight="1" x14ac:dyDescent="0.2">
      <c r="B3" s="52" t="s">
        <v>9</v>
      </c>
      <c r="C3" s="52"/>
      <c r="D3" s="60" t="s">
        <v>74</v>
      </c>
      <c r="E3" s="60"/>
      <c r="F3" s="60"/>
      <c r="G3" s="60"/>
      <c r="H3" s="60"/>
      <c r="I3" s="60"/>
      <c r="J3" s="52" t="s">
        <v>10</v>
      </c>
      <c r="K3" s="52"/>
      <c r="L3" s="60" t="s">
        <v>75</v>
      </c>
      <c r="M3" s="61"/>
      <c r="N3" s="61"/>
      <c r="O3" s="61"/>
      <c r="P3" s="61"/>
      <c r="Q3" s="61"/>
      <c r="R3" s="1"/>
      <c r="S3" s="1"/>
    </row>
    <row r="4" spans="2:25" x14ac:dyDescent="0.2">
      <c r="B4" s="52" t="s">
        <v>11</v>
      </c>
      <c r="C4" s="52"/>
      <c r="D4" s="53">
        <f>SUM($R$9:$S$993)</f>
        <v>41181.553125644394</v>
      </c>
      <c r="E4" s="53"/>
      <c r="F4" s="52" t="s">
        <v>12</v>
      </c>
      <c r="G4" s="52"/>
      <c r="H4" s="54">
        <f>SUM($T$9:$U$108)</f>
        <v>549.99999999999716</v>
      </c>
      <c r="I4" s="55"/>
      <c r="J4" s="62" t="s">
        <v>63</v>
      </c>
      <c r="K4" s="62"/>
      <c r="L4" s="58">
        <f>MAX($C$9:$D$990)-C9</f>
        <v>41181.553125644365</v>
      </c>
      <c r="M4" s="58"/>
      <c r="N4" s="62" t="s">
        <v>62</v>
      </c>
      <c r="O4" s="62"/>
      <c r="P4" s="63">
        <f>MAX(Y:Y)</f>
        <v>2.9999999999999916E-2</v>
      </c>
      <c r="Q4" s="63"/>
      <c r="R4" s="1"/>
      <c r="S4" s="1"/>
      <c r="T4" s="1"/>
    </row>
    <row r="5" spans="2:25" x14ac:dyDescent="0.2">
      <c r="B5" s="38" t="s">
        <v>15</v>
      </c>
      <c r="C5" s="2">
        <f>COUNTIF($R$9:$R$990,"&gt;0")</f>
        <v>13</v>
      </c>
      <c r="D5" s="37" t="s">
        <v>16</v>
      </c>
      <c r="E5" s="15">
        <f>COUNTIF($R$9:$R$990,"&lt;0")</f>
        <v>2</v>
      </c>
      <c r="F5" s="37" t="s">
        <v>17</v>
      </c>
      <c r="G5" s="2">
        <f>COUNTIF($R$9:$R$990,"=0")</f>
        <v>0</v>
      </c>
      <c r="H5" s="37" t="s">
        <v>18</v>
      </c>
      <c r="I5" s="3">
        <f>C5/SUM(C5,E5,G5)</f>
        <v>0.8666666666666667</v>
      </c>
      <c r="J5" s="64" t="s">
        <v>19</v>
      </c>
      <c r="K5" s="52"/>
      <c r="L5" s="65">
        <f>MAX(V9:V993)</f>
        <v>7</v>
      </c>
      <c r="M5" s="66"/>
      <c r="N5" s="17" t="s">
        <v>20</v>
      </c>
      <c r="O5" s="9"/>
      <c r="P5" s="65">
        <f>MAX(W9:W993)</f>
        <v>1</v>
      </c>
      <c r="Q5" s="66"/>
      <c r="R5" s="1"/>
      <c r="S5" s="1"/>
      <c r="T5" s="1"/>
    </row>
    <row r="6" spans="2:25" x14ac:dyDescent="0.2">
      <c r="B6" s="11"/>
      <c r="C6" s="13"/>
      <c r="D6" s="14"/>
      <c r="E6" s="10"/>
      <c r="F6" s="11"/>
      <c r="G6" s="10"/>
      <c r="H6" s="11"/>
      <c r="I6" s="16"/>
      <c r="J6" s="11"/>
      <c r="K6" s="11"/>
      <c r="L6" s="10"/>
      <c r="M6" s="42" t="s">
        <v>67</v>
      </c>
      <c r="N6" s="12"/>
      <c r="O6" s="12"/>
      <c r="P6" s="10"/>
      <c r="Q6" s="7"/>
      <c r="R6" s="1"/>
      <c r="S6" s="1"/>
      <c r="T6" s="1"/>
    </row>
    <row r="7" spans="2:25" x14ac:dyDescent="0.2">
      <c r="B7" s="74" t="s">
        <v>21</v>
      </c>
      <c r="C7" s="76" t="s">
        <v>22</v>
      </c>
      <c r="D7" s="77"/>
      <c r="E7" s="80" t="s">
        <v>23</v>
      </c>
      <c r="F7" s="81"/>
      <c r="G7" s="81"/>
      <c r="H7" s="81"/>
      <c r="I7" s="69"/>
      <c r="J7" s="82"/>
      <c r="K7" s="83"/>
      <c r="L7" s="71"/>
      <c r="M7" s="84" t="s">
        <v>25</v>
      </c>
      <c r="N7" s="85" t="s">
        <v>26</v>
      </c>
      <c r="O7" s="86"/>
      <c r="P7" s="86"/>
      <c r="Q7" s="73"/>
      <c r="R7" s="67" t="s">
        <v>27</v>
      </c>
      <c r="S7" s="67"/>
      <c r="T7" s="67"/>
      <c r="U7" s="67"/>
    </row>
    <row r="8" spans="2:25" x14ac:dyDescent="0.2">
      <c r="B8" s="75"/>
      <c r="C8" s="78"/>
      <c r="D8" s="79"/>
      <c r="E8" s="18" t="s">
        <v>28</v>
      </c>
      <c r="F8" s="18" t="s">
        <v>29</v>
      </c>
      <c r="G8" s="18" t="s">
        <v>30</v>
      </c>
      <c r="H8" s="68" t="s">
        <v>31</v>
      </c>
      <c r="I8" s="69"/>
      <c r="J8" s="4" t="s">
        <v>32</v>
      </c>
      <c r="K8" s="70" t="s">
        <v>33</v>
      </c>
      <c r="L8" s="71"/>
      <c r="M8" s="84"/>
      <c r="N8" s="5" t="s">
        <v>28</v>
      </c>
      <c r="O8" s="5" t="s">
        <v>29</v>
      </c>
      <c r="P8" s="72" t="s">
        <v>31</v>
      </c>
      <c r="Q8" s="73"/>
      <c r="R8" s="67" t="s">
        <v>34</v>
      </c>
      <c r="S8" s="67"/>
      <c r="T8" s="67" t="s">
        <v>32</v>
      </c>
      <c r="U8" s="67"/>
      <c r="Y8" t="s">
        <v>61</v>
      </c>
    </row>
    <row r="9" spans="2:25" x14ac:dyDescent="0.2">
      <c r="B9" s="39">
        <v>1</v>
      </c>
      <c r="C9" s="87">
        <f>L2</f>
        <v>100000</v>
      </c>
      <c r="D9" s="87"/>
      <c r="E9" s="39">
        <v>2009</v>
      </c>
      <c r="F9" s="8">
        <v>43544</v>
      </c>
      <c r="G9" s="39" t="s">
        <v>4</v>
      </c>
      <c r="H9" s="88">
        <v>94.81</v>
      </c>
      <c r="I9" s="88"/>
      <c r="J9" s="39">
        <v>70</v>
      </c>
      <c r="K9" s="87">
        <f>IF(J9="","",C9*0.03)</f>
        <v>3000</v>
      </c>
      <c r="L9" s="87"/>
      <c r="M9" s="6">
        <f>IF(J9="","",(K9/J9)/LOOKUP(RIGHT($D$2,3),定数!$A$6:$A$13,定数!$B$6:$B$13))</f>
        <v>0.42857142857142855</v>
      </c>
      <c r="N9" s="39">
        <v>2009</v>
      </c>
      <c r="O9" s="8">
        <v>43544</v>
      </c>
      <c r="P9" s="88">
        <v>95.6</v>
      </c>
      <c r="Q9" s="88"/>
      <c r="R9" s="91">
        <f>IF(P9="","",T9*M9*LOOKUP(RIGHT($D$2,3),定数!$A$6:$A$13,定数!$B$6:$B$13))</f>
        <v>3385.7142857142512</v>
      </c>
      <c r="S9" s="91"/>
      <c r="T9" s="92">
        <f>IF(P9="","",IF(G9="買",(P9-H9),(H9-P9))*IF(RIGHT($D$2,3)="JPY",100,10000))</f>
        <v>78.999999999999204</v>
      </c>
      <c r="U9" s="92"/>
      <c r="V9" s="1">
        <f>IF(T9&lt;&gt;"",IF(T9&gt;0,1+V8,0),"")</f>
        <v>1</v>
      </c>
      <c r="W9">
        <f>IF(T9&lt;&gt;"",IF(T9&lt;0,1+W8,0),"")</f>
        <v>0</v>
      </c>
    </row>
    <row r="10" spans="2:25" x14ac:dyDescent="0.2">
      <c r="B10" s="39">
        <v>2</v>
      </c>
      <c r="C10" s="87">
        <f t="shared" ref="C10:C73" si="0">IF(R9="","",C9+R9)</f>
        <v>103385.71428571425</v>
      </c>
      <c r="D10" s="87"/>
      <c r="E10" s="39">
        <v>2009</v>
      </c>
      <c r="F10" s="8">
        <v>43549</v>
      </c>
      <c r="G10" s="39" t="s">
        <v>3</v>
      </c>
      <c r="H10" s="88">
        <v>97.33</v>
      </c>
      <c r="I10" s="88"/>
      <c r="J10" s="39">
        <v>108</v>
      </c>
      <c r="K10" s="89">
        <f>IF(J10="","",C10*0.03)</f>
        <v>3101.5714285714271</v>
      </c>
      <c r="L10" s="90"/>
      <c r="M10" s="6">
        <f>IF(J10="","",(K10/J10)/LOOKUP(RIGHT($D$2,3),定数!$A$6:$A$13,定数!$B$6:$B$13))</f>
        <v>0.28718253968253954</v>
      </c>
      <c r="N10" s="39">
        <v>2009</v>
      </c>
      <c r="O10" s="8">
        <v>43550</v>
      </c>
      <c r="P10" s="88">
        <v>98.41</v>
      </c>
      <c r="Q10" s="88"/>
      <c r="R10" s="91">
        <f>IF(P10="","",T10*M10*LOOKUP(RIGHT($D$2,3),定数!$A$6:$A$13,定数!$B$6:$B$13))</f>
        <v>-3101.5714285714221</v>
      </c>
      <c r="S10" s="91"/>
      <c r="T10" s="92">
        <f>IF(P10="","",IF(G10="買",(P10-H10),(H10-P10))*IF(RIGHT($D$2,3)="JPY",100,10000))</f>
        <v>-107.99999999999983</v>
      </c>
      <c r="U10" s="92"/>
      <c r="V10" s="22">
        <f t="shared" ref="V10:V22" si="1">IF(T10&lt;&gt;"",IF(T10&gt;0,1+V9,0),"")</f>
        <v>0</v>
      </c>
      <c r="W10">
        <f t="shared" ref="W10:W73" si="2">IF(T10&lt;&gt;"",IF(T10&lt;0,1+W9,0),"")</f>
        <v>1</v>
      </c>
      <c r="X10" s="40">
        <f>IF(C10&lt;&gt;"",MAX(C10,C9),"")</f>
        <v>103385.71428571425</v>
      </c>
    </row>
    <row r="11" spans="2:25" x14ac:dyDescent="0.2">
      <c r="B11" s="39">
        <v>3</v>
      </c>
      <c r="C11" s="87">
        <f t="shared" si="0"/>
        <v>100284.14285714283</v>
      </c>
      <c r="D11" s="87"/>
      <c r="E11" s="39">
        <v>2009</v>
      </c>
      <c r="F11" s="8">
        <v>43563</v>
      </c>
      <c r="G11" s="39" t="s">
        <v>3</v>
      </c>
      <c r="H11" s="88">
        <v>99.84</v>
      </c>
      <c r="I11" s="88"/>
      <c r="J11" s="39">
        <v>112</v>
      </c>
      <c r="K11" s="89">
        <f t="shared" ref="K11:K74" si="3">IF(J11="","",C11*0.03)</f>
        <v>3008.5242857142848</v>
      </c>
      <c r="L11" s="90"/>
      <c r="M11" s="6">
        <f>IF(J11="","",(K11/J11)/LOOKUP(RIGHT($D$2,3),定数!$A$6:$A$13,定数!$B$6:$B$13))</f>
        <v>0.26861823979591831</v>
      </c>
      <c r="N11" s="39">
        <v>2009</v>
      </c>
      <c r="O11" s="8">
        <v>43569</v>
      </c>
      <c r="P11" s="88">
        <v>98.86</v>
      </c>
      <c r="Q11" s="88"/>
      <c r="R11" s="91">
        <f>IF(P11="","",T11*M11*LOOKUP(RIGHT($D$2,3),定数!$A$6:$A$13,定数!$B$6:$B$13))</f>
        <v>2632.4587500000102</v>
      </c>
      <c r="S11" s="91"/>
      <c r="T11" s="92">
        <f>IF(P11="","",IF(G11="買",(P11-H11),(H11-P11))*IF(RIGHT($D$2,3)="JPY",100,10000))</f>
        <v>98.000000000000398</v>
      </c>
      <c r="U11" s="92"/>
      <c r="V11" s="22">
        <f t="shared" si="1"/>
        <v>1</v>
      </c>
      <c r="W11">
        <f t="shared" si="2"/>
        <v>0</v>
      </c>
      <c r="X11" s="40">
        <f>IF(C11&lt;&gt;"",MAX(X10,C11),"")</f>
        <v>103385.71428571425</v>
      </c>
      <c r="Y11" s="41">
        <f>IF(X11&lt;&gt;"",1-(C11/X11),"")</f>
        <v>2.9999999999999916E-2</v>
      </c>
    </row>
    <row r="12" spans="2:25" x14ac:dyDescent="0.2">
      <c r="B12" s="39">
        <v>4</v>
      </c>
      <c r="C12" s="87">
        <f t="shared" si="0"/>
        <v>102916.60160714283</v>
      </c>
      <c r="D12" s="87"/>
      <c r="E12" s="39">
        <v>2009</v>
      </c>
      <c r="F12" s="8">
        <v>43576</v>
      </c>
      <c r="G12" s="39" t="s">
        <v>4</v>
      </c>
      <c r="H12" s="88">
        <v>98.15</v>
      </c>
      <c r="I12" s="88"/>
      <c r="J12" s="39">
        <v>44</v>
      </c>
      <c r="K12" s="89">
        <f t="shared" si="3"/>
        <v>3087.4980482142846</v>
      </c>
      <c r="L12" s="90"/>
      <c r="M12" s="6">
        <f>IF(J12="","",(K12/J12)/LOOKUP(RIGHT($D$2,3),定数!$A$6:$A$13,定数!$B$6:$B$13))</f>
        <v>0.70170410186688281</v>
      </c>
      <c r="N12" s="39">
        <v>2009</v>
      </c>
      <c r="O12" s="8">
        <v>43576</v>
      </c>
      <c r="P12" s="88">
        <v>98.45</v>
      </c>
      <c r="Q12" s="88"/>
      <c r="R12" s="91">
        <f>IF(P12="","",T12*M12*LOOKUP(RIGHT($D$2,3),定数!$A$6:$A$13,定数!$B$6:$B$13))</f>
        <v>2105.1123056006286</v>
      </c>
      <c r="S12" s="91"/>
      <c r="T12" s="92">
        <f t="shared" ref="T12:T75" si="4">IF(P12="","",IF(G12="買",(P12-H12),(H12-P12))*IF(RIGHT($D$2,3)="JPY",100,10000))</f>
        <v>29.999999999999716</v>
      </c>
      <c r="U12" s="92"/>
      <c r="V12" s="22">
        <f t="shared" si="1"/>
        <v>2</v>
      </c>
      <c r="W12">
        <f t="shared" si="2"/>
        <v>0</v>
      </c>
      <c r="X12" s="40">
        <f t="shared" ref="X12:X75" si="5">IF(C12&lt;&gt;"",MAX(X11,C12),"")</f>
        <v>103385.71428571425</v>
      </c>
      <c r="Y12" s="41">
        <f t="shared" ref="Y12:Y75" si="6">IF(X12&lt;&gt;"",1-(C12/X12),"")</f>
        <v>4.5374999999998611E-3</v>
      </c>
    </row>
    <row r="13" spans="2:25" x14ac:dyDescent="0.2">
      <c r="B13" s="99">
        <v>5</v>
      </c>
      <c r="C13" s="87">
        <f t="shared" si="0"/>
        <v>105021.71391274346</v>
      </c>
      <c r="D13" s="87"/>
      <c r="E13" s="39">
        <v>2009</v>
      </c>
      <c r="F13" s="8">
        <v>43583</v>
      </c>
      <c r="G13" s="39" t="s">
        <v>4</v>
      </c>
      <c r="H13" s="88">
        <v>96.42</v>
      </c>
      <c r="I13" s="88"/>
      <c r="J13" s="39">
        <v>45</v>
      </c>
      <c r="K13" s="89">
        <f t="shared" si="3"/>
        <v>3150.6514173823039</v>
      </c>
      <c r="L13" s="90"/>
      <c r="M13" s="6">
        <f>IF(J13="","",(K13/J13)/LOOKUP(RIGHT($D$2,3),定数!$A$6:$A$13,定数!$B$6:$B$13))</f>
        <v>0.7001447594182898</v>
      </c>
      <c r="N13" s="39">
        <v>2009</v>
      </c>
      <c r="O13" s="8">
        <v>43584</v>
      </c>
      <c r="P13" s="88">
        <v>96.92</v>
      </c>
      <c r="Q13" s="88"/>
      <c r="R13" s="91">
        <f>IF(P13="","",T13*M13*LOOKUP(RIGHT($D$2,3),定数!$A$6:$A$13,定数!$B$6:$B$13))</f>
        <v>3500.7237970914489</v>
      </c>
      <c r="S13" s="91"/>
      <c r="T13" s="92">
        <f t="shared" si="4"/>
        <v>50</v>
      </c>
      <c r="U13" s="92"/>
      <c r="V13" s="22">
        <f t="shared" si="1"/>
        <v>3</v>
      </c>
      <c r="W13">
        <f t="shared" si="2"/>
        <v>0</v>
      </c>
      <c r="X13" s="40">
        <f t="shared" si="5"/>
        <v>105021.71391274346</v>
      </c>
      <c r="Y13" s="41">
        <f t="shared" si="6"/>
        <v>0</v>
      </c>
    </row>
    <row r="14" spans="2:25" x14ac:dyDescent="0.2">
      <c r="B14" s="39">
        <v>6</v>
      </c>
      <c r="C14" s="87">
        <f t="shared" si="0"/>
        <v>108522.43770983491</v>
      </c>
      <c r="D14" s="87"/>
      <c r="E14" s="39">
        <v>2009</v>
      </c>
      <c r="F14" s="8">
        <v>43590</v>
      </c>
      <c r="G14" s="39" t="s">
        <v>3</v>
      </c>
      <c r="H14" s="88">
        <v>98.61</v>
      </c>
      <c r="I14" s="88"/>
      <c r="J14" s="39">
        <v>58</v>
      </c>
      <c r="K14" s="89">
        <f t="shared" si="3"/>
        <v>3255.6731312950469</v>
      </c>
      <c r="L14" s="90"/>
      <c r="M14" s="6">
        <f>IF(J14="","",(K14/J14)/LOOKUP(RIGHT($D$2,3),定数!$A$6:$A$13,定数!$B$6:$B$13))</f>
        <v>0.56132295367155982</v>
      </c>
      <c r="N14" s="39">
        <v>2009</v>
      </c>
      <c r="O14" s="8">
        <v>43591</v>
      </c>
      <c r="P14" s="88">
        <v>98.01</v>
      </c>
      <c r="Q14" s="88"/>
      <c r="R14" s="91">
        <f>IF(P14="","",T14*M14*LOOKUP(RIGHT($D$2,3),定数!$A$6:$A$13,定数!$B$6:$B$13))</f>
        <v>3367.9377220293268</v>
      </c>
      <c r="S14" s="91"/>
      <c r="T14" s="92">
        <f t="shared" si="4"/>
        <v>59.999999999999432</v>
      </c>
      <c r="U14" s="92"/>
      <c r="V14" s="22">
        <f t="shared" si="1"/>
        <v>4</v>
      </c>
      <c r="W14">
        <f t="shared" si="2"/>
        <v>0</v>
      </c>
      <c r="X14" s="40">
        <f t="shared" si="5"/>
        <v>108522.43770983491</v>
      </c>
      <c r="Y14" s="41">
        <f t="shared" si="6"/>
        <v>0</v>
      </c>
    </row>
    <row r="15" spans="2:25" x14ac:dyDescent="0.2">
      <c r="B15" s="39">
        <v>7</v>
      </c>
      <c r="C15" s="87">
        <f t="shared" si="0"/>
        <v>111890.37543186423</v>
      </c>
      <c r="D15" s="87"/>
      <c r="E15" s="39">
        <v>2009</v>
      </c>
      <c r="F15" s="8">
        <v>43614</v>
      </c>
      <c r="G15" s="39" t="s">
        <v>3</v>
      </c>
      <c r="H15" s="88">
        <v>96.25</v>
      </c>
      <c r="I15" s="88"/>
      <c r="J15" s="39">
        <v>63</v>
      </c>
      <c r="K15" s="89">
        <f t="shared" si="3"/>
        <v>3356.7112629559269</v>
      </c>
      <c r="L15" s="90"/>
      <c r="M15" s="6">
        <f>IF(J15="","",(K15/J15)/LOOKUP(RIGHT($D$2,3),定数!$A$6:$A$13,定数!$B$6:$B$13))</f>
        <v>0.53281131158030592</v>
      </c>
      <c r="N15" s="39">
        <v>2009</v>
      </c>
      <c r="O15" s="8">
        <v>43614</v>
      </c>
      <c r="P15" s="88">
        <v>95.65</v>
      </c>
      <c r="Q15" s="88"/>
      <c r="R15" s="91">
        <f>IF(P15="","",T15*M15*LOOKUP(RIGHT($D$2,3),定数!$A$6:$A$13,定数!$B$6:$B$13))</f>
        <v>3196.8678694818054</v>
      </c>
      <c r="S15" s="91"/>
      <c r="T15" s="92">
        <f t="shared" si="4"/>
        <v>59.999999999999432</v>
      </c>
      <c r="U15" s="92"/>
      <c r="V15" s="22">
        <f t="shared" si="1"/>
        <v>5</v>
      </c>
      <c r="W15">
        <f t="shared" si="2"/>
        <v>0</v>
      </c>
      <c r="X15" s="40">
        <f t="shared" si="5"/>
        <v>111890.37543186423</v>
      </c>
      <c r="Y15" s="41">
        <f t="shared" si="6"/>
        <v>0</v>
      </c>
    </row>
    <row r="16" spans="2:25" x14ac:dyDescent="0.2">
      <c r="B16" s="39">
        <v>8</v>
      </c>
      <c r="C16" s="87">
        <f t="shared" si="0"/>
        <v>115087.24330134604</v>
      </c>
      <c r="D16" s="87"/>
      <c r="E16" s="39">
        <v>2009</v>
      </c>
      <c r="F16" s="8">
        <v>43618</v>
      </c>
      <c r="G16" s="39" t="s">
        <v>3</v>
      </c>
      <c r="H16" s="88">
        <v>96.1</v>
      </c>
      <c r="I16" s="88"/>
      <c r="J16" s="39">
        <v>51</v>
      </c>
      <c r="K16" s="89">
        <f t="shared" si="3"/>
        <v>3452.6172990403811</v>
      </c>
      <c r="L16" s="90"/>
      <c r="M16" s="6">
        <f>IF(J16="","",(K16/J16)/LOOKUP(RIGHT($D$2,3),定数!$A$6:$A$13,定数!$B$6:$B$13))</f>
        <v>0.67698378412556492</v>
      </c>
      <c r="N16" s="39">
        <v>2009</v>
      </c>
      <c r="O16" s="8">
        <v>43618</v>
      </c>
      <c r="P16" s="88">
        <v>95.68</v>
      </c>
      <c r="Q16" s="88"/>
      <c r="R16" s="91">
        <f>IF(P16="","",T16*M16*LOOKUP(RIGHT($D$2,3),定数!$A$6:$A$13,定数!$B$6:$B$13))</f>
        <v>2843.3318933272881</v>
      </c>
      <c r="S16" s="91"/>
      <c r="T16" s="92">
        <f t="shared" si="4"/>
        <v>41.999999999998749</v>
      </c>
      <c r="U16" s="92"/>
      <c r="V16" s="22">
        <f t="shared" si="1"/>
        <v>6</v>
      </c>
      <c r="W16">
        <f t="shared" si="2"/>
        <v>0</v>
      </c>
      <c r="X16" s="40">
        <f t="shared" si="5"/>
        <v>115087.24330134604</v>
      </c>
      <c r="Y16" s="41">
        <f t="shared" si="6"/>
        <v>0</v>
      </c>
    </row>
    <row r="17" spans="2:25" x14ac:dyDescent="0.2">
      <c r="B17" s="39">
        <v>9</v>
      </c>
      <c r="C17" s="87">
        <f t="shared" si="0"/>
        <v>117930.57519467332</v>
      </c>
      <c r="D17" s="87"/>
      <c r="E17" s="39">
        <v>2009</v>
      </c>
      <c r="F17" s="8">
        <v>43641</v>
      </c>
      <c r="G17" s="39" t="s">
        <v>3</v>
      </c>
      <c r="H17" s="88">
        <v>96.03</v>
      </c>
      <c r="I17" s="88"/>
      <c r="J17" s="39">
        <v>35</v>
      </c>
      <c r="K17" s="89">
        <f t="shared" si="3"/>
        <v>3537.9172558401997</v>
      </c>
      <c r="L17" s="90"/>
      <c r="M17" s="6">
        <f>IF(J17="","",(K17/J17)/LOOKUP(RIGHT($D$2,3),定数!$A$6:$A$13,定数!$B$6:$B$13))</f>
        <v>1.0108335016686285</v>
      </c>
      <c r="N17" s="39">
        <v>2009</v>
      </c>
      <c r="O17" s="8">
        <v>43641</v>
      </c>
      <c r="P17" s="88">
        <v>95.71</v>
      </c>
      <c r="Q17" s="88"/>
      <c r="R17" s="91">
        <f>IF(P17="","",T17*M17*LOOKUP(RIGHT($D$2,3),定数!$A$6:$A$13,定数!$B$6:$B$13))</f>
        <v>3234.667205339686</v>
      </c>
      <c r="S17" s="91"/>
      <c r="T17" s="92">
        <f t="shared" si="4"/>
        <v>32.000000000000739</v>
      </c>
      <c r="U17" s="92"/>
      <c r="V17" s="22">
        <f t="shared" si="1"/>
        <v>7</v>
      </c>
      <c r="W17">
        <f t="shared" si="2"/>
        <v>0</v>
      </c>
      <c r="X17" s="40">
        <f t="shared" si="5"/>
        <v>117930.57519467332</v>
      </c>
      <c r="Y17" s="41">
        <f t="shared" si="6"/>
        <v>0</v>
      </c>
    </row>
    <row r="18" spans="2:25" x14ac:dyDescent="0.2">
      <c r="B18" s="39">
        <v>10</v>
      </c>
      <c r="C18" s="87">
        <f t="shared" si="0"/>
        <v>121165.24240001301</v>
      </c>
      <c r="D18" s="87"/>
      <c r="E18" s="39">
        <v>2009</v>
      </c>
      <c r="F18" s="8">
        <v>43647</v>
      </c>
      <c r="G18" s="39" t="s">
        <v>3</v>
      </c>
      <c r="H18" s="88">
        <v>96.36</v>
      </c>
      <c r="I18" s="88"/>
      <c r="J18" s="39">
        <v>35</v>
      </c>
      <c r="K18" s="89">
        <f t="shared" si="3"/>
        <v>3634.9572720003903</v>
      </c>
      <c r="L18" s="90"/>
      <c r="M18" s="6">
        <f>IF(J18="","",(K18/J18)/LOOKUP(RIGHT($D$2,3),定数!$A$6:$A$13,定数!$B$6:$B$13))</f>
        <v>1.0385592205715399</v>
      </c>
      <c r="N18" s="39">
        <v>2009</v>
      </c>
      <c r="O18" s="8">
        <v>43648</v>
      </c>
      <c r="P18" s="88">
        <v>96.71</v>
      </c>
      <c r="Q18" s="88"/>
      <c r="R18" s="91">
        <f>IF(P18="","",T18*M18*LOOKUP(RIGHT($D$2,3),定数!$A$6:$A$13,定数!$B$6:$B$13))</f>
        <v>-3634.9572720003307</v>
      </c>
      <c r="S18" s="91"/>
      <c r="T18" s="92">
        <f t="shared" si="4"/>
        <v>-34.999999999999432</v>
      </c>
      <c r="U18" s="92"/>
      <c r="V18" s="22">
        <f t="shared" si="1"/>
        <v>0</v>
      </c>
      <c r="W18">
        <f t="shared" si="2"/>
        <v>1</v>
      </c>
      <c r="X18" s="40">
        <f t="shared" si="5"/>
        <v>121165.24240001301</v>
      </c>
      <c r="Y18" s="41">
        <f t="shared" si="6"/>
        <v>0</v>
      </c>
    </row>
    <row r="19" spans="2:25" x14ac:dyDescent="0.2">
      <c r="B19" s="39">
        <v>11</v>
      </c>
      <c r="C19" s="87">
        <f t="shared" si="0"/>
        <v>117530.28512801268</v>
      </c>
      <c r="D19" s="87"/>
      <c r="E19" s="39">
        <v>2009</v>
      </c>
      <c r="F19" s="8">
        <v>43689</v>
      </c>
      <c r="G19" s="39" t="s">
        <v>4</v>
      </c>
      <c r="H19" s="88">
        <v>95.95</v>
      </c>
      <c r="I19" s="88"/>
      <c r="J19" s="39">
        <v>26</v>
      </c>
      <c r="K19" s="89">
        <f t="shared" si="3"/>
        <v>3525.9085538403801</v>
      </c>
      <c r="L19" s="90"/>
      <c r="M19" s="6">
        <f>IF(J19="","",(K19/J19)/LOOKUP(RIGHT($D$2,3),定数!$A$6:$A$13,定数!$B$6:$B$13))</f>
        <v>1.3561186745539926</v>
      </c>
      <c r="N19" s="39">
        <v>2009</v>
      </c>
      <c r="O19" s="8">
        <v>43689</v>
      </c>
      <c r="P19" s="88">
        <v>96.45</v>
      </c>
      <c r="Q19" s="88"/>
      <c r="R19" s="91">
        <f>IF(P19="","",T19*M19*LOOKUP(RIGHT($D$2,3),定数!$A$6:$A$13,定数!$B$6:$B$13))</f>
        <v>6780.5933727699621</v>
      </c>
      <c r="S19" s="91"/>
      <c r="T19" s="92">
        <f t="shared" si="4"/>
        <v>50</v>
      </c>
      <c r="U19" s="92"/>
      <c r="V19" s="22">
        <f t="shared" si="1"/>
        <v>1</v>
      </c>
      <c r="W19">
        <f t="shared" si="2"/>
        <v>0</v>
      </c>
      <c r="X19" s="40">
        <f t="shared" si="5"/>
        <v>121165.24240001301</v>
      </c>
      <c r="Y19" s="41">
        <f t="shared" si="6"/>
        <v>2.9999999999999583E-2</v>
      </c>
    </row>
    <row r="20" spans="2:25" x14ac:dyDescent="0.2">
      <c r="B20" s="39">
        <v>12</v>
      </c>
      <c r="C20" s="87">
        <f t="shared" si="0"/>
        <v>124310.87850078264</v>
      </c>
      <c r="D20" s="87"/>
      <c r="E20" s="39">
        <v>2009</v>
      </c>
      <c r="F20" s="8">
        <v>43730</v>
      </c>
      <c r="G20" s="39" t="s">
        <v>3</v>
      </c>
      <c r="H20" s="88">
        <v>91.83</v>
      </c>
      <c r="I20" s="88"/>
      <c r="J20" s="39">
        <v>30</v>
      </c>
      <c r="K20" s="89">
        <f t="shared" si="3"/>
        <v>3729.3263550234788</v>
      </c>
      <c r="L20" s="90"/>
      <c r="M20" s="6">
        <f>IF(J20="","",(K20/J20)/LOOKUP(RIGHT($D$2,3),定数!$A$6:$A$13,定数!$B$6:$B$13))</f>
        <v>1.2431087850078262</v>
      </c>
      <c r="N20" s="39">
        <v>2009</v>
      </c>
      <c r="O20" s="8">
        <v>43730</v>
      </c>
      <c r="P20" s="88">
        <v>91.4</v>
      </c>
      <c r="Q20" s="88"/>
      <c r="R20" s="91">
        <f>IF(P20="","",T20*M20*LOOKUP(RIGHT($D$2,3),定数!$A$6:$A$13,定数!$B$6:$B$13))</f>
        <v>5345.3677755335602</v>
      </c>
      <c r="S20" s="91"/>
      <c r="T20" s="92">
        <f t="shared" si="4"/>
        <v>42.999999999999261</v>
      </c>
      <c r="U20" s="92"/>
      <c r="V20" s="22">
        <f t="shared" si="1"/>
        <v>2</v>
      </c>
      <c r="W20">
        <f t="shared" si="2"/>
        <v>0</v>
      </c>
      <c r="X20" s="40">
        <f t="shared" si="5"/>
        <v>124310.87850078264</v>
      </c>
      <c r="Y20" s="41">
        <f t="shared" si="6"/>
        <v>0</v>
      </c>
    </row>
    <row r="21" spans="2:25" x14ac:dyDescent="0.2">
      <c r="B21" s="39">
        <v>13</v>
      </c>
      <c r="C21" s="87">
        <f t="shared" si="0"/>
        <v>129656.2462763162</v>
      </c>
      <c r="D21" s="87"/>
      <c r="E21" s="39">
        <v>2009</v>
      </c>
      <c r="F21" s="8">
        <v>43757</v>
      </c>
      <c r="G21" s="39" t="s">
        <v>3</v>
      </c>
      <c r="H21" s="88">
        <v>90.58</v>
      </c>
      <c r="I21" s="88"/>
      <c r="J21" s="39">
        <v>52</v>
      </c>
      <c r="K21" s="89">
        <f t="shared" si="3"/>
        <v>3889.6873882894861</v>
      </c>
      <c r="L21" s="90"/>
      <c r="M21" s="6">
        <f>IF(J21="","",(K21/J21)/LOOKUP(RIGHT($D$2,3),定数!$A$6:$A$13,定数!$B$6:$B$13))</f>
        <v>0.74801680544028581</v>
      </c>
      <c r="N21" s="39">
        <v>2009</v>
      </c>
      <c r="O21" s="8">
        <v>43758</v>
      </c>
      <c r="P21" s="88">
        <v>90.12</v>
      </c>
      <c r="Q21" s="88"/>
      <c r="R21" s="91">
        <f>IF(P21="","",T21*M21*LOOKUP(RIGHT($D$2,3),定数!$A$6:$A$13,定数!$B$6:$B$13))</f>
        <v>3440.8773050252676</v>
      </c>
      <c r="S21" s="91"/>
      <c r="T21" s="92">
        <f t="shared" si="4"/>
        <v>45.999999999999375</v>
      </c>
      <c r="U21" s="92"/>
      <c r="V21" s="22">
        <f t="shared" si="1"/>
        <v>3</v>
      </c>
      <c r="W21">
        <f t="shared" si="2"/>
        <v>0</v>
      </c>
      <c r="X21" s="40">
        <f t="shared" si="5"/>
        <v>129656.2462763162</v>
      </c>
      <c r="Y21" s="41">
        <f t="shared" si="6"/>
        <v>0</v>
      </c>
    </row>
    <row r="22" spans="2:25" x14ac:dyDescent="0.2">
      <c r="B22" s="39">
        <v>14</v>
      </c>
      <c r="C22" s="87">
        <f t="shared" si="0"/>
        <v>133097.12358134147</v>
      </c>
      <c r="D22" s="87"/>
      <c r="E22" s="39">
        <v>2009</v>
      </c>
      <c r="F22" s="8">
        <v>43771</v>
      </c>
      <c r="G22" s="39" t="s">
        <v>4</v>
      </c>
      <c r="H22" s="88">
        <v>90.08</v>
      </c>
      <c r="I22" s="88"/>
      <c r="J22" s="39">
        <v>39</v>
      </c>
      <c r="K22" s="89">
        <f t="shared" si="3"/>
        <v>3992.9137074402438</v>
      </c>
      <c r="L22" s="90"/>
      <c r="M22" s="6">
        <f>IF(J22="","",(K22/J22)/LOOKUP(RIGHT($D$2,3),定数!$A$6:$A$13,定数!$B$6:$B$13))</f>
        <v>1.0238240275487804</v>
      </c>
      <c r="N22" s="39">
        <v>2009</v>
      </c>
      <c r="O22" s="8">
        <v>43771</v>
      </c>
      <c r="P22" s="88">
        <v>90.48</v>
      </c>
      <c r="Q22" s="88"/>
      <c r="R22" s="91">
        <f>IF(P22="","",T22*M22*LOOKUP(RIGHT($D$2,3),定数!$A$6:$A$13,定数!$B$6:$B$13))</f>
        <v>4095.2961101951801</v>
      </c>
      <c r="S22" s="91"/>
      <c r="T22" s="92">
        <f t="shared" si="4"/>
        <v>40.000000000000568</v>
      </c>
      <c r="U22" s="92"/>
      <c r="V22" s="22">
        <f t="shared" si="1"/>
        <v>4</v>
      </c>
      <c r="W22">
        <f t="shared" si="2"/>
        <v>0</v>
      </c>
      <c r="X22" s="40">
        <f t="shared" si="5"/>
        <v>133097.12358134147</v>
      </c>
      <c r="Y22" s="41">
        <f t="shared" si="6"/>
        <v>0</v>
      </c>
    </row>
    <row r="23" spans="2:25" x14ac:dyDescent="0.2">
      <c r="B23" s="39">
        <v>15</v>
      </c>
      <c r="C23" s="87">
        <f t="shared" si="0"/>
        <v>137192.41969153663</v>
      </c>
      <c r="D23" s="87"/>
      <c r="E23" s="39">
        <v>2009</v>
      </c>
      <c r="F23" s="8">
        <v>43809</v>
      </c>
      <c r="G23" s="39" t="s">
        <v>4</v>
      </c>
      <c r="H23" s="88">
        <v>88.37</v>
      </c>
      <c r="I23" s="88"/>
      <c r="J23" s="39">
        <v>65</v>
      </c>
      <c r="K23" s="89">
        <f t="shared" si="3"/>
        <v>4115.772590746099</v>
      </c>
      <c r="L23" s="90"/>
      <c r="M23" s="6">
        <f>IF(J23="","",(K23/J23)/LOOKUP(RIGHT($D$2,3),定数!$A$6:$A$13,定数!$B$6:$B$13))</f>
        <v>0.63319578319170755</v>
      </c>
      <c r="N23" s="39">
        <v>2009</v>
      </c>
      <c r="O23" s="8">
        <v>43810</v>
      </c>
      <c r="P23" s="88">
        <v>89</v>
      </c>
      <c r="Q23" s="88"/>
      <c r="R23" s="91">
        <f>IF(P23="","",T23*M23*LOOKUP(RIGHT($D$2,3),定数!$A$6:$A$13,定数!$B$6:$B$13))</f>
        <v>3989.133434107729</v>
      </c>
      <c r="S23" s="91"/>
      <c r="T23" s="92">
        <f t="shared" si="4"/>
        <v>62.999999999999545</v>
      </c>
      <c r="U23" s="92"/>
      <c r="V23" t="str">
        <f t="shared" ref="V23:W74" si="7">IF(S23&lt;&gt;"",IF(S23&lt;0,1+V22,0),"")</f>
        <v/>
      </c>
      <c r="W23">
        <f t="shared" si="2"/>
        <v>0</v>
      </c>
      <c r="X23" s="40">
        <f t="shared" si="5"/>
        <v>137192.41969153663</v>
      </c>
      <c r="Y23" s="41">
        <f t="shared" si="6"/>
        <v>0</v>
      </c>
    </row>
    <row r="24" spans="2:25" x14ac:dyDescent="0.2">
      <c r="B24" s="39">
        <v>16</v>
      </c>
      <c r="C24" s="87">
        <f t="shared" si="0"/>
        <v>141181.55312564436</v>
      </c>
      <c r="D24" s="87"/>
      <c r="E24" s="39"/>
      <c r="F24" s="8"/>
      <c r="G24" s="39"/>
      <c r="H24" s="88"/>
      <c r="I24" s="88"/>
      <c r="J24" s="39"/>
      <c r="K24" s="89" t="str">
        <f t="shared" si="3"/>
        <v/>
      </c>
      <c r="L24" s="90"/>
      <c r="M24" s="6" t="str">
        <f>IF(J24="","",(K24/J24)/LOOKUP(RIGHT($D$2,3),定数!$A$6:$A$13,定数!$B$6:$B$13))</f>
        <v/>
      </c>
      <c r="N24" s="39"/>
      <c r="O24" s="8"/>
      <c r="P24" s="88"/>
      <c r="Q24" s="88"/>
      <c r="R24" s="91" t="str">
        <f>IF(P24="","",T24*M24*LOOKUP(RIGHT($D$2,3),定数!$A$6:$A$13,定数!$B$6:$B$13))</f>
        <v/>
      </c>
      <c r="S24" s="91"/>
      <c r="T24" s="92" t="str">
        <f t="shared" si="4"/>
        <v/>
      </c>
      <c r="U24" s="92"/>
      <c r="V24" t="str">
        <f t="shared" si="7"/>
        <v/>
      </c>
      <c r="W24" t="str">
        <f t="shared" si="2"/>
        <v/>
      </c>
      <c r="X24" s="40">
        <f t="shared" si="5"/>
        <v>141181.55312564436</v>
      </c>
      <c r="Y24" s="41">
        <f t="shared" si="6"/>
        <v>0</v>
      </c>
    </row>
    <row r="25" spans="2:25" x14ac:dyDescent="0.2">
      <c r="B25" s="39">
        <v>17</v>
      </c>
      <c r="C25" s="87" t="str">
        <f t="shared" si="0"/>
        <v/>
      </c>
      <c r="D25" s="87"/>
      <c r="E25" s="39"/>
      <c r="F25" s="8"/>
      <c r="G25" s="39"/>
      <c r="H25" s="88"/>
      <c r="I25" s="88"/>
      <c r="J25" s="39"/>
      <c r="K25" s="89" t="str">
        <f t="shared" si="3"/>
        <v/>
      </c>
      <c r="L25" s="90"/>
      <c r="M25" s="6" t="str">
        <f>IF(J25="","",(K25/J25)/LOOKUP(RIGHT($D$2,3),定数!$A$6:$A$13,定数!$B$6:$B$13))</f>
        <v/>
      </c>
      <c r="N25" s="39"/>
      <c r="O25" s="8"/>
      <c r="P25" s="88"/>
      <c r="Q25" s="88"/>
      <c r="R25" s="91" t="str">
        <f>IF(P25="","",T25*M25*LOOKUP(RIGHT($D$2,3),定数!$A$6:$A$13,定数!$B$6:$B$13))</f>
        <v/>
      </c>
      <c r="S25" s="91"/>
      <c r="T25" s="92" t="str">
        <f t="shared" si="4"/>
        <v/>
      </c>
      <c r="U25" s="92"/>
      <c r="V25" t="str">
        <f t="shared" si="7"/>
        <v/>
      </c>
      <c r="W25" t="str">
        <f t="shared" si="2"/>
        <v/>
      </c>
      <c r="X25" s="40" t="str">
        <f t="shared" si="5"/>
        <v/>
      </c>
      <c r="Y25" s="41" t="str">
        <f t="shared" si="6"/>
        <v/>
      </c>
    </row>
    <row r="26" spans="2:25" x14ac:dyDescent="0.2">
      <c r="B26" s="39">
        <v>18</v>
      </c>
      <c r="C26" s="87" t="str">
        <f t="shared" si="0"/>
        <v/>
      </c>
      <c r="D26" s="87"/>
      <c r="E26" s="39"/>
      <c r="F26" s="8"/>
      <c r="G26" s="39"/>
      <c r="H26" s="88"/>
      <c r="I26" s="88"/>
      <c r="J26" s="39"/>
      <c r="K26" s="89" t="str">
        <f t="shared" si="3"/>
        <v/>
      </c>
      <c r="L26" s="90"/>
      <c r="M26" s="6" t="str">
        <f>IF(J26="","",(K26/J26)/LOOKUP(RIGHT($D$2,3),定数!$A$6:$A$13,定数!$B$6:$B$13))</f>
        <v/>
      </c>
      <c r="N26" s="39"/>
      <c r="O26" s="8"/>
      <c r="P26" s="88"/>
      <c r="Q26" s="88"/>
      <c r="R26" s="91" t="str">
        <f>IF(P26="","",T26*M26*LOOKUP(RIGHT($D$2,3),定数!$A$6:$A$13,定数!$B$6:$B$13))</f>
        <v/>
      </c>
      <c r="S26" s="91"/>
      <c r="T26" s="92" t="str">
        <f t="shared" si="4"/>
        <v/>
      </c>
      <c r="U26" s="92"/>
      <c r="V26" t="str">
        <f t="shared" si="7"/>
        <v/>
      </c>
      <c r="W26" t="str">
        <f t="shared" si="2"/>
        <v/>
      </c>
      <c r="X26" s="40" t="str">
        <f t="shared" si="5"/>
        <v/>
      </c>
      <c r="Y26" s="41" t="str">
        <f t="shared" si="6"/>
        <v/>
      </c>
    </row>
    <row r="27" spans="2:25" x14ac:dyDescent="0.2">
      <c r="B27" s="39">
        <v>19</v>
      </c>
      <c r="C27" s="87" t="str">
        <f t="shared" si="0"/>
        <v/>
      </c>
      <c r="D27" s="87"/>
      <c r="E27" s="39"/>
      <c r="F27" s="8"/>
      <c r="G27" s="39"/>
      <c r="H27" s="88"/>
      <c r="I27" s="88"/>
      <c r="J27" s="39"/>
      <c r="K27" s="89" t="str">
        <f t="shared" si="3"/>
        <v/>
      </c>
      <c r="L27" s="90"/>
      <c r="M27" s="6" t="str">
        <f>IF(J27="","",(K27/J27)/LOOKUP(RIGHT($D$2,3),定数!$A$6:$A$13,定数!$B$6:$B$13))</f>
        <v/>
      </c>
      <c r="N27" s="39"/>
      <c r="O27" s="8"/>
      <c r="P27" s="88"/>
      <c r="Q27" s="88"/>
      <c r="R27" s="91" t="str">
        <f>IF(P27="","",T27*M27*LOOKUP(RIGHT($D$2,3),定数!$A$6:$A$13,定数!$B$6:$B$13))</f>
        <v/>
      </c>
      <c r="S27" s="91"/>
      <c r="T27" s="92" t="str">
        <f t="shared" si="4"/>
        <v/>
      </c>
      <c r="U27" s="92"/>
      <c r="V27" t="str">
        <f t="shared" si="7"/>
        <v/>
      </c>
      <c r="W27" t="str">
        <f t="shared" si="2"/>
        <v/>
      </c>
      <c r="X27" s="40" t="str">
        <f t="shared" si="5"/>
        <v/>
      </c>
      <c r="Y27" s="41" t="str">
        <f t="shared" si="6"/>
        <v/>
      </c>
    </row>
    <row r="28" spans="2:25" x14ac:dyDescent="0.2">
      <c r="B28" s="39">
        <v>20</v>
      </c>
      <c r="C28" s="87" t="str">
        <f t="shared" si="0"/>
        <v/>
      </c>
      <c r="D28" s="87"/>
      <c r="E28" s="39"/>
      <c r="F28" s="8"/>
      <c r="G28" s="39"/>
      <c r="H28" s="88"/>
      <c r="I28" s="88"/>
      <c r="J28" s="39"/>
      <c r="K28" s="89" t="str">
        <f t="shared" si="3"/>
        <v/>
      </c>
      <c r="L28" s="90"/>
      <c r="M28" s="6" t="str">
        <f>IF(J28="","",(K28/J28)/LOOKUP(RIGHT($D$2,3),定数!$A$6:$A$13,定数!$B$6:$B$13))</f>
        <v/>
      </c>
      <c r="N28" s="39"/>
      <c r="O28" s="8"/>
      <c r="P28" s="88"/>
      <c r="Q28" s="88"/>
      <c r="R28" s="91" t="str">
        <f>IF(P28="","",T28*M28*LOOKUP(RIGHT($D$2,3),定数!$A$6:$A$13,定数!$B$6:$B$13))</f>
        <v/>
      </c>
      <c r="S28" s="91"/>
      <c r="T28" s="92" t="str">
        <f t="shared" si="4"/>
        <v/>
      </c>
      <c r="U28" s="92"/>
      <c r="V28" t="str">
        <f t="shared" si="7"/>
        <v/>
      </c>
      <c r="W28" t="str">
        <f t="shared" si="2"/>
        <v/>
      </c>
      <c r="X28" s="40" t="str">
        <f t="shared" si="5"/>
        <v/>
      </c>
      <c r="Y28" s="41" t="str">
        <f t="shared" si="6"/>
        <v/>
      </c>
    </row>
    <row r="29" spans="2:25" x14ac:dyDescent="0.2">
      <c r="B29" s="39">
        <v>21</v>
      </c>
      <c r="C29" s="87" t="str">
        <f t="shared" si="0"/>
        <v/>
      </c>
      <c r="D29" s="87"/>
      <c r="E29" s="39"/>
      <c r="F29" s="8"/>
      <c r="G29" s="39"/>
      <c r="H29" s="88"/>
      <c r="I29" s="88"/>
      <c r="J29" s="39"/>
      <c r="K29" s="89" t="str">
        <f t="shared" si="3"/>
        <v/>
      </c>
      <c r="L29" s="90"/>
      <c r="M29" s="6" t="str">
        <f>IF(J29="","",(K29/J29)/LOOKUP(RIGHT($D$2,3),定数!$A$6:$A$13,定数!$B$6:$B$13))</f>
        <v/>
      </c>
      <c r="N29" s="39"/>
      <c r="O29" s="8"/>
      <c r="P29" s="88"/>
      <c r="Q29" s="88"/>
      <c r="R29" s="91" t="str">
        <f>IF(P29="","",T29*M29*LOOKUP(RIGHT($D$2,3),定数!$A$6:$A$13,定数!$B$6:$B$13))</f>
        <v/>
      </c>
      <c r="S29" s="91"/>
      <c r="T29" s="92" t="str">
        <f t="shared" si="4"/>
        <v/>
      </c>
      <c r="U29" s="92"/>
      <c r="V29" t="str">
        <f t="shared" si="7"/>
        <v/>
      </c>
      <c r="W29" t="str">
        <f t="shared" si="2"/>
        <v/>
      </c>
      <c r="X29" s="40" t="str">
        <f t="shared" si="5"/>
        <v/>
      </c>
      <c r="Y29" s="41" t="str">
        <f t="shared" si="6"/>
        <v/>
      </c>
    </row>
    <row r="30" spans="2:25" x14ac:dyDescent="0.2">
      <c r="B30" s="39">
        <v>22</v>
      </c>
      <c r="C30" s="87" t="str">
        <f t="shared" si="0"/>
        <v/>
      </c>
      <c r="D30" s="87"/>
      <c r="E30" s="39"/>
      <c r="F30" s="8"/>
      <c r="G30" s="39"/>
      <c r="H30" s="88"/>
      <c r="I30" s="88"/>
      <c r="J30" s="39"/>
      <c r="K30" s="89" t="str">
        <f t="shared" si="3"/>
        <v/>
      </c>
      <c r="L30" s="90"/>
      <c r="M30" s="6" t="str">
        <f>IF(J30="","",(K30/J30)/LOOKUP(RIGHT($D$2,3),定数!$A$6:$A$13,定数!$B$6:$B$13))</f>
        <v/>
      </c>
      <c r="N30" s="39"/>
      <c r="O30" s="8"/>
      <c r="P30" s="88"/>
      <c r="Q30" s="88"/>
      <c r="R30" s="91" t="str">
        <f>IF(P30="","",T30*M30*LOOKUP(RIGHT($D$2,3),定数!$A$6:$A$13,定数!$B$6:$B$13))</f>
        <v/>
      </c>
      <c r="S30" s="91"/>
      <c r="T30" s="92" t="str">
        <f t="shared" si="4"/>
        <v/>
      </c>
      <c r="U30" s="92"/>
      <c r="V30" t="str">
        <f t="shared" si="7"/>
        <v/>
      </c>
      <c r="W30" t="str">
        <f t="shared" si="2"/>
        <v/>
      </c>
      <c r="X30" s="40" t="str">
        <f t="shared" si="5"/>
        <v/>
      </c>
      <c r="Y30" s="41" t="str">
        <f t="shared" si="6"/>
        <v/>
      </c>
    </row>
    <row r="31" spans="2:25" x14ac:dyDescent="0.2">
      <c r="B31" s="39">
        <v>23</v>
      </c>
      <c r="C31" s="87" t="str">
        <f t="shared" si="0"/>
        <v/>
      </c>
      <c r="D31" s="87"/>
      <c r="E31" s="39"/>
      <c r="F31" s="8"/>
      <c r="G31" s="39"/>
      <c r="H31" s="88"/>
      <c r="I31" s="88"/>
      <c r="J31" s="39"/>
      <c r="K31" s="89" t="str">
        <f t="shared" si="3"/>
        <v/>
      </c>
      <c r="L31" s="90"/>
      <c r="M31" s="6" t="str">
        <f>IF(J31="","",(K31/J31)/LOOKUP(RIGHT($D$2,3),定数!$A$6:$A$13,定数!$B$6:$B$13))</f>
        <v/>
      </c>
      <c r="N31" s="39"/>
      <c r="O31" s="8"/>
      <c r="P31" s="88"/>
      <c r="Q31" s="88"/>
      <c r="R31" s="91" t="str">
        <f>IF(P31="","",T31*M31*LOOKUP(RIGHT($D$2,3),定数!$A$6:$A$13,定数!$B$6:$B$13))</f>
        <v/>
      </c>
      <c r="S31" s="91"/>
      <c r="T31" s="92" t="str">
        <f t="shared" si="4"/>
        <v/>
      </c>
      <c r="U31" s="92"/>
      <c r="V31" t="str">
        <f t="shared" si="7"/>
        <v/>
      </c>
      <c r="W31" t="str">
        <f t="shared" si="2"/>
        <v/>
      </c>
      <c r="X31" s="40" t="str">
        <f t="shared" si="5"/>
        <v/>
      </c>
      <c r="Y31" s="41" t="str">
        <f t="shared" si="6"/>
        <v/>
      </c>
    </row>
    <row r="32" spans="2:25" x14ac:dyDescent="0.2">
      <c r="B32" s="39">
        <v>24</v>
      </c>
      <c r="C32" s="87" t="str">
        <f t="shared" si="0"/>
        <v/>
      </c>
      <c r="D32" s="87"/>
      <c r="E32" s="39"/>
      <c r="F32" s="8"/>
      <c r="G32" s="39"/>
      <c r="H32" s="88"/>
      <c r="I32" s="88"/>
      <c r="J32" s="39"/>
      <c r="K32" s="89" t="str">
        <f t="shared" si="3"/>
        <v/>
      </c>
      <c r="L32" s="90"/>
      <c r="M32" s="6" t="str">
        <f>IF(J32="","",(K32/J32)/LOOKUP(RIGHT($D$2,3),定数!$A$6:$A$13,定数!$B$6:$B$13))</f>
        <v/>
      </c>
      <c r="N32" s="39"/>
      <c r="O32" s="8"/>
      <c r="P32" s="88"/>
      <c r="Q32" s="88"/>
      <c r="R32" s="91" t="str">
        <f>IF(P32="","",T32*M32*LOOKUP(RIGHT($D$2,3),定数!$A$6:$A$13,定数!$B$6:$B$13))</f>
        <v/>
      </c>
      <c r="S32" s="91"/>
      <c r="T32" s="92" t="str">
        <f t="shared" si="4"/>
        <v/>
      </c>
      <c r="U32" s="92"/>
      <c r="V32" t="str">
        <f t="shared" si="7"/>
        <v/>
      </c>
      <c r="W32" t="str">
        <f t="shared" si="2"/>
        <v/>
      </c>
      <c r="X32" s="40" t="str">
        <f t="shared" si="5"/>
        <v/>
      </c>
      <c r="Y32" s="41" t="str">
        <f t="shared" si="6"/>
        <v/>
      </c>
    </row>
    <row r="33" spans="2:25" x14ac:dyDescent="0.2">
      <c r="B33" s="39">
        <v>25</v>
      </c>
      <c r="C33" s="87" t="str">
        <f t="shared" si="0"/>
        <v/>
      </c>
      <c r="D33" s="87"/>
      <c r="E33" s="39"/>
      <c r="F33" s="8"/>
      <c r="G33" s="39"/>
      <c r="H33" s="88"/>
      <c r="I33" s="88"/>
      <c r="J33" s="39"/>
      <c r="K33" s="89" t="str">
        <f t="shared" si="3"/>
        <v/>
      </c>
      <c r="L33" s="90"/>
      <c r="M33" s="6" t="str">
        <f>IF(J33="","",(K33/J33)/LOOKUP(RIGHT($D$2,3),定数!$A$6:$A$13,定数!$B$6:$B$13))</f>
        <v/>
      </c>
      <c r="N33" s="39"/>
      <c r="O33" s="8"/>
      <c r="P33" s="88"/>
      <c r="Q33" s="88"/>
      <c r="R33" s="91" t="str">
        <f>IF(P33="","",T33*M33*LOOKUP(RIGHT($D$2,3),定数!$A$6:$A$13,定数!$B$6:$B$13))</f>
        <v/>
      </c>
      <c r="S33" s="91"/>
      <c r="T33" s="92" t="str">
        <f t="shared" si="4"/>
        <v/>
      </c>
      <c r="U33" s="92"/>
      <c r="V33" t="str">
        <f t="shared" si="7"/>
        <v/>
      </c>
      <c r="W33" t="str">
        <f t="shared" si="2"/>
        <v/>
      </c>
      <c r="X33" s="40" t="str">
        <f t="shared" si="5"/>
        <v/>
      </c>
      <c r="Y33" s="41" t="str">
        <f t="shared" si="6"/>
        <v/>
      </c>
    </row>
    <row r="34" spans="2:25" x14ac:dyDescent="0.2">
      <c r="B34" s="39">
        <v>26</v>
      </c>
      <c r="C34" s="87" t="str">
        <f t="shared" si="0"/>
        <v/>
      </c>
      <c r="D34" s="87"/>
      <c r="E34" s="39"/>
      <c r="F34" s="8"/>
      <c r="G34" s="39"/>
      <c r="H34" s="88"/>
      <c r="I34" s="88"/>
      <c r="J34" s="39"/>
      <c r="K34" s="89" t="str">
        <f t="shared" si="3"/>
        <v/>
      </c>
      <c r="L34" s="90"/>
      <c r="M34" s="6" t="str">
        <f>IF(J34="","",(K34/J34)/LOOKUP(RIGHT($D$2,3),定数!$A$6:$A$13,定数!$B$6:$B$13))</f>
        <v/>
      </c>
      <c r="N34" s="39"/>
      <c r="O34" s="8"/>
      <c r="P34" s="88"/>
      <c r="Q34" s="88"/>
      <c r="R34" s="91" t="str">
        <f>IF(P34="","",T34*M34*LOOKUP(RIGHT($D$2,3),定数!$A$6:$A$13,定数!$B$6:$B$13))</f>
        <v/>
      </c>
      <c r="S34" s="91"/>
      <c r="T34" s="92" t="str">
        <f t="shared" si="4"/>
        <v/>
      </c>
      <c r="U34" s="92"/>
      <c r="V34" t="str">
        <f t="shared" si="7"/>
        <v/>
      </c>
      <c r="W34" t="str">
        <f t="shared" si="2"/>
        <v/>
      </c>
      <c r="X34" s="40" t="str">
        <f t="shared" si="5"/>
        <v/>
      </c>
      <c r="Y34" s="41" t="str">
        <f t="shared" si="6"/>
        <v/>
      </c>
    </row>
    <row r="35" spans="2:25" x14ac:dyDescent="0.2">
      <c r="B35" s="39">
        <v>27</v>
      </c>
      <c r="C35" s="87" t="str">
        <f t="shared" si="0"/>
        <v/>
      </c>
      <c r="D35" s="87"/>
      <c r="E35" s="39"/>
      <c r="F35" s="8"/>
      <c r="G35" s="39"/>
      <c r="H35" s="88"/>
      <c r="I35" s="88"/>
      <c r="J35" s="39"/>
      <c r="K35" s="89" t="str">
        <f t="shared" si="3"/>
        <v/>
      </c>
      <c r="L35" s="90"/>
      <c r="M35" s="6" t="str">
        <f>IF(J35="","",(K35/J35)/LOOKUP(RIGHT($D$2,3),定数!$A$6:$A$13,定数!$B$6:$B$13))</f>
        <v/>
      </c>
      <c r="N35" s="39"/>
      <c r="O35" s="8"/>
      <c r="P35" s="88"/>
      <c r="Q35" s="88"/>
      <c r="R35" s="91" t="str">
        <f>IF(P35="","",T35*M35*LOOKUP(RIGHT($D$2,3),定数!$A$6:$A$13,定数!$B$6:$B$13))</f>
        <v/>
      </c>
      <c r="S35" s="91"/>
      <c r="T35" s="92" t="str">
        <f t="shared" si="4"/>
        <v/>
      </c>
      <c r="U35" s="92"/>
      <c r="V35" t="str">
        <f t="shared" si="7"/>
        <v/>
      </c>
      <c r="W35" t="str">
        <f t="shared" si="2"/>
        <v/>
      </c>
      <c r="X35" s="40" t="str">
        <f t="shared" si="5"/>
        <v/>
      </c>
      <c r="Y35" s="41" t="str">
        <f t="shared" si="6"/>
        <v/>
      </c>
    </row>
    <row r="36" spans="2:25" x14ac:dyDescent="0.2">
      <c r="B36" s="39">
        <v>28</v>
      </c>
      <c r="C36" s="87" t="str">
        <f t="shared" si="0"/>
        <v/>
      </c>
      <c r="D36" s="87"/>
      <c r="E36" s="39"/>
      <c r="F36" s="8"/>
      <c r="G36" s="39"/>
      <c r="H36" s="88"/>
      <c r="I36" s="88"/>
      <c r="J36" s="39"/>
      <c r="K36" s="89" t="str">
        <f t="shared" si="3"/>
        <v/>
      </c>
      <c r="L36" s="90"/>
      <c r="M36" s="6" t="str">
        <f>IF(J36="","",(K36/J36)/LOOKUP(RIGHT($D$2,3),定数!$A$6:$A$13,定数!$B$6:$B$13))</f>
        <v/>
      </c>
      <c r="N36" s="39"/>
      <c r="O36" s="8"/>
      <c r="P36" s="88"/>
      <c r="Q36" s="88"/>
      <c r="R36" s="91" t="str">
        <f>IF(P36="","",T36*M36*LOOKUP(RIGHT($D$2,3),定数!$A$6:$A$13,定数!$B$6:$B$13))</f>
        <v/>
      </c>
      <c r="S36" s="91"/>
      <c r="T36" s="92" t="str">
        <f t="shared" si="4"/>
        <v/>
      </c>
      <c r="U36" s="92"/>
      <c r="V36" t="str">
        <f t="shared" si="7"/>
        <v/>
      </c>
      <c r="W36" t="str">
        <f t="shared" si="2"/>
        <v/>
      </c>
      <c r="X36" s="40" t="str">
        <f t="shared" si="5"/>
        <v/>
      </c>
      <c r="Y36" s="41" t="str">
        <f t="shared" si="6"/>
        <v/>
      </c>
    </row>
    <row r="37" spans="2:25" x14ac:dyDescent="0.2">
      <c r="B37" s="39">
        <v>29</v>
      </c>
      <c r="C37" s="87" t="str">
        <f t="shared" si="0"/>
        <v/>
      </c>
      <c r="D37" s="87"/>
      <c r="E37" s="39"/>
      <c r="F37" s="8"/>
      <c r="G37" s="39"/>
      <c r="H37" s="88"/>
      <c r="I37" s="88"/>
      <c r="J37" s="39"/>
      <c r="K37" s="89" t="str">
        <f t="shared" si="3"/>
        <v/>
      </c>
      <c r="L37" s="90"/>
      <c r="M37" s="6" t="str">
        <f>IF(J37="","",(K37/J37)/LOOKUP(RIGHT($D$2,3),定数!$A$6:$A$13,定数!$B$6:$B$13))</f>
        <v/>
      </c>
      <c r="N37" s="39"/>
      <c r="O37" s="8"/>
      <c r="P37" s="88"/>
      <c r="Q37" s="88"/>
      <c r="R37" s="91" t="str">
        <f>IF(P37="","",T37*M37*LOOKUP(RIGHT($D$2,3),定数!$A$6:$A$13,定数!$B$6:$B$13))</f>
        <v/>
      </c>
      <c r="S37" s="91"/>
      <c r="T37" s="92" t="str">
        <f t="shared" si="4"/>
        <v/>
      </c>
      <c r="U37" s="92"/>
      <c r="V37" t="str">
        <f t="shared" si="7"/>
        <v/>
      </c>
      <c r="W37" t="str">
        <f t="shared" si="2"/>
        <v/>
      </c>
      <c r="X37" s="40" t="str">
        <f t="shared" si="5"/>
        <v/>
      </c>
      <c r="Y37" s="41" t="str">
        <f t="shared" si="6"/>
        <v/>
      </c>
    </row>
    <row r="38" spans="2:25" x14ac:dyDescent="0.2">
      <c r="B38" s="39">
        <v>30</v>
      </c>
      <c r="C38" s="87" t="str">
        <f t="shared" si="0"/>
        <v/>
      </c>
      <c r="D38" s="87"/>
      <c r="E38" s="39"/>
      <c r="F38" s="8"/>
      <c r="G38" s="39"/>
      <c r="H38" s="88"/>
      <c r="I38" s="88"/>
      <c r="J38" s="39"/>
      <c r="K38" s="89" t="str">
        <f t="shared" si="3"/>
        <v/>
      </c>
      <c r="L38" s="90"/>
      <c r="M38" s="6" t="str">
        <f>IF(J38="","",(K38/J38)/LOOKUP(RIGHT($D$2,3),定数!$A$6:$A$13,定数!$B$6:$B$13))</f>
        <v/>
      </c>
      <c r="N38" s="39"/>
      <c r="O38" s="8"/>
      <c r="P38" s="88"/>
      <c r="Q38" s="88"/>
      <c r="R38" s="91" t="str">
        <f>IF(P38="","",T38*M38*LOOKUP(RIGHT($D$2,3),定数!$A$6:$A$13,定数!$B$6:$B$13))</f>
        <v/>
      </c>
      <c r="S38" s="91"/>
      <c r="T38" s="92" t="str">
        <f t="shared" si="4"/>
        <v/>
      </c>
      <c r="U38" s="92"/>
      <c r="V38" t="str">
        <f t="shared" si="7"/>
        <v/>
      </c>
      <c r="W38" t="str">
        <f t="shared" si="2"/>
        <v/>
      </c>
      <c r="X38" s="40" t="str">
        <f t="shared" si="5"/>
        <v/>
      </c>
      <c r="Y38" s="41" t="str">
        <f t="shared" si="6"/>
        <v/>
      </c>
    </row>
    <row r="39" spans="2:25" x14ac:dyDescent="0.2">
      <c r="B39" s="39">
        <v>31</v>
      </c>
      <c r="C39" s="87" t="str">
        <f t="shared" si="0"/>
        <v/>
      </c>
      <c r="D39" s="87"/>
      <c r="E39" s="39"/>
      <c r="F39" s="8"/>
      <c r="G39" s="39"/>
      <c r="H39" s="88"/>
      <c r="I39" s="88"/>
      <c r="J39" s="39"/>
      <c r="K39" s="89" t="str">
        <f t="shared" si="3"/>
        <v/>
      </c>
      <c r="L39" s="90"/>
      <c r="M39" s="6" t="str">
        <f>IF(J39="","",(K39/J39)/LOOKUP(RIGHT($D$2,3),定数!$A$6:$A$13,定数!$B$6:$B$13))</f>
        <v/>
      </c>
      <c r="N39" s="39"/>
      <c r="O39" s="8"/>
      <c r="P39" s="88"/>
      <c r="Q39" s="88"/>
      <c r="R39" s="91" t="str">
        <f>IF(P39="","",T39*M39*LOOKUP(RIGHT($D$2,3),定数!$A$6:$A$13,定数!$B$6:$B$13))</f>
        <v/>
      </c>
      <c r="S39" s="91"/>
      <c r="T39" s="92" t="str">
        <f t="shared" si="4"/>
        <v/>
      </c>
      <c r="U39" s="92"/>
      <c r="V39" t="str">
        <f t="shared" si="7"/>
        <v/>
      </c>
      <c r="W39" t="str">
        <f t="shared" si="2"/>
        <v/>
      </c>
      <c r="X39" s="40" t="str">
        <f t="shared" si="5"/>
        <v/>
      </c>
      <c r="Y39" s="41" t="str">
        <f t="shared" si="6"/>
        <v/>
      </c>
    </row>
    <row r="40" spans="2:25" x14ac:dyDescent="0.2">
      <c r="B40" s="39">
        <v>32</v>
      </c>
      <c r="C40" s="87" t="str">
        <f t="shared" si="0"/>
        <v/>
      </c>
      <c r="D40" s="87"/>
      <c r="E40" s="39"/>
      <c r="F40" s="8"/>
      <c r="G40" s="39"/>
      <c r="H40" s="88"/>
      <c r="I40" s="88"/>
      <c r="J40" s="39"/>
      <c r="K40" s="89" t="str">
        <f t="shared" si="3"/>
        <v/>
      </c>
      <c r="L40" s="90"/>
      <c r="M40" s="6" t="str">
        <f>IF(J40="","",(K40/J40)/LOOKUP(RIGHT($D$2,3),定数!$A$6:$A$13,定数!$B$6:$B$13))</f>
        <v/>
      </c>
      <c r="N40" s="39"/>
      <c r="O40" s="8"/>
      <c r="P40" s="88"/>
      <c r="Q40" s="88"/>
      <c r="R40" s="91" t="str">
        <f>IF(P40="","",T40*M40*LOOKUP(RIGHT($D$2,3),定数!$A$6:$A$13,定数!$B$6:$B$13))</f>
        <v/>
      </c>
      <c r="S40" s="91"/>
      <c r="T40" s="92" t="str">
        <f t="shared" si="4"/>
        <v/>
      </c>
      <c r="U40" s="92"/>
      <c r="V40" t="str">
        <f t="shared" si="7"/>
        <v/>
      </c>
      <c r="W40" t="str">
        <f t="shared" si="2"/>
        <v/>
      </c>
      <c r="X40" s="40" t="str">
        <f t="shared" si="5"/>
        <v/>
      </c>
      <c r="Y40" s="41" t="str">
        <f t="shared" si="6"/>
        <v/>
      </c>
    </row>
    <row r="41" spans="2:25" x14ac:dyDescent="0.2">
      <c r="B41" s="39">
        <v>33</v>
      </c>
      <c r="C41" s="87" t="str">
        <f t="shared" si="0"/>
        <v/>
      </c>
      <c r="D41" s="87"/>
      <c r="E41" s="39"/>
      <c r="F41" s="8"/>
      <c r="G41" s="39"/>
      <c r="H41" s="88"/>
      <c r="I41" s="88"/>
      <c r="J41" s="39"/>
      <c r="K41" s="89" t="str">
        <f t="shared" si="3"/>
        <v/>
      </c>
      <c r="L41" s="90"/>
      <c r="M41" s="6" t="str">
        <f>IF(J41="","",(K41/J41)/LOOKUP(RIGHT($D$2,3),定数!$A$6:$A$13,定数!$B$6:$B$13))</f>
        <v/>
      </c>
      <c r="N41" s="39"/>
      <c r="O41" s="8"/>
      <c r="P41" s="88"/>
      <c r="Q41" s="88"/>
      <c r="R41" s="91" t="str">
        <f>IF(P41="","",T41*M41*LOOKUP(RIGHT($D$2,3),定数!$A$6:$A$13,定数!$B$6:$B$13))</f>
        <v/>
      </c>
      <c r="S41" s="91"/>
      <c r="T41" s="92" t="str">
        <f t="shared" si="4"/>
        <v/>
      </c>
      <c r="U41" s="92"/>
      <c r="V41" t="str">
        <f t="shared" si="7"/>
        <v/>
      </c>
      <c r="W41" t="str">
        <f t="shared" si="2"/>
        <v/>
      </c>
      <c r="X41" s="40" t="str">
        <f t="shared" si="5"/>
        <v/>
      </c>
      <c r="Y41" s="41" t="str">
        <f t="shared" si="6"/>
        <v/>
      </c>
    </row>
    <row r="42" spans="2:25" x14ac:dyDescent="0.2">
      <c r="B42" s="39">
        <v>34</v>
      </c>
      <c r="C42" s="87" t="str">
        <f t="shared" si="0"/>
        <v/>
      </c>
      <c r="D42" s="87"/>
      <c r="E42" s="39"/>
      <c r="F42" s="8"/>
      <c r="G42" s="39"/>
      <c r="H42" s="88"/>
      <c r="I42" s="88"/>
      <c r="J42" s="39"/>
      <c r="K42" s="89" t="str">
        <f t="shared" si="3"/>
        <v/>
      </c>
      <c r="L42" s="90"/>
      <c r="M42" s="6" t="str">
        <f>IF(J42="","",(K42/J42)/LOOKUP(RIGHT($D$2,3),定数!$A$6:$A$13,定数!$B$6:$B$13))</f>
        <v/>
      </c>
      <c r="N42" s="39"/>
      <c r="O42" s="8"/>
      <c r="P42" s="88"/>
      <c r="Q42" s="88"/>
      <c r="R42" s="91" t="str">
        <f>IF(P42="","",T42*M42*LOOKUP(RIGHT($D$2,3),定数!$A$6:$A$13,定数!$B$6:$B$13))</f>
        <v/>
      </c>
      <c r="S42" s="91"/>
      <c r="T42" s="92" t="str">
        <f t="shared" si="4"/>
        <v/>
      </c>
      <c r="U42" s="92"/>
      <c r="V42" t="str">
        <f t="shared" si="7"/>
        <v/>
      </c>
      <c r="W42" t="str">
        <f t="shared" si="2"/>
        <v/>
      </c>
      <c r="X42" s="40" t="str">
        <f t="shared" si="5"/>
        <v/>
      </c>
      <c r="Y42" s="41" t="str">
        <f t="shared" si="6"/>
        <v/>
      </c>
    </row>
    <row r="43" spans="2:25" x14ac:dyDescent="0.2">
      <c r="B43" s="39">
        <v>35</v>
      </c>
      <c r="C43" s="87" t="str">
        <f t="shared" si="0"/>
        <v/>
      </c>
      <c r="D43" s="87"/>
      <c r="E43" s="39"/>
      <c r="F43" s="8"/>
      <c r="G43" s="39"/>
      <c r="H43" s="88"/>
      <c r="I43" s="88"/>
      <c r="J43" s="39"/>
      <c r="K43" s="89" t="str">
        <f t="shared" si="3"/>
        <v/>
      </c>
      <c r="L43" s="90"/>
      <c r="M43" s="6" t="str">
        <f>IF(J43="","",(K43/J43)/LOOKUP(RIGHT($D$2,3),定数!$A$6:$A$13,定数!$B$6:$B$13))</f>
        <v/>
      </c>
      <c r="N43" s="39"/>
      <c r="O43" s="8"/>
      <c r="P43" s="88"/>
      <c r="Q43" s="88"/>
      <c r="R43" s="91" t="str">
        <f>IF(P43="","",T43*M43*LOOKUP(RIGHT($D$2,3),定数!$A$6:$A$13,定数!$B$6:$B$13))</f>
        <v/>
      </c>
      <c r="S43" s="91"/>
      <c r="T43" s="92" t="str">
        <f t="shared" si="4"/>
        <v/>
      </c>
      <c r="U43" s="92"/>
      <c r="V43" t="str">
        <f t="shared" si="7"/>
        <v/>
      </c>
      <c r="W43" t="str">
        <f t="shared" si="2"/>
        <v/>
      </c>
      <c r="X43" s="40" t="str">
        <f t="shared" si="5"/>
        <v/>
      </c>
      <c r="Y43" s="41" t="str">
        <f t="shared" si="6"/>
        <v/>
      </c>
    </row>
    <row r="44" spans="2:25" x14ac:dyDescent="0.2">
      <c r="B44" s="39">
        <v>36</v>
      </c>
      <c r="C44" s="87" t="str">
        <f t="shared" si="0"/>
        <v/>
      </c>
      <c r="D44" s="87"/>
      <c r="E44" s="39"/>
      <c r="F44" s="8"/>
      <c r="G44" s="39"/>
      <c r="H44" s="88"/>
      <c r="I44" s="88"/>
      <c r="J44" s="39"/>
      <c r="K44" s="89" t="str">
        <f t="shared" si="3"/>
        <v/>
      </c>
      <c r="L44" s="90"/>
      <c r="M44" s="6" t="str">
        <f>IF(J44="","",(K44/J44)/LOOKUP(RIGHT($D$2,3),定数!$A$6:$A$13,定数!$B$6:$B$13))</f>
        <v/>
      </c>
      <c r="N44" s="39"/>
      <c r="O44" s="8"/>
      <c r="P44" s="88"/>
      <c r="Q44" s="88"/>
      <c r="R44" s="91" t="str">
        <f>IF(P44="","",T44*M44*LOOKUP(RIGHT($D$2,3),定数!$A$6:$A$13,定数!$B$6:$B$13))</f>
        <v/>
      </c>
      <c r="S44" s="91"/>
      <c r="T44" s="92" t="str">
        <f t="shared" si="4"/>
        <v/>
      </c>
      <c r="U44" s="92"/>
      <c r="V44" t="str">
        <f t="shared" si="7"/>
        <v/>
      </c>
      <c r="W44" t="str">
        <f t="shared" si="2"/>
        <v/>
      </c>
      <c r="X44" s="40" t="str">
        <f t="shared" si="5"/>
        <v/>
      </c>
      <c r="Y44" s="41" t="str">
        <f t="shared" si="6"/>
        <v/>
      </c>
    </row>
    <row r="45" spans="2:25" x14ac:dyDescent="0.2">
      <c r="B45" s="39">
        <v>37</v>
      </c>
      <c r="C45" s="87" t="str">
        <f t="shared" si="0"/>
        <v/>
      </c>
      <c r="D45" s="87"/>
      <c r="E45" s="39"/>
      <c r="F45" s="8"/>
      <c r="G45" s="39"/>
      <c r="H45" s="88"/>
      <c r="I45" s="88"/>
      <c r="J45" s="39"/>
      <c r="K45" s="89" t="str">
        <f t="shared" si="3"/>
        <v/>
      </c>
      <c r="L45" s="90"/>
      <c r="M45" s="6" t="str">
        <f>IF(J45="","",(K45/J45)/LOOKUP(RIGHT($D$2,3),定数!$A$6:$A$13,定数!$B$6:$B$13))</f>
        <v/>
      </c>
      <c r="N45" s="39"/>
      <c r="O45" s="8"/>
      <c r="P45" s="88"/>
      <c r="Q45" s="88"/>
      <c r="R45" s="91" t="str">
        <f>IF(P45="","",T45*M45*LOOKUP(RIGHT($D$2,3),定数!$A$6:$A$13,定数!$B$6:$B$13))</f>
        <v/>
      </c>
      <c r="S45" s="91"/>
      <c r="T45" s="92" t="str">
        <f t="shared" si="4"/>
        <v/>
      </c>
      <c r="U45" s="92"/>
      <c r="V45" t="str">
        <f t="shared" si="7"/>
        <v/>
      </c>
      <c r="W45" t="str">
        <f t="shared" si="2"/>
        <v/>
      </c>
      <c r="X45" s="40" t="str">
        <f t="shared" si="5"/>
        <v/>
      </c>
      <c r="Y45" s="41" t="str">
        <f t="shared" si="6"/>
        <v/>
      </c>
    </row>
    <row r="46" spans="2:25" x14ac:dyDescent="0.2">
      <c r="B46" s="39">
        <v>38</v>
      </c>
      <c r="C46" s="87" t="str">
        <f t="shared" si="0"/>
        <v/>
      </c>
      <c r="D46" s="87"/>
      <c r="E46" s="39"/>
      <c r="F46" s="8"/>
      <c r="G46" s="39"/>
      <c r="H46" s="88"/>
      <c r="I46" s="88"/>
      <c r="J46" s="39"/>
      <c r="K46" s="89" t="str">
        <f t="shared" si="3"/>
        <v/>
      </c>
      <c r="L46" s="90"/>
      <c r="M46" s="6" t="str">
        <f>IF(J46="","",(K46/J46)/LOOKUP(RIGHT($D$2,3),定数!$A$6:$A$13,定数!$B$6:$B$13))</f>
        <v/>
      </c>
      <c r="N46" s="39"/>
      <c r="O46" s="8"/>
      <c r="P46" s="88"/>
      <c r="Q46" s="88"/>
      <c r="R46" s="91" t="str">
        <f>IF(P46="","",T46*M46*LOOKUP(RIGHT($D$2,3),定数!$A$6:$A$13,定数!$B$6:$B$13))</f>
        <v/>
      </c>
      <c r="S46" s="91"/>
      <c r="T46" s="92" t="str">
        <f t="shared" si="4"/>
        <v/>
      </c>
      <c r="U46" s="92"/>
      <c r="V46" t="str">
        <f t="shared" si="7"/>
        <v/>
      </c>
      <c r="W46" t="str">
        <f t="shared" si="2"/>
        <v/>
      </c>
      <c r="X46" s="40" t="str">
        <f t="shared" si="5"/>
        <v/>
      </c>
      <c r="Y46" s="41" t="str">
        <f t="shared" si="6"/>
        <v/>
      </c>
    </row>
    <row r="47" spans="2:25" x14ac:dyDescent="0.2">
      <c r="B47" s="39">
        <v>39</v>
      </c>
      <c r="C47" s="87" t="str">
        <f t="shared" si="0"/>
        <v/>
      </c>
      <c r="D47" s="87"/>
      <c r="E47" s="39"/>
      <c r="F47" s="8"/>
      <c r="G47" s="39"/>
      <c r="H47" s="88"/>
      <c r="I47" s="88"/>
      <c r="J47" s="39"/>
      <c r="K47" s="89" t="str">
        <f t="shared" si="3"/>
        <v/>
      </c>
      <c r="L47" s="90"/>
      <c r="M47" s="6" t="str">
        <f>IF(J47="","",(K47/J47)/LOOKUP(RIGHT($D$2,3),定数!$A$6:$A$13,定数!$B$6:$B$13))</f>
        <v/>
      </c>
      <c r="N47" s="39"/>
      <c r="O47" s="8"/>
      <c r="P47" s="88"/>
      <c r="Q47" s="88"/>
      <c r="R47" s="91" t="str">
        <f>IF(P47="","",T47*M47*LOOKUP(RIGHT($D$2,3),定数!$A$6:$A$13,定数!$B$6:$B$13))</f>
        <v/>
      </c>
      <c r="S47" s="91"/>
      <c r="T47" s="92" t="str">
        <f t="shared" si="4"/>
        <v/>
      </c>
      <c r="U47" s="92"/>
      <c r="V47" t="str">
        <f t="shared" si="7"/>
        <v/>
      </c>
      <c r="W47" t="str">
        <f t="shared" si="2"/>
        <v/>
      </c>
      <c r="X47" s="40" t="str">
        <f t="shared" si="5"/>
        <v/>
      </c>
      <c r="Y47" s="41" t="str">
        <f t="shared" si="6"/>
        <v/>
      </c>
    </row>
    <row r="48" spans="2:25" x14ac:dyDescent="0.2">
      <c r="B48" s="39">
        <v>40</v>
      </c>
      <c r="C48" s="87" t="str">
        <f t="shared" si="0"/>
        <v/>
      </c>
      <c r="D48" s="87"/>
      <c r="E48" s="39"/>
      <c r="F48" s="8"/>
      <c r="G48" s="39"/>
      <c r="H48" s="88"/>
      <c r="I48" s="88"/>
      <c r="J48" s="39"/>
      <c r="K48" s="89" t="str">
        <f t="shared" si="3"/>
        <v/>
      </c>
      <c r="L48" s="90"/>
      <c r="M48" s="6" t="str">
        <f>IF(J48="","",(K48/J48)/LOOKUP(RIGHT($D$2,3),定数!$A$6:$A$13,定数!$B$6:$B$13))</f>
        <v/>
      </c>
      <c r="N48" s="39"/>
      <c r="O48" s="8"/>
      <c r="P48" s="88"/>
      <c r="Q48" s="88"/>
      <c r="R48" s="91" t="str">
        <f>IF(P48="","",T48*M48*LOOKUP(RIGHT($D$2,3),定数!$A$6:$A$13,定数!$B$6:$B$13))</f>
        <v/>
      </c>
      <c r="S48" s="91"/>
      <c r="T48" s="92" t="str">
        <f t="shared" si="4"/>
        <v/>
      </c>
      <c r="U48" s="92"/>
      <c r="V48" t="str">
        <f t="shared" si="7"/>
        <v/>
      </c>
      <c r="W48" t="str">
        <f t="shared" si="2"/>
        <v/>
      </c>
      <c r="X48" s="40" t="str">
        <f t="shared" si="5"/>
        <v/>
      </c>
      <c r="Y48" s="41" t="str">
        <f t="shared" si="6"/>
        <v/>
      </c>
    </row>
    <row r="49" spans="2:25" x14ac:dyDescent="0.2">
      <c r="B49" s="39">
        <v>41</v>
      </c>
      <c r="C49" s="87" t="str">
        <f t="shared" si="0"/>
        <v/>
      </c>
      <c r="D49" s="87"/>
      <c r="E49" s="39"/>
      <c r="F49" s="8"/>
      <c r="G49" s="39"/>
      <c r="H49" s="88"/>
      <c r="I49" s="88"/>
      <c r="J49" s="39"/>
      <c r="K49" s="89" t="str">
        <f t="shared" si="3"/>
        <v/>
      </c>
      <c r="L49" s="90"/>
      <c r="M49" s="6" t="str">
        <f>IF(J49="","",(K49/J49)/LOOKUP(RIGHT($D$2,3),定数!$A$6:$A$13,定数!$B$6:$B$13))</f>
        <v/>
      </c>
      <c r="N49" s="39"/>
      <c r="O49" s="8"/>
      <c r="P49" s="88"/>
      <c r="Q49" s="88"/>
      <c r="R49" s="91" t="str">
        <f>IF(P49="","",T49*M49*LOOKUP(RIGHT($D$2,3),定数!$A$6:$A$13,定数!$B$6:$B$13))</f>
        <v/>
      </c>
      <c r="S49" s="91"/>
      <c r="T49" s="92" t="str">
        <f t="shared" si="4"/>
        <v/>
      </c>
      <c r="U49" s="92"/>
      <c r="V49" t="str">
        <f t="shared" si="7"/>
        <v/>
      </c>
      <c r="W49" t="str">
        <f t="shared" si="2"/>
        <v/>
      </c>
      <c r="X49" s="40" t="str">
        <f t="shared" si="5"/>
        <v/>
      </c>
      <c r="Y49" s="41" t="str">
        <f t="shared" si="6"/>
        <v/>
      </c>
    </row>
    <row r="50" spans="2:25" x14ac:dyDescent="0.2">
      <c r="B50" s="39">
        <v>42</v>
      </c>
      <c r="C50" s="87" t="str">
        <f t="shared" si="0"/>
        <v/>
      </c>
      <c r="D50" s="87"/>
      <c r="E50" s="39"/>
      <c r="F50" s="8"/>
      <c r="G50" s="39"/>
      <c r="H50" s="88"/>
      <c r="I50" s="88"/>
      <c r="J50" s="39"/>
      <c r="K50" s="89" t="str">
        <f t="shared" si="3"/>
        <v/>
      </c>
      <c r="L50" s="90"/>
      <c r="M50" s="6" t="str">
        <f>IF(J50="","",(K50/J50)/LOOKUP(RIGHT($D$2,3),定数!$A$6:$A$13,定数!$B$6:$B$13))</f>
        <v/>
      </c>
      <c r="N50" s="39"/>
      <c r="O50" s="8"/>
      <c r="P50" s="88"/>
      <c r="Q50" s="88"/>
      <c r="R50" s="91" t="str">
        <f>IF(P50="","",T50*M50*LOOKUP(RIGHT($D$2,3),定数!$A$6:$A$13,定数!$B$6:$B$13))</f>
        <v/>
      </c>
      <c r="S50" s="91"/>
      <c r="T50" s="92" t="str">
        <f t="shared" si="4"/>
        <v/>
      </c>
      <c r="U50" s="92"/>
      <c r="V50" t="str">
        <f t="shared" si="7"/>
        <v/>
      </c>
      <c r="W50" t="str">
        <f t="shared" si="2"/>
        <v/>
      </c>
      <c r="X50" s="40" t="str">
        <f t="shared" si="5"/>
        <v/>
      </c>
      <c r="Y50" s="41" t="str">
        <f t="shared" si="6"/>
        <v/>
      </c>
    </row>
    <row r="51" spans="2:25" x14ac:dyDescent="0.2">
      <c r="B51" s="39">
        <v>43</v>
      </c>
      <c r="C51" s="87" t="str">
        <f t="shared" si="0"/>
        <v/>
      </c>
      <c r="D51" s="87"/>
      <c r="E51" s="39"/>
      <c r="F51" s="8"/>
      <c r="G51" s="39"/>
      <c r="H51" s="88"/>
      <c r="I51" s="88"/>
      <c r="J51" s="39"/>
      <c r="K51" s="89" t="str">
        <f t="shared" si="3"/>
        <v/>
      </c>
      <c r="L51" s="90"/>
      <c r="M51" s="6" t="str">
        <f>IF(J51="","",(K51/J51)/LOOKUP(RIGHT($D$2,3),定数!$A$6:$A$13,定数!$B$6:$B$13))</f>
        <v/>
      </c>
      <c r="N51" s="39"/>
      <c r="O51" s="8"/>
      <c r="P51" s="88"/>
      <c r="Q51" s="88"/>
      <c r="R51" s="91" t="str">
        <f>IF(P51="","",T51*M51*LOOKUP(RIGHT($D$2,3),定数!$A$6:$A$13,定数!$B$6:$B$13))</f>
        <v/>
      </c>
      <c r="S51" s="91"/>
      <c r="T51" s="92" t="str">
        <f t="shared" si="4"/>
        <v/>
      </c>
      <c r="U51" s="92"/>
      <c r="V51" t="str">
        <f t="shared" si="7"/>
        <v/>
      </c>
      <c r="W51" t="str">
        <f t="shared" si="2"/>
        <v/>
      </c>
      <c r="X51" s="40" t="str">
        <f t="shared" si="5"/>
        <v/>
      </c>
      <c r="Y51" s="41" t="str">
        <f t="shared" si="6"/>
        <v/>
      </c>
    </row>
    <row r="52" spans="2:25" x14ac:dyDescent="0.2">
      <c r="B52" s="39">
        <v>44</v>
      </c>
      <c r="C52" s="87" t="str">
        <f t="shared" si="0"/>
        <v/>
      </c>
      <c r="D52" s="87"/>
      <c r="E52" s="39"/>
      <c r="F52" s="8"/>
      <c r="G52" s="39"/>
      <c r="H52" s="88"/>
      <c r="I52" s="88"/>
      <c r="J52" s="39"/>
      <c r="K52" s="89" t="str">
        <f t="shared" si="3"/>
        <v/>
      </c>
      <c r="L52" s="90"/>
      <c r="M52" s="6" t="str">
        <f>IF(J52="","",(K52/J52)/LOOKUP(RIGHT($D$2,3),定数!$A$6:$A$13,定数!$B$6:$B$13))</f>
        <v/>
      </c>
      <c r="N52" s="39"/>
      <c r="O52" s="8"/>
      <c r="P52" s="88"/>
      <c r="Q52" s="88"/>
      <c r="R52" s="91" t="str">
        <f>IF(P52="","",T52*M52*LOOKUP(RIGHT($D$2,3),定数!$A$6:$A$13,定数!$B$6:$B$13))</f>
        <v/>
      </c>
      <c r="S52" s="91"/>
      <c r="T52" s="92" t="str">
        <f t="shared" si="4"/>
        <v/>
      </c>
      <c r="U52" s="92"/>
      <c r="V52" t="str">
        <f t="shared" si="7"/>
        <v/>
      </c>
      <c r="W52" t="str">
        <f t="shared" si="2"/>
        <v/>
      </c>
      <c r="X52" s="40" t="str">
        <f t="shared" si="5"/>
        <v/>
      </c>
      <c r="Y52" s="41" t="str">
        <f t="shared" si="6"/>
        <v/>
      </c>
    </row>
    <row r="53" spans="2:25" x14ac:dyDescent="0.2">
      <c r="B53" s="39">
        <v>45</v>
      </c>
      <c r="C53" s="87" t="str">
        <f t="shared" si="0"/>
        <v/>
      </c>
      <c r="D53" s="87"/>
      <c r="E53" s="39"/>
      <c r="F53" s="8"/>
      <c r="G53" s="39"/>
      <c r="H53" s="88"/>
      <c r="I53" s="88"/>
      <c r="J53" s="39"/>
      <c r="K53" s="89" t="str">
        <f t="shared" si="3"/>
        <v/>
      </c>
      <c r="L53" s="90"/>
      <c r="M53" s="6" t="str">
        <f>IF(J53="","",(K53/J53)/LOOKUP(RIGHT($D$2,3),定数!$A$6:$A$13,定数!$B$6:$B$13))</f>
        <v/>
      </c>
      <c r="N53" s="39"/>
      <c r="O53" s="8"/>
      <c r="P53" s="88"/>
      <c r="Q53" s="88"/>
      <c r="R53" s="91" t="str">
        <f>IF(P53="","",T53*M53*LOOKUP(RIGHT($D$2,3),定数!$A$6:$A$13,定数!$B$6:$B$13))</f>
        <v/>
      </c>
      <c r="S53" s="91"/>
      <c r="T53" s="92" t="str">
        <f t="shared" si="4"/>
        <v/>
      </c>
      <c r="U53" s="92"/>
      <c r="V53" t="str">
        <f t="shared" si="7"/>
        <v/>
      </c>
      <c r="W53" t="str">
        <f t="shared" si="2"/>
        <v/>
      </c>
      <c r="X53" s="40" t="str">
        <f t="shared" si="5"/>
        <v/>
      </c>
      <c r="Y53" s="41" t="str">
        <f t="shared" si="6"/>
        <v/>
      </c>
    </row>
    <row r="54" spans="2:25" x14ac:dyDescent="0.2">
      <c r="B54" s="39">
        <v>46</v>
      </c>
      <c r="C54" s="87" t="str">
        <f t="shared" si="0"/>
        <v/>
      </c>
      <c r="D54" s="87"/>
      <c r="E54" s="39"/>
      <c r="F54" s="8"/>
      <c r="G54" s="39"/>
      <c r="H54" s="88"/>
      <c r="I54" s="88"/>
      <c r="J54" s="39"/>
      <c r="K54" s="89" t="str">
        <f t="shared" si="3"/>
        <v/>
      </c>
      <c r="L54" s="90"/>
      <c r="M54" s="6" t="str">
        <f>IF(J54="","",(K54/J54)/LOOKUP(RIGHT($D$2,3),定数!$A$6:$A$13,定数!$B$6:$B$13))</f>
        <v/>
      </c>
      <c r="N54" s="39"/>
      <c r="O54" s="8"/>
      <c r="P54" s="88"/>
      <c r="Q54" s="88"/>
      <c r="R54" s="91" t="str">
        <f>IF(P54="","",T54*M54*LOOKUP(RIGHT($D$2,3),定数!$A$6:$A$13,定数!$B$6:$B$13))</f>
        <v/>
      </c>
      <c r="S54" s="91"/>
      <c r="T54" s="92" t="str">
        <f t="shared" si="4"/>
        <v/>
      </c>
      <c r="U54" s="92"/>
      <c r="V54" t="str">
        <f t="shared" si="7"/>
        <v/>
      </c>
      <c r="W54" t="str">
        <f t="shared" si="2"/>
        <v/>
      </c>
      <c r="X54" s="40" t="str">
        <f t="shared" si="5"/>
        <v/>
      </c>
      <c r="Y54" s="41" t="str">
        <f t="shared" si="6"/>
        <v/>
      </c>
    </row>
    <row r="55" spans="2:25" x14ac:dyDescent="0.2">
      <c r="B55" s="39">
        <v>47</v>
      </c>
      <c r="C55" s="87" t="str">
        <f t="shared" si="0"/>
        <v/>
      </c>
      <c r="D55" s="87"/>
      <c r="E55" s="39"/>
      <c r="F55" s="8"/>
      <c r="G55" s="39"/>
      <c r="H55" s="88"/>
      <c r="I55" s="88"/>
      <c r="J55" s="39"/>
      <c r="K55" s="89" t="str">
        <f t="shared" si="3"/>
        <v/>
      </c>
      <c r="L55" s="90"/>
      <c r="M55" s="6" t="str">
        <f>IF(J55="","",(K55/J55)/LOOKUP(RIGHT($D$2,3),定数!$A$6:$A$13,定数!$B$6:$B$13))</f>
        <v/>
      </c>
      <c r="N55" s="39"/>
      <c r="O55" s="8"/>
      <c r="P55" s="88"/>
      <c r="Q55" s="88"/>
      <c r="R55" s="91" t="str">
        <f>IF(P55="","",T55*M55*LOOKUP(RIGHT($D$2,3),定数!$A$6:$A$13,定数!$B$6:$B$13))</f>
        <v/>
      </c>
      <c r="S55" s="91"/>
      <c r="T55" s="92" t="str">
        <f t="shared" si="4"/>
        <v/>
      </c>
      <c r="U55" s="92"/>
      <c r="V55" t="str">
        <f t="shared" si="7"/>
        <v/>
      </c>
      <c r="W55" t="str">
        <f t="shared" si="2"/>
        <v/>
      </c>
      <c r="X55" s="40" t="str">
        <f t="shared" si="5"/>
        <v/>
      </c>
      <c r="Y55" s="41" t="str">
        <f t="shared" si="6"/>
        <v/>
      </c>
    </row>
    <row r="56" spans="2:25" x14ac:dyDescent="0.2">
      <c r="B56" s="39">
        <v>48</v>
      </c>
      <c r="C56" s="87" t="str">
        <f t="shared" si="0"/>
        <v/>
      </c>
      <c r="D56" s="87"/>
      <c r="E56" s="39"/>
      <c r="F56" s="8"/>
      <c r="G56" s="39"/>
      <c r="H56" s="88"/>
      <c r="I56" s="88"/>
      <c r="J56" s="39"/>
      <c r="K56" s="89" t="str">
        <f t="shared" si="3"/>
        <v/>
      </c>
      <c r="L56" s="90"/>
      <c r="M56" s="6" t="str">
        <f>IF(J56="","",(K56/J56)/LOOKUP(RIGHT($D$2,3),定数!$A$6:$A$13,定数!$B$6:$B$13))</f>
        <v/>
      </c>
      <c r="N56" s="39"/>
      <c r="O56" s="8"/>
      <c r="P56" s="88"/>
      <c r="Q56" s="88"/>
      <c r="R56" s="91" t="str">
        <f>IF(P56="","",T56*M56*LOOKUP(RIGHT($D$2,3),定数!$A$6:$A$13,定数!$B$6:$B$13))</f>
        <v/>
      </c>
      <c r="S56" s="91"/>
      <c r="T56" s="92" t="str">
        <f t="shared" si="4"/>
        <v/>
      </c>
      <c r="U56" s="92"/>
      <c r="V56" t="str">
        <f t="shared" si="7"/>
        <v/>
      </c>
      <c r="W56" t="str">
        <f t="shared" si="2"/>
        <v/>
      </c>
      <c r="X56" s="40" t="str">
        <f t="shared" si="5"/>
        <v/>
      </c>
      <c r="Y56" s="41" t="str">
        <f t="shared" si="6"/>
        <v/>
      </c>
    </row>
    <row r="57" spans="2:25" x14ac:dyDescent="0.2">
      <c r="B57" s="39">
        <v>49</v>
      </c>
      <c r="C57" s="87" t="str">
        <f t="shared" si="0"/>
        <v/>
      </c>
      <c r="D57" s="87"/>
      <c r="E57" s="39"/>
      <c r="F57" s="8"/>
      <c r="G57" s="39"/>
      <c r="H57" s="88"/>
      <c r="I57" s="88"/>
      <c r="J57" s="39"/>
      <c r="K57" s="89" t="str">
        <f t="shared" si="3"/>
        <v/>
      </c>
      <c r="L57" s="90"/>
      <c r="M57" s="6" t="str">
        <f>IF(J57="","",(K57/J57)/LOOKUP(RIGHT($D$2,3),定数!$A$6:$A$13,定数!$B$6:$B$13))</f>
        <v/>
      </c>
      <c r="N57" s="39"/>
      <c r="O57" s="8"/>
      <c r="P57" s="88"/>
      <c r="Q57" s="88"/>
      <c r="R57" s="91" t="str">
        <f>IF(P57="","",T57*M57*LOOKUP(RIGHT($D$2,3),定数!$A$6:$A$13,定数!$B$6:$B$13))</f>
        <v/>
      </c>
      <c r="S57" s="91"/>
      <c r="T57" s="92" t="str">
        <f t="shared" si="4"/>
        <v/>
      </c>
      <c r="U57" s="92"/>
      <c r="V57" t="str">
        <f t="shared" si="7"/>
        <v/>
      </c>
      <c r="W57" t="str">
        <f t="shared" si="2"/>
        <v/>
      </c>
      <c r="X57" s="40" t="str">
        <f t="shared" si="5"/>
        <v/>
      </c>
      <c r="Y57" s="41" t="str">
        <f t="shared" si="6"/>
        <v/>
      </c>
    </row>
    <row r="58" spans="2:25" x14ac:dyDescent="0.2">
      <c r="B58" s="39">
        <v>50</v>
      </c>
      <c r="C58" s="87" t="str">
        <f t="shared" si="0"/>
        <v/>
      </c>
      <c r="D58" s="87"/>
      <c r="E58" s="39"/>
      <c r="F58" s="8"/>
      <c r="G58" s="39"/>
      <c r="H58" s="88"/>
      <c r="I58" s="88"/>
      <c r="J58" s="39"/>
      <c r="K58" s="89" t="str">
        <f t="shared" si="3"/>
        <v/>
      </c>
      <c r="L58" s="90"/>
      <c r="M58" s="6" t="str">
        <f>IF(J58="","",(K58/J58)/LOOKUP(RIGHT($D$2,3),定数!$A$6:$A$13,定数!$B$6:$B$13))</f>
        <v/>
      </c>
      <c r="N58" s="39"/>
      <c r="O58" s="8"/>
      <c r="P58" s="88"/>
      <c r="Q58" s="88"/>
      <c r="R58" s="91" t="str">
        <f>IF(P58="","",T58*M58*LOOKUP(RIGHT($D$2,3),定数!$A$6:$A$13,定数!$B$6:$B$13))</f>
        <v/>
      </c>
      <c r="S58" s="91"/>
      <c r="T58" s="92" t="str">
        <f t="shared" si="4"/>
        <v/>
      </c>
      <c r="U58" s="92"/>
      <c r="V58" t="str">
        <f t="shared" si="7"/>
        <v/>
      </c>
      <c r="W58" t="str">
        <f t="shared" si="2"/>
        <v/>
      </c>
      <c r="X58" s="40" t="str">
        <f t="shared" si="5"/>
        <v/>
      </c>
      <c r="Y58" s="41" t="str">
        <f t="shared" si="6"/>
        <v/>
      </c>
    </row>
    <row r="59" spans="2:25" x14ac:dyDescent="0.2">
      <c r="B59" s="39">
        <v>51</v>
      </c>
      <c r="C59" s="87" t="str">
        <f t="shared" si="0"/>
        <v/>
      </c>
      <c r="D59" s="87"/>
      <c r="E59" s="39"/>
      <c r="F59" s="8"/>
      <c r="G59" s="39"/>
      <c r="H59" s="88"/>
      <c r="I59" s="88"/>
      <c r="J59" s="39"/>
      <c r="K59" s="89" t="str">
        <f t="shared" si="3"/>
        <v/>
      </c>
      <c r="L59" s="90"/>
      <c r="M59" s="6" t="str">
        <f>IF(J59="","",(K59/J59)/LOOKUP(RIGHT($D$2,3),定数!$A$6:$A$13,定数!$B$6:$B$13))</f>
        <v/>
      </c>
      <c r="N59" s="39"/>
      <c r="O59" s="8"/>
      <c r="P59" s="88"/>
      <c r="Q59" s="88"/>
      <c r="R59" s="91" t="str">
        <f>IF(P59="","",T59*M59*LOOKUP(RIGHT($D$2,3),定数!$A$6:$A$13,定数!$B$6:$B$13))</f>
        <v/>
      </c>
      <c r="S59" s="91"/>
      <c r="T59" s="92" t="str">
        <f t="shared" si="4"/>
        <v/>
      </c>
      <c r="U59" s="92"/>
      <c r="V59" t="str">
        <f t="shared" si="7"/>
        <v/>
      </c>
      <c r="W59" t="str">
        <f t="shared" si="2"/>
        <v/>
      </c>
      <c r="X59" s="40" t="str">
        <f t="shared" si="5"/>
        <v/>
      </c>
      <c r="Y59" s="41" t="str">
        <f t="shared" si="6"/>
        <v/>
      </c>
    </row>
    <row r="60" spans="2:25" x14ac:dyDescent="0.2">
      <c r="B60" s="39">
        <v>52</v>
      </c>
      <c r="C60" s="87" t="str">
        <f t="shared" si="0"/>
        <v/>
      </c>
      <c r="D60" s="87"/>
      <c r="E60" s="39"/>
      <c r="F60" s="8"/>
      <c r="G60" s="39"/>
      <c r="H60" s="88"/>
      <c r="I60" s="88"/>
      <c r="J60" s="39"/>
      <c r="K60" s="89" t="str">
        <f t="shared" si="3"/>
        <v/>
      </c>
      <c r="L60" s="90"/>
      <c r="M60" s="6" t="str">
        <f>IF(J60="","",(K60/J60)/LOOKUP(RIGHT($D$2,3),定数!$A$6:$A$13,定数!$B$6:$B$13))</f>
        <v/>
      </c>
      <c r="N60" s="39"/>
      <c r="O60" s="8"/>
      <c r="P60" s="88"/>
      <c r="Q60" s="88"/>
      <c r="R60" s="91" t="str">
        <f>IF(P60="","",T60*M60*LOOKUP(RIGHT($D$2,3),定数!$A$6:$A$13,定数!$B$6:$B$13))</f>
        <v/>
      </c>
      <c r="S60" s="91"/>
      <c r="T60" s="92" t="str">
        <f t="shared" si="4"/>
        <v/>
      </c>
      <c r="U60" s="92"/>
      <c r="V60" t="str">
        <f t="shared" si="7"/>
        <v/>
      </c>
      <c r="W60" t="str">
        <f t="shared" si="2"/>
        <v/>
      </c>
      <c r="X60" s="40" t="str">
        <f t="shared" si="5"/>
        <v/>
      </c>
      <c r="Y60" s="41" t="str">
        <f t="shared" si="6"/>
        <v/>
      </c>
    </row>
    <row r="61" spans="2:25" x14ac:dyDescent="0.2">
      <c r="B61" s="39">
        <v>53</v>
      </c>
      <c r="C61" s="87" t="str">
        <f t="shared" si="0"/>
        <v/>
      </c>
      <c r="D61" s="87"/>
      <c r="E61" s="39"/>
      <c r="F61" s="8"/>
      <c r="G61" s="39"/>
      <c r="H61" s="88"/>
      <c r="I61" s="88"/>
      <c r="J61" s="39"/>
      <c r="K61" s="89" t="str">
        <f t="shared" si="3"/>
        <v/>
      </c>
      <c r="L61" s="90"/>
      <c r="M61" s="6" t="str">
        <f>IF(J61="","",(K61/J61)/LOOKUP(RIGHT($D$2,3),定数!$A$6:$A$13,定数!$B$6:$B$13))</f>
        <v/>
      </c>
      <c r="N61" s="39"/>
      <c r="O61" s="8"/>
      <c r="P61" s="88"/>
      <c r="Q61" s="88"/>
      <c r="R61" s="91" t="str">
        <f>IF(P61="","",T61*M61*LOOKUP(RIGHT($D$2,3),定数!$A$6:$A$13,定数!$B$6:$B$13))</f>
        <v/>
      </c>
      <c r="S61" s="91"/>
      <c r="T61" s="92" t="str">
        <f t="shared" si="4"/>
        <v/>
      </c>
      <c r="U61" s="92"/>
      <c r="V61" t="str">
        <f t="shared" si="7"/>
        <v/>
      </c>
      <c r="W61" t="str">
        <f t="shared" si="2"/>
        <v/>
      </c>
      <c r="X61" s="40" t="str">
        <f t="shared" si="5"/>
        <v/>
      </c>
      <c r="Y61" s="41" t="str">
        <f t="shared" si="6"/>
        <v/>
      </c>
    </row>
    <row r="62" spans="2:25" x14ac:dyDescent="0.2">
      <c r="B62" s="39">
        <v>54</v>
      </c>
      <c r="C62" s="87" t="str">
        <f t="shared" si="0"/>
        <v/>
      </c>
      <c r="D62" s="87"/>
      <c r="E62" s="39"/>
      <c r="F62" s="8"/>
      <c r="G62" s="39"/>
      <c r="H62" s="88"/>
      <c r="I62" s="88"/>
      <c r="J62" s="39"/>
      <c r="K62" s="89" t="str">
        <f t="shared" si="3"/>
        <v/>
      </c>
      <c r="L62" s="90"/>
      <c r="M62" s="6" t="str">
        <f>IF(J62="","",(K62/J62)/LOOKUP(RIGHT($D$2,3),定数!$A$6:$A$13,定数!$B$6:$B$13))</f>
        <v/>
      </c>
      <c r="N62" s="39"/>
      <c r="O62" s="8"/>
      <c r="P62" s="88"/>
      <c r="Q62" s="88"/>
      <c r="R62" s="91" t="str">
        <f>IF(P62="","",T62*M62*LOOKUP(RIGHT($D$2,3),定数!$A$6:$A$13,定数!$B$6:$B$13))</f>
        <v/>
      </c>
      <c r="S62" s="91"/>
      <c r="T62" s="92" t="str">
        <f t="shared" si="4"/>
        <v/>
      </c>
      <c r="U62" s="92"/>
      <c r="V62" t="str">
        <f t="shared" si="7"/>
        <v/>
      </c>
      <c r="W62" t="str">
        <f t="shared" si="2"/>
        <v/>
      </c>
      <c r="X62" s="40" t="str">
        <f t="shared" si="5"/>
        <v/>
      </c>
      <c r="Y62" s="41" t="str">
        <f t="shared" si="6"/>
        <v/>
      </c>
    </row>
    <row r="63" spans="2:25" x14ac:dyDescent="0.2">
      <c r="B63" s="39">
        <v>55</v>
      </c>
      <c r="C63" s="87" t="str">
        <f t="shared" si="0"/>
        <v/>
      </c>
      <c r="D63" s="87"/>
      <c r="E63" s="39"/>
      <c r="F63" s="8"/>
      <c r="G63" s="39"/>
      <c r="H63" s="88"/>
      <c r="I63" s="88"/>
      <c r="J63" s="39"/>
      <c r="K63" s="89" t="str">
        <f t="shared" si="3"/>
        <v/>
      </c>
      <c r="L63" s="90"/>
      <c r="M63" s="6" t="str">
        <f>IF(J63="","",(K63/J63)/LOOKUP(RIGHT($D$2,3),定数!$A$6:$A$13,定数!$B$6:$B$13))</f>
        <v/>
      </c>
      <c r="N63" s="39"/>
      <c r="O63" s="8"/>
      <c r="P63" s="88"/>
      <c r="Q63" s="88"/>
      <c r="R63" s="91" t="str">
        <f>IF(P63="","",T63*M63*LOOKUP(RIGHT($D$2,3),定数!$A$6:$A$13,定数!$B$6:$B$13))</f>
        <v/>
      </c>
      <c r="S63" s="91"/>
      <c r="T63" s="92" t="str">
        <f t="shared" si="4"/>
        <v/>
      </c>
      <c r="U63" s="92"/>
      <c r="V63" t="str">
        <f t="shared" si="7"/>
        <v/>
      </c>
      <c r="W63" t="str">
        <f t="shared" si="2"/>
        <v/>
      </c>
      <c r="X63" s="40" t="str">
        <f t="shared" si="5"/>
        <v/>
      </c>
      <c r="Y63" s="41" t="str">
        <f t="shared" si="6"/>
        <v/>
      </c>
    </row>
    <row r="64" spans="2:25" x14ac:dyDescent="0.2">
      <c r="B64" s="39">
        <v>56</v>
      </c>
      <c r="C64" s="87" t="str">
        <f t="shared" si="0"/>
        <v/>
      </c>
      <c r="D64" s="87"/>
      <c r="E64" s="39"/>
      <c r="F64" s="8"/>
      <c r="G64" s="39"/>
      <c r="H64" s="88"/>
      <c r="I64" s="88"/>
      <c r="J64" s="39"/>
      <c r="K64" s="89" t="str">
        <f t="shared" si="3"/>
        <v/>
      </c>
      <c r="L64" s="90"/>
      <c r="M64" s="6" t="str">
        <f>IF(J64="","",(K64/J64)/LOOKUP(RIGHT($D$2,3),定数!$A$6:$A$13,定数!$B$6:$B$13))</f>
        <v/>
      </c>
      <c r="N64" s="39"/>
      <c r="O64" s="8"/>
      <c r="P64" s="88"/>
      <c r="Q64" s="88"/>
      <c r="R64" s="91" t="str">
        <f>IF(P64="","",T64*M64*LOOKUP(RIGHT($D$2,3),定数!$A$6:$A$13,定数!$B$6:$B$13))</f>
        <v/>
      </c>
      <c r="S64" s="91"/>
      <c r="T64" s="92" t="str">
        <f t="shared" si="4"/>
        <v/>
      </c>
      <c r="U64" s="92"/>
      <c r="V64" t="str">
        <f t="shared" si="7"/>
        <v/>
      </c>
      <c r="W64" t="str">
        <f t="shared" si="2"/>
        <v/>
      </c>
      <c r="X64" s="40" t="str">
        <f t="shared" si="5"/>
        <v/>
      </c>
      <c r="Y64" s="41" t="str">
        <f t="shared" si="6"/>
        <v/>
      </c>
    </row>
    <row r="65" spans="2:25" x14ac:dyDescent="0.2">
      <c r="B65" s="39">
        <v>57</v>
      </c>
      <c r="C65" s="87" t="str">
        <f t="shared" si="0"/>
        <v/>
      </c>
      <c r="D65" s="87"/>
      <c r="E65" s="39"/>
      <c r="F65" s="8"/>
      <c r="G65" s="39"/>
      <c r="H65" s="88"/>
      <c r="I65" s="88"/>
      <c r="J65" s="39"/>
      <c r="K65" s="89" t="str">
        <f t="shared" si="3"/>
        <v/>
      </c>
      <c r="L65" s="90"/>
      <c r="M65" s="6" t="str">
        <f>IF(J65="","",(K65/J65)/LOOKUP(RIGHT($D$2,3),定数!$A$6:$A$13,定数!$B$6:$B$13))</f>
        <v/>
      </c>
      <c r="N65" s="39"/>
      <c r="O65" s="8"/>
      <c r="P65" s="88"/>
      <c r="Q65" s="88"/>
      <c r="R65" s="91" t="str">
        <f>IF(P65="","",T65*M65*LOOKUP(RIGHT($D$2,3),定数!$A$6:$A$13,定数!$B$6:$B$13))</f>
        <v/>
      </c>
      <c r="S65" s="91"/>
      <c r="T65" s="92" t="str">
        <f t="shared" si="4"/>
        <v/>
      </c>
      <c r="U65" s="92"/>
      <c r="V65" t="str">
        <f t="shared" si="7"/>
        <v/>
      </c>
      <c r="W65" t="str">
        <f t="shared" si="2"/>
        <v/>
      </c>
      <c r="X65" s="40" t="str">
        <f t="shared" si="5"/>
        <v/>
      </c>
      <c r="Y65" s="41" t="str">
        <f t="shared" si="6"/>
        <v/>
      </c>
    </row>
    <row r="66" spans="2:25" x14ac:dyDescent="0.2">
      <c r="B66" s="39">
        <v>58</v>
      </c>
      <c r="C66" s="87" t="str">
        <f t="shared" si="0"/>
        <v/>
      </c>
      <c r="D66" s="87"/>
      <c r="E66" s="39"/>
      <c r="F66" s="8"/>
      <c r="G66" s="39"/>
      <c r="H66" s="88"/>
      <c r="I66" s="88"/>
      <c r="J66" s="39"/>
      <c r="K66" s="89" t="str">
        <f t="shared" si="3"/>
        <v/>
      </c>
      <c r="L66" s="90"/>
      <c r="M66" s="6" t="str">
        <f>IF(J66="","",(K66/J66)/LOOKUP(RIGHT($D$2,3),定数!$A$6:$A$13,定数!$B$6:$B$13))</f>
        <v/>
      </c>
      <c r="N66" s="39"/>
      <c r="O66" s="8"/>
      <c r="P66" s="88"/>
      <c r="Q66" s="88"/>
      <c r="R66" s="91" t="str">
        <f>IF(P66="","",T66*M66*LOOKUP(RIGHT($D$2,3),定数!$A$6:$A$13,定数!$B$6:$B$13))</f>
        <v/>
      </c>
      <c r="S66" s="91"/>
      <c r="T66" s="92" t="str">
        <f t="shared" si="4"/>
        <v/>
      </c>
      <c r="U66" s="92"/>
      <c r="V66" t="str">
        <f t="shared" si="7"/>
        <v/>
      </c>
      <c r="W66" t="str">
        <f t="shared" si="2"/>
        <v/>
      </c>
      <c r="X66" s="40" t="str">
        <f t="shared" si="5"/>
        <v/>
      </c>
      <c r="Y66" s="41" t="str">
        <f t="shared" si="6"/>
        <v/>
      </c>
    </row>
    <row r="67" spans="2:25" x14ac:dyDescent="0.2">
      <c r="B67" s="39">
        <v>59</v>
      </c>
      <c r="C67" s="87" t="str">
        <f t="shared" si="0"/>
        <v/>
      </c>
      <c r="D67" s="87"/>
      <c r="E67" s="39"/>
      <c r="F67" s="8"/>
      <c r="G67" s="39"/>
      <c r="H67" s="88"/>
      <c r="I67" s="88"/>
      <c r="J67" s="39"/>
      <c r="K67" s="89" t="str">
        <f t="shared" si="3"/>
        <v/>
      </c>
      <c r="L67" s="90"/>
      <c r="M67" s="6" t="str">
        <f>IF(J67="","",(K67/J67)/LOOKUP(RIGHT($D$2,3),定数!$A$6:$A$13,定数!$B$6:$B$13))</f>
        <v/>
      </c>
      <c r="N67" s="39"/>
      <c r="O67" s="8"/>
      <c r="P67" s="88"/>
      <c r="Q67" s="88"/>
      <c r="R67" s="91" t="str">
        <f>IF(P67="","",T67*M67*LOOKUP(RIGHT($D$2,3),定数!$A$6:$A$13,定数!$B$6:$B$13))</f>
        <v/>
      </c>
      <c r="S67" s="91"/>
      <c r="T67" s="92" t="str">
        <f t="shared" si="4"/>
        <v/>
      </c>
      <c r="U67" s="92"/>
      <c r="V67" t="str">
        <f t="shared" si="7"/>
        <v/>
      </c>
      <c r="W67" t="str">
        <f t="shared" si="2"/>
        <v/>
      </c>
      <c r="X67" s="40" t="str">
        <f t="shared" si="5"/>
        <v/>
      </c>
      <c r="Y67" s="41" t="str">
        <f t="shared" si="6"/>
        <v/>
      </c>
    </row>
    <row r="68" spans="2:25" x14ac:dyDescent="0.2">
      <c r="B68" s="39">
        <v>60</v>
      </c>
      <c r="C68" s="87" t="str">
        <f t="shared" si="0"/>
        <v/>
      </c>
      <c r="D68" s="87"/>
      <c r="E68" s="39"/>
      <c r="F68" s="8"/>
      <c r="G68" s="39"/>
      <c r="H68" s="88"/>
      <c r="I68" s="88"/>
      <c r="J68" s="39"/>
      <c r="K68" s="89" t="str">
        <f t="shared" si="3"/>
        <v/>
      </c>
      <c r="L68" s="90"/>
      <c r="M68" s="6" t="str">
        <f>IF(J68="","",(K68/J68)/LOOKUP(RIGHT($D$2,3),定数!$A$6:$A$13,定数!$B$6:$B$13))</f>
        <v/>
      </c>
      <c r="N68" s="39"/>
      <c r="O68" s="8"/>
      <c r="P68" s="88"/>
      <c r="Q68" s="88"/>
      <c r="R68" s="91" t="str">
        <f>IF(P68="","",T68*M68*LOOKUP(RIGHT($D$2,3),定数!$A$6:$A$13,定数!$B$6:$B$13))</f>
        <v/>
      </c>
      <c r="S68" s="91"/>
      <c r="T68" s="92" t="str">
        <f t="shared" si="4"/>
        <v/>
      </c>
      <c r="U68" s="92"/>
      <c r="V68" t="str">
        <f t="shared" si="7"/>
        <v/>
      </c>
      <c r="W68" t="str">
        <f t="shared" si="2"/>
        <v/>
      </c>
      <c r="X68" s="40" t="str">
        <f t="shared" si="5"/>
        <v/>
      </c>
      <c r="Y68" s="41" t="str">
        <f t="shared" si="6"/>
        <v/>
      </c>
    </row>
    <row r="69" spans="2:25" x14ac:dyDescent="0.2">
      <c r="B69" s="39">
        <v>61</v>
      </c>
      <c r="C69" s="87" t="str">
        <f t="shared" si="0"/>
        <v/>
      </c>
      <c r="D69" s="87"/>
      <c r="E69" s="39"/>
      <c r="F69" s="8"/>
      <c r="G69" s="39"/>
      <c r="H69" s="88"/>
      <c r="I69" s="88"/>
      <c r="J69" s="39"/>
      <c r="K69" s="89" t="str">
        <f t="shared" si="3"/>
        <v/>
      </c>
      <c r="L69" s="90"/>
      <c r="M69" s="6" t="str">
        <f>IF(J69="","",(K69/J69)/LOOKUP(RIGHT($D$2,3),定数!$A$6:$A$13,定数!$B$6:$B$13))</f>
        <v/>
      </c>
      <c r="N69" s="39"/>
      <c r="O69" s="8"/>
      <c r="P69" s="88"/>
      <c r="Q69" s="88"/>
      <c r="R69" s="91" t="str">
        <f>IF(P69="","",T69*M69*LOOKUP(RIGHT($D$2,3),定数!$A$6:$A$13,定数!$B$6:$B$13))</f>
        <v/>
      </c>
      <c r="S69" s="91"/>
      <c r="T69" s="92" t="str">
        <f t="shared" si="4"/>
        <v/>
      </c>
      <c r="U69" s="92"/>
      <c r="V69" t="str">
        <f t="shared" si="7"/>
        <v/>
      </c>
      <c r="W69" t="str">
        <f t="shared" si="2"/>
        <v/>
      </c>
      <c r="X69" s="40" t="str">
        <f t="shared" si="5"/>
        <v/>
      </c>
      <c r="Y69" s="41" t="str">
        <f t="shared" si="6"/>
        <v/>
      </c>
    </row>
    <row r="70" spans="2:25" x14ac:dyDescent="0.2">
      <c r="B70" s="39">
        <v>62</v>
      </c>
      <c r="C70" s="87" t="str">
        <f t="shared" si="0"/>
        <v/>
      </c>
      <c r="D70" s="87"/>
      <c r="E70" s="39"/>
      <c r="F70" s="8"/>
      <c r="G70" s="39"/>
      <c r="H70" s="88"/>
      <c r="I70" s="88"/>
      <c r="J70" s="39"/>
      <c r="K70" s="89" t="str">
        <f t="shared" si="3"/>
        <v/>
      </c>
      <c r="L70" s="90"/>
      <c r="M70" s="6" t="str">
        <f>IF(J70="","",(K70/J70)/LOOKUP(RIGHT($D$2,3),定数!$A$6:$A$13,定数!$B$6:$B$13))</f>
        <v/>
      </c>
      <c r="N70" s="39"/>
      <c r="O70" s="8"/>
      <c r="P70" s="88"/>
      <c r="Q70" s="88"/>
      <c r="R70" s="91" t="str">
        <f>IF(P70="","",T70*M70*LOOKUP(RIGHT($D$2,3),定数!$A$6:$A$13,定数!$B$6:$B$13))</f>
        <v/>
      </c>
      <c r="S70" s="91"/>
      <c r="T70" s="92" t="str">
        <f t="shared" si="4"/>
        <v/>
      </c>
      <c r="U70" s="92"/>
      <c r="V70" t="str">
        <f t="shared" si="7"/>
        <v/>
      </c>
      <c r="W70" t="str">
        <f t="shared" si="2"/>
        <v/>
      </c>
      <c r="X70" s="40" t="str">
        <f t="shared" si="5"/>
        <v/>
      </c>
      <c r="Y70" s="41" t="str">
        <f t="shared" si="6"/>
        <v/>
      </c>
    </row>
    <row r="71" spans="2:25" x14ac:dyDescent="0.2">
      <c r="B71" s="39">
        <v>63</v>
      </c>
      <c r="C71" s="87" t="str">
        <f t="shared" si="0"/>
        <v/>
      </c>
      <c r="D71" s="87"/>
      <c r="E71" s="39"/>
      <c r="F71" s="8"/>
      <c r="G71" s="39"/>
      <c r="H71" s="88"/>
      <c r="I71" s="88"/>
      <c r="J71" s="39"/>
      <c r="K71" s="89" t="str">
        <f t="shared" si="3"/>
        <v/>
      </c>
      <c r="L71" s="90"/>
      <c r="M71" s="6" t="str">
        <f>IF(J71="","",(K71/J71)/LOOKUP(RIGHT($D$2,3),定数!$A$6:$A$13,定数!$B$6:$B$13))</f>
        <v/>
      </c>
      <c r="N71" s="39"/>
      <c r="O71" s="8"/>
      <c r="P71" s="88"/>
      <c r="Q71" s="88"/>
      <c r="R71" s="91" t="str">
        <f>IF(P71="","",T71*M71*LOOKUP(RIGHT($D$2,3),定数!$A$6:$A$13,定数!$B$6:$B$13))</f>
        <v/>
      </c>
      <c r="S71" s="91"/>
      <c r="T71" s="92" t="str">
        <f t="shared" si="4"/>
        <v/>
      </c>
      <c r="U71" s="92"/>
      <c r="V71" t="str">
        <f t="shared" si="7"/>
        <v/>
      </c>
      <c r="W71" t="str">
        <f t="shared" si="2"/>
        <v/>
      </c>
      <c r="X71" s="40" t="str">
        <f t="shared" si="5"/>
        <v/>
      </c>
      <c r="Y71" s="41" t="str">
        <f t="shared" si="6"/>
        <v/>
      </c>
    </row>
    <row r="72" spans="2:25" x14ac:dyDescent="0.2">
      <c r="B72" s="39">
        <v>64</v>
      </c>
      <c r="C72" s="87" t="str">
        <f t="shared" si="0"/>
        <v/>
      </c>
      <c r="D72" s="87"/>
      <c r="E72" s="39"/>
      <c r="F72" s="8"/>
      <c r="G72" s="39"/>
      <c r="H72" s="88"/>
      <c r="I72" s="88"/>
      <c r="J72" s="39"/>
      <c r="K72" s="89" t="str">
        <f t="shared" si="3"/>
        <v/>
      </c>
      <c r="L72" s="90"/>
      <c r="M72" s="6" t="str">
        <f>IF(J72="","",(K72/J72)/LOOKUP(RIGHT($D$2,3),定数!$A$6:$A$13,定数!$B$6:$B$13))</f>
        <v/>
      </c>
      <c r="N72" s="39"/>
      <c r="O72" s="8"/>
      <c r="P72" s="88"/>
      <c r="Q72" s="88"/>
      <c r="R72" s="91" t="str">
        <f>IF(P72="","",T72*M72*LOOKUP(RIGHT($D$2,3),定数!$A$6:$A$13,定数!$B$6:$B$13))</f>
        <v/>
      </c>
      <c r="S72" s="91"/>
      <c r="T72" s="92" t="str">
        <f t="shared" si="4"/>
        <v/>
      </c>
      <c r="U72" s="92"/>
      <c r="V72" t="str">
        <f t="shared" si="7"/>
        <v/>
      </c>
      <c r="W72" t="str">
        <f t="shared" si="2"/>
        <v/>
      </c>
      <c r="X72" s="40" t="str">
        <f t="shared" si="5"/>
        <v/>
      </c>
      <c r="Y72" s="41" t="str">
        <f t="shared" si="6"/>
        <v/>
      </c>
    </row>
    <row r="73" spans="2:25" x14ac:dyDescent="0.2">
      <c r="B73" s="39">
        <v>65</v>
      </c>
      <c r="C73" s="87" t="str">
        <f t="shared" si="0"/>
        <v/>
      </c>
      <c r="D73" s="87"/>
      <c r="E73" s="39"/>
      <c r="F73" s="8"/>
      <c r="G73" s="39"/>
      <c r="H73" s="88"/>
      <c r="I73" s="88"/>
      <c r="J73" s="39"/>
      <c r="K73" s="89" t="str">
        <f t="shared" si="3"/>
        <v/>
      </c>
      <c r="L73" s="90"/>
      <c r="M73" s="6" t="str">
        <f>IF(J73="","",(K73/J73)/LOOKUP(RIGHT($D$2,3),定数!$A$6:$A$13,定数!$B$6:$B$13))</f>
        <v/>
      </c>
      <c r="N73" s="39"/>
      <c r="O73" s="8"/>
      <c r="P73" s="88"/>
      <c r="Q73" s="88"/>
      <c r="R73" s="91" t="str">
        <f>IF(P73="","",T73*M73*LOOKUP(RIGHT($D$2,3),定数!$A$6:$A$13,定数!$B$6:$B$13))</f>
        <v/>
      </c>
      <c r="S73" s="91"/>
      <c r="T73" s="92" t="str">
        <f t="shared" si="4"/>
        <v/>
      </c>
      <c r="U73" s="92"/>
      <c r="V73" t="str">
        <f t="shared" si="7"/>
        <v/>
      </c>
      <c r="W73" t="str">
        <f t="shared" si="2"/>
        <v/>
      </c>
      <c r="X73" s="40" t="str">
        <f t="shared" si="5"/>
        <v/>
      </c>
      <c r="Y73" s="41" t="str">
        <f t="shared" si="6"/>
        <v/>
      </c>
    </row>
    <row r="74" spans="2:25" x14ac:dyDescent="0.2">
      <c r="B74" s="39">
        <v>66</v>
      </c>
      <c r="C74" s="87" t="str">
        <f t="shared" ref="C74:C108" si="8">IF(R73="","",C73+R73)</f>
        <v/>
      </c>
      <c r="D74" s="87"/>
      <c r="E74" s="39"/>
      <c r="F74" s="8"/>
      <c r="G74" s="39"/>
      <c r="H74" s="88"/>
      <c r="I74" s="88"/>
      <c r="J74" s="39"/>
      <c r="K74" s="89" t="str">
        <f t="shared" si="3"/>
        <v/>
      </c>
      <c r="L74" s="90"/>
      <c r="M74" s="6" t="str">
        <f>IF(J74="","",(K74/J74)/LOOKUP(RIGHT($D$2,3),定数!$A$6:$A$13,定数!$B$6:$B$13))</f>
        <v/>
      </c>
      <c r="N74" s="39"/>
      <c r="O74" s="8"/>
      <c r="P74" s="88"/>
      <c r="Q74" s="88"/>
      <c r="R74" s="91" t="str">
        <f>IF(P74="","",T74*M74*LOOKUP(RIGHT($D$2,3),定数!$A$6:$A$13,定数!$B$6:$B$13))</f>
        <v/>
      </c>
      <c r="S74" s="91"/>
      <c r="T74" s="92" t="str">
        <f t="shared" si="4"/>
        <v/>
      </c>
      <c r="U74" s="92"/>
      <c r="V74" t="str">
        <f t="shared" si="7"/>
        <v/>
      </c>
      <c r="W74" t="str">
        <f t="shared" si="7"/>
        <v/>
      </c>
      <c r="X74" s="40" t="str">
        <f t="shared" si="5"/>
        <v/>
      </c>
      <c r="Y74" s="41" t="str">
        <f t="shared" si="6"/>
        <v/>
      </c>
    </row>
    <row r="75" spans="2:25" x14ac:dyDescent="0.2">
      <c r="B75" s="39">
        <v>67</v>
      </c>
      <c r="C75" s="87" t="str">
        <f t="shared" si="8"/>
        <v/>
      </c>
      <c r="D75" s="87"/>
      <c r="E75" s="39"/>
      <c r="F75" s="8"/>
      <c r="G75" s="39"/>
      <c r="H75" s="88"/>
      <c r="I75" s="88"/>
      <c r="J75" s="39"/>
      <c r="K75" s="89" t="str">
        <f t="shared" ref="K75:K108" si="9">IF(J75="","",C75*0.03)</f>
        <v/>
      </c>
      <c r="L75" s="90"/>
      <c r="M75" s="6" t="str">
        <f>IF(J75="","",(K75/J75)/LOOKUP(RIGHT($D$2,3),定数!$A$6:$A$13,定数!$B$6:$B$13))</f>
        <v/>
      </c>
      <c r="N75" s="39"/>
      <c r="O75" s="8"/>
      <c r="P75" s="88"/>
      <c r="Q75" s="88"/>
      <c r="R75" s="91" t="str">
        <f>IF(P75="","",T75*M75*LOOKUP(RIGHT($D$2,3),定数!$A$6:$A$13,定数!$B$6:$B$13))</f>
        <v/>
      </c>
      <c r="S75" s="91"/>
      <c r="T75" s="92" t="str">
        <f t="shared" si="4"/>
        <v/>
      </c>
      <c r="U75" s="92"/>
      <c r="V75" t="str">
        <f t="shared" ref="V75:W90" si="10">IF(S75&lt;&gt;"",IF(S75&lt;0,1+V74,0),"")</f>
        <v/>
      </c>
      <c r="W75" t="str">
        <f t="shared" si="10"/>
        <v/>
      </c>
      <c r="X75" s="40" t="str">
        <f t="shared" si="5"/>
        <v/>
      </c>
      <c r="Y75" s="41" t="str">
        <f t="shared" si="6"/>
        <v/>
      </c>
    </row>
    <row r="76" spans="2:25" x14ac:dyDescent="0.2">
      <c r="B76" s="39">
        <v>68</v>
      </c>
      <c r="C76" s="87" t="str">
        <f t="shared" si="8"/>
        <v/>
      </c>
      <c r="D76" s="87"/>
      <c r="E76" s="39"/>
      <c r="F76" s="8"/>
      <c r="G76" s="39"/>
      <c r="H76" s="88"/>
      <c r="I76" s="88"/>
      <c r="J76" s="39"/>
      <c r="K76" s="89" t="str">
        <f t="shared" si="9"/>
        <v/>
      </c>
      <c r="L76" s="90"/>
      <c r="M76" s="6" t="str">
        <f>IF(J76="","",(K76/J76)/LOOKUP(RIGHT($D$2,3),定数!$A$6:$A$13,定数!$B$6:$B$13))</f>
        <v/>
      </c>
      <c r="N76" s="39"/>
      <c r="O76" s="8"/>
      <c r="P76" s="88"/>
      <c r="Q76" s="88"/>
      <c r="R76" s="91" t="str">
        <f>IF(P76="","",T76*M76*LOOKUP(RIGHT($D$2,3),定数!$A$6:$A$13,定数!$B$6:$B$13))</f>
        <v/>
      </c>
      <c r="S76" s="91"/>
      <c r="T76" s="92" t="str">
        <f t="shared" ref="T76:T108" si="11">IF(P76="","",IF(G76="買",(P76-H76),(H76-P76))*IF(RIGHT($D$2,3)="JPY",100,10000))</f>
        <v/>
      </c>
      <c r="U76" s="92"/>
      <c r="V76" t="str">
        <f t="shared" si="10"/>
        <v/>
      </c>
      <c r="W76" t="str">
        <f t="shared" si="10"/>
        <v/>
      </c>
      <c r="X76" s="40" t="str">
        <f t="shared" ref="X76:X108" si="12">IF(C76&lt;&gt;"",MAX(X75,C76),"")</f>
        <v/>
      </c>
      <c r="Y76" s="41" t="str">
        <f t="shared" ref="Y76:Y108" si="13">IF(X76&lt;&gt;"",1-(C76/X76),"")</f>
        <v/>
      </c>
    </row>
    <row r="77" spans="2:25" x14ac:dyDescent="0.2">
      <c r="B77" s="39">
        <v>69</v>
      </c>
      <c r="C77" s="87" t="str">
        <f t="shared" si="8"/>
        <v/>
      </c>
      <c r="D77" s="87"/>
      <c r="E77" s="39"/>
      <c r="F77" s="8"/>
      <c r="G77" s="39"/>
      <c r="H77" s="88"/>
      <c r="I77" s="88"/>
      <c r="J77" s="39"/>
      <c r="K77" s="89" t="str">
        <f t="shared" si="9"/>
        <v/>
      </c>
      <c r="L77" s="90"/>
      <c r="M77" s="6" t="str">
        <f>IF(J77="","",(K77/J77)/LOOKUP(RIGHT($D$2,3),定数!$A$6:$A$13,定数!$B$6:$B$13))</f>
        <v/>
      </c>
      <c r="N77" s="39"/>
      <c r="O77" s="8"/>
      <c r="P77" s="88"/>
      <c r="Q77" s="88"/>
      <c r="R77" s="91" t="str">
        <f>IF(P77="","",T77*M77*LOOKUP(RIGHT($D$2,3),定数!$A$6:$A$13,定数!$B$6:$B$13))</f>
        <v/>
      </c>
      <c r="S77" s="91"/>
      <c r="T77" s="92" t="str">
        <f t="shared" si="11"/>
        <v/>
      </c>
      <c r="U77" s="92"/>
      <c r="V77" t="str">
        <f t="shared" si="10"/>
        <v/>
      </c>
      <c r="W77" t="str">
        <f t="shared" si="10"/>
        <v/>
      </c>
      <c r="X77" s="40" t="str">
        <f t="shared" si="12"/>
        <v/>
      </c>
      <c r="Y77" s="41" t="str">
        <f t="shared" si="13"/>
        <v/>
      </c>
    </row>
    <row r="78" spans="2:25" x14ac:dyDescent="0.2">
      <c r="B78" s="39">
        <v>70</v>
      </c>
      <c r="C78" s="87" t="str">
        <f t="shared" si="8"/>
        <v/>
      </c>
      <c r="D78" s="87"/>
      <c r="E78" s="39"/>
      <c r="F78" s="8"/>
      <c r="G78" s="39"/>
      <c r="H78" s="88"/>
      <c r="I78" s="88"/>
      <c r="J78" s="39"/>
      <c r="K78" s="89" t="str">
        <f t="shared" si="9"/>
        <v/>
      </c>
      <c r="L78" s="90"/>
      <c r="M78" s="6" t="str">
        <f>IF(J78="","",(K78/J78)/LOOKUP(RIGHT($D$2,3),定数!$A$6:$A$13,定数!$B$6:$B$13))</f>
        <v/>
      </c>
      <c r="N78" s="39"/>
      <c r="O78" s="8"/>
      <c r="P78" s="88"/>
      <c r="Q78" s="88"/>
      <c r="R78" s="91" t="str">
        <f>IF(P78="","",T78*M78*LOOKUP(RIGHT($D$2,3),定数!$A$6:$A$13,定数!$B$6:$B$13))</f>
        <v/>
      </c>
      <c r="S78" s="91"/>
      <c r="T78" s="92" t="str">
        <f t="shared" si="11"/>
        <v/>
      </c>
      <c r="U78" s="92"/>
      <c r="V78" t="str">
        <f t="shared" si="10"/>
        <v/>
      </c>
      <c r="W78" t="str">
        <f t="shared" si="10"/>
        <v/>
      </c>
      <c r="X78" s="40" t="str">
        <f t="shared" si="12"/>
        <v/>
      </c>
      <c r="Y78" s="41" t="str">
        <f t="shared" si="13"/>
        <v/>
      </c>
    </row>
    <row r="79" spans="2:25" x14ac:dyDescent="0.2">
      <c r="B79" s="39">
        <v>71</v>
      </c>
      <c r="C79" s="87" t="str">
        <f t="shared" si="8"/>
        <v/>
      </c>
      <c r="D79" s="87"/>
      <c r="E79" s="39"/>
      <c r="F79" s="8"/>
      <c r="G79" s="39"/>
      <c r="H79" s="88"/>
      <c r="I79" s="88"/>
      <c r="J79" s="39"/>
      <c r="K79" s="89" t="str">
        <f t="shared" si="9"/>
        <v/>
      </c>
      <c r="L79" s="90"/>
      <c r="M79" s="6" t="str">
        <f>IF(J79="","",(K79/J79)/LOOKUP(RIGHT($D$2,3),定数!$A$6:$A$13,定数!$B$6:$B$13))</f>
        <v/>
      </c>
      <c r="N79" s="39"/>
      <c r="O79" s="8"/>
      <c r="P79" s="88"/>
      <c r="Q79" s="88"/>
      <c r="R79" s="91" t="str">
        <f>IF(P79="","",T79*M79*LOOKUP(RIGHT($D$2,3),定数!$A$6:$A$13,定数!$B$6:$B$13))</f>
        <v/>
      </c>
      <c r="S79" s="91"/>
      <c r="T79" s="92" t="str">
        <f t="shared" si="11"/>
        <v/>
      </c>
      <c r="U79" s="92"/>
      <c r="V79" t="str">
        <f t="shared" si="10"/>
        <v/>
      </c>
      <c r="W79" t="str">
        <f t="shared" si="10"/>
        <v/>
      </c>
      <c r="X79" s="40" t="str">
        <f t="shared" si="12"/>
        <v/>
      </c>
      <c r="Y79" s="41" t="str">
        <f t="shared" si="13"/>
        <v/>
      </c>
    </row>
    <row r="80" spans="2:25" x14ac:dyDescent="0.2">
      <c r="B80" s="39">
        <v>72</v>
      </c>
      <c r="C80" s="87" t="str">
        <f t="shared" si="8"/>
        <v/>
      </c>
      <c r="D80" s="87"/>
      <c r="E80" s="39"/>
      <c r="F80" s="8"/>
      <c r="G80" s="39"/>
      <c r="H80" s="88"/>
      <c r="I80" s="88"/>
      <c r="J80" s="39"/>
      <c r="K80" s="89" t="str">
        <f t="shared" si="9"/>
        <v/>
      </c>
      <c r="L80" s="90"/>
      <c r="M80" s="6" t="str">
        <f>IF(J80="","",(K80/J80)/LOOKUP(RIGHT($D$2,3),定数!$A$6:$A$13,定数!$B$6:$B$13))</f>
        <v/>
      </c>
      <c r="N80" s="39"/>
      <c r="O80" s="8"/>
      <c r="P80" s="88"/>
      <c r="Q80" s="88"/>
      <c r="R80" s="91" t="str">
        <f>IF(P80="","",T80*M80*LOOKUP(RIGHT($D$2,3),定数!$A$6:$A$13,定数!$B$6:$B$13))</f>
        <v/>
      </c>
      <c r="S80" s="91"/>
      <c r="T80" s="92" t="str">
        <f t="shared" si="11"/>
        <v/>
      </c>
      <c r="U80" s="92"/>
      <c r="V80" t="str">
        <f t="shared" si="10"/>
        <v/>
      </c>
      <c r="W80" t="str">
        <f t="shared" si="10"/>
        <v/>
      </c>
      <c r="X80" s="40" t="str">
        <f t="shared" si="12"/>
        <v/>
      </c>
      <c r="Y80" s="41" t="str">
        <f t="shared" si="13"/>
        <v/>
      </c>
    </row>
    <row r="81" spans="2:25" x14ac:dyDescent="0.2">
      <c r="B81" s="39">
        <v>73</v>
      </c>
      <c r="C81" s="87" t="str">
        <f t="shared" si="8"/>
        <v/>
      </c>
      <c r="D81" s="87"/>
      <c r="E81" s="39"/>
      <c r="F81" s="8"/>
      <c r="G81" s="39"/>
      <c r="H81" s="88"/>
      <c r="I81" s="88"/>
      <c r="J81" s="39"/>
      <c r="K81" s="89" t="str">
        <f t="shared" si="9"/>
        <v/>
      </c>
      <c r="L81" s="90"/>
      <c r="M81" s="6" t="str">
        <f>IF(J81="","",(K81/J81)/LOOKUP(RIGHT($D$2,3),定数!$A$6:$A$13,定数!$B$6:$B$13))</f>
        <v/>
      </c>
      <c r="N81" s="39"/>
      <c r="O81" s="8"/>
      <c r="P81" s="88"/>
      <c r="Q81" s="88"/>
      <c r="R81" s="91" t="str">
        <f>IF(P81="","",T81*M81*LOOKUP(RIGHT($D$2,3),定数!$A$6:$A$13,定数!$B$6:$B$13))</f>
        <v/>
      </c>
      <c r="S81" s="91"/>
      <c r="T81" s="92" t="str">
        <f t="shared" si="11"/>
        <v/>
      </c>
      <c r="U81" s="92"/>
      <c r="V81" t="str">
        <f t="shared" si="10"/>
        <v/>
      </c>
      <c r="W81" t="str">
        <f t="shared" si="10"/>
        <v/>
      </c>
      <c r="X81" s="40" t="str">
        <f t="shared" si="12"/>
        <v/>
      </c>
      <c r="Y81" s="41" t="str">
        <f t="shared" si="13"/>
        <v/>
      </c>
    </row>
    <row r="82" spans="2:25" x14ac:dyDescent="0.2">
      <c r="B82" s="39">
        <v>74</v>
      </c>
      <c r="C82" s="87" t="str">
        <f t="shared" si="8"/>
        <v/>
      </c>
      <c r="D82" s="87"/>
      <c r="E82" s="39"/>
      <c r="F82" s="8"/>
      <c r="G82" s="39"/>
      <c r="H82" s="88"/>
      <c r="I82" s="88"/>
      <c r="J82" s="39"/>
      <c r="K82" s="89" t="str">
        <f t="shared" si="9"/>
        <v/>
      </c>
      <c r="L82" s="90"/>
      <c r="M82" s="6" t="str">
        <f>IF(J82="","",(K82/J82)/LOOKUP(RIGHT($D$2,3),定数!$A$6:$A$13,定数!$B$6:$B$13))</f>
        <v/>
      </c>
      <c r="N82" s="39"/>
      <c r="O82" s="8"/>
      <c r="P82" s="88"/>
      <c r="Q82" s="88"/>
      <c r="R82" s="91" t="str">
        <f>IF(P82="","",T82*M82*LOOKUP(RIGHT($D$2,3),定数!$A$6:$A$13,定数!$B$6:$B$13))</f>
        <v/>
      </c>
      <c r="S82" s="91"/>
      <c r="T82" s="92" t="str">
        <f t="shared" si="11"/>
        <v/>
      </c>
      <c r="U82" s="92"/>
      <c r="V82" t="str">
        <f t="shared" si="10"/>
        <v/>
      </c>
      <c r="W82" t="str">
        <f t="shared" si="10"/>
        <v/>
      </c>
      <c r="X82" s="40" t="str">
        <f t="shared" si="12"/>
        <v/>
      </c>
      <c r="Y82" s="41" t="str">
        <f t="shared" si="13"/>
        <v/>
      </c>
    </row>
    <row r="83" spans="2:25" x14ac:dyDescent="0.2">
      <c r="B83" s="39">
        <v>75</v>
      </c>
      <c r="C83" s="87" t="str">
        <f t="shared" si="8"/>
        <v/>
      </c>
      <c r="D83" s="87"/>
      <c r="E83" s="39"/>
      <c r="F83" s="8"/>
      <c r="G83" s="39"/>
      <c r="H83" s="88"/>
      <c r="I83" s="88"/>
      <c r="J83" s="39"/>
      <c r="K83" s="89" t="str">
        <f t="shared" si="9"/>
        <v/>
      </c>
      <c r="L83" s="90"/>
      <c r="M83" s="6" t="str">
        <f>IF(J83="","",(K83/J83)/LOOKUP(RIGHT($D$2,3),定数!$A$6:$A$13,定数!$B$6:$B$13))</f>
        <v/>
      </c>
      <c r="N83" s="39"/>
      <c r="O83" s="8"/>
      <c r="P83" s="88"/>
      <c r="Q83" s="88"/>
      <c r="R83" s="91" t="str">
        <f>IF(P83="","",T83*M83*LOOKUP(RIGHT($D$2,3),定数!$A$6:$A$13,定数!$B$6:$B$13))</f>
        <v/>
      </c>
      <c r="S83" s="91"/>
      <c r="T83" s="92" t="str">
        <f t="shared" si="11"/>
        <v/>
      </c>
      <c r="U83" s="92"/>
      <c r="V83" t="str">
        <f t="shared" si="10"/>
        <v/>
      </c>
      <c r="W83" t="str">
        <f t="shared" si="10"/>
        <v/>
      </c>
      <c r="X83" s="40" t="str">
        <f t="shared" si="12"/>
        <v/>
      </c>
      <c r="Y83" s="41" t="str">
        <f t="shared" si="13"/>
        <v/>
      </c>
    </row>
    <row r="84" spans="2:25" x14ac:dyDescent="0.2">
      <c r="B84" s="39">
        <v>76</v>
      </c>
      <c r="C84" s="87" t="str">
        <f t="shared" si="8"/>
        <v/>
      </c>
      <c r="D84" s="87"/>
      <c r="E84" s="39"/>
      <c r="F84" s="8"/>
      <c r="G84" s="39"/>
      <c r="H84" s="88"/>
      <c r="I84" s="88"/>
      <c r="J84" s="39"/>
      <c r="K84" s="89" t="str">
        <f t="shared" si="9"/>
        <v/>
      </c>
      <c r="L84" s="90"/>
      <c r="M84" s="6" t="str">
        <f>IF(J84="","",(K84/J84)/LOOKUP(RIGHT($D$2,3),定数!$A$6:$A$13,定数!$B$6:$B$13))</f>
        <v/>
      </c>
      <c r="N84" s="39"/>
      <c r="O84" s="8"/>
      <c r="P84" s="88"/>
      <c r="Q84" s="88"/>
      <c r="R84" s="91" t="str">
        <f>IF(P84="","",T84*M84*LOOKUP(RIGHT($D$2,3),定数!$A$6:$A$13,定数!$B$6:$B$13))</f>
        <v/>
      </c>
      <c r="S84" s="91"/>
      <c r="T84" s="92" t="str">
        <f t="shared" si="11"/>
        <v/>
      </c>
      <c r="U84" s="92"/>
      <c r="V84" t="str">
        <f t="shared" si="10"/>
        <v/>
      </c>
      <c r="W84" t="str">
        <f t="shared" si="10"/>
        <v/>
      </c>
      <c r="X84" s="40" t="str">
        <f t="shared" si="12"/>
        <v/>
      </c>
      <c r="Y84" s="41" t="str">
        <f t="shared" si="13"/>
        <v/>
      </c>
    </row>
    <row r="85" spans="2:25" x14ac:dyDescent="0.2">
      <c r="B85" s="39">
        <v>77</v>
      </c>
      <c r="C85" s="87" t="str">
        <f t="shared" si="8"/>
        <v/>
      </c>
      <c r="D85" s="87"/>
      <c r="E85" s="39"/>
      <c r="F85" s="8"/>
      <c r="G85" s="39"/>
      <c r="H85" s="88"/>
      <c r="I85" s="88"/>
      <c r="J85" s="39"/>
      <c r="K85" s="89" t="str">
        <f t="shared" si="9"/>
        <v/>
      </c>
      <c r="L85" s="90"/>
      <c r="M85" s="6" t="str">
        <f>IF(J85="","",(K85/J85)/LOOKUP(RIGHT($D$2,3),定数!$A$6:$A$13,定数!$B$6:$B$13))</f>
        <v/>
      </c>
      <c r="N85" s="39"/>
      <c r="O85" s="8"/>
      <c r="P85" s="88"/>
      <c r="Q85" s="88"/>
      <c r="R85" s="91" t="str">
        <f>IF(P85="","",T85*M85*LOOKUP(RIGHT($D$2,3),定数!$A$6:$A$13,定数!$B$6:$B$13))</f>
        <v/>
      </c>
      <c r="S85" s="91"/>
      <c r="T85" s="92" t="str">
        <f t="shared" si="11"/>
        <v/>
      </c>
      <c r="U85" s="92"/>
      <c r="V85" t="str">
        <f t="shared" si="10"/>
        <v/>
      </c>
      <c r="W85" t="str">
        <f t="shared" si="10"/>
        <v/>
      </c>
      <c r="X85" s="40" t="str">
        <f t="shared" si="12"/>
        <v/>
      </c>
      <c r="Y85" s="41" t="str">
        <f t="shared" si="13"/>
        <v/>
      </c>
    </row>
    <row r="86" spans="2:25" x14ac:dyDescent="0.2">
      <c r="B86" s="39">
        <v>78</v>
      </c>
      <c r="C86" s="87" t="str">
        <f t="shared" si="8"/>
        <v/>
      </c>
      <c r="D86" s="87"/>
      <c r="E86" s="39"/>
      <c r="F86" s="8"/>
      <c r="G86" s="39"/>
      <c r="H86" s="88"/>
      <c r="I86" s="88"/>
      <c r="J86" s="39"/>
      <c r="K86" s="89" t="str">
        <f t="shared" si="9"/>
        <v/>
      </c>
      <c r="L86" s="90"/>
      <c r="M86" s="6" t="str">
        <f>IF(J86="","",(K86/J86)/LOOKUP(RIGHT($D$2,3),定数!$A$6:$A$13,定数!$B$6:$B$13))</f>
        <v/>
      </c>
      <c r="N86" s="39"/>
      <c r="O86" s="8"/>
      <c r="P86" s="88"/>
      <c r="Q86" s="88"/>
      <c r="R86" s="91" t="str">
        <f>IF(P86="","",T86*M86*LOOKUP(RIGHT($D$2,3),定数!$A$6:$A$13,定数!$B$6:$B$13))</f>
        <v/>
      </c>
      <c r="S86" s="91"/>
      <c r="T86" s="92" t="str">
        <f t="shared" si="11"/>
        <v/>
      </c>
      <c r="U86" s="92"/>
      <c r="V86" t="str">
        <f t="shared" si="10"/>
        <v/>
      </c>
      <c r="W86" t="str">
        <f t="shared" si="10"/>
        <v/>
      </c>
      <c r="X86" s="40" t="str">
        <f t="shared" si="12"/>
        <v/>
      </c>
      <c r="Y86" s="41" t="str">
        <f t="shared" si="13"/>
        <v/>
      </c>
    </row>
    <row r="87" spans="2:25" x14ac:dyDescent="0.2">
      <c r="B87" s="39">
        <v>79</v>
      </c>
      <c r="C87" s="87" t="str">
        <f t="shared" si="8"/>
        <v/>
      </c>
      <c r="D87" s="87"/>
      <c r="E87" s="39"/>
      <c r="F87" s="8"/>
      <c r="G87" s="39"/>
      <c r="H87" s="88"/>
      <c r="I87" s="88"/>
      <c r="J87" s="39"/>
      <c r="K87" s="89" t="str">
        <f t="shared" si="9"/>
        <v/>
      </c>
      <c r="L87" s="90"/>
      <c r="M87" s="6" t="str">
        <f>IF(J87="","",(K87/J87)/LOOKUP(RIGHT($D$2,3),定数!$A$6:$A$13,定数!$B$6:$B$13))</f>
        <v/>
      </c>
      <c r="N87" s="39"/>
      <c r="O87" s="8"/>
      <c r="P87" s="88"/>
      <c r="Q87" s="88"/>
      <c r="R87" s="91" t="str">
        <f>IF(P87="","",T87*M87*LOOKUP(RIGHT($D$2,3),定数!$A$6:$A$13,定数!$B$6:$B$13))</f>
        <v/>
      </c>
      <c r="S87" s="91"/>
      <c r="T87" s="92" t="str">
        <f t="shared" si="11"/>
        <v/>
      </c>
      <c r="U87" s="92"/>
      <c r="V87" t="str">
        <f t="shared" si="10"/>
        <v/>
      </c>
      <c r="W87" t="str">
        <f t="shared" si="10"/>
        <v/>
      </c>
      <c r="X87" s="40" t="str">
        <f t="shared" si="12"/>
        <v/>
      </c>
      <c r="Y87" s="41" t="str">
        <f t="shared" si="13"/>
        <v/>
      </c>
    </row>
    <row r="88" spans="2:25" x14ac:dyDescent="0.2">
      <c r="B88" s="39">
        <v>80</v>
      </c>
      <c r="C88" s="87" t="str">
        <f t="shared" si="8"/>
        <v/>
      </c>
      <c r="D88" s="87"/>
      <c r="E88" s="39"/>
      <c r="F88" s="8"/>
      <c r="G88" s="39"/>
      <c r="H88" s="88"/>
      <c r="I88" s="88"/>
      <c r="J88" s="39"/>
      <c r="K88" s="89" t="str">
        <f t="shared" si="9"/>
        <v/>
      </c>
      <c r="L88" s="90"/>
      <c r="M88" s="6" t="str">
        <f>IF(J88="","",(K88/J88)/LOOKUP(RIGHT($D$2,3),定数!$A$6:$A$13,定数!$B$6:$B$13))</f>
        <v/>
      </c>
      <c r="N88" s="39"/>
      <c r="O88" s="8"/>
      <c r="P88" s="88"/>
      <c r="Q88" s="88"/>
      <c r="R88" s="91" t="str">
        <f>IF(P88="","",T88*M88*LOOKUP(RIGHT($D$2,3),定数!$A$6:$A$13,定数!$B$6:$B$13))</f>
        <v/>
      </c>
      <c r="S88" s="91"/>
      <c r="T88" s="92" t="str">
        <f t="shared" si="11"/>
        <v/>
      </c>
      <c r="U88" s="92"/>
      <c r="V88" t="str">
        <f t="shared" si="10"/>
        <v/>
      </c>
      <c r="W88" t="str">
        <f t="shared" si="10"/>
        <v/>
      </c>
      <c r="X88" s="40" t="str">
        <f t="shared" si="12"/>
        <v/>
      </c>
      <c r="Y88" s="41" t="str">
        <f t="shared" si="13"/>
        <v/>
      </c>
    </row>
    <row r="89" spans="2:25" x14ac:dyDescent="0.2">
      <c r="B89" s="39">
        <v>81</v>
      </c>
      <c r="C89" s="87" t="str">
        <f t="shared" si="8"/>
        <v/>
      </c>
      <c r="D89" s="87"/>
      <c r="E89" s="39"/>
      <c r="F89" s="8"/>
      <c r="G89" s="39"/>
      <c r="H89" s="88"/>
      <c r="I89" s="88"/>
      <c r="J89" s="39"/>
      <c r="K89" s="89" t="str">
        <f t="shared" si="9"/>
        <v/>
      </c>
      <c r="L89" s="90"/>
      <c r="M89" s="6" t="str">
        <f>IF(J89="","",(K89/J89)/LOOKUP(RIGHT($D$2,3),定数!$A$6:$A$13,定数!$B$6:$B$13))</f>
        <v/>
      </c>
      <c r="N89" s="39"/>
      <c r="O89" s="8"/>
      <c r="P89" s="88"/>
      <c r="Q89" s="88"/>
      <c r="R89" s="91" t="str">
        <f>IF(P89="","",T89*M89*LOOKUP(RIGHT($D$2,3),定数!$A$6:$A$13,定数!$B$6:$B$13))</f>
        <v/>
      </c>
      <c r="S89" s="91"/>
      <c r="T89" s="92" t="str">
        <f t="shared" si="11"/>
        <v/>
      </c>
      <c r="U89" s="92"/>
      <c r="V89" t="str">
        <f t="shared" si="10"/>
        <v/>
      </c>
      <c r="W89" t="str">
        <f t="shared" si="10"/>
        <v/>
      </c>
      <c r="X89" s="40" t="str">
        <f t="shared" si="12"/>
        <v/>
      </c>
      <c r="Y89" s="41" t="str">
        <f t="shared" si="13"/>
        <v/>
      </c>
    </row>
    <row r="90" spans="2:25" x14ac:dyDescent="0.2">
      <c r="B90" s="39">
        <v>82</v>
      </c>
      <c r="C90" s="87" t="str">
        <f t="shared" si="8"/>
        <v/>
      </c>
      <c r="D90" s="87"/>
      <c r="E90" s="39"/>
      <c r="F90" s="8"/>
      <c r="G90" s="39"/>
      <c r="H90" s="88"/>
      <c r="I90" s="88"/>
      <c r="J90" s="39"/>
      <c r="K90" s="89" t="str">
        <f t="shared" si="9"/>
        <v/>
      </c>
      <c r="L90" s="90"/>
      <c r="M90" s="6" t="str">
        <f>IF(J90="","",(K90/J90)/LOOKUP(RIGHT($D$2,3),定数!$A$6:$A$13,定数!$B$6:$B$13))</f>
        <v/>
      </c>
      <c r="N90" s="39"/>
      <c r="O90" s="8"/>
      <c r="P90" s="88"/>
      <c r="Q90" s="88"/>
      <c r="R90" s="91" t="str">
        <f>IF(P90="","",T90*M90*LOOKUP(RIGHT($D$2,3),定数!$A$6:$A$13,定数!$B$6:$B$13))</f>
        <v/>
      </c>
      <c r="S90" s="91"/>
      <c r="T90" s="92" t="str">
        <f t="shared" si="11"/>
        <v/>
      </c>
      <c r="U90" s="92"/>
      <c r="V90" t="str">
        <f t="shared" si="10"/>
        <v/>
      </c>
      <c r="W90" t="str">
        <f t="shared" si="10"/>
        <v/>
      </c>
      <c r="X90" s="40" t="str">
        <f t="shared" si="12"/>
        <v/>
      </c>
      <c r="Y90" s="41" t="str">
        <f t="shared" si="13"/>
        <v/>
      </c>
    </row>
    <row r="91" spans="2:25" x14ac:dyDescent="0.2">
      <c r="B91" s="39">
        <v>83</v>
      </c>
      <c r="C91" s="87" t="str">
        <f t="shared" si="8"/>
        <v/>
      </c>
      <c r="D91" s="87"/>
      <c r="E91" s="39"/>
      <c r="F91" s="8"/>
      <c r="G91" s="39"/>
      <c r="H91" s="88"/>
      <c r="I91" s="88"/>
      <c r="J91" s="39"/>
      <c r="K91" s="89" t="str">
        <f t="shared" si="9"/>
        <v/>
      </c>
      <c r="L91" s="90"/>
      <c r="M91" s="6" t="str">
        <f>IF(J91="","",(K91/J91)/LOOKUP(RIGHT($D$2,3),定数!$A$6:$A$13,定数!$B$6:$B$13))</f>
        <v/>
      </c>
      <c r="N91" s="39"/>
      <c r="O91" s="8"/>
      <c r="P91" s="88"/>
      <c r="Q91" s="88"/>
      <c r="R91" s="91" t="str">
        <f>IF(P91="","",T91*M91*LOOKUP(RIGHT($D$2,3),定数!$A$6:$A$13,定数!$B$6:$B$13))</f>
        <v/>
      </c>
      <c r="S91" s="91"/>
      <c r="T91" s="92" t="str">
        <f t="shared" si="11"/>
        <v/>
      </c>
      <c r="U91" s="92"/>
      <c r="V91" t="str">
        <f t="shared" ref="V91:W106" si="14">IF(S91&lt;&gt;"",IF(S91&lt;0,1+V90,0),"")</f>
        <v/>
      </c>
      <c r="W91" t="str">
        <f t="shared" si="14"/>
        <v/>
      </c>
      <c r="X91" s="40" t="str">
        <f t="shared" si="12"/>
        <v/>
      </c>
      <c r="Y91" s="41" t="str">
        <f t="shared" si="13"/>
        <v/>
      </c>
    </row>
    <row r="92" spans="2:25" x14ac:dyDescent="0.2">
      <c r="B92" s="39">
        <v>84</v>
      </c>
      <c r="C92" s="87" t="str">
        <f t="shared" si="8"/>
        <v/>
      </c>
      <c r="D92" s="87"/>
      <c r="E92" s="39"/>
      <c r="F92" s="8"/>
      <c r="G92" s="39"/>
      <c r="H92" s="88"/>
      <c r="I92" s="88"/>
      <c r="J92" s="39"/>
      <c r="K92" s="89" t="str">
        <f t="shared" si="9"/>
        <v/>
      </c>
      <c r="L92" s="90"/>
      <c r="M92" s="6" t="str">
        <f>IF(J92="","",(K92/J92)/LOOKUP(RIGHT($D$2,3),定数!$A$6:$A$13,定数!$B$6:$B$13))</f>
        <v/>
      </c>
      <c r="N92" s="39"/>
      <c r="O92" s="8"/>
      <c r="P92" s="88"/>
      <c r="Q92" s="88"/>
      <c r="R92" s="91" t="str">
        <f>IF(P92="","",T92*M92*LOOKUP(RIGHT($D$2,3),定数!$A$6:$A$13,定数!$B$6:$B$13))</f>
        <v/>
      </c>
      <c r="S92" s="91"/>
      <c r="T92" s="92" t="str">
        <f t="shared" si="11"/>
        <v/>
      </c>
      <c r="U92" s="92"/>
      <c r="V92" t="str">
        <f t="shared" si="14"/>
        <v/>
      </c>
      <c r="W92" t="str">
        <f t="shared" si="14"/>
        <v/>
      </c>
      <c r="X92" s="40" t="str">
        <f t="shared" si="12"/>
        <v/>
      </c>
      <c r="Y92" s="41" t="str">
        <f t="shared" si="13"/>
        <v/>
      </c>
    </row>
    <row r="93" spans="2:25" x14ac:dyDescent="0.2">
      <c r="B93" s="39">
        <v>85</v>
      </c>
      <c r="C93" s="87" t="str">
        <f t="shared" si="8"/>
        <v/>
      </c>
      <c r="D93" s="87"/>
      <c r="E93" s="39"/>
      <c r="F93" s="8"/>
      <c r="G93" s="39"/>
      <c r="H93" s="88"/>
      <c r="I93" s="88"/>
      <c r="J93" s="39"/>
      <c r="K93" s="89" t="str">
        <f t="shared" si="9"/>
        <v/>
      </c>
      <c r="L93" s="90"/>
      <c r="M93" s="6" t="str">
        <f>IF(J93="","",(K93/J93)/LOOKUP(RIGHT($D$2,3),定数!$A$6:$A$13,定数!$B$6:$B$13))</f>
        <v/>
      </c>
      <c r="N93" s="39"/>
      <c r="O93" s="8"/>
      <c r="P93" s="88"/>
      <c r="Q93" s="88"/>
      <c r="R93" s="91" t="str">
        <f>IF(P93="","",T93*M93*LOOKUP(RIGHT($D$2,3),定数!$A$6:$A$13,定数!$B$6:$B$13))</f>
        <v/>
      </c>
      <c r="S93" s="91"/>
      <c r="T93" s="92" t="str">
        <f t="shared" si="11"/>
        <v/>
      </c>
      <c r="U93" s="92"/>
      <c r="V93" t="str">
        <f t="shared" si="14"/>
        <v/>
      </c>
      <c r="W93" t="str">
        <f t="shared" si="14"/>
        <v/>
      </c>
      <c r="X93" s="40" t="str">
        <f t="shared" si="12"/>
        <v/>
      </c>
      <c r="Y93" s="41" t="str">
        <f t="shared" si="13"/>
        <v/>
      </c>
    </row>
    <row r="94" spans="2:25" x14ac:dyDescent="0.2">
      <c r="B94" s="39">
        <v>86</v>
      </c>
      <c r="C94" s="87" t="str">
        <f t="shared" si="8"/>
        <v/>
      </c>
      <c r="D94" s="87"/>
      <c r="E94" s="39"/>
      <c r="F94" s="8"/>
      <c r="G94" s="39"/>
      <c r="H94" s="88"/>
      <c r="I94" s="88"/>
      <c r="J94" s="39"/>
      <c r="K94" s="89" t="str">
        <f t="shared" si="9"/>
        <v/>
      </c>
      <c r="L94" s="90"/>
      <c r="M94" s="6" t="str">
        <f>IF(J94="","",(K94/J94)/LOOKUP(RIGHT($D$2,3),定数!$A$6:$A$13,定数!$B$6:$B$13))</f>
        <v/>
      </c>
      <c r="N94" s="39"/>
      <c r="O94" s="8"/>
      <c r="P94" s="88"/>
      <c r="Q94" s="88"/>
      <c r="R94" s="91" t="str">
        <f>IF(P94="","",T94*M94*LOOKUP(RIGHT($D$2,3),定数!$A$6:$A$13,定数!$B$6:$B$13))</f>
        <v/>
      </c>
      <c r="S94" s="91"/>
      <c r="T94" s="92" t="str">
        <f t="shared" si="11"/>
        <v/>
      </c>
      <c r="U94" s="92"/>
      <c r="V94" t="str">
        <f t="shared" si="14"/>
        <v/>
      </c>
      <c r="W94" t="str">
        <f t="shared" si="14"/>
        <v/>
      </c>
      <c r="X94" s="40" t="str">
        <f t="shared" si="12"/>
        <v/>
      </c>
      <c r="Y94" s="41" t="str">
        <f t="shared" si="13"/>
        <v/>
      </c>
    </row>
    <row r="95" spans="2:25" x14ac:dyDescent="0.2">
      <c r="B95" s="39">
        <v>87</v>
      </c>
      <c r="C95" s="87" t="str">
        <f t="shared" si="8"/>
        <v/>
      </c>
      <c r="D95" s="87"/>
      <c r="E95" s="39"/>
      <c r="F95" s="8"/>
      <c r="G95" s="39"/>
      <c r="H95" s="88"/>
      <c r="I95" s="88"/>
      <c r="J95" s="39"/>
      <c r="K95" s="89" t="str">
        <f t="shared" si="9"/>
        <v/>
      </c>
      <c r="L95" s="90"/>
      <c r="M95" s="6" t="str">
        <f>IF(J95="","",(K95/J95)/LOOKUP(RIGHT($D$2,3),定数!$A$6:$A$13,定数!$B$6:$B$13))</f>
        <v/>
      </c>
      <c r="N95" s="39"/>
      <c r="O95" s="8"/>
      <c r="P95" s="88"/>
      <c r="Q95" s="88"/>
      <c r="R95" s="91" t="str">
        <f>IF(P95="","",T95*M95*LOOKUP(RIGHT($D$2,3),定数!$A$6:$A$13,定数!$B$6:$B$13))</f>
        <v/>
      </c>
      <c r="S95" s="91"/>
      <c r="T95" s="92" t="str">
        <f t="shared" si="11"/>
        <v/>
      </c>
      <c r="U95" s="92"/>
      <c r="V95" t="str">
        <f t="shared" si="14"/>
        <v/>
      </c>
      <c r="W95" t="str">
        <f t="shared" si="14"/>
        <v/>
      </c>
      <c r="X95" s="40" t="str">
        <f t="shared" si="12"/>
        <v/>
      </c>
      <c r="Y95" s="41" t="str">
        <f t="shared" si="13"/>
        <v/>
      </c>
    </row>
    <row r="96" spans="2:25" x14ac:dyDescent="0.2">
      <c r="B96" s="39">
        <v>88</v>
      </c>
      <c r="C96" s="87" t="str">
        <f t="shared" si="8"/>
        <v/>
      </c>
      <c r="D96" s="87"/>
      <c r="E96" s="39"/>
      <c r="F96" s="8"/>
      <c r="G96" s="39"/>
      <c r="H96" s="88"/>
      <c r="I96" s="88"/>
      <c r="J96" s="39"/>
      <c r="K96" s="89" t="str">
        <f t="shared" si="9"/>
        <v/>
      </c>
      <c r="L96" s="90"/>
      <c r="M96" s="6" t="str">
        <f>IF(J96="","",(K96/J96)/LOOKUP(RIGHT($D$2,3),定数!$A$6:$A$13,定数!$B$6:$B$13))</f>
        <v/>
      </c>
      <c r="N96" s="39"/>
      <c r="O96" s="8"/>
      <c r="P96" s="88"/>
      <c r="Q96" s="88"/>
      <c r="R96" s="91" t="str">
        <f>IF(P96="","",T96*M96*LOOKUP(RIGHT($D$2,3),定数!$A$6:$A$13,定数!$B$6:$B$13))</f>
        <v/>
      </c>
      <c r="S96" s="91"/>
      <c r="T96" s="92" t="str">
        <f t="shared" si="11"/>
        <v/>
      </c>
      <c r="U96" s="92"/>
      <c r="V96" t="str">
        <f t="shared" si="14"/>
        <v/>
      </c>
      <c r="W96" t="str">
        <f t="shared" si="14"/>
        <v/>
      </c>
      <c r="X96" s="40" t="str">
        <f t="shared" si="12"/>
        <v/>
      </c>
      <c r="Y96" s="41" t="str">
        <f t="shared" si="13"/>
        <v/>
      </c>
    </row>
    <row r="97" spans="2:25" x14ac:dyDescent="0.2">
      <c r="B97" s="39">
        <v>89</v>
      </c>
      <c r="C97" s="87" t="str">
        <f t="shared" si="8"/>
        <v/>
      </c>
      <c r="D97" s="87"/>
      <c r="E97" s="39"/>
      <c r="F97" s="8"/>
      <c r="G97" s="39"/>
      <c r="H97" s="88"/>
      <c r="I97" s="88"/>
      <c r="J97" s="39"/>
      <c r="K97" s="89" t="str">
        <f t="shared" si="9"/>
        <v/>
      </c>
      <c r="L97" s="90"/>
      <c r="M97" s="6" t="str">
        <f>IF(J97="","",(K97/J97)/LOOKUP(RIGHT($D$2,3),定数!$A$6:$A$13,定数!$B$6:$B$13))</f>
        <v/>
      </c>
      <c r="N97" s="39"/>
      <c r="O97" s="8"/>
      <c r="P97" s="88"/>
      <c r="Q97" s="88"/>
      <c r="R97" s="91" t="str">
        <f>IF(P97="","",T97*M97*LOOKUP(RIGHT($D$2,3),定数!$A$6:$A$13,定数!$B$6:$B$13))</f>
        <v/>
      </c>
      <c r="S97" s="91"/>
      <c r="T97" s="92" t="str">
        <f t="shared" si="11"/>
        <v/>
      </c>
      <c r="U97" s="92"/>
      <c r="V97" t="str">
        <f t="shared" si="14"/>
        <v/>
      </c>
      <c r="W97" t="str">
        <f t="shared" si="14"/>
        <v/>
      </c>
      <c r="X97" s="40" t="str">
        <f t="shared" si="12"/>
        <v/>
      </c>
      <c r="Y97" s="41" t="str">
        <f t="shared" si="13"/>
        <v/>
      </c>
    </row>
    <row r="98" spans="2:25" x14ac:dyDescent="0.2">
      <c r="B98" s="39">
        <v>90</v>
      </c>
      <c r="C98" s="87" t="str">
        <f t="shared" si="8"/>
        <v/>
      </c>
      <c r="D98" s="87"/>
      <c r="E98" s="39"/>
      <c r="F98" s="8"/>
      <c r="G98" s="39"/>
      <c r="H98" s="88"/>
      <c r="I98" s="88"/>
      <c r="J98" s="39"/>
      <c r="K98" s="89" t="str">
        <f t="shared" si="9"/>
        <v/>
      </c>
      <c r="L98" s="90"/>
      <c r="M98" s="6" t="str">
        <f>IF(J98="","",(K98/J98)/LOOKUP(RIGHT($D$2,3),定数!$A$6:$A$13,定数!$B$6:$B$13))</f>
        <v/>
      </c>
      <c r="N98" s="39"/>
      <c r="O98" s="8"/>
      <c r="P98" s="88"/>
      <c r="Q98" s="88"/>
      <c r="R98" s="91" t="str">
        <f>IF(P98="","",T98*M98*LOOKUP(RIGHT($D$2,3),定数!$A$6:$A$13,定数!$B$6:$B$13))</f>
        <v/>
      </c>
      <c r="S98" s="91"/>
      <c r="T98" s="92" t="str">
        <f t="shared" si="11"/>
        <v/>
      </c>
      <c r="U98" s="92"/>
      <c r="V98" t="str">
        <f t="shared" si="14"/>
        <v/>
      </c>
      <c r="W98" t="str">
        <f t="shared" si="14"/>
        <v/>
      </c>
      <c r="X98" s="40" t="str">
        <f t="shared" si="12"/>
        <v/>
      </c>
      <c r="Y98" s="41" t="str">
        <f t="shared" si="13"/>
        <v/>
      </c>
    </row>
    <row r="99" spans="2:25" x14ac:dyDescent="0.2">
      <c r="B99" s="39">
        <v>91</v>
      </c>
      <c r="C99" s="87" t="str">
        <f t="shared" si="8"/>
        <v/>
      </c>
      <c r="D99" s="87"/>
      <c r="E99" s="39"/>
      <c r="F99" s="8"/>
      <c r="G99" s="39"/>
      <c r="H99" s="88"/>
      <c r="I99" s="88"/>
      <c r="J99" s="39"/>
      <c r="K99" s="89" t="str">
        <f t="shared" si="9"/>
        <v/>
      </c>
      <c r="L99" s="90"/>
      <c r="M99" s="6" t="str">
        <f>IF(J99="","",(K99/J99)/LOOKUP(RIGHT($D$2,3),定数!$A$6:$A$13,定数!$B$6:$B$13))</f>
        <v/>
      </c>
      <c r="N99" s="39"/>
      <c r="O99" s="8"/>
      <c r="P99" s="88"/>
      <c r="Q99" s="88"/>
      <c r="R99" s="91" t="str">
        <f>IF(P99="","",T99*M99*LOOKUP(RIGHT($D$2,3),定数!$A$6:$A$13,定数!$B$6:$B$13))</f>
        <v/>
      </c>
      <c r="S99" s="91"/>
      <c r="T99" s="92" t="str">
        <f t="shared" si="11"/>
        <v/>
      </c>
      <c r="U99" s="92"/>
      <c r="V99" t="str">
        <f t="shared" si="14"/>
        <v/>
      </c>
      <c r="W99" t="str">
        <f t="shared" si="14"/>
        <v/>
      </c>
      <c r="X99" s="40" t="str">
        <f t="shared" si="12"/>
        <v/>
      </c>
      <c r="Y99" s="41" t="str">
        <f t="shared" si="13"/>
        <v/>
      </c>
    </row>
    <row r="100" spans="2:25" x14ac:dyDescent="0.2">
      <c r="B100" s="39">
        <v>92</v>
      </c>
      <c r="C100" s="87" t="str">
        <f t="shared" si="8"/>
        <v/>
      </c>
      <c r="D100" s="87"/>
      <c r="E100" s="39"/>
      <c r="F100" s="8"/>
      <c r="G100" s="39"/>
      <c r="H100" s="88"/>
      <c r="I100" s="88"/>
      <c r="J100" s="39"/>
      <c r="K100" s="89" t="str">
        <f t="shared" si="9"/>
        <v/>
      </c>
      <c r="L100" s="90"/>
      <c r="M100" s="6" t="str">
        <f>IF(J100="","",(K100/J100)/LOOKUP(RIGHT($D$2,3),定数!$A$6:$A$13,定数!$B$6:$B$13))</f>
        <v/>
      </c>
      <c r="N100" s="39"/>
      <c r="O100" s="8"/>
      <c r="P100" s="88"/>
      <c r="Q100" s="88"/>
      <c r="R100" s="91" t="str">
        <f>IF(P100="","",T100*M100*LOOKUP(RIGHT($D$2,3),定数!$A$6:$A$13,定数!$B$6:$B$13))</f>
        <v/>
      </c>
      <c r="S100" s="91"/>
      <c r="T100" s="92" t="str">
        <f t="shared" si="11"/>
        <v/>
      </c>
      <c r="U100" s="92"/>
      <c r="V100" t="str">
        <f t="shared" si="14"/>
        <v/>
      </c>
      <c r="W100" t="str">
        <f t="shared" si="14"/>
        <v/>
      </c>
      <c r="X100" s="40" t="str">
        <f t="shared" si="12"/>
        <v/>
      </c>
      <c r="Y100" s="41" t="str">
        <f t="shared" si="13"/>
        <v/>
      </c>
    </row>
    <row r="101" spans="2:25" x14ac:dyDescent="0.2">
      <c r="B101" s="39">
        <v>93</v>
      </c>
      <c r="C101" s="87" t="str">
        <f t="shared" si="8"/>
        <v/>
      </c>
      <c r="D101" s="87"/>
      <c r="E101" s="39"/>
      <c r="F101" s="8"/>
      <c r="G101" s="39"/>
      <c r="H101" s="88"/>
      <c r="I101" s="88"/>
      <c r="J101" s="39"/>
      <c r="K101" s="89" t="str">
        <f t="shared" si="9"/>
        <v/>
      </c>
      <c r="L101" s="90"/>
      <c r="M101" s="6" t="str">
        <f>IF(J101="","",(K101/J101)/LOOKUP(RIGHT($D$2,3),定数!$A$6:$A$13,定数!$B$6:$B$13))</f>
        <v/>
      </c>
      <c r="N101" s="39"/>
      <c r="O101" s="8"/>
      <c r="P101" s="88"/>
      <c r="Q101" s="88"/>
      <c r="R101" s="91" t="str">
        <f>IF(P101="","",T101*M101*LOOKUP(RIGHT($D$2,3),定数!$A$6:$A$13,定数!$B$6:$B$13))</f>
        <v/>
      </c>
      <c r="S101" s="91"/>
      <c r="T101" s="92" t="str">
        <f t="shared" si="11"/>
        <v/>
      </c>
      <c r="U101" s="92"/>
      <c r="V101" t="str">
        <f t="shared" si="14"/>
        <v/>
      </c>
      <c r="W101" t="str">
        <f t="shared" si="14"/>
        <v/>
      </c>
      <c r="X101" s="40" t="str">
        <f t="shared" si="12"/>
        <v/>
      </c>
      <c r="Y101" s="41" t="str">
        <f t="shared" si="13"/>
        <v/>
      </c>
    </row>
    <row r="102" spans="2:25" x14ac:dyDescent="0.2">
      <c r="B102" s="39">
        <v>94</v>
      </c>
      <c r="C102" s="87" t="str">
        <f t="shared" si="8"/>
        <v/>
      </c>
      <c r="D102" s="87"/>
      <c r="E102" s="39"/>
      <c r="F102" s="8"/>
      <c r="G102" s="39"/>
      <c r="H102" s="88"/>
      <c r="I102" s="88"/>
      <c r="J102" s="39"/>
      <c r="K102" s="89" t="str">
        <f t="shared" si="9"/>
        <v/>
      </c>
      <c r="L102" s="90"/>
      <c r="M102" s="6" t="str">
        <f>IF(J102="","",(K102/J102)/LOOKUP(RIGHT($D$2,3),定数!$A$6:$A$13,定数!$B$6:$B$13))</f>
        <v/>
      </c>
      <c r="N102" s="39"/>
      <c r="O102" s="8"/>
      <c r="P102" s="88"/>
      <c r="Q102" s="88"/>
      <c r="R102" s="91" t="str">
        <f>IF(P102="","",T102*M102*LOOKUP(RIGHT($D$2,3),定数!$A$6:$A$13,定数!$B$6:$B$13))</f>
        <v/>
      </c>
      <c r="S102" s="91"/>
      <c r="T102" s="92" t="str">
        <f t="shared" si="11"/>
        <v/>
      </c>
      <c r="U102" s="92"/>
      <c r="V102" t="str">
        <f t="shared" si="14"/>
        <v/>
      </c>
      <c r="W102" t="str">
        <f t="shared" si="14"/>
        <v/>
      </c>
      <c r="X102" s="40" t="str">
        <f t="shared" si="12"/>
        <v/>
      </c>
      <c r="Y102" s="41" t="str">
        <f t="shared" si="13"/>
        <v/>
      </c>
    </row>
    <row r="103" spans="2:25" x14ac:dyDescent="0.2">
      <c r="B103" s="39">
        <v>95</v>
      </c>
      <c r="C103" s="87" t="str">
        <f t="shared" si="8"/>
        <v/>
      </c>
      <c r="D103" s="87"/>
      <c r="E103" s="39"/>
      <c r="F103" s="8"/>
      <c r="G103" s="39"/>
      <c r="H103" s="88"/>
      <c r="I103" s="88"/>
      <c r="J103" s="39"/>
      <c r="K103" s="89" t="str">
        <f t="shared" si="9"/>
        <v/>
      </c>
      <c r="L103" s="90"/>
      <c r="M103" s="6" t="str">
        <f>IF(J103="","",(K103/J103)/LOOKUP(RIGHT($D$2,3),定数!$A$6:$A$13,定数!$B$6:$B$13))</f>
        <v/>
      </c>
      <c r="N103" s="39"/>
      <c r="O103" s="8"/>
      <c r="P103" s="88"/>
      <c r="Q103" s="88"/>
      <c r="R103" s="91" t="str">
        <f>IF(P103="","",T103*M103*LOOKUP(RIGHT($D$2,3),定数!$A$6:$A$13,定数!$B$6:$B$13))</f>
        <v/>
      </c>
      <c r="S103" s="91"/>
      <c r="T103" s="92" t="str">
        <f t="shared" si="11"/>
        <v/>
      </c>
      <c r="U103" s="92"/>
      <c r="V103" t="str">
        <f t="shared" si="14"/>
        <v/>
      </c>
      <c r="W103" t="str">
        <f t="shared" si="14"/>
        <v/>
      </c>
      <c r="X103" s="40" t="str">
        <f t="shared" si="12"/>
        <v/>
      </c>
      <c r="Y103" s="41" t="str">
        <f t="shared" si="13"/>
        <v/>
      </c>
    </row>
    <row r="104" spans="2:25" x14ac:dyDescent="0.2">
      <c r="B104" s="39">
        <v>96</v>
      </c>
      <c r="C104" s="87" t="str">
        <f t="shared" si="8"/>
        <v/>
      </c>
      <c r="D104" s="87"/>
      <c r="E104" s="39"/>
      <c r="F104" s="8"/>
      <c r="G104" s="39"/>
      <c r="H104" s="88"/>
      <c r="I104" s="88"/>
      <c r="J104" s="39"/>
      <c r="K104" s="89" t="str">
        <f t="shared" si="9"/>
        <v/>
      </c>
      <c r="L104" s="90"/>
      <c r="M104" s="6" t="str">
        <f>IF(J104="","",(K104/J104)/LOOKUP(RIGHT($D$2,3),定数!$A$6:$A$13,定数!$B$6:$B$13))</f>
        <v/>
      </c>
      <c r="N104" s="39"/>
      <c r="O104" s="8"/>
      <c r="P104" s="88"/>
      <c r="Q104" s="88"/>
      <c r="R104" s="91" t="str">
        <f>IF(P104="","",T104*M104*LOOKUP(RIGHT($D$2,3),定数!$A$6:$A$13,定数!$B$6:$B$13))</f>
        <v/>
      </c>
      <c r="S104" s="91"/>
      <c r="T104" s="92" t="str">
        <f t="shared" si="11"/>
        <v/>
      </c>
      <c r="U104" s="92"/>
      <c r="V104" t="str">
        <f t="shared" si="14"/>
        <v/>
      </c>
      <c r="W104" t="str">
        <f t="shared" si="14"/>
        <v/>
      </c>
      <c r="X104" s="40" t="str">
        <f t="shared" si="12"/>
        <v/>
      </c>
      <c r="Y104" s="41" t="str">
        <f t="shared" si="13"/>
        <v/>
      </c>
    </row>
    <row r="105" spans="2:25" x14ac:dyDescent="0.2">
      <c r="B105" s="39">
        <v>97</v>
      </c>
      <c r="C105" s="87" t="str">
        <f t="shared" si="8"/>
        <v/>
      </c>
      <c r="D105" s="87"/>
      <c r="E105" s="39"/>
      <c r="F105" s="8"/>
      <c r="G105" s="39"/>
      <c r="H105" s="88"/>
      <c r="I105" s="88"/>
      <c r="J105" s="39"/>
      <c r="K105" s="89" t="str">
        <f t="shared" si="9"/>
        <v/>
      </c>
      <c r="L105" s="90"/>
      <c r="M105" s="6" t="str">
        <f>IF(J105="","",(K105/J105)/LOOKUP(RIGHT($D$2,3),定数!$A$6:$A$13,定数!$B$6:$B$13))</f>
        <v/>
      </c>
      <c r="N105" s="39"/>
      <c r="O105" s="8"/>
      <c r="P105" s="88"/>
      <c r="Q105" s="88"/>
      <c r="R105" s="91" t="str">
        <f>IF(P105="","",T105*M105*LOOKUP(RIGHT($D$2,3),定数!$A$6:$A$13,定数!$B$6:$B$13))</f>
        <v/>
      </c>
      <c r="S105" s="91"/>
      <c r="T105" s="92" t="str">
        <f t="shared" si="11"/>
        <v/>
      </c>
      <c r="U105" s="92"/>
      <c r="V105" t="str">
        <f t="shared" si="14"/>
        <v/>
      </c>
      <c r="W105" t="str">
        <f t="shared" si="14"/>
        <v/>
      </c>
      <c r="X105" s="40" t="str">
        <f t="shared" si="12"/>
        <v/>
      </c>
      <c r="Y105" s="41" t="str">
        <f t="shared" si="13"/>
        <v/>
      </c>
    </row>
    <row r="106" spans="2:25" x14ac:dyDescent="0.2">
      <c r="B106" s="39">
        <v>98</v>
      </c>
      <c r="C106" s="87" t="str">
        <f t="shared" si="8"/>
        <v/>
      </c>
      <c r="D106" s="87"/>
      <c r="E106" s="39"/>
      <c r="F106" s="8"/>
      <c r="G106" s="39"/>
      <c r="H106" s="88"/>
      <c r="I106" s="88"/>
      <c r="J106" s="39"/>
      <c r="K106" s="89" t="str">
        <f t="shared" si="9"/>
        <v/>
      </c>
      <c r="L106" s="90"/>
      <c r="M106" s="6" t="str">
        <f>IF(J106="","",(K106/J106)/LOOKUP(RIGHT($D$2,3),定数!$A$6:$A$13,定数!$B$6:$B$13))</f>
        <v/>
      </c>
      <c r="N106" s="39"/>
      <c r="O106" s="8"/>
      <c r="P106" s="88"/>
      <c r="Q106" s="88"/>
      <c r="R106" s="91" t="str">
        <f>IF(P106="","",T106*M106*LOOKUP(RIGHT($D$2,3),定数!$A$6:$A$13,定数!$B$6:$B$13))</f>
        <v/>
      </c>
      <c r="S106" s="91"/>
      <c r="T106" s="92" t="str">
        <f t="shared" si="11"/>
        <v/>
      </c>
      <c r="U106" s="92"/>
      <c r="V106" t="str">
        <f t="shared" si="14"/>
        <v/>
      </c>
      <c r="W106" t="str">
        <f t="shared" si="14"/>
        <v/>
      </c>
      <c r="X106" s="40" t="str">
        <f t="shared" si="12"/>
        <v/>
      </c>
      <c r="Y106" s="41" t="str">
        <f t="shared" si="13"/>
        <v/>
      </c>
    </row>
    <row r="107" spans="2:25" x14ac:dyDescent="0.2">
      <c r="B107" s="39">
        <v>99</v>
      </c>
      <c r="C107" s="87" t="str">
        <f t="shared" si="8"/>
        <v/>
      </c>
      <c r="D107" s="87"/>
      <c r="E107" s="39"/>
      <c r="F107" s="8"/>
      <c r="G107" s="39"/>
      <c r="H107" s="88"/>
      <c r="I107" s="88"/>
      <c r="J107" s="39"/>
      <c r="K107" s="89" t="str">
        <f t="shared" si="9"/>
        <v/>
      </c>
      <c r="L107" s="90"/>
      <c r="M107" s="6" t="str">
        <f>IF(J107="","",(K107/J107)/LOOKUP(RIGHT($D$2,3),定数!$A$6:$A$13,定数!$B$6:$B$13))</f>
        <v/>
      </c>
      <c r="N107" s="39"/>
      <c r="O107" s="8"/>
      <c r="P107" s="88"/>
      <c r="Q107" s="88"/>
      <c r="R107" s="91" t="str">
        <f>IF(P107="","",T107*M107*LOOKUP(RIGHT($D$2,3),定数!$A$6:$A$13,定数!$B$6:$B$13))</f>
        <v/>
      </c>
      <c r="S107" s="91"/>
      <c r="T107" s="92" t="str">
        <f t="shared" si="11"/>
        <v/>
      </c>
      <c r="U107" s="92"/>
      <c r="V107" t="str">
        <f>IF(S107&lt;&gt;"",IF(S107&lt;0,1+V106,0),"")</f>
        <v/>
      </c>
      <c r="W107" t="str">
        <f>IF(T107&lt;&gt;"",IF(T107&lt;0,1+W106,0),"")</f>
        <v/>
      </c>
      <c r="X107" s="40" t="str">
        <f t="shared" si="12"/>
        <v/>
      </c>
      <c r="Y107" s="41" t="str">
        <f t="shared" si="13"/>
        <v/>
      </c>
    </row>
    <row r="108" spans="2:25" x14ac:dyDescent="0.2">
      <c r="B108" s="39">
        <v>100</v>
      </c>
      <c r="C108" s="87" t="str">
        <f t="shared" si="8"/>
        <v/>
      </c>
      <c r="D108" s="87"/>
      <c r="E108" s="39"/>
      <c r="F108" s="8"/>
      <c r="G108" s="39"/>
      <c r="H108" s="88"/>
      <c r="I108" s="88"/>
      <c r="J108" s="39"/>
      <c r="K108" s="89" t="str">
        <f t="shared" si="9"/>
        <v/>
      </c>
      <c r="L108" s="90"/>
      <c r="M108" s="6" t="str">
        <f>IF(J108="","",(K108/J108)/LOOKUP(RIGHT($D$2,3),定数!$A$6:$A$13,定数!$B$6:$B$13))</f>
        <v/>
      </c>
      <c r="N108" s="39"/>
      <c r="O108" s="8"/>
      <c r="P108" s="88"/>
      <c r="Q108" s="88"/>
      <c r="R108" s="91" t="str">
        <f>IF(P108="","",T108*M108*LOOKUP(RIGHT($D$2,3),定数!$A$6:$A$13,定数!$B$6:$B$13))</f>
        <v/>
      </c>
      <c r="S108" s="91"/>
      <c r="T108" s="92" t="str">
        <f t="shared" si="11"/>
        <v/>
      </c>
      <c r="U108" s="92"/>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138"/>
  <sheetViews>
    <sheetView topLeftCell="A1134" zoomScaleNormal="100" workbookViewId="0">
      <selection activeCell="T1138" sqref="T1138"/>
    </sheetView>
  </sheetViews>
  <sheetFormatPr defaultRowHeight="19.2" x14ac:dyDescent="0.2"/>
  <cols>
    <col min="1" max="1" width="9.109375" style="46" customWidth="1"/>
    <col min="2" max="2" width="8.109375" customWidth="1"/>
  </cols>
  <sheetData>
    <row r="1" spans="1:2" s="43" customFormat="1" ht="30.6" customHeight="1" x14ac:dyDescent="0.2">
      <c r="A1" s="45"/>
      <c r="B1" s="44" t="s">
        <v>70</v>
      </c>
    </row>
    <row r="3" spans="1:2" x14ac:dyDescent="0.2">
      <c r="A3" s="46">
        <v>1</v>
      </c>
    </row>
    <row r="31" spans="1:1" x14ac:dyDescent="0.2">
      <c r="A31" s="46">
        <v>2</v>
      </c>
    </row>
    <row r="58" spans="1:1" x14ac:dyDescent="0.2">
      <c r="A58" s="46">
        <v>3</v>
      </c>
    </row>
    <row r="86" spans="1:1" x14ac:dyDescent="0.2">
      <c r="A86" s="46">
        <v>4</v>
      </c>
    </row>
    <row r="113" spans="1:1" x14ac:dyDescent="0.2">
      <c r="A113" s="46">
        <v>5</v>
      </c>
    </row>
    <row r="142" spans="1:1" x14ac:dyDescent="0.2">
      <c r="A142" s="46">
        <v>6</v>
      </c>
    </row>
    <row r="171" spans="1:1" x14ac:dyDescent="0.2">
      <c r="A171" s="46">
        <v>7</v>
      </c>
    </row>
    <row r="198" spans="1:1" x14ac:dyDescent="0.2">
      <c r="A198" s="46">
        <v>8</v>
      </c>
    </row>
    <row r="226" spans="1:1" x14ac:dyDescent="0.2">
      <c r="A226" s="46">
        <v>9</v>
      </c>
    </row>
    <row r="256" spans="1:1" x14ac:dyDescent="0.2">
      <c r="A256" s="46">
        <v>10</v>
      </c>
    </row>
    <row r="283" spans="1:1" x14ac:dyDescent="0.2">
      <c r="A283" s="46">
        <v>11</v>
      </c>
    </row>
    <row r="311" spans="1:1" x14ac:dyDescent="0.2">
      <c r="A311" s="46">
        <v>12</v>
      </c>
    </row>
    <row r="340" spans="1:1" x14ac:dyDescent="0.2">
      <c r="A340" s="46">
        <v>13</v>
      </c>
    </row>
    <row r="368" spans="1:1" x14ac:dyDescent="0.2">
      <c r="A368" s="46">
        <v>14</v>
      </c>
    </row>
    <row r="396" spans="1:1" x14ac:dyDescent="0.2">
      <c r="A396" s="46">
        <v>15</v>
      </c>
    </row>
    <row r="425" spans="1:1" x14ac:dyDescent="0.2">
      <c r="A425" s="46">
        <v>16</v>
      </c>
    </row>
    <row r="454" spans="1:1" x14ac:dyDescent="0.2">
      <c r="A454" s="46">
        <v>17</v>
      </c>
    </row>
    <row r="483" spans="1:1" x14ac:dyDescent="0.2">
      <c r="A483" s="46">
        <v>18</v>
      </c>
    </row>
    <row r="512" spans="1:1" x14ac:dyDescent="0.2">
      <c r="A512" s="46">
        <v>19</v>
      </c>
    </row>
    <row r="540" spans="1:1" x14ac:dyDescent="0.2">
      <c r="A540" s="46">
        <v>20</v>
      </c>
    </row>
    <row r="569" spans="1:1" x14ac:dyDescent="0.2">
      <c r="A569" s="46">
        <v>21</v>
      </c>
    </row>
    <row r="597" spans="1:1" x14ac:dyDescent="0.2">
      <c r="A597" s="46">
        <v>22</v>
      </c>
    </row>
    <row r="626" spans="1:1" x14ac:dyDescent="0.2">
      <c r="A626" s="46">
        <v>23</v>
      </c>
    </row>
    <row r="655" spans="1:1" x14ac:dyDescent="0.2">
      <c r="A655" s="46">
        <v>24</v>
      </c>
    </row>
    <row r="683" spans="1:1" x14ac:dyDescent="0.2">
      <c r="A683" s="46">
        <v>25</v>
      </c>
    </row>
    <row r="712" spans="1:1" x14ac:dyDescent="0.2">
      <c r="A712" s="46">
        <v>26</v>
      </c>
    </row>
    <row r="740" spans="1:2" s="43" customFormat="1" ht="34.799999999999997" customHeight="1" x14ac:dyDescent="0.2">
      <c r="A740" s="45"/>
      <c r="B740" s="51" t="s">
        <v>73</v>
      </c>
    </row>
    <row r="743" spans="1:2" x14ac:dyDescent="0.2">
      <c r="A743" s="46">
        <v>1</v>
      </c>
    </row>
    <row r="772" spans="1:1" x14ac:dyDescent="0.2">
      <c r="A772" s="46">
        <v>2</v>
      </c>
    </row>
    <row r="800" spans="1:1" x14ac:dyDescent="0.2">
      <c r="A800" s="46">
        <v>3</v>
      </c>
    </row>
    <row r="829" spans="1:1" x14ac:dyDescent="0.2">
      <c r="A829" s="46">
        <v>4</v>
      </c>
    </row>
    <row r="858" spans="1:1" x14ac:dyDescent="0.2">
      <c r="A858" s="46">
        <v>5</v>
      </c>
    </row>
    <row r="886" spans="1:1" x14ac:dyDescent="0.2">
      <c r="A886" s="46">
        <v>6</v>
      </c>
    </row>
    <row r="914" spans="1:1" x14ac:dyDescent="0.2">
      <c r="A914" s="46">
        <v>7</v>
      </c>
    </row>
    <row r="942" spans="1:1" x14ac:dyDescent="0.2">
      <c r="A942" s="46">
        <v>8</v>
      </c>
    </row>
    <row r="970" spans="1:1" x14ac:dyDescent="0.2">
      <c r="A970" s="46">
        <v>9</v>
      </c>
    </row>
    <row r="998" spans="1:1" x14ac:dyDescent="0.2">
      <c r="A998" s="46">
        <v>10</v>
      </c>
    </row>
    <row r="1026" spans="1:1" x14ac:dyDescent="0.2">
      <c r="A1026" s="46">
        <v>11</v>
      </c>
    </row>
    <row r="1054" spans="1:1" x14ac:dyDescent="0.2">
      <c r="A1054" s="46">
        <v>12</v>
      </c>
    </row>
    <row r="1082" spans="1:1" x14ac:dyDescent="0.2">
      <c r="A1082" s="46">
        <v>13</v>
      </c>
    </row>
    <row r="1110" spans="1:1" x14ac:dyDescent="0.2">
      <c r="A1110" s="46">
        <v>14</v>
      </c>
    </row>
    <row r="1138" spans="1:1" x14ac:dyDescent="0.2">
      <c r="A1138" s="46">
        <v>15</v>
      </c>
    </row>
  </sheetData>
  <phoneticPr fontId="2"/>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tabSelected="1" zoomScale="145" zoomScaleNormal="145" zoomScaleSheetLayoutView="100" workbookViewId="0">
      <selection activeCell="A2" sqref="A2:J9"/>
    </sheetView>
  </sheetViews>
  <sheetFormatPr defaultColWidth="9" defaultRowHeight="13.2" x14ac:dyDescent="0.2"/>
  <sheetData>
    <row r="1" spans="1:10" x14ac:dyDescent="0.2">
      <c r="A1" t="s">
        <v>0</v>
      </c>
    </row>
    <row r="2" spans="1:10" x14ac:dyDescent="0.2">
      <c r="A2" s="95"/>
      <c r="B2" s="96"/>
      <c r="C2" s="96"/>
      <c r="D2" s="96"/>
      <c r="E2" s="96"/>
      <c r="F2" s="96"/>
      <c r="G2" s="96"/>
      <c r="H2" s="96"/>
      <c r="I2" s="96"/>
      <c r="J2" s="96"/>
    </row>
    <row r="3" spans="1:10" x14ac:dyDescent="0.2">
      <c r="A3" s="96"/>
      <c r="B3" s="96"/>
      <c r="C3" s="96"/>
      <c r="D3" s="96"/>
      <c r="E3" s="96"/>
      <c r="F3" s="96"/>
      <c r="G3" s="96"/>
      <c r="H3" s="96"/>
      <c r="I3" s="96"/>
      <c r="J3" s="96"/>
    </row>
    <row r="4" spans="1:10" x14ac:dyDescent="0.2">
      <c r="A4" s="96"/>
      <c r="B4" s="96"/>
      <c r="C4" s="96"/>
      <c r="D4" s="96"/>
      <c r="E4" s="96"/>
      <c r="F4" s="96"/>
      <c r="G4" s="96"/>
      <c r="H4" s="96"/>
      <c r="I4" s="96"/>
      <c r="J4" s="96"/>
    </row>
    <row r="5" spans="1:10" x14ac:dyDescent="0.2">
      <c r="A5" s="96"/>
      <c r="B5" s="96"/>
      <c r="C5" s="96"/>
      <c r="D5" s="96"/>
      <c r="E5" s="96"/>
      <c r="F5" s="96"/>
      <c r="G5" s="96"/>
      <c r="H5" s="96"/>
      <c r="I5" s="96"/>
      <c r="J5" s="96"/>
    </row>
    <row r="6" spans="1:10" x14ac:dyDescent="0.2">
      <c r="A6" s="96"/>
      <c r="B6" s="96"/>
      <c r="C6" s="96"/>
      <c r="D6" s="96"/>
      <c r="E6" s="96"/>
      <c r="F6" s="96"/>
      <c r="G6" s="96"/>
      <c r="H6" s="96"/>
      <c r="I6" s="96"/>
      <c r="J6" s="96"/>
    </row>
    <row r="7" spans="1:10" x14ac:dyDescent="0.2">
      <c r="A7" s="96"/>
      <c r="B7" s="96"/>
      <c r="C7" s="96"/>
      <c r="D7" s="96"/>
      <c r="E7" s="96"/>
      <c r="F7" s="96"/>
      <c r="G7" s="96"/>
      <c r="H7" s="96"/>
      <c r="I7" s="96"/>
      <c r="J7" s="96"/>
    </row>
    <row r="8" spans="1:10" x14ac:dyDescent="0.2">
      <c r="A8" s="96"/>
      <c r="B8" s="96"/>
      <c r="C8" s="96"/>
      <c r="D8" s="96"/>
      <c r="E8" s="96"/>
      <c r="F8" s="96"/>
      <c r="G8" s="96"/>
      <c r="H8" s="96"/>
      <c r="I8" s="96"/>
      <c r="J8" s="96"/>
    </row>
    <row r="9" spans="1:10" x14ac:dyDescent="0.2">
      <c r="A9" s="96"/>
      <c r="B9" s="96"/>
      <c r="C9" s="96"/>
      <c r="D9" s="96"/>
      <c r="E9" s="96"/>
      <c r="F9" s="96"/>
      <c r="G9" s="96"/>
      <c r="H9" s="96"/>
      <c r="I9" s="96"/>
      <c r="J9" s="96"/>
    </row>
    <row r="11" spans="1:10" x14ac:dyDescent="0.2">
      <c r="A11" t="s">
        <v>1</v>
      </c>
    </row>
    <row r="12" spans="1:10" x14ac:dyDescent="0.2">
      <c r="A12" s="97" t="s">
        <v>71</v>
      </c>
      <c r="B12" s="98"/>
      <c r="C12" s="98"/>
      <c r="D12" s="98"/>
      <c r="E12" s="98"/>
      <c r="F12" s="98"/>
      <c r="G12" s="98"/>
      <c r="H12" s="98"/>
      <c r="I12" s="98"/>
      <c r="J12" s="98"/>
    </row>
    <row r="13" spans="1:10" x14ac:dyDescent="0.2">
      <c r="A13" s="98"/>
      <c r="B13" s="98"/>
      <c r="C13" s="98"/>
      <c r="D13" s="98"/>
      <c r="E13" s="98"/>
      <c r="F13" s="98"/>
      <c r="G13" s="98"/>
      <c r="H13" s="98"/>
      <c r="I13" s="98"/>
      <c r="J13" s="98"/>
    </row>
    <row r="14" spans="1:10" x14ac:dyDescent="0.2">
      <c r="A14" s="98"/>
      <c r="B14" s="98"/>
      <c r="C14" s="98"/>
      <c r="D14" s="98"/>
      <c r="E14" s="98"/>
      <c r="F14" s="98"/>
      <c r="G14" s="98"/>
      <c r="H14" s="98"/>
      <c r="I14" s="98"/>
      <c r="J14" s="98"/>
    </row>
    <row r="15" spans="1:10" x14ac:dyDescent="0.2">
      <c r="A15" s="98"/>
      <c r="B15" s="98"/>
      <c r="C15" s="98"/>
      <c r="D15" s="98"/>
      <c r="E15" s="98"/>
      <c r="F15" s="98"/>
      <c r="G15" s="98"/>
      <c r="H15" s="98"/>
      <c r="I15" s="98"/>
      <c r="J15" s="98"/>
    </row>
    <row r="16" spans="1:10" x14ac:dyDescent="0.2">
      <c r="A16" s="98"/>
      <c r="B16" s="98"/>
      <c r="C16" s="98"/>
      <c r="D16" s="98"/>
      <c r="E16" s="98"/>
      <c r="F16" s="98"/>
      <c r="G16" s="98"/>
      <c r="H16" s="98"/>
      <c r="I16" s="98"/>
      <c r="J16" s="98"/>
    </row>
    <row r="17" spans="1:10" x14ac:dyDescent="0.2">
      <c r="A17" s="98"/>
      <c r="B17" s="98"/>
      <c r="C17" s="98"/>
      <c r="D17" s="98"/>
      <c r="E17" s="98"/>
      <c r="F17" s="98"/>
      <c r="G17" s="98"/>
      <c r="H17" s="98"/>
      <c r="I17" s="98"/>
      <c r="J17" s="98"/>
    </row>
    <row r="18" spans="1:10" x14ac:dyDescent="0.2">
      <c r="A18" s="98"/>
      <c r="B18" s="98"/>
      <c r="C18" s="98"/>
      <c r="D18" s="98"/>
      <c r="E18" s="98"/>
      <c r="F18" s="98"/>
      <c r="G18" s="98"/>
      <c r="H18" s="98"/>
      <c r="I18" s="98"/>
      <c r="J18" s="98"/>
    </row>
    <row r="19" spans="1:10" x14ac:dyDescent="0.2">
      <c r="A19" s="98"/>
      <c r="B19" s="98"/>
      <c r="C19" s="98"/>
      <c r="D19" s="98"/>
      <c r="E19" s="98"/>
      <c r="F19" s="98"/>
      <c r="G19" s="98"/>
      <c r="H19" s="98"/>
      <c r="I19" s="98"/>
      <c r="J19" s="98"/>
    </row>
    <row r="21" spans="1:10" x14ac:dyDescent="0.2">
      <c r="A21" t="s">
        <v>2</v>
      </c>
    </row>
    <row r="22" spans="1:10" x14ac:dyDescent="0.2">
      <c r="A22" s="97" t="s">
        <v>49</v>
      </c>
      <c r="B22" s="97"/>
      <c r="C22" s="97"/>
      <c r="D22" s="97"/>
      <c r="E22" s="97"/>
      <c r="F22" s="97"/>
      <c r="G22" s="97"/>
      <c r="H22" s="97"/>
      <c r="I22" s="97"/>
      <c r="J22" s="97"/>
    </row>
    <row r="23" spans="1:10" x14ac:dyDescent="0.2">
      <c r="A23" s="97"/>
      <c r="B23" s="97"/>
      <c r="C23" s="97"/>
      <c r="D23" s="97"/>
      <c r="E23" s="97"/>
      <c r="F23" s="97"/>
      <c r="G23" s="97"/>
      <c r="H23" s="97"/>
      <c r="I23" s="97"/>
      <c r="J23" s="97"/>
    </row>
    <row r="24" spans="1:10" x14ac:dyDescent="0.2">
      <c r="A24" s="97"/>
      <c r="B24" s="97"/>
      <c r="C24" s="97"/>
      <c r="D24" s="97"/>
      <c r="E24" s="97"/>
      <c r="F24" s="97"/>
      <c r="G24" s="97"/>
      <c r="H24" s="97"/>
      <c r="I24" s="97"/>
      <c r="J24" s="97"/>
    </row>
    <row r="25" spans="1:10" x14ac:dyDescent="0.2">
      <c r="A25" s="97"/>
      <c r="B25" s="97"/>
      <c r="C25" s="97"/>
      <c r="D25" s="97"/>
      <c r="E25" s="97"/>
      <c r="F25" s="97"/>
      <c r="G25" s="97"/>
      <c r="H25" s="97"/>
      <c r="I25" s="97"/>
      <c r="J25" s="97"/>
    </row>
    <row r="26" spans="1:10" x14ac:dyDescent="0.2">
      <c r="A26" s="97"/>
      <c r="B26" s="97"/>
      <c r="C26" s="97"/>
      <c r="D26" s="97"/>
      <c r="E26" s="97"/>
      <c r="F26" s="97"/>
      <c r="G26" s="97"/>
      <c r="H26" s="97"/>
      <c r="I26" s="97"/>
      <c r="J26" s="97"/>
    </row>
    <row r="27" spans="1:10" x14ac:dyDescent="0.2">
      <c r="A27" s="97"/>
      <c r="B27" s="97"/>
      <c r="C27" s="97"/>
      <c r="D27" s="97"/>
      <c r="E27" s="97"/>
      <c r="F27" s="97"/>
      <c r="G27" s="97"/>
      <c r="H27" s="97"/>
      <c r="I27" s="97"/>
      <c r="J27" s="97"/>
    </row>
    <row r="28" spans="1:10" x14ac:dyDescent="0.2">
      <c r="A28" s="97"/>
      <c r="B28" s="97"/>
      <c r="C28" s="97"/>
      <c r="D28" s="97"/>
      <c r="E28" s="97"/>
      <c r="F28" s="97"/>
      <c r="G28" s="97"/>
      <c r="H28" s="97"/>
      <c r="I28" s="97"/>
      <c r="J28" s="97"/>
    </row>
    <row r="29" spans="1:10" x14ac:dyDescent="0.2">
      <c r="A29" s="97"/>
      <c r="B29" s="97"/>
      <c r="C29" s="97"/>
      <c r="D29" s="97"/>
      <c r="E29" s="97"/>
      <c r="F29" s="97"/>
      <c r="G29" s="97"/>
      <c r="H29" s="97"/>
      <c r="I29" s="97"/>
      <c r="J29" s="97"/>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A9" activePane="bottomLeft" state="frozen"/>
      <selection pane="bottomLeft" activeCell="S4" sqref="S4"/>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52" t="s">
        <v>5</v>
      </c>
      <c r="C2" s="52"/>
      <c r="D2" s="57" t="s">
        <v>78</v>
      </c>
      <c r="E2" s="57"/>
      <c r="F2" s="52" t="s">
        <v>6</v>
      </c>
      <c r="G2" s="52"/>
      <c r="H2" s="55" t="s">
        <v>36</v>
      </c>
      <c r="I2" s="55"/>
      <c r="J2" s="52" t="s">
        <v>7</v>
      </c>
      <c r="K2" s="52"/>
      <c r="L2" s="56">
        <v>100000</v>
      </c>
      <c r="M2" s="57"/>
      <c r="N2" s="52" t="s">
        <v>8</v>
      </c>
      <c r="O2" s="52"/>
      <c r="P2" s="58">
        <f>SUM(L2,D4)</f>
        <v>110526.31578947369</v>
      </c>
      <c r="Q2" s="55"/>
      <c r="R2" s="1"/>
      <c r="S2" s="1"/>
      <c r="T2" s="1"/>
    </row>
    <row r="3" spans="2:25" ht="57" customHeight="1" x14ac:dyDescent="0.2">
      <c r="B3" s="52" t="s">
        <v>9</v>
      </c>
      <c r="C3" s="52"/>
      <c r="D3" s="60" t="s">
        <v>38</v>
      </c>
      <c r="E3" s="60"/>
      <c r="F3" s="60"/>
      <c r="G3" s="60"/>
      <c r="H3" s="60"/>
      <c r="I3" s="60"/>
      <c r="J3" s="52" t="s">
        <v>10</v>
      </c>
      <c r="K3" s="52"/>
      <c r="L3" s="60" t="s">
        <v>64</v>
      </c>
      <c r="M3" s="61"/>
      <c r="N3" s="61"/>
      <c r="O3" s="61"/>
      <c r="P3" s="61"/>
      <c r="Q3" s="61"/>
      <c r="R3" s="1"/>
      <c r="S3" s="1"/>
    </row>
    <row r="4" spans="2:25" x14ac:dyDescent="0.2">
      <c r="B4" s="52" t="s">
        <v>11</v>
      </c>
      <c r="C4" s="52"/>
      <c r="D4" s="53">
        <f>SUM($R$9:$S$993)</f>
        <v>10526.315789473692</v>
      </c>
      <c r="E4" s="53"/>
      <c r="F4" s="52" t="s">
        <v>12</v>
      </c>
      <c r="G4" s="52"/>
      <c r="H4" s="54">
        <f>SUM($T$9:$U$108)</f>
        <v>200.00000000000017</v>
      </c>
      <c r="I4" s="55"/>
      <c r="J4" s="62" t="s">
        <v>63</v>
      </c>
      <c r="K4" s="62"/>
      <c r="L4" s="58">
        <f>MAX($C$9:$D$990)-C9</f>
        <v>10526.315789473694</v>
      </c>
      <c r="M4" s="58"/>
      <c r="N4" s="62" t="s">
        <v>62</v>
      </c>
      <c r="O4" s="62"/>
      <c r="P4" s="63">
        <f>MAX(Y:Y)</f>
        <v>0</v>
      </c>
      <c r="Q4" s="63"/>
      <c r="R4" s="1"/>
      <c r="S4" s="1"/>
      <c r="T4" s="1"/>
    </row>
    <row r="5" spans="2:25" x14ac:dyDescent="0.2">
      <c r="B5" s="35" t="s">
        <v>15</v>
      </c>
      <c r="C5" s="2">
        <f>COUNTIF($R$9:$R$990,"&gt;0")</f>
        <v>1</v>
      </c>
      <c r="D5" s="36" t="s">
        <v>16</v>
      </c>
      <c r="E5" s="15">
        <f>COUNTIF($R$9:$R$990,"&lt;0")</f>
        <v>0</v>
      </c>
      <c r="F5" s="36" t="s">
        <v>17</v>
      </c>
      <c r="G5" s="2">
        <f>COUNTIF($R$9:$R$990,"=0")</f>
        <v>0</v>
      </c>
      <c r="H5" s="36" t="s">
        <v>18</v>
      </c>
      <c r="I5" s="3">
        <f>C5/SUM(C5,E5,G5)</f>
        <v>1</v>
      </c>
      <c r="J5" s="64" t="s">
        <v>19</v>
      </c>
      <c r="K5" s="52"/>
      <c r="L5" s="65">
        <f>MAX(V9:V993)</f>
        <v>1</v>
      </c>
      <c r="M5" s="66"/>
      <c r="N5" s="17" t="s">
        <v>20</v>
      </c>
      <c r="O5" s="9"/>
      <c r="P5" s="65">
        <f>MAX(W9:W993)</f>
        <v>0</v>
      </c>
      <c r="Q5" s="66"/>
      <c r="R5" s="1"/>
      <c r="S5" s="1"/>
      <c r="T5" s="1"/>
    </row>
    <row r="6" spans="2:25" x14ac:dyDescent="0.2">
      <c r="B6" s="11"/>
      <c r="C6" s="13"/>
      <c r="D6" s="14"/>
      <c r="E6" s="10"/>
      <c r="F6" s="11"/>
      <c r="G6" s="10"/>
      <c r="H6" s="11"/>
      <c r="I6" s="16"/>
      <c r="J6" s="11"/>
      <c r="K6" s="11"/>
      <c r="L6" s="10"/>
      <c r="M6" s="42" t="s">
        <v>65</v>
      </c>
      <c r="N6" s="12"/>
      <c r="O6" s="12"/>
      <c r="P6" s="10"/>
      <c r="Q6" s="7"/>
      <c r="R6" s="1"/>
      <c r="S6" s="1"/>
      <c r="T6" s="1"/>
    </row>
    <row r="7" spans="2:25" x14ac:dyDescent="0.2">
      <c r="B7" s="74" t="s">
        <v>21</v>
      </c>
      <c r="C7" s="76" t="s">
        <v>22</v>
      </c>
      <c r="D7" s="77"/>
      <c r="E7" s="80" t="s">
        <v>23</v>
      </c>
      <c r="F7" s="81"/>
      <c r="G7" s="81"/>
      <c r="H7" s="81"/>
      <c r="I7" s="69"/>
      <c r="J7" s="82" t="s">
        <v>24</v>
      </c>
      <c r="K7" s="83"/>
      <c r="L7" s="71"/>
      <c r="M7" s="84" t="s">
        <v>25</v>
      </c>
      <c r="N7" s="85" t="s">
        <v>26</v>
      </c>
      <c r="O7" s="86"/>
      <c r="P7" s="86"/>
      <c r="Q7" s="73"/>
      <c r="R7" s="67" t="s">
        <v>27</v>
      </c>
      <c r="S7" s="67"/>
      <c r="T7" s="67"/>
      <c r="U7" s="67"/>
    </row>
    <row r="8" spans="2:25" x14ac:dyDescent="0.2">
      <c r="B8" s="75"/>
      <c r="C8" s="78"/>
      <c r="D8" s="79"/>
      <c r="E8" s="18" t="s">
        <v>28</v>
      </c>
      <c r="F8" s="18" t="s">
        <v>29</v>
      </c>
      <c r="G8" s="18" t="s">
        <v>30</v>
      </c>
      <c r="H8" s="68" t="s">
        <v>31</v>
      </c>
      <c r="I8" s="69"/>
      <c r="J8" s="4" t="s">
        <v>32</v>
      </c>
      <c r="K8" s="70" t="s">
        <v>33</v>
      </c>
      <c r="L8" s="71"/>
      <c r="M8" s="84"/>
      <c r="N8" s="5" t="s">
        <v>28</v>
      </c>
      <c r="O8" s="5" t="s">
        <v>29</v>
      </c>
      <c r="P8" s="72" t="s">
        <v>31</v>
      </c>
      <c r="Q8" s="73"/>
      <c r="R8" s="67" t="s">
        <v>34</v>
      </c>
      <c r="S8" s="67"/>
      <c r="T8" s="67" t="s">
        <v>32</v>
      </c>
      <c r="U8" s="67"/>
      <c r="Y8" t="s">
        <v>61</v>
      </c>
    </row>
    <row r="9" spans="2:25" x14ac:dyDescent="0.2">
      <c r="B9" s="34">
        <v>1</v>
      </c>
      <c r="C9" s="87">
        <f>L2</f>
        <v>100000</v>
      </c>
      <c r="D9" s="87"/>
      <c r="E9" s="34">
        <v>2001</v>
      </c>
      <c r="F9" s="8">
        <v>42111</v>
      </c>
      <c r="G9" s="34" t="s">
        <v>4</v>
      </c>
      <c r="H9" s="88">
        <v>1</v>
      </c>
      <c r="I9" s="88"/>
      <c r="J9" s="34">
        <v>57</v>
      </c>
      <c r="K9" s="87">
        <f>IF(J9="","",C9*0.03)</f>
        <v>3000</v>
      </c>
      <c r="L9" s="87"/>
      <c r="M9" s="6">
        <f>IF(J9="","",(K9/J9)/LOOKUP(RIGHT($D$2,3),定数!$A$6:$A$13,定数!$B$6:$B$13))</f>
        <v>0.6578947368421052</v>
      </c>
      <c r="N9" s="34">
        <v>2001</v>
      </c>
      <c r="O9" s="8">
        <v>42111</v>
      </c>
      <c r="P9" s="88">
        <v>1.02</v>
      </c>
      <c r="Q9" s="88"/>
      <c r="R9" s="91">
        <f>IF(P9="","",T9*M9*LOOKUP(RIGHT($D$2,3),定数!$A$6:$A$13,定数!$B$6:$B$13))</f>
        <v>10526.315789473692</v>
      </c>
      <c r="S9" s="91"/>
      <c r="T9" s="92">
        <f>IF(P9="","",IF(G9="買",(P9-H9),(H9-P9))*IF(RIGHT($D$2,3)="JPY",100,10000))</f>
        <v>200.00000000000017</v>
      </c>
      <c r="U9" s="92"/>
      <c r="V9" s="1">
        <f>IF(T9&lt;&gt;"",IF(T9&gt;0,1+V8,0),"")</f>
        <v>1</v>
      </c>
      <c r="W9">
        <f>IF(T9&lt;&gt;"",IF(T9&lt;0,1+W8,0),"")</f>
        <v>0</v>
      </c>
    </row>
    <row r="10" spans="2:25" x14ac:dyDescent="0.2">
      <c r="B10" s="34">
        <v>2</v>
      </c>
      <c r="C10" s="87">
        <f t="shared" ref="C10:C73" si="0">IF(R9="","",C9+R9)</f>
        <v>110526.31578947369</v>
      </c>
      <c r="D10" s="87"/>
      <c r="E10" s="34"/>
      <c r="F10" s="8"/>
      <c r="G10" s="34"/>
      <c r="H10" s="88"/>
      <c r="I10" s="88"/>
      <c r="J10" s="34"/>
      <c r="K10" s="89" t="str">
        <f>IF(J10="","",C10*0.03)</f>
        <v/>
      </c>
      <c r="L10" s="90"/>
      <c r="M10" s="6" t="str">
        <f>IF(J10="","",(K10/J10)/LOOKUP(RIGHT($D$2,3),定数!$A$6:$A$13,定数!$B$6:$B$13))</f>
        <v/>
      </c>
      <c r="N10" s="34"/>
      <c r="O10" s="8"/>
      <c r="P10" s="88"/>
      <c r="Q10" s="88"/>
      <c r="R10" s="91" t="str">
        <f>IF(P10="","",T10*M10*LOOKUP(RIGHT($D$2,3),定数!$A$6:$A$13,定数!$B$6:$B$13))</f>
        <v/>
      </c>
      <c r="S10" s="91"/>
      <c r="T10" s="92" t="str">
        <f>IF(P10="","",IF(G10="買",(P10-H10),(H10-P10))*IF(RIGHT($D$2,3)="JPY",100,10000))</f>
        <v/>
      </c>
      <c r="U10" s="92"/>
      <c r="V10" s="22" t="str">
        <f t="shared" ref="V10:V22" si="1">IF(T10&lt;&gt;"",IF(T10&gt;0,1+V9,0),"")</f>
        <v/>
      </c>
      <c r="W10" t="str">
        <f t="shared" ref="W10:W73" si="2">IF(T10&lt;&gt;"",IF(T10&lt;0,1+W9,0),"")</f>
        <v/>
      </c>
      <c r="X10" s="40">
        <f>IF(C10&lt;&gt;"",MAX(C10,C9),"")</f>
        <v>110526.31578947369</v>
      </c>
    </row>
    <row r="11" spans="2:25" x14ac:dyDescent="0.2">
      <c r="B11" s="34">
        <v>3</v>
      </c>
      <c r="C11" s="87" t="str">
        <f t="shared" ref="C11:C16" si="3">IF(R10="","",C10+R10)</f>
        <v/>
      </c>
      <c r="D11" s="87"/>
      <c r="E11" s="34"/>
      <c r="F11" s="8"/>
      <c r="G11" s="34"/>
      <c r="H11" s="88"/>
      <c r="I11" s="88"/>
      <c r="J11" s="34"/>
      <c r="K11" s="89" t="str">
        <f t="shared" ref="K11:K74" si="4">IF(J11="","",C11*0.03)</f>
        <v/>
      </c>
      <c r="L11" s="90"/>
      <c r="M11" s="6" t="str">
        <f>IF(J11="","",(K11/J11)/LOOKUP(RIGHT($D$2,3),定数!$A$6:$A$13,定数!$B$6:$B$13))</f>
        <v/>
      </c>
      <c r="N11" s="34"/>
      <c r="O11" s="8"/>
      <c r="P11" s="88"/>
      <c r="Q11" s="88"/>
      <c r="R11" s="91" t="str">
        <f>IF(P11="","",T11*M11*LOOKUP(RIGHT($D$2,3),定数!$A$6:$A$13,定数!$B$6:$B$13))</f>
        <v/>
      </c>
      <c r="S11" s="91"/>
      <c r="T11" s="92" t="str">
        <f>IF(P11="","",IF(G11="買",(P11-H11),(H11-P11))*IF(RIGHT($D$2,3)="JPY",100,10000))</f>
        <v/>
      </c>
      <c r="U11" s="92"/>
      <c r="V11" s="22" t="str">
        <f t="shared" si="1"/>
        <v/>
      </c>
      <c r="W11" t="str">
        <f t="shared" si="2"/>
        <v/>
      </c>
      <c r="X11" s="40" t="str">
        <f>IF(C11&lt;&gt;"",MAX(X10,C11),"")</f>
        <v/>
      </c>
      <c r="Y11" s="41" t="str">
        <f>IF(X11&lt;&gt;"",1-(C11/X11),"")</f>
        <v/>
      </c>
    </row>
    <row r="12" spans="2:25" x14ac:dyDescent="0.2">
      <c r="B12" s="34">
        <v>4</v>
      </c>
      <c r="C12" s="87" t="str">
        <f t="shared" si="3"/>
        <v/>
      </c>
      <c r="D12" s="87"/>
      <c r="E12" s="34"/>
      <c r="F12" s="8"/>
      <c r="G12" s="34"/>
      <c r="H12" s="88"/>
      <c r="I12" s="88"/>
      <c r="J12" s="34"/>
      <c r="K12" s="89" t="str">
        <f t="shared" si="4"/>
        <v/>
      </c>
      <c r="L12" s="90"/>
      <c r="M12" s="6" t="str">
        <f>IF(J12="","",(K12/J12)/LOOKUP(RIGHT($D$2,3),定数!$A$6:$A$13,定数!$B$6:$B$13))</f>
        <v/>
      </c>
      <c r="N12" s="34"/>
      <c r="O12" s="8"/>
      <c r="P12" s="88"/>
      <c r="Q12" s="88"/>
      <c r="R12" s="91" t="str">
        <f>IF(P12="","",T12*M12*LOOKUP(RIGHT($D$2,3),定数!$A$6:$A$13,定数!$B$6:$B$13))</f>
        <v/>
      </c>
      <c r="S12" s="91"/>
      <c r="T12" s="92" t="str">
        <f t="shared" ref="T12:T75" si="5">IF(P12="","",IF(G12="買",(P12-H12),(H12-P12))*IF(RIGHT($D$2,3)="JPY",100,10000))</f>
        <v/>
      </c>
      <c r="U12" s="92"/>
      <c r="V12" s="22" t="str">
        <f t="shared" si="1"/>
        <v/>
      </c>
      <c r="W12" t="str">
        <f t="shared" si="2"/>
        <v/>
      </c>
      <c r="X12" s="40" t="str">
        <f t="shared" ref="X12:X75" si="6">IF(C12&lt;&gt;"",MAX(X11,C12),"")</f>
        <v/>
      </c>
      <c r="Y12" s="41" t="str">
        <f t="shared" ref="Y12:Y75" si="7">IF(X12&lt;&gt;"",1-(C12/X12),"")</f>
        <v/>
      </c>
    </row>
    <row r="13" spans="2:25" x14ac:dyDescent="0.2">
      <c r="B13" s="34">
        <v>5</v>
      </c>
      <c r="C13" s="87" t="str">
        <f t="shared" si="3"/>
        <v/>
      </c>
      <c r="D13" s="87"/>
      <c r="E13" s="34"/>
      <c r="F13" s="8"/>
      <c r="G13" s="34"/>
      <c r="H13" s="88"/>
      <c r="I13" s="88"/>
      <c r="J13" s="34"/>
      <c r="K13" s="89" t="str">
        <f t="shared" si="4"/>
        <v/>
      </c>
      <c r="L13" s="90"/>
      <c r="M13" s="6" t="str">
        <f>IF(J13="","",(K13/J13)/LOOKUP(RIGHT($D$2,3),定数!$A$6:$A$13,定数!$B$6:$B$13))</f>
        <v/>
      </c>
      <c r="N13" s="34"/>
      <c r="O13" s="8"/>
      <c r="P13" s="88"/>
      <c r="Q13" s="88"/>
      <c r="R13" s="91" t="str">
        <f>IF(P13="","",T13*M13*LOOKUP(RIGHT($D$2,3),定数!$A$6:$A$13,定数!$B$6:$B$13))</f>
        <v/>
      </c>
      <c r="S13" s="91"/>
      <c r="T13" s="92" t="str">
        <f t="shared" si="5"/>
        <v/>
      </c>
      <c r="U13" s="92"/>
      <c r="V13" s="22" t="str">
        <f t="shared" si="1"/>
        <v/>
      </c>
      <c r="W13" t="str">
        <f t="shared" si="2"/>
        <v/>
      </c>
      <c r="X13" s="40" t="str">
        <f t="shared" si="6"/>
        <v/>
      </c>
      <c r="Y13" s="41" t="str">
        <f t="shared" si="7"/>
        <v/>
      </c>
    </row>
    <row r="14" spans="2:25" x14ac:dyDescent="0.2">
      <c r="B14" s="34">
        <v>6</v>
      </c>
      <c r="C14" s="87" t="str">
        <f t="shared" si="3"/>
        <v/>
      </c>
      <c r="D14" s="87"/>
      <c r="E14" s="34"/>
      <c r="F14" s="8"/>
      <c r="G14" s="34"/>
      <c r="H14" s="88"/>
      <c r="I14" s="88"/>
      <c r="J14" s="34"/>
      <c r="K14" s="89" t="str">
        <f t="shared" si="4"/>
        <v/>
      </c>
      <c r="L14" s="90"/>
      <c r="M14" s="6" t="str">
        <f>IF(J14="","",(K14/J14)/LOOKUP(RIGHT($D$2,3),定数!$A$6:$A$13,定数!$B$6:$B$13))</f>
        <v/>
      </c>
      <c r="N14" s="34"/>
      <c r="O14" s="8"/>
      <c r="P14" s="88"/>
      <c r="Q14" s="88"/>
      <c r="R14" s="91" t="str">
        <f>IF(P14="","",T14*M14*LOOKUP(RIGHT($D$2,3),定数!$A$6:$A$13,定数!$B$6:$B$13))</f>
        <v/>
      </c>
      <c r="S14" s="91"/>
      <c r="T14" s="92" t="str">
        <f t="shared" si="5"/>
        <v/>
      </c>
      <c r="U14" s="92"/>
      <c r="V14" s="22" t="str">
        <f t="shared" si="1"/>
        <v/>
      </c>
      <c r="W14" t="str">
        <f t="shared" si="2"/>
        <v/>
      </c>
      <c r="X14" s="40" t="str">
        <f t="shared" si="6"/>
        <v/>
      </c>
      <c r="Y14" s="41" t="str">
        <f t="shared" si="7"/>
        <v/>
      </c>
    </row>
    <row r="15" spans="2:25" x14ac:dyDescent="0.2">
      <c r="B15" s="34">
        <v>7</v>
      </c>
      <c r="C15" s="87" t="str">
        <f t="shared" si="3"/>
        <v/>
      </c>
      <c r="D15" s="87"/>
      <c r="E15" s="34"/>
      <c r="F15" s="8"/>
      <c r="G15" s="34"/>
      <c r="H15" s="88"/>
      <c r="I15" s="88"/>
      <c r="J15" s="34"/>
      <c r="K15" s="89" t="str">
        <f t="shared" si="4"/>
        <v/>
      </c>
      <c r="L15" s="90"/>
      <c r="M15" s="6" t="str">
        <f>IF(J15="","",(K15/J15)/LOOKUP(RIGHT($D$2,3),定数!$A$6:$A$13,定数!$B$6:$B$13))</f>
        <v/>
      </c>
      <c r="N15" s="34"/>
      <c r="O15" s="8"/>
      <c r="P15" s="88"/>
      <c r="Q15" s="88"/>
      <c r="R15" s="91" t="str">
        <f>IF(P15="","",T15*M15*LOOKUP(RIGHT($D$2,3),定数!$A$6:$A$13,定数!$B$6:$B$13))</f>
        <v/>
      </c>
      <c r="S15" s="91"/>
      <c r="T15" s="92" t="str">
        <f t="shared" si="5"/>
        <v/>
      </c>
      <c r="U15" s="92"/>
      <c r="V15" s="22" t="str">
        <f t="shared" si="1"/>
        <v/>
      </c>
      <c r="W15" t="str">
        <f t="shared" si="2"/>
        <v/>
      </c>
      <c r="X15" s="40" t="str">
        <f t="shared" si="6"/>
        <v/>
      </c>
      <c r="Y15" s="41" t="str">
        <f t="shared" si="7"/>
        <v/>
      </c>
    </row>
    <row r="16" spans="2:25" x14ac:dyDescent="0.2">
      <c r="B16" s="34">
        <v>8</v>
      </c>
      <c r="C16" s="87" t="str">
        <f t="shared" si="3"/>
        <v/>
      </c>
      <c r="D16" s="87"/>
      <c r="E16" s="34"/>
      <c r="F16" s="8"/>
      <c r="G16" s="34"/>
      <c r="H16" s="88"/>
      <c r="I16" s="88"/>
      <c r="J16" s="34"/>
      <c r="K16" s="89" t="str">
        <f t="shared" si="4"/>
        <v/>
      </c>
      <c r="L16" s="90"/>
      <c r="M16" s="6" t="str">
        <f>IF(J16="","",(K16/J16)/LOOKUP(RIGHT($D$2,3),定数!$A$6:$A$13,定数!$B$6:$B$13))</f>
        <v/>
      </c>
      <c r="N16" s="34"/>
      <c r="O16" s="8"/>
      <c r="P16" s="88"/>
      <c r="Q16" s="88"/>
      <c r="R16" s="91" t="str">
        <f>IF(P16="","",T16*M16*LOOKUP(RIGHT($D$2,3),定数!$A$6:$A$13,定数!$B$6:$B$13))</f>
        <v/>
      </c>
      <c r="S16" s="91"/>
      <c r="T16" s="92" t="str">
        <f t="shared" si="5"/>
        <v/>
      </c>
      <c r="U16" s="92"/>
      <c r="V16" s="22" t="str">
        <f t="shared" si="1"/>
        <v/>
      </c>
      <c r="W16" t="str">
        <f t="shared" si="2"/>
        <v/>
      </c>
      <c r="X16" s="40" t="str">
        <f t="shared" si="6"/>
        <v/>
      </c>
      <c r="Y16" s="41" t="str">
        <f t="shared" si="7"/>
        <v/>
      </c>
    </row>
    <row r="17" spans="2:25" x14ac:dyDescent="0.2">
      <c r="B17" s="34">
        <v>9</v>
      </c>
      <c r="C17" s="87" t="str">
        <f t="shared" si="0"/>
        <v/>
      </c>
      <c r="D17" s="87"/>
      <c r="E17" s="34"/>
      <c r="F17" s="8"/>
      <c r="G17" s="34"/>
      <c r="H17" s="88"/>
      <c r="I17" s="88"/>
      <c r="J17" s="34"/>
      <c r="K17" s="89" t="str">
        <f t="shared" si="4"/>
        <v/>
      </c>
      <c r="L17" s="90"/>
      <c r="M17" s="6" t="str">
        <f>IF(J17="","",(K17/J17)/LOOKUP(RIGHT($D$2,3),定数!$A$6:$A$13,定数!$B$6:$B$13))</f>
        <v/>
      </c>
      <c r="N17" s="34"/>
      <c r="O17" s="8"/>
      <c r="P17" s="88"/>
      <c r="Q17" s="88"/>
      <c r="R17" s="91" t="str">
        <f>IF(P17="","",T17*M17*LOOKUP(RIGHT($D$2,3),定数!$A$6:$A$13,定数!$B$6:$B$13))</f>
        <v/>
      </c>
      <c r="S17" s="91"/>
      <c r="T17" s="92" t="str">
        <f t="shared" si="5"/>
        <v/>
      </c>
      <c r="U17" s="92"/>
      <c r="V17" s="22" t="str">
        <f t="shared" si="1"/>
        <v/>
      </c>
      <c r="W17" t="str">
        <f t="shared" si="2"/>
        <v/>
      </c>
      <c r="X17" s="40" t="str">
        <f t="shared" si="6"/>
        <v/>
      </c>
      <c r="Y17" s="41" t="str">
        <f t="shared" si="7"/>
        <v/>
      </c>
    </row>
    <row r="18" spans="2:25" x14ac:dyDescent="0.2">
      <c r="B18" s="34">
        <v>10</v>
      </c>
      <c r="C18" s="87" t="str">
        <f t="shared" si="0"/>
        <v/>
      </c>
      <c r="D18" s="87"/>
      <c r="E18" s="34"/>
      <c r="F18" s="8"/>
      <c r="G18" s="34"/>
      <c r="H18" s="88"/>
      <c r="I18" s="88"/>
      <c r="J18" s="34"/>
      <c r="K18" s="89" t="str">
        <f t="shared" si="4"/>
        <v/>
      </c>
      <c r="L18" s="90"/>
      <c r="M18" s="6" t="str">
        <f>IF(J18="","",(K18/J18)/LOOKUP(RIGHT($D$2,3),定数!$A$6:$A$13,定数!$B$6:$B$13))</f>
        <v/>
      </c>
      <c r="N18" s="34"/>
      <c r="O18" s="8"/>
      <c r="P18" s="88"/>
      <c r="Q18" s="88"/>
      <c r="R18" s="91" t="str">
        <f>IF(P18="","",T18*M18*LOOKUP(RIGHT($D$2,3),定数!$A$6:$A$13,定数!$B$6:$B$13))</f>
        <v/>
      </c>
      <c r="S18" s="91"/>
      <c r="T18" s="92" t="str">
        <f t="shared" si="5"/>
        <v/>
      </c>
      <c r="U18" s="92"/>
      <c r="V18" s="22" t="str">
        <f t="shared" si="1"/>
        <v/>
      </c>
      <c r="W18" t="str">
        <f t="shared" si="2"/>
        <v/>
      </c>
      <c r="X18" s="40" t="str">
        <f t="shared" si="6"/>
        <v/>
      </c>
      <c r="Y18" s="41" t="str">
        <f t="shared" si="7"/>
        <v/>
      </c>
    </row>
    <row r="19" spans="2:25" x14ac:dyDescent="0.2">
      <c r="B19" s="34">
        <v>11</v>
      </c>
      <c r="C19" s="87" t="str">
        <f t="shared" si="0"/>
        <v/>
      </c>
      <c r="D19" s="87"/>
      <c r="E19" s="34"/>
      <c r="F19" s="8"/>
      <c r="G19" s="34"/>
      <c r="H19" s="88"/>
      <c r="I19" s="88"/>
      <c r="J19" s="34"/>
      <c r="K19" s="89" t="str">
        <f t="shared" si="4"/>
        <v/>
      </c>
      <c r="L19" s="90"/>
      <c r="M19" s="6" t="str">
        <f>IF(J19="","",(K19/J19)/LOOKUP(RIGHT($D$2,3),定数!$A$6:$A$13,定数!$B$6:$B$13))</f>
        <v/>
      </c>
      <c r="N19" s="34"/>
      <c r="O19" s="8"/>
      <c r="P19" s="88"/>
      <c r="Q19" s="88"/>
      <c r="R19" s="91" t="str">
        <f>IF(P19="","",T19*M19*LOOKUP(RIGHT($D$2,3),定数!$A$6:$A$13,定数!$B$6:$B$13))</f>
        <v/>
      </c>
      <c r="S19" s="91"/>
      <c r="T19" s="92" t="str">
        <f t="shared" si="5"/>
        <v/>
      </c>
      <c r="U19" s="92"/>
      <c r="V19" s="22" t="str">
        <f t="shared" si="1"/>
        <v/>
      </c>
      <c r="W19" t="str">
        <f t="shared" si="2"/>
        <v/>
      </c>
      <c r="X19" s="40" t="str">
        <f t="shared" si="6"/>
        <v/>
      </c>
      <c r="Y19" s="41" t="str">
        <f t="shared" si="7"/>
        <v/>
      </c>
    </row>
    <row r="20" spans="2:25" x14ac:dyDescent="0.2">
      <c r="B20" s="34">
        <v>12</v>
      </c>
      <c r="C20" s="87" t="str">
        <f t="shared" si="0"/>
        <v/>
      </c>
      <c r="D20" s="87"/>
      <c r="E20" s="34"/>
      <c r="F20" s="8"/>
      <c r="G20" s="34"/>
      <c r="H20" s="88"/>
      <c r="I20" s="88"/>
      <c r="J20" s="34"/>
      <c r="K20" s="89" t="str">
        <f t="shared" si="4"/>
        <v/>
      </c>
      <c r="L20" s="90"/>
      <c r="M20" s="6" t="str">
        <f>IF(J20="","",(K20/J20)/LOOKUP(RIGHT($D$2,3),定数!$A$6:$A$13,定数!$B$6:$B$13))</f>
        <v/>
      </c>
      <c r="N20" s="34"/>
      <c r="O20" s="8"/>
      <c r="P20" s="88"/>
      <c r="Q20" s="88"/>
      <c r="R20" s="91" t="str">
        <f>IF(P20="","",T20*M20*LOOKUP(RIGHT($D$2,3),定数!$A$6:$A$13,定数!$B$6:$B$13))</f>
        <v/>
      </c>
      <c r="S20" s="91"/>
      <c r="T20" s="92" t="str">
        <f t="shared" si="5"/>
        <v/>
      </c>
      <c r="U20" s="92"/>
      <c r="V20" s="22" t="str">
        <f t="shared" si="1"/>
        <v/>
      </c>
      <c r="W20" t="str">
        <f t="shared" si="2"/>
        <v/>
      </c>
      <c r="X20" s="40" t="str">
        <f t="shared" si="6"/>
        <v/>
      </c>
      <c r="Y20" s="41" t="str">
        <f t="shared" si="7"/>
        <v/>
      </c>
    </row>
    <row r="21" spans="2:25" x14ac:dyDescent="0.2">
      <c r="B21" s="34">
        <v>13</v>
      </c>
      <c r="C21" s="87" t="str">
        <f t="shared" si="0"/>
        <v/>
      </c>
      <c r="D21" s="87"/>
      <c r="E21" s="34"/>
      <c r="F21" s="8"/>
      <c r="G21" s="34"/>
      <c r="H21" s="88"/>
      <c r="I21" s="88"/>
      <c r="J21" s="34"/>
      <c r="K21" s="89" t="str">
        <f t="shared" si="4"/>
        <v/>
      </c>
      <c r="L21" s="90"/>
      <c r="M21" s="6" t="str">
        <f>IF(J21="","",(K21/J21)/LOOKUP(RIGHT($D$2,3),定数!$A$6:$A$13,定数!$B$6:$B$13))</f>
        <v/>
      </c>
      <c r="N21" s="34"/>
      <c r="O21" s="8"/>
      <c r="P21" s="88"/>
      <c r="Q21" s="88"/>
      <c r="R21" s="91" t="str">
        <f>IF(P21="","",T21*M21*LOOKUP(RIGHT($D$2,3),定数!$A$6:$A$13,定数!$B$6:$B$13))</f>
        <v/>
      </c>
      <c r="S21" s="91"/>
      <c r="T21" s="92" t="str">
        <f t="shared" si="5"/>
        <v/>
      </c>
      <c r="U21" s="92"/>
      <c r="V21" s="22" t="str">
        <f t="shared" si="1"/>
        <v/>
      </c>
      <c r="W21" t="str">
        <f t="shared" si="2"/>
        <v/>
      </c>
      <c r="X21" s="40" t="str">
        <f t="shared" si="6"/>
        <v/>
      </c>
      <c r="Y21" s="41" t="str">
        <f t="shared" si="7"/>
        <v/>
      </c>
    </row>
    <row r="22" spans="2:25" x14ac:dyDescent="0.2">
      <c r="B22" s="34">
        <v>14</v>
      </c>
      <c r="C22" s="87" t="str">
        <f t="shared" si="0"/>
        <v/>
      </c>
      <c r="D22" s="87"/>
      <c r="E22" s="34"/>
      <c r="F22" s="8"/>
      <c r="G22" s="34"/>
      <c r="H22" s="88"/>
      <c r="I22" s="88"/>
      <c r="J22" s="34"/>
      <c r="K22" s="89" t="str">
        <f t="shared" si="4"/>
        <v/>
      </c>
      <c r="L22" s="90"/>
      <c r="M22" s="6" t="str">
        <f>IF(J22="","",(K22/J22)/LOOKUP(RIGHT($D$2,3),定数!$A$6:$A$13,定数!$B$6:$B$13))</f>
        <v/>
      </c>
      <c r="N22" s="34"/>
      <c r="O22" s="8"/>
      <c r="P22" s="88"/>
      <c r="Q22" s="88"/>
      <c r="R22" s="91" t="str">
        <f>IF(P22="","",T22*M22*LOOKUP(RIGHT($D$2,3),定数!$A$6:$A$13,定数!$B$6:$B$13))</f>
        <v/>
      </c>
      <c r="S22" s="91"/>
      <c r="T22" s="92" t="str">
        <f t="shared" si="5"/>
        <v/>
      </c>
      <c r="U22" s="92"/>
      <c r="V22" s="22" t="str">
        <f t="shared" si="1"/>
        <v/>
      </c>
      <c r="W22" t="str">
        <f t="shared" si="2"/>
        <v/>
      </c>
      <c r="X22" s="40" t="str">
        <f t="shared" si="6"/>
        <v/>
      </c>
      <c r="Y22" s="41" t="str">
        <f t="shared" si="7"/>
        <v/>
      </c>
    </row>
    <row r="23" spans="2:25" x14ac:dyDescent="0.2">
      <c r="B23" s="34">
        <v>15</v>
      </c>
      <c r="C23" s="87" t="str">
        <f t="shared" si="0"/>
        <v/>
      </c>
      <c r="D23" s="87"/>
      <c r="E23" s="34"/>
      <c r="F23" s="8"/>
      <c r="G23" s="34"/>
      <c r="H23" s="88"/>
      <c r="I23" s="88"/>
      <c r="J23" s="34"/>
      <c r="K23" s="89" t="str">
        <f t="shared" si="4"/>
        <v/>
      </c>
      <c r="L23" s="90"/>
      <c r="M23" s="6" t="str">
        <f>IF(J23="","",(K23/J23)/LOOKUP(RIGHT($D$2,3),定数!$A$6:$A$13,定数!$B$6:$B$13))</f>
        <v/>
      </c>
      <c r="N23" s="34"/>
      <c r="O23" s="8"/>
      <c r="P23" s="88"/>
      <c r="Q23" s="88"/>
      <c r="R23" s="91" t="str">
        <f>IF(P23="","",T23*M23*LOOKUP(RIGHT($D$2,3),定数!$A$6:$A$13,定数!$B$6:$B$13))</f>
        <v/>
      </c>
      <c r="S23" s="91"/>
      <c r="T23" s="92" t="str">
        <f t="shared" si="5"/>
        <v/>
      </c>
      <c r="U23" s="92"/>
      <c r="V23" t="str">
        <f t="shared" ref="V23:W74" si="8">IF(S23&lt;&gt;"",IF(S23&lt;0,1+V22,0),"")</f>
        <v/>
      </c>
      <c r="W23" t="str">
        <f t="shared" si="2"/>
        <v/>
      </c>
      <c r="X23" s="40" t="str">
        <f t="shared" si="6"/>
        <v/>
      </c>
      <c r="Y23" s="41" t="str">
        <f t="shared" si="7"/>
        <v/>
      </c>
    </row>
    <row r="24" spans="2:25" x14ac:dyDescent="0.2">
      <c r="B24" s="34">
        <v>16</v>
      </c>
      <c r="C24" s="87" t="str">
        <f t="shared" si="0"/>
        <v/>
      </c>
      <c r="D24" s="87"/>
      <c r="E24" s="34"/>
      <c r="F24" s="8"/>
      <c r="G24" s="34"/>
      <c r="H24" s="88"/>
      <c r="I24" s="88"/>
      <c r="J24" s="34"/>
      <c r="K24" s="89" t="str">
        <f t="shared" si="4"/>
        <v/>
      </c>
      <c r="L24" s="90"/>
      <c r="M24" s="6" t="str">
        <f>IF(J24="","",(K24/J24)/LOOKUP(RIGHT($D$2,3),定数!$A$6:$A$13,定数!$B$6:$B$13))</f>
        <v/>
      </c>
      <c r="N24" s="34"/>
      <c r="O24" s="8"/>
      <c r="P24" s="88"/>
      <c r="Q24" s="88"/>
      <c r="R24" s="91" t="str">
        <f>IF(P24="","",T24*M24*LOOKUP(RIGHT($D$2,3),定数!$A$6:$A$13,定数!$B$6:$B$13))</f>
        <v/>
      </c>
      <c r="S24" s="91"/>
      <c r="T24" s="92" t="str">
        <f t="shared" si="5"/>
        <v/>
      </c>
      <c r="U24" s="92"/>
      <c r="V24" t="str">
        <f t="shared" si="8"/>
        <v/>
      </c>
      <c r="W24" t="str">
        <f t="shared" si="2"/>
        <v/>
      </c>
      <c r="X24" s="40" t="str">
        <f t="shared" si="6"/>
        <v/>
      </c>
      <c r="Y24" s="41" t="str">
        <f t="shared" si="7"/>
        <v/>
      </c>
    </row>
    <row r="25" spans="2:25" x14ac:dyDescent="0.2">
      <c r="B25" s="34">
        <v>17</v>
      </c>
      <c r="C25" s="87" t="str">
        <f t="shared" si="0"/>
        <v/>
      </c>
      <c r="D25" s="87"/>
      <c r="E25" s="34"/>
      <c r="F25" s="8"/>
      <c r="G25" s="34"/>
      <c r="H25" s="88"/>
      <c r="I25" s="88"/>
      <c r="J25" s="34"/>
      <c r="K25" s="89" t="str">
        <f t="shared" si="4"/>
        <v/>
      </c>
      <c r="L25" s="90"/>
      <c r="M25" s="6" t="str">
        <f>IF(J25="","",(K25/J25)/LOOKUP(RIGHT($D$2,3),定数!$A$6:$A$13,定数!$B$6:$B$13))</f>
        <v/>
      </c>
      <c r="N25" s="34"/>
      <c r="O25" s="8"/>
      <c r="P25" s="88"/>
      <c r="Q25" s="88"/>
      <c r="R25" s="91" t="str">
        <f>IF(P25="","",T25*M25*LOOKUP(RIGHT($D$2,3),定数!$A$6:$A$13,定数!$B$6:$B$13))</f>
        <v/>
      </c>
      <c r="S25" s="91"/>
      <c r="T25" s="92" t="str">
        <f t="shared" si="5"/>
        <v/>
      </c>
      <c r="U25" s="92"/>
      <c r="V25" t="str">
        <f t="shared" si="8"/>
        <v/>
      </c>
      <c r="W25" t="str">
        <f t="shared" si="2"/>
        <v/>
      </c>
      <c r="X25" s="40" t="str">
        <f t="shared" si="6"/>
        <v/>
      </c>
      <c r="Y25" s="41" t="str">
        <f t="shared" si="7"/>
        <v/>
      </c>
    </row>
    <row r="26" spans="2:25" x14ac:dyDescent="0.2">
      <c r="B26" s="34">
        <v>18</v>
      </c>
      <c r="C26" s="87" t="str">
        <f t="shared" si="0"/>
        <v/>
      </c>
      <c r="D26" s="87"/>
      <c r="E26" s="34"/>
      <c r="F26" s="8"/>
      <c r="G26" s="34"/>
      <c r="H26" s="88"/>
      <c r="I26" s="88"/>
      <c r="J26" s="34"/>
      <c r="K26" s="89" t="str">
        <f t="shared" si="4"/>
        <v/>
      </c>
      <c r="L26" s="90"/>
      <c r="M26" s="6" t="str">
        <f>IF(J26="","",(K26/J26)/LOOKUP(RIGHT($D$2,3),定数!$A$6:$A$13,定数!$B$6:$B$13))</f>
        <v/>
      </c>
      <c r="N26" s="34"/>
      <c r="O26" s="8"/>
      <c r="P26" s="88"/>
      <c r="Q26" s="88"/>
      <c r="R26" s="91" t="str">
        <f>IF(P26="","",T26*M26*LOOKUP(RIGHT($D$2,3),定数!$A$6:$A$13,定数!$B$6:$B$13))</f>
        <v/>
      </c>
      <c r="S26" s="91"/>
      <c r="T26" s="92" t="str">
        <f t="shared" si="5"/>
        <v/>
      </c>
      <c r="U26" s="92"/>
      <c r="V26" t="str">
        <f t="shared" si="8"/>
        <v/>
      </c>
      <c r="W26" t="str">
        <f t="shared" si="2"/>
        <v/>
      </c>
      <c r="X26" s="40" t="str">
        <f t="shared" si="6"/>
        <v/>
      </c>
      <c r="Y26" s="41" t="str">
        <f t="shared" si="7"/>
        <v/>
      </c>
    </row>
    <row r="27" spans="2:25" x14ac:dyDescent="0.2">
      <c r="B27" s="34">
        <v>19</v>
      </c>
      <c r="C27" s="87" t="str">
        <f t="shared" si="0"/>
        <v/>
      </c>
      <c r="D27" s="87"/>
      <c r="E27" s="34"/>
      <c r="F27" s="8"/>
      <c r="G27" s="34"/>
      <c r="H27" s="88"/>
      <c r="I27" s="88"/>
      <c r="J27" s="34"/>
      <c r="K27" s="89" t="str">
        <f t="shared" si="4"/>
        <v/>
      </c>
      <c r="L27" s="90"/>
      <c r="M27" s="6" t="str">
        <f>IF(J27="","",(K27/J27)/LOOKUP(RIGHT($D$2,3),定数!$A$6:$A$13,定数!$B$6:$B$13))</f>
        <v/>
      </c>
      <c r="N27" s="34"/>
      <c r="O27" s="8"/>
      <c r="P27" s="88"/>
      <c r="Q27" s="88"/>
      <c r="R27" s="91" t="str">
        <f>IF(P27="","",T27*M27*LOOKUP(RIGHT($D$2,3),定数!$A$6:$A$13,定数!$B$6:$B$13))</f>
        <v/>
      </c>
      <c r="S27" s="91"/>
      <c r="T27" s="92" t="str">
        <f t="shared" si="5"/>
        <v/>
      </c>
      <c r="U27" s="92"/>
      <c r="V27" t="str">
        <f t="shared" si="8"/>
        <v/>
      </c>
      <c r="W27" t="str">
        <f t="shared" si="2"/>
        <v/>
      </c>
      <c r="X27" s="40" t="str">
        <f t="shared" si="6"/>
        <v/>
      </c>
      <c r="Y27" s="41" t="str">
        <f t="shared" si="7"/>
        <v/>
      </c>
    </row>
    <row r="28" spans="2:25" x14ac:dyDescent="0.2">
      <c r="B28" s="34">
        <v>20</v>
      </c>
      <c r="C28" s="87" t="str">
        <f t="shared" si="0"/>
        <v/>
      </c>
      <c r="D28" s="87"/>
      <c r="E28" s="34"/>
      <c r="F28" s="8"/>
      <c r="G28" s="34"/>
      <c r="H28" s="88"/>
      <c r="I28" s="88"/>
      <c r="J28" s="34"/>
      <c r="K28" s="89" t="str">
        <f t="shared" si="4"/>
        <v/>
      </c>
      <c r="L28" s="90"/>
      <c r="M28" s="6" t="str">
        <f>IF(J28="","",(K28/J28)/LOOKUP(RIGHT($D$2,3),定数!$A$6:$A$13,定数!$B$6:$B$13))</f>
        <v/>
      </c>
      <c r="N28" s="34"/>
      <c r="O28" s="8"/>
      <c r="P28" s="88"/>
      <c r="Q28" s="88"/>
      <c r="R28" s="91" t="str">
        <f>IF(P28="","",T28*M28*LOOKUP(RIGHT($D$2,3),定数!$A$6:$A$13,定数!$B$6:$B$13))</f>
        <v/>
      </c>
      <c r="S28" s="91"/>
      <c r="T28" s="92" t="str">
        <f t="shared" si="5"/>
        <v/>
      </c>
      <c r="U28" s="92"/>
      <c r="V28" t="str">
        <f t="shared" si="8"/>
        <v/>
      </c>
      <c r="W28" t="str">
        <f t="shared" si="2"/>
        <v/>
      </c>
      <c r="X28" s="40" t="str">
        <f t="shared" si="6"/>
        <v/>
      </c>
      <c r="Y28" s="41" t="str">
        <f t="shared" si="7"/>
        <v/>
      </c>
    </row>
    <row r="29" spans="2:25" x14ac:dyDescent="0.2">
      <c r="B29" s="34">
        <v>21</v>
      </c>
      <c r="C29" s="87" t="str">
        <f t="shared" si="0"/>
        <v/>
      </c>
      <c r="D29" s="87"/>
      <c r="E29" s="34"/>
      <c r="F29" s="8"/>
      <c r="G29" s="34"/>
      <c r="H29" s="88"/>
      <c r="I29" s="88"/>
      <c r="J29" s="34"/>
      <c r="K29" s="89" t="str">
        <f t="shared" si="4"/>
        <v/>
      </c>
      <c r="L29" s="90"/>
      <c r="M29" s="6" t="str">
        <f>IF(J29="","",(K29/J29)/LOOKUP(RIGHT($D$2,3),定数!$A$6:$A$13,定数!$B$6:$B$13))</f>
        <v/>
      </c>
      <c r="N29" s="34"/>
      <c r="O29" s="8"/>
      <c r="P29" s="88"/>
      <c r="Q29" s="88"/>
      <c r="R29" s="91" t="str">
        <f>IF(P29="","",T29*M29*LOOKUP(RIGHT($D$2,3),定数!$A$6:$A$13,定数!$B$6:$B$13))</f>
        <v/>
      </c>
      <c r="S29" s="91"/>
      <c r="T29" s="92" t="str">
        <f t="shared" si="5"/>
        <v/>
      </c>
      <c r="U29" s="92"/>
      <c r="V29" t="str">
        <f t="shared" si="8"/>
        <v/>
      </c>
      <c r="W29" t="str">
        <f t="shared" si="2"/>
        <v/>
      </c>
      <c r="X29" s="40" t="str">
        <f t="shared" si="6"/>
        <v/>
      </c>
      <c r="Y29" s="41" t="str">
        <f t="shared" si="7"/>
        <v/>
      </c>
    </row>
    <row r="30" spans="2:25" x14ac:dyDescent="0.2">
      <c r="B30" s="34">
        <v>22</v>
      </c>
      <c r="C30" s="87" t="str">
        <f t="shared" si="0"/>
        <v/>
      </c>
      <c r="D30" s="87"/>
      <c r="E30" s="34"/>
      <c r="F30" s="8"/>
      <c r="G30" s="34"/>
      <c r="H30" s="88"/>
      <c r="I30" s="88"/>
      <c r="J30" s="34"/>
      <c r="K30" s="89" t="str">
        <f t="shared" si="4"/>
        <v/>
      </c>
      <c r="L30" s="90"/>
      <c r="M30" s="6" t="str">
        <f>IF(J30="","",(K30/J30)/LOOKUP(RIGHT($D$2,3),定数!$A$6:$A$13,定数!$B$6:$B$13))</f>
        <v/>
      </c>
      <c r="N30" s="34"/>
      <c r="O30" s="8"/>
      <c r="P30" s="88"/>
      <c r="Q30" s="88"/>
      <c r="R30" s="91" t="str">
        <f>IF(P30="","",T30*M30*LOOKUP(RIGHT($D$2,3),定数!$A$6:$A$13,定数!$B$6:$B$13))</f>
        <v/>
      </c>
      <c r="S30" s="91"/>
      <c r="T30" s="92" t="str">
        <f t="shared" si="5"/>
        <v/>
      </c>
      <c r="U30" s="92"/>
      <c r="V30" t="str">
        <f t="shared" si="8"/>
        <v/>
      </c>
      <c r="W30" t="str">
        <f t="shared" si="2"/>
        <v/>
      </c>
      <c r="X30" s="40" t="str">
        <f t="shared" si="6"/>
        <v/>
      </c>
      <c r="Y30" s="41" t="str">
        <f t="shared" si="7"/>
        <v/>
      </c>
    </row>
    <row r="31" spans="2:25" x14ac:dyDescent="0.2">
      <c r="B31" s="34">
        <v>23</v>
      </c>
      <c r="C31" s="87" t="str">
        <f t="shared" si="0"/>
        <v/>
      </c>
      <c r="D31" s="87"/>
      <c r="E31" s="34"/>
      <c r="F31" s="8"/>
      <c r="G31" s="34"/>
      <c r="H31" s="88"/>
      <c r="I31" s="88"/>
      <c r="J31" s="34"/>
      <c r="K31" s="89" t="str">
        <f t="shared" si="4"/>
        <v/>
      </c>
      <c r="L31" s="90"/>
      <c r="M31" s="6" t="str">
        <f>IF(J31="","",(K31/J31)/LOOKUP(RIGHT($D$2,3),定数!$A$6:$A$13,定数!$B$6:$B$13))</f>
        <v/>
      </c>
      <c r="N31" s="34"/>
      <c r="O31" s="8"/>
      <c r="P31" s="88"/>
      <c r="Q31" s="88"/>
      <c r="R31" s="91" t="str">
        <f>IF(P31="","",T31*M31*LOOKUP(RIGHT($D$2,3),定数!$A$6:$A$13,定数!$B$6:$B$13))</f>
        <v/>
      </c>
      <c r="S31" s="91"/>
      <c r="T31" s="92" t="str">
        <f t="shared" si="5"/>
        <v/>
      </c>
      <c r="U31" s="92"/>
      <c r="V31" t="str">
        <f t="shared" si="8"/>
        <v/>
      </c>
      <c r="W31" t="str">
        <f t="shared" si="2"/>
        <v/>
      </c>
      <c r="X31" s="40" t="str">
        <f t="shared" si="6"/>
        <v/>
      </c>
      <c r="Y31" s="41" t="str">
        <f t="shared" si="7"/>
        <v/>
      </c>
    </row>
    <row r="32" spans="2:25" x14ac:dyDescent="0.2">
      <c r="B32" s="34">
        <v>24</v>
      </c>
      <c r="C32" s="87" t="str">
        <f t="shared" si="0"/>
        <v/>
      </c>
      <c r="D32" s="87"/>
      <c r="E32" s="34"/>
      <c r="F32" s="8"/>
      <c r="G32" s="34"/>
      <c r="H32" s="88"/>
      <c r="I32" s="88"/>
      <c r="J32" s="34"/>
      <c r="K32" s="89" t="str">
        <f t="shared" si="4"/>
        <v/>
      </c>
      <c r="L32" s="90"/>
      <c r="M32" s="6" t="str">
        <f>IF(J32="","",(K32/J32)/LOOKUP(RIGHT($D$2,3),定数!$A$6:$A$13,定数!$B$6:$B$13))</f>
        <v/>
      </c>
      <c r="N32" s="34"/>
      <c r="O32" s="8"/>
      <c r="P32" s="88"/>
      <c r="Q32" s="88"/>
      <c r="R32" s="91" t="str">
        <f>IF(P32="","",T32*M32*LOOKUP(RIGHT($D$2,3),定数!$A$6:$A$13,定数!$B$6:$B$13))</f>
        <v/>
      </c>
      <c r="S32" s="91"/>
      <c r="T32" s="92" t="str">
        <f t="shared" si="5"/>
        <v/>
      </c>
      <c r="U32" s="92"/>
      <c r="V32" t="str">
        <f t="shared" si="8"/>
        <v/>
      </c>
      <c r="W32" t="str">
        <f t="shared" si="2"/>
        <v/>
      </c>
      <c r="X32" s="40" t="str">
        <f t="shared" si="6"/>
        <v/>
      </c>
      <c r="Y32" s="41" t="str">
        <f t="shared" si="7"/>
        <v/>
      </c>
    </row>
    <row r="33" spans="2:25" x14ac:dyDescent="0.2">
      <c r="B33" s="34">
        <v>25</v>
      </c>
      <c r="C33" s="87" t="str">
        <f t="shared" si="0"/>
        <v/>
      </c>
      <c r="D33" s="87"/>
      <c r="E33" s="34"/>
      <c r="F33" s="8"/>
      <c r="G33" s="34"/>
      <c r="H33" s="88"/>
      <c r="I33" s="88"/>
      <c r="J33" s="34"/>
      <c r="K33" s="89" t="str">
        <f t="shared" si="4"/>
        <v/>
      </c>
      <c r="L33" s="90"/>
      <c r="M33" s="6" t="str">
        <f>IF(J33="","",(K33/J33)/LOOKUP(RIGHT($D$2,3),定数!$A$6:$A$13,定数!$B$6:$B$13))</f>
        <v/>
      </c>
      <c r="N33" s="34"/>
      <c r="O33" s="8"/>
      <c r="P33" s="88"/>
      <c r="Q33" s="88"/>
      <c r="R33" s="91" t="str">
        <f>IF(P33="","",T33*M33*LOOKUP(RIGHT($D$2,3),定数!$A$6:$A$13,定数!$B$6:$B$13))</f>
        <v/>
      </c>
      <c r="S33" s="91"/>
      <c r="T33" s="92" t="str">
        <f t="shared" si="5"/>
        <v/>
      </c>
      <c r="U33" s="92"/>
      <c r="V33" t="str">
        <f t="shared" si="8"/>
        <v/>
      </c>
      <c r="W33" t="str">
        <f t="shared" si="2"/>
        <v/>
      </c>
      <c r="X33" s="40" t="str">
        <f t="shared" si="6"/>
        <v/>
      </c>
      <c r="Y33" s="41" t="str">
        <f t="shared" si="7"/>
        <v/>
      </c>
    </row>
    <row r="34" spans="2:25" x14ac:dyDescent="0.2">
      <c r="B34" s="34">
        <v>26</v>
      </c>
      <c r="C34" s="87" t="str">
        <f t="shared" si="0"/>
        <v/>
      </c>
      <c r="D34" s="87"/>
      <c r="E34" s="34"/>
      <c r="F34" s="8"/>
      <c r="G34" s="34"/>
      <c r="H34" s="88"/>
      <c r="I34" s="88"/>
      <c r="J34" s="34"/>
      <c r="K34" s="89" t="str">
        <f t="shared" si="4"/>
        <v/>
      </c>
      <c r="L34" s="90"/>
      <c r="M34" s="6" t="str">
        <f>IF(J34="","",(K34/J34)/LOOKUP(RIGHT($D$2,3),定数!$A$6:$A$13,定数!$B$6:$B$13))</f>
        <v/>
      </c>
      <c r="N34" s="34"/>
      <c r="O34" s="8"/>
      <c r="P34" s="88"/>
      <c r="Q34" s="88"/>
      <c r="R34" s="91" t="str">
        <f>IF(P34="","",T34*M34*LOOKUP(RIGHT($D$2,3),定数!$A$6:$A$13,定数!$B$6:$B$13))</f>
        <v/>
      </c>
      <c r="S34" s="91"/>
      <c r="T34" s="92" t="str">
        <f t="shared" si="5"/>
        <v/>
      </c>
      <c r="U34" s="92"/>
      <c r="V34" t="str">
        <f t="shared" si="8"/>
        <v/>
      </c>
      <c r="W34" t="str">
        <f t="shared" si="2"/>
        <v/>
      </c>
      <c r="X34" s="40" t="str">
        <f t="shared" si="6"/>
        <v/>
      </c>
      <c r="Y34" s="41" t="str">
        <f t="shared" si="7"/>
        <v/>
      </c>
    </row>
    <row r="35" spans="2:25" x14ac:dyDescent="0.2">
      <c r="B35" s="34">
        <v>27</v>
      </c>
      <c r="C35" s="87" t="str">
        <f t="shared" si="0"/>
        <v/>
      </c>
      <c r="D35" s="87"/>
      <c r="E35" s="34"/>
      <c r="F35" s="8"/>
      <c r="G35" s="34"/>
      <c r="H35" s="88"/>
      <c r="I35" s="88"/>
      <c r="J35" s="34"/>
      <c r="K35" s="89" t="str">
        <f t="shared" si="4"/>
        <v/>
      </c>
      <c r="L35" s="90"/>
      <c r="M35" s="6" t="str">
        <f>IF(J35="","",(K35/J35)/LOOKUP(RIGHT($D$2,3),定数!$A$6:$A$13,定数!$B$6:$B$13))</f>
        <v/>
      </c>
      <c r="N35" s="34"/>
      <c r="O35" s="8"/>
      <c r="P35" s="88"/>
      <c r="Q35" s="88"/>
      <c r="R35" s="91" t="str">
        <f>IF(P35="","",T35*M35*LOOKUP(RIGHT($D$2,3),定数!$A$6:$A$13,定数!$B$6:$B$13))</f>
        <v/>
      </c>
      <c r="S35" s="91"/>
      <c r="T35" s="92" t="str">
        <f t="shared" si="5"/>
        <v/>
      </c>
      <c r="U35" s="92"/>
      <c r="V35" t="str">
        <f t="shared" si="8"/>
        <v/>
      </c>
      <c r="W35" t="str">
        <f t="shared" si="2"/>
        <v/>
      </c>
      <c r="X35" s="40" t="str">
        <f t="shared" si="6"/>
        <v/>
      </c>
      <c r="Y35" s="41" t="str">
        <f t="shared" si="7"/>
        <v/>
      </c>
    </row>
    <row r="36" spans="2:25" x14ac:dyDescent="0.2">
      <c r="B36" s="34">
        <v>28</v>
      </c>
      <c r="C36" s="87" t="str">
        <f t="shared" si="0"/>
        <v/>
      </c>
      <c r="D36" s="87"/>
      <c r="E36" s="34"/>
      <c r="F36" s="8"/>
      <c r="G36" s="34"/>
      <c r="H36" s="88"/>
      <c r="I36" s="88"/>
      <c r="J36" s="34"/>
      <c r="K36" s="89" t="str">
        <f t="shared" si="4"/>
        <v/>
      </c>
      <c r="L36" s="90"/>
      <c r="M36" s="6" t="str">
        <f>IF(J36="","",(K36/J36)/LOOKUP(RIGHT($D$2,3),定数!$A$6:$A$13,定数!$B$6:$B$13))</f>
        <v/>
      </c>
      <c r="N36" s="34"/>
      <c r="O36" s="8"/>
      <c r="P36" s="88"/>
      <c r="Q36" s="88"/>
      <c r="R36" s="91" t="str">
        <f>IF(P36="","",T36*M36*LOOKUP(RIGHT($D$2,3),定数!$A$6:$A$13,定数!$B$6:$B$13))</f>
        <v/>
      </c>
      <c r="S36" s="91"/>
      <c r="T36" s="92" t="str">
        <f t="shared" si="5"/>
        <v/>
      </c>
      <c r="U36" s="92"/>
      <c r="V36" t="str">
        <f t="shared" si="8"/>
        <v/>
      </c>
      <c r="W36" t="str">
        <f t="shared" si="2"/>
        <v/>
      </c>
      <c r="X36" s="40" t="str">
        <f t="shared" si="6"/>
        <v/>
      </c>
      <c r="Y36" s="41" t="str">
        <f t="shared" si="7"/>
        <v/>
      </c>
    </row>
    <row r="37" spans="2:25" x14ac:dyDescent="0.2">
      <c r="B37" s="34">
        <v>29</v>
      </c>
      <c r="C37" s="87" t="str">
        <f t="shared" si="0"/>
        <v/>
      </c>
      <c r="D37" s="87"/>
      <c r="E37" s="34"/>
      <c r="F37" s="8"/>
      <c r="G37" s="34"/>
      <c r="H37" s="88"/>
      <c r="I37" s="88"/>
      <c r="J37" s="34"/>
      <c r="K37" s="89" t="str">
        <f t="shared" si="4"/>
        <v/>
      </c>
      <c r="L37" s="90"/>
      <c r="M37" s="6" t="str">
        <f>IF(J37="","",(K37/J37)/LOOKUP(RIGHT($D$2,3),定数!$A$6:$A$13,定数!$B$6:$B$13))</f>
        <v/>
      </c>
      <c r="N37" s="34"/>
      <c r="O37" s="8"/>
      <c r="P37" s="88"/>
      <c r="Q37" s="88"/>
      <c r="R37" s="91" t="str">
        <f>IF(P37="","",T37*M37*LOOKUP(RIGHT($D$2,3),定数!$A$6:$A$13,定数!$B$6:$B$13))</f>
        <v/>
      </c>
      <c r="S37" s="91"/>
      <c r="T37" s="92" t="str">
        <f t="shared" si="5"/>
        <v/>
      </c>
      <c r="U37" s="92"/>
      <c r="V37" t="str">
        <f t="shared" si="8"/>
        <v/>
      </c>
      <c r="W37" t="str">
        <f t="shared" si="2"/>
        <v/>
      </c>
      <c r="X37" s="40" t="str">
        <f t="shared" si="6"/>
        <v/>
      </c>
      <c r="Y37" s="41" t="str">
        <f t="shared" si="7"/>
        <v/>
      </c>
    </row>
    <row r="38" spans="2:25" x14ac:dyDescent="0.2">
      <c r="B38" s="34">
        <v>30</v>
      </c>
      <c r="C38" s="87" t="str">
        <f t="shared" si="0"/>
        <v/>
      </c>
      <c r="D38" s="87"/>
      <c r="E38" s="34"/>
      <c r="F38" s="8"/>
      <c r="G38" s="34"/>
      <c r="H38" s="88"/>
      <c r="I38" s="88"/>
      <c r="J38" s="34"/>
      <c r="K38" s="89" t="str">
        <f t="shared" si="4"/>
        <v/>
      </c>
      <c r="L38" s="90"/>
      <c r="M38" s="6" t="str">
        <f>IF(J38="","",(K38/J38)/LOOKUP(RIGHT($D$2,3),定数!$A$6:$A$13,定数!$B$6:$B$13))</f>
        <v/>
      </c>
      <c r="N38" s="34"/>
      <c r="O38" s="8"/>
      <c r="P38" s="88"/>
      <c r="Q38" s="88"/>
      <c r="R38" s="91" t="str">
        <f>IF(P38="","",T38*M38*LOOKUP(RIGHT($D$2,3),定数!$A$6:$A$13,定数!$B$6:$B$13))</f>
        <v/>
      </c>
      <c r="S38" s="91"/>
      <c r="T38" s="92" t="str">
        <f t="shared" si="5"/>
        <v/>
      </c>
      <c r="U38" s="92"/>
      <c r="V38" t="str">
        <f t="shared" si="8"/>
        <v/>
      </c>
      <c r="W38" t="str">
        <f t="shared" si="2"/>
        <v/>
      </c>
      <c r="X38" s="40" t="str">
        <f t="shared" si="6"/>
        <v/>
      </c>
      <c r="Y38" s="41" t="str">
        <f t="shared" si="7"/>
        <v/>
      </c>
    </row>
    <row r="39" spans="2:25" x14ac:dyDescent="0.2">
      <c r="B39" s="34">
        <v>31</v>
      </c>
      <c r="C39" s="87" t="str">
        <f t="shared" si="0"/>
        <v/>
      </c>
      <c r="D39" s="87"/>
      <c r="E39" s="34"/>
      <c r="F39" s="8"/>
      <c r="G39" s="34"/>
      <c r="H39" s="88"/>
      <c r="I39" s="88"/>
      <c r="J39" s="34"/>
      <c r="K39" s="89" t="str">
        <f t="shared" si="4"/>
        <v/>
      </c>
      <c r="L39" s="90"/>
      <c r="M39" s="6" t="str">
        <f>IF(J39="","",(K39/J39)/LOOKUP(RIGHT($D$2,3),定数!$A$6:$A$13,定数!$B$6:$B$13))</f>
        <v/>
      </c>
      <c r="N39" s="34"/>
      <c r="O39" s="8"/>
      <c r="P39" s="88"/>
      <c r="Q39" s="88"/>
      <c r="R39" s="91" t="str">
        <f>IF(P39="","",T39*M39*LOOKUP(RIGHT($D$2,3),定数!$A$6:$A$13,定数!$B$6:$B$13))</f>
        <v/>
      </c>
      <c r="S39" s="91"/>
      <c r="T39" s="92" t="str">
        <f t="shared" si="5"/>
        <v/>
      </c>
      <c r="U39" s="92"/>
      <c r="V39" t="str">
        <f t="shared" si="8"/>
        <v/>
      </c>
      <c r="W39" t="str">
        <f t="shared" si="2"/>
        <v/>
      </c>
      <c r="X39" s="40" t="str">
        <f t="shared" si="6"/>
        <v/>
      </c>
      <c r="Y39" s="41" t="str">
        <f t="shared" si="7"/>
        <v/>
      </c>
    </row>
    <row r="40" spans="2:25" x14ac:dyDescent="0.2">
      <c r="B40" s="34">
        <v>32</v>
      </c>
      <c r="C40" s="87" t="str">
        <f t="shared" si="0"/>
        <v/>
      </c>
      <c r="D40" s="87"/>
      <c r="E40" s="34"/>
      <c r="F40" s="8"/>
      <c r="G40" s="34"/>
      <c r="H40" s="88"/>
      <c r="I40" s="88"/>
      <c r="J40" s="34"/>
      <c r="K40" s="89" t="str">
        <f t="shared" si="4"/>
        <v/>
      </c>
      <c r="L40" s="90"/>
      <c r="M40" s="6" t="str">
        <f>IF(J40="","",(K40/J40)/LOOKUP(RIGHT($D$2,3),定数!$A$6:$A$13,定数!$B$6:$B$13))</f>
        <v/>
      </c>
      <c r="N40" s="34"/>
      <c r="O40" s="8"/>
      <c r="P40" s="88"/>
      <c r="Q40" s="88"/>
      <c r="R40" s="91" t="str">
        <f>IF(P40="","",T40*M40*LOOKUP(RIGHT($D$2,3),定数!$A$6:$A$13,定数!$B$6:$B$13))</f>
        <v/>
      </c>
      <c r="S40" s="91"/>
      <c r="T40" s="92" t="str">
        <f t="shared" si="5"/>
        <v/>
      </c>
      <c r="U40" s="92"/>
      <c r="V40" t="str">
        <f t="shared" si="8"/>
        <v/>
      </c>
      <c r="W40" t="str">
        <f t="shared" si="2"/>
        <v/>
      </c>
      <c r="X40" s="40" t="str">
        <f t="shared" si="6"/>
        <v/>
      </c>
      <c r="Y40" s="41" t="str">
        <f t="shared" si="7"/>
        <v/>
      </c>
    </row>
    <row r="41" spans="2:25" x14ac:dyDescent="0.2">
      <c r="B41" s="34">
        <v>33</v>
      </c>
      <c r="C41" s="87" t="str">
        <f t="shared" si="0"/>
        <v/>
      </c>
      <c r="D41" s="87"/>
      <c r="E41" s="34"/>
      <c r="F41" s="8"/>
      <c r="G41" s="34"/>
      <c r="H41" s="88"/>
      <c r="I41" s="88"/>
      <c r="J41" s="34"/>
      <c r="K41" s="89" t="str">
        <f t="shared" si="4"/>
        <v/>
      </c>
      <c r="L41" s="90"/>
      <c r="M41" s="6" t="str">
        <f>IF(J41="","",(K41/J41)/LOOKUP(RIGHT($D$2,3),定数!$A$6:$A$13,定数!$B$6:$B$13))</f>
        <v/>
      </c>
      <c r="N41" s="34"/>
      <c r="O41" s="8"/>
      <c r="P41" s="88"/>
      <c r="Q41" s="88"/>
      <c r="R41" s="91" t="str">
        <f>IF(P41="","",T41*M41*LOOKUP(RIGHT($D$2,3),定数!$A$6:$A$13,定数!$B$6:$B$13))</f>
        <v/>
      </c>
      <c r="S41" s="91"/>
      <c r="T41" s="92" t="str">
        <f t="shared" si="5"/>
        <v/>
      </c>
      <c r="U41" s="92"/>
      <c r="V41" t="str">
        <f t="shared" si="8"/>
        <v/>
      </c>
      <c r="W41" t="str">
        <f t="shared" si="2"/>
        <v/>
      </c>
      <c r="X41" s="40" t="str">
        <f t="shared" si="6"/>
        <v/>
      </c>
      <c r="Y41" s="41" t="str">
        <f t="shared" si="7"/>
        <v/>
      </c>
    </row>
    <row r="42" spans="2:25" x14ac:dyDescent="0.2">
      <c r="B42" s="34">
        <v>34</v>
      </c>
      <c r="C42" s="87" t="str">
        <f t="shared" si="0"/>
        <v/>
      </c>
      <c r="D42" s="87"/>
      <c r="E42" s="34"/>
      <c r="F42" s="8"/>
      <c r="G42" s="34"/>
      <c r="H42" s="88"/>
      <c r="I42" s="88"/>
      <c r="J42" s="34"/>
      <c r="K42" s="89" t="str">
        <f t="shared" si="4"/>
        <v/>
      </c>
      <c r="L42" s="90"/>
      <c r="M42" s="6" t="str">
        <f>IF(J42="","",(K42/J42)/LOOKUP(RIGHT($D$2,3),定数!$A$6:$A$13,定数!$B$6:$B$13))</f>
        <v/>
      </c>
      <c r="N42" s="34"/>
      <c r="O42" s="8"/>
      <c r="P42" s="88"/>
      <c r="Q42" s="88"/>
      <c r="R42" s="91" t="str">
        <f>IF(P42="","",T42*M42*LOOKUP(RIGHT($D$2,3),定数!$A$6:$A$13,定数!$B$6:$B$13))</f>
        <v/>
      </c>
      <c r="S42" s="91"/>
      <c r="T42" s="92" t="str">
        <f t="shared" si="5"/>
        <v/>
      </c>
      <c r="U42" s="92"/>
      <c r="V42" t="str">
        <f t="shared" si="8"/>
        <v/>
      </c>
      <c r="W42" t="str">
        <f t="shared" si="2"/>
        <v/>
      </c>
      <c r="X42" s="40" t="str">
        <f t="shared" si="6"/>
        <v/>
      </c>
      <c r="Y42" s="41" t="str">
        <f t="shared" si="7"/>
        <v/>
      </c>
    </row>
    <row r="43" spans="2:25" x14ac:dyDescent="0.2">
      <c r="B43" s="34">
        <v>35</v>
      </c>
      <c r="C43" s="87" t="str">
        <f t="shared" si="0"/>
        <v/>
      </c>
      <c r="D43" s="87"/>
      <c r="E43" s="34"/>
      <c r="F43" s="8"/>
      <c r="G43" s="34"/>
      <c r="H43" s="88"/>
      <c r="I43" s="88"/>
      <c r="J43" s="34"/>
      <c r="K43" s="89" t="str">
        <f t="shared" si="4"/>
        <v/>
      </c>
      <c r="L43" s="90"/>
      <c r="M43" s="6" t="str">
        <f>IF(J43="","",(K43/J43)/LOOKUP(RIGHT($D$2,3),定数!$A$6:$A$13,定数!$B$6:$B$13))</f>
        <v/>
      </c>
      <c r="N43" s="34"/>
      <c r="O43" s="8"/>
      <c r="P43" s="88"/>
      <c r="Q43" s="88"/>
      <c r="R43" s="91" t="str">
        <f>IF(P43="","",T43*M43*LOOKUP(RIGHT($D$2,3),定数!$A$6:$A$13,定数!$B$6:$B$13))</f>
        <v/>
      </c>
      <c r="S43" s="91"/>
      <c r="T43" s="92" t="str">
        <f t="shared" si="5"/>
        <v/>
      </c>
      <c r="U43" s="92"/>
      <c r="V43" t="str">
        <f t="shared" si="8"/>
        <v/>
      </c>
      <c r="W43" t="str">
        <f t="shared" si="2"/>
        <v/>
      </c>
      <c r="X43" s="40" t="str">
        <f t="shared" si="6"/>
        <v/>
      </c>
      <c r="Y43" s="41" t="str">
        <f t="shared" si="7"/>
        <v/>
      </c>
    </row>
    <row r="44" spans="2:25" x14ac:dyDescent="0.2">
      <c r="B44" s="34">
        <v>36</v>
      </c>
      <c r="C44" s="87" t="str">
        <f t="shared" si="0"/>
        <v/>
      </c>
      <c r="D44" s="87"/>
      <c r="E44" s="34"/>
      <c r="F44" s="8"/>
      <c r="G44" s="34"/>
      <c r="H44" s="88"/>
      <c r="I44" s="88"/>
      <c r="J44" s="34"/>
      <c r="K44" s="89" t="str">
        <f t="shared" si="4"/>
        <v/>
      </c>
      <c r="L44" s="90"/>
      <c r="M44" s="6" t="str">
        <f>IF(J44="","",(K44/J44)/LOOKUP(RIGHT($D$2,3),定数!$A$6:$A$13,定数!$B$6:$B$13))</f>
        <v/>
      </c>
      <c r="N44" s="34"/>
      <c r="O44" s="8"/>
      <c r="P44" s="88"/>
      <c r="Q44" s="88"/>
      <c r="R44" s="91" t="str">
        <f>IF(P44="","",T44*M44*LOOKUP(RIGHT($D$2,3),定数!$A$6:$A$13,定数!$B$6:$B$13))</f>
        <v/>
      </c>
      <c r="S44" s="91"/>
      <c r="T44" s="92" t="str">
        <f t="shared" si="5"/>
        <v/>
      </c>
      <c r="U44" s="92"/>
      <c r="V44" t="str">
        <f t="shared" si="8"/>
        <v/>
      </c>
      <c r="W44" t="str">
        <f t="shared" si="2"/>
        <v/>
      </c>
      <c r="X44" s="40" t="str">
        <f t="shared" si="6"/>
        <v/>
      </c>
      <c r="Y44" s="41" t="str">
        <f t="shared" si="7"/>
        <v/>
      </c>
    </row>
    <row r="45" spans="2:25" x14ac:dyDescent="0.2">
      <c r="B45" s="34">
        <v>37</v>
      </c>
      <c r="C45" s="87" t="str">
        <f t="shared" si="0"/>
        <v/>
      </c>
      <c r="D45" s="87"/>
      <c r="E45" s="34"/>
      <c r="F45" s="8"/>
      <c r="G45" s="34"/>
      <c r="H45" s="88"/>
      <c r="I45" s="88"/>
      <c r="J45" s="34"/>
      <c r="K45" s="89" t="str">
        <f t="shared" si="4"/>
        <v/>
      </c>
      <c r="L45" s="90"/>
      <c r="M45" s="6" t="str">
        <f>IF(J45="","",(K45/J45)/LOOKUP(RIGHT($D$2,3),定数!$A$6:$A$13,定数!$B$6:$B$13))</f>
        <v/>
      </c>
      <c r="N45" s="34"/>
      <c r="O45" s="8"/>
      <c r="P45" s="88"/>
      <c r="Q45" s="88"/>
      <c r="R45" s="91" t="str">
        <f>IF(P45="","",T45*M45*LOOKUP(RIGHT($D$2,3),定数!$A$6:$A$13,定数!$B$6:$B$13))</f>
        <v/>
      </c>
      <c r="S45" s="91"/>
      <c r="T45" s="92" t="str">
        <f t="shared" si="5"/>
        <v/>
      </c>
      <c r="U45" s="92"/>
      <c r="V45" t="str">
        <f t="shared" si="8"/>
        <v/>
      </c>
      <c r="W45" t="str">
        <f t="shared" si="2"/>
        <v/>
      </c>
      <c r="X45" s="40" t="str">
        <f t="shared" si="6"/>
        <v/>
      </c>
      <c r="Y45" s="41" t="str">
        <f t="shared" si="7"/>
        <v/>
      </c>
    </row>
    <row r="46" spans="2:25" x14ac:dyDescent="0.2">
      <c r="B46" s="34">
        <v>38</v>
      </c>
      <c r="C46" s="87" t="str">
        <f t="shared" si="0"/>
        <v/>
      </c>
      <c r="D46" s="87"/>
      <c r="E46" s="34"/>
      <c r="F46" s="8"/>
      <c r="G46" s="34"/>
      <c r="H46" s="88"/>
      <c r="I46" s="88"/>
      <c r="J46" s="34"/>
      <c r="K46" s="89" t="str">
        <f t="shared" si="4"/>
        <v/>
      </c>
      <c r="L46" s="90"/>
      <c r="M46" s="6" t="str">
        <f>IF(J46="","",(K46/J46)/LOOKUP(RIGHT($D$2,3),定数!$A$6:$A$13,定数!$B$6:$B$13))</f>
        <v/>
      </c>
      <c r="N46" s="34"/>
      <c r="O46" s="8"/>
      <c r="P46" s="88"/>
      <c r="Q46" s="88"/>
      <c r="R46" s="91" t="str">
        <f>IF(P46="","",T46*M46*LOOKUP(RIGHT($D$2,3),定数!$A$6:$A$13,定数!$B$6:$B$13))</f>
        <v/>
      </c>
      <c r="S46" s="91"/>
      <c r="T46" s="92" t="str">
        <f t="shared" si="5"/>
        <v/>
      </c>
      <c r="U46" s="92"/>
      <c r="V46" t="str">
        <f t="shared" si="8"/>
        <v/>
      </c>
      <c r="W46" t="str">
        <f t="shared" si="2"/>
        <v/>
      </c>
      <c r="X46" s="40" t="str">
        <f t="shared" si="6"/>
        <v/>
      </c>
      <c r="Y46" s="41" t="str">
        <f t="shared" si="7"/>
        <v/>
      </c>
    </row>
    <row r="47" spans="2:25" x14ac:dyDescent="0.2">
      <c r="B47" s="34">
        <v>39</v>
      </c>
      <c r="C47" s="87" t="str">
        <f t="shared" si="0"/>
        <v/>
      </c>
      <c r="D47" s="87"/>
      <c r="E47" s="34"/>
      <c r="F47" s="8"/>
      <c r="G47" s="34"/>
      <c r="H47" s="88"/>
      <c r="I47" s="88"/>
      <c r="J47" s="34"/>
      <c r="K47" s="89" t="str">
        <f t="shared" si="4"/>
        <v/>
      </c>
      <c r="L47" s="90"/>
      <c r="M47" s="6" t="str">
        <f>IF(J47="","",(K47/J47)/LOOKUP(RIGHT($D$2,3),定数!$A$6:$A$13,定数!$B$6:$B$13))</f>
        <v/>
      </c>
      <c r="N47" s="34"/>
      <c r="O47" s="8"/>
      <c r="P47" s="88"/>
      <c r="Q47" s="88"/>
      <c r="R47" s="91" t="str">
        <f>IF(P47="","",T47*M47*LOOKUP(RIGHT($D$2,3),定数!$A$6:$A$13,定数!$B$6:$B$13))</f>
        <v/>
      </c>
      <c r="S47" s="91"/>
      <c r="T47" s="92" t="str">
        <f t="shared" si="5"/>
        <v/>
      </c>
      <c r="U47" s="92"/>
      <c r="V47" t="str">
        <f t="shared" si="8"/>
        <v/>
      </c>
      <c r="W47" t="str">
        <f t="shared" si="2"/>
        <v/>
      </c>
      <c r="X47" s="40" t="str">
        <f t="shared" si="6"/>
        <v/>
      </c>
      <c r="Y47" s="41" t="str">
        <f t="shared" si="7"/>
        <v/>
      </c>
    </row>
    <row r="48" spans="2:25" x14ac:dyDescent="0.2">
      <c r="B48" s="34">
        <v>40</v>
      </c>
      <c r="C48" s="87" t="str">
        <f t="shared" si="0"/>
        <v/>
      </c>
      <c r="D48" s="87"/>
      <c r="E48" s="34"/>
      <c r="F48" s="8"/>
      <c r="G48" s="34"/>
      <c r="H48" s="88"/>
      <c r="I48" s="88"/>
      <c r="J48" s="34"/>
      <c r="K48" s="89" t="str">
        <f t="shared" si="4"/>
        <v/>
      </c>
      <c r="L48" s="90"/>
      <c r="M48" s="6" t="str">
        <f>IF(J48="","",(K48/J48)/LOOKUP(RIGHT($D$2,3),定数!$A$6:$A$13,定数!$B$6:$B$13))</f>
        <v/>
      </c>
      <c r="N48" s="34"/>
      <c r="O48" s="8"/>
      <c r="P48" s="88"/>
      <c r="Q48" s="88"/>
      <c r="R48" s="91" t="str">
        <f>IF(P48="","",T48*M48*LOOKUP(RIGHT($D$2,3),定数!$A$6:$A$13,定数!$B$6:$B$13))</f>
        <v/>
      </c>
      <c r="S48" s="91"/>
      <c r="T48" s="92" t="str">
        <f t="shared" si="5"/>
        <v/>
      </c>
      <c r="U48" s="92"/>
      <c r="V48" t="str">
        <f t="shared" si="8"/>
        <v/>
      </c>
      <c r="W48" t="str">
        <f t="shared" si="2"/>
        <v/>
      </c>
      <c r="X48" s="40" t="str">
        <f t="shared" si="6"/>
        <v/>
      </c>
      <c r="Y48" s="41" t="str">
        <f t="shared" si="7"/>
        <v/>
      </c>
    </row>
    <row r="49" spans="2:25" x14ac:dyDescent="0.2">
      <c r="B49" s="34">
        <v>41</v>
      </c>
      <c r="C49" s="87" t="str">
        <f t="shared" si="0"/>
        <v/>
      </c>
      <c r="D49" s="87"/>
      <c r="E49" s="34"/>
      <c r="F49" s="8"/>
      <c r="G49" s="34"/>
      <c r="H49" s="88"/>
      <c r="I49" s="88"/>
      <c r="J49" s="34"/>
      <c r="K49" s="89" t="str">
        <f t="shared" si="4"/>
        <v/>
      </c>
      <c r="L49" s="90"/>
      <c r="M49" s="6" t="str">
        <f>IF(J49="","",(K49/J49)/LOOKUP(RIGHT($D$2,3),定数!$A$6:$A$13,定数!$B$6:$B$13))</f>
        <v/>
      </c>
      <c r="N49" s="34"/>
      <c r="O49" s="8"/>
      <c r="P49" s="88"/>
      <c r="Q49" s="88"/>
      <c r="R49" s="91" t="str">
        <f>IF(P49="","",T49*M49*LOOKUP(RIGHT($D$2,3),定数!$A$6:$A$13,定数!$B$6:$B$13))</f>
        <v/>
      </c>
      <c r="S49" s="91"/>
      <c r="T49" s="92" t="str">
        <f t="shared" si="5"/>
        <v/>
      </c>
      <c r="U49" s="92"/>
      <c r="V49" t="str">
        <f t="shared" si="8"/>
        <v/>
      </c>
      <c r="W49" t="str">
        <f t="shared" si="2"/>
        <v/>
      </c>
      <c r="X49" s="40" t="str">
        <f t="shared" si="6"/>
        <v/>
      </c>
      <c r="Y49" s="41" t="str">
        <f t="shared" si="7"/>
        <v/>
      </c>
    </row>
    <row r="50" spans="2:25" x14ac:dyDescent="0.2">
      <c r="B50" s="34">
        <v>42</v>
      </c>
      <c r="C50" s="87" t="str">
        <f t="shared" si="0"/>
        <v/>
      </c>
      <c r="D50" s="87"/>
      <c r="E50" s="34"/>
      <c r="F50" s="8"/>
      <c r="G50" s="34"/>
      <c r="H50" s="88"/>
      <c r="I50" s="88"/>
      <c r="J50" s="34"/>
      <c r="K50" s="89" t="str">
        <f t="shared" si="4"/>
        <v/>
      </c>
      <c r="L50" s="90"/>
      <c r="M50" s="6" t="str">
        <f>IF(J50="","",(K50/J50)/LOOKUP(RIGHT($D$2,3),定数!$A$6:$A$13,定数!$B$6:$B$13))</f>
        <v/>
      </c>
      <c r="N50" s="34"/>
      <c r="O50" s="8"/>
      <c r="P50" s="88"/>
      <c r="Q50" s="88"/>
      <c r="R50" s="91" t="str">
        <f>IF(P50="","",T50*M50*LOOKUP(RIGHT($D$2,3),定数!$A$6:$A$13,定数!$B$6:$B$13))</f>
        <v/>
      </c>
      <c r="S50" s="91"/>
      <c r="T50" s="92" t="str">
        <f t="shared" si="5"/>
        <v/>
      </c>
      <c r="U50" s="92"/>
      <c r="V50" t="str">
        <f t="shared" si="8"/>
        <v/>
      </c>
      <c r="W50" t="str">
        <f t="shared" si="2"/>
        <v/>
      </c>
      <c r="X50" s="40" t="str">
        <f t="shared" si="6"/>
        <v/>
      </c>
      <c r="Y50" s="41" t="str">
        <f t="shared" si="7"/>
        <v/>
      </c>
    </row>
    <row r="51" spans="2:25" x14ac:dyDescent="0.2">
      <c r="B51" s="34">
        <v>43</v>
      </c>
      <c r="C51" s="87" t="str">
        <f t="shared" si="0"/>
        <v/>
      </c>
      <c r="D51" s="87"/>
      <c r="E51" s="34"/>
      <c r="F51" s="8"/>
      <c r="G51" s="34"/>
      <c r="H51" s="88"/>
      <c r="I51" s="88"/>
      <c r="J51" s="34"/>
      <c r="K51" s="89" t="str">
        <f t="shared" si="4"/>
        <v/>
      </c>
      <c r="L51" s="90"/>
      <c r="M51" s="6" t="str">
        <f>IF(J51="","",(K51/J51)/LOOKUP(RIGHT($D$2,3),定数!$A$6:$A$13,定数!$B$6:$B$13))</f>
        <v/>
      </c>
      <c r="N51" s="34"/>
      <c r="O51" s="8"/>
      <c r="P51" s="88"/>
      <c r="Q51" s="88"/>
      <c r="R51" s="91" t="str">
        <f>IF(P51="","",T51*M51*LOOKUP(RIGHT($D$2,3),定数!$A$6:$A$13,定数!$B$6:$B$13))</f>
        <v/>
      </c>
      <c r="S51" s="91"/>
      <c r="T51" s="92" t="str">
        <f t="shared" si="5"/>
        <v/>
      </c>
      <c r="U51" s="92"/>
      <c r="V51" t="str">
        <f t="shared" si="8"/>
        <v/>
      </c>
      <c r="W51" t="str">
        <f t="shared" si="2"/>
        <v/>
      </c>
      <c r="X51" s="40" t="str">
        <f t="shared" si="6"/>
        <v/>
      </c>
      <c r="Y51" s="41" t="str">
        <f t="shared" si="7"/>
        <v/>
      </c>
    </row>
    <row r="52" spans="2:25" x14ac:dyDescent="0.2">
      <c r="B52" s="34">
        <v>44</v>
      </c>
      <c r="C52" s="87" t="str">
        <f t="shared" si="0"/>
        <v/>
      </c>
      <c r="D52" s="87"/>
      <c r="E52" s="34"/>
      <c r="F52" s="8"/>
      <c r="G52" s="34"/>
      <c r="H52" s="88"/>
      <c r="I52" s="88"/>
      <c r="J52" s="34"/>
      <c r="K52" s="89" t="str">
        <f t="shared" si="4"/>
        <v/>
      </c>
      <c r="L52" s="90"/>
      <c r="M52" s="6" t="str">
        <f>IF(J52="","",(K52/J52)/LOOKUP(RIGHT($D$2,3),定数!$A$6:$A$13,定数!$B$6:$B$13))</f>
        <v/>
      </c>
      <c r="N52" s="34"/>
      <c r="O52" s="8"/>
      <c r="P52" s="88"/>
      <c r="Q52" s="88"/>
      <c r="R52" s="91" t="str">
        <f>IF(P52="","",T52*M52*LOOKUP(RIGHT($D$2,3),定数!$A$6:$A$13,定数!$B$6:$B$13))</f>
        <v/>
      </c>
      <c r="S52" s="91"/>
      <c r="T52" s="92" t="str">
        <f t="shared" si="5"/>
        <v/>
      </c>
      <c r="U52" s="92"/>
      <c r="V52" t="str">
        <f t="shared" si="8"/>
        <v/>
      </c>
      <c r="W52" t="str">
        <f t="shared" si="2"/>
        <v/>
      </c>
      <c r="X52" s="40" t="str">
        <f t="shared" si="6"/>
        <v/>
      </c>
      <c r="Y52" s="41" t="str">
        <f t="shared" si="7"/>
        <v/>
      </c>
    </row>
    <row r="53" spans="2:25" x14ac:dyDescent="0.2">
      <c r="B53" s="34">
        <v>45</v>
      </c>
      <c r="C53" s="87" t="str">
        <f t="shared" si="0"/>
        <v/>
      </c>
      <c r="D53" s="87"/>
      <c r="E53" s="34"/>
      <c r="F53" s="8"/>
      <c r="G53" s="34"/>
      <c r="H53" s="88"/>
      <c r="I53" s="88"/>
      <c r="J53" s="34"/>
      <c r="K53" s="89" t="str">
        <f t="shared" si="4"/>
        <v/>
      </c>
      <c r="L53" s="90"/>
      <c r="M53" s="6" t="str">
        <f>IF(J53="","",(K53/J53)/LOOKUP(RIGHT($D$2,3),定数!$A$6:$A$13,定数!$B$6:$B$13))</f>
        <v/>
      </c>
      <c r="N53" s="34"/>
      <c r="O53" s="8"/>
      <c r="P53" s="88"/>
      <c r="Q53" s="88"/>
      <c r="R53" s="91" t="str">
        <f>IF(P53="","",T53*M53*LOOKUP(RIGHT($D$2,3),定数!$A$6:$A$13,定数!$B$6:$B$13))</f>
        <v/>
      </c>
      <c r="S53" s="91"/>
      <c r="T53" s="92" t="str">
        <f t="shared" si="5"/>
        <v/>
      </c>
      <c r="U53" s="92"/>
      <c r="V53" t="str">
        <f t="shared" si="8"/>
        <v/>
      </c>
      <c r="W53" t="str">
        <f t="shared" si="2"/>
        <v/>
      </c>
      <c r="X53" s="40" t="str">
        <f t="shared" si="6"/>
        <v/>
      </c>
      <c r="Y53" s="41" t="str">
        <f t="shared" si="7"/>
        <v/>
      </c>
    </row>
    <row r="54" spans="2:25" x14ac:dyDescent="0.2">
      <c r="B54" s="34">
        <v>46</v>
      </c>
      <c r="C54" s="87" t="str">
        <f t="shared" si="0"/>
        <v/>
      </c>
      <c r="D54" s="87"/>
      <c r="E54" s="34"/>
      <c r="F54" s="8"/>
      <c r="G54" s="34"/>
      <c r="H54" s="88"/>
      <c r="I54" s="88"/>
      <c r="J54" s="34"/>
      <c r="K54" s="89" t="str">
        <f t="shared" si="4"/>
        <v/>
      </c>
      <c r="L54" s="90"/>
      <c r="M54" s="6" t="str">
        <f>IF(J54="","",(K54/J54)/LOOKUP(RIGHT($D$2,3),定数!$A$6:$A$13,定数!$B$6:$B$13))</f>
        <v/>
      </c>
      <c r="N54" s="34"/>
      <c r="O54" s="8"/>
      <c r="P54" s="88"/>
      <c r="Q54" s="88"/>
      <c r="R54" s="91" t="str">
        <f>IF(P54="","",T54*M54*LOOKUP(RIGHT($D$2,3),定数!$A$6:$A$13,定数!$B$6:$B$13))</f>
        <v/>
      </c>
      <c r="S54" s="91"/>
      <c r="T54" s="92" t="str">
        <f t="shared" si="5"/>
        <v/>
      </c>
      <c r="U54" s="92"/>
      <c r="V54" t="str">
        <f t="shared" si="8"/>
        <v/>
      </c>
      <c r="W54" t="str">
        <f t="shared" si="2"/>
        <v/>
      </c>
      <c r="X54" s="40" t="str">
        <f t="shared" si="6"/>
        <v/>
      </c>
      <c r="Y54" s="41" t="str">
        <f t="shared" si="7"/>
        <v/>
      </c>
    </row>
    <row r="55" spans="2:25" x14ac:dyDescent="0.2">
      <c r="B55" s="34">
        <v>47</v>
      </c>
      <c r="C55" s="87" t="str">
        <f t="shared" si="0"/>
        <v/>
      </c>
      <c r="D55" s="87"/>
      <c r="E55" s="34"/>
      <c r="F55" s="8"/>
      <c r="G55" s="34"/>
      <c r="H55" s="88"/>
      <c r="I55" s="88"/>
      <c r="J55" s="34"/>
      <c r="K55" s="89" t="str">
        <f t="shared" si="4"/>
        <v/>
      </c>
      <c r="L55" s="90"/>
      <c r="M55" s="6" t="str">
        <f>IF(J55="","",(K55/J55)/LOOKUP(RIGHT($D$2,3),定数!$A$6:$A$13,定数!$B$6:$B$13))</f>
        <v/>
      </c>
      <c r="N55" s="34"/>
      <c r="O55" s="8"/>
      <c r="P55" s="88"/>
      <c r="Q55" s="88"/>
      <c r="R55" s="91" t="str">
        <f>IF(P55="","",T55*M55*LOOKUP(RIGHT($D$2,3),定数!$A$6:$A$13,定数!$B$6:$B$13))</f>
        <v/>
      </c>
      <c r="S55" s="91"/>
      <c r="T55" s="92" t="str">
        <f t="shared" si="5"/>
        <v/>
      </c>
      <c r="U55" s="92"/>
      <c r="V55" t="str">
        <f t="shared" si="8"/>
        <v/>
      </c>
      <c r="W55" t="str">
        <f t="shared" si="2"/>
        <v/>
      </c>
      <c r="X55" s="40" t="str">
        <f t="shared" si="6"/>
        <v/>
      </c>
      <c r="Y55" s="41" t="str">
        <f t="shared" si="7"/>
        <v/>
      </c>
    </row>
    <row r="56" spans="2:25" x14ac:dyDescent="0.2">
      <c r="B56" s="34">
        <v>48</v>
      </c>
      <c r="C56" s="87" t="str">
        <f t="shared" si="0"/>
        <v/>
      </c>
      <c r="D56" s="87"/>
      <c r="E56" s="34"/>
      <c r="F56" s="8"/>
      <c r="G56" s="34"/>
      <c r="H56" s="88"/>
      <c r="I56" s="88"/>
      <c r="J56" s="34"/>
      <c r="K56" s="89" t="str">
        <f t="shared" si="4"/>
        <v/>
      </c>
      <c r="L56" s="90"/>
      <c r="M56" s="6" t="str">
        <f>IF(J56="","",(K56/J56)/LOOKUP(RIGHT($D$2,3),定数!$A$6:$A$13,定数!$B$6:$B$13))</f>
        <v/>
      </c>
      <c r="N56" s="34"/>
      <c r="O56" s="8"/>
      <c r="P56" s="88"/>
      <c r="Q56" s="88"/>
      <c r="R56" s="91" t="str">
        <f>IF(P56="","",T56*M56*LOOKUP(RIGHT($D$2,3),定数!$A$6:$A$13,定数!$B$6:$B$13))</f>
        <v/>
      </c>
      <c r="S56" s="91"/>
      <c r="T56" s="92" t="str">
        <f t="shared" si="5"/>
        <v/>
      </c>
      <c r="U56" s="92"/>
      <c r="V56" t="str">
        <f t="shared" si="8"/>
        <v/>
      </c>
      <c r="W56" t="str">
        <f t="shared" si="2"/>
        <v/>
      </c>
      <c r="X56" s="40" t="str">
        <f t="shared" si="6"/>
        <v/>
      </c>
      <c r="Y56" s="41" t="str">
        <f t="shared" si="7"/>
        <v/>
      </c>
    </row>
    <row r="57" spans="2:25" x14ac:dyDescent="0.2">
      <c r="B57" s="34">
        <v>49</v>
      </c>
      <c r="C57" s="87" t="str">
        <f t="shared" si="0"/>
        <v/>
      </c>
      <c r="D57" s="87"/>
      <c r="E57" s="34"/>
      <c r="F57" s="8"/>
      <c r="G57" s="34"/>
      <c r="H57" s="88"/>
      <c r="I57" s="88"/>
      <c r="J57" s="34"/>
      <c r="K57" s="89" t="str">
        <f t="shared" si="4"/>
        <v/>
      </c>
      <c r="L57" s="90"/>
      <c r="M57" s="6" t="str">
        <f>IF(J57="","",(K57/J57)/LOOKUP(RIGHT($D$2,3),定数!$A$6:$A$13,定数!$B$6:$B$13))</f>
        <v/>
      </c>
      <c r="N57" s="34"/>
      <c r="O57" s="8"/>
      <c r="P57" s="88"/>
      <c r="Q57" s="88"/>
      <c r="R57" s="91" t="str">
        <f>IF(P57="","",T57*M57*LOOKUP(RIGHT($D$2,3),定数!$A$6:$A$13,定数!$B$6:$B$13))</f>
        <v/>
      </c>
      <c r="S57" s="91"/>
      <c r="T57" s="92" t="str">
        <f t="shared" si="5"/>
        <v/>
      </c>
      <c r="U57" s="92"/>
      <c r="V57" t="str">
        <f t="shared" si="8"/>
        <v/>
      </c>
      <c r="W57" t="str">
        <f t="shared" si="2"/>
        <v/>
      </c>
      <c r="X57" s="40" t="str">
        <f t="shared" si="6"/>
        <v/>
      </c>
      <c r="Y57" s="41" t="str">
        <f t="shared" si="7"/>
        <v/>
      </c>
    </row>
    <row r="58" spans="2:25" x14ac:dyDescent="0.2">
      <c r="B58" s="34">
        <v>50</v>
      </c>
      <c r="C58" s="87" t="str">
        <f t="shared" si="0"/>
        <v/>
      </c>
      <c r="D58" s="87"/>
      <c r="E58" s="34"/>
      <c r="F58" s="8"/>
      <c r="G58" s="34"/>
      <c r="H58" s="88"/>
      <c r="I58" s="88"/>
      <c r="J58" s="34"/>
      <c r="K58" s="89" t="str">
        <f t="shared" si="4"/>
        <v/>
      </c>
      <c r="L58" s="90"/>
      <c r="M58" s="6" t="str">
        <f>IF(J58="","",(K58/J58)/LOOKUP(RIGHT($D$2,3),定数!$A$6:$A$13,定数!$B$6:$B$13))</f>
        <v/>
      </c>
      <c r="N58" s="34"/>
      <c r="O58" s="8"/>
      <c r="P58" s="88"/>
      <c r="Q58" s="88"/>
      <c r="R58" s="91" t="str">
        <f>IF(P58="","",T58*M58*LOOKUP(RIGHT($D$2,3),定数!$A$6:$A$13,定数!$B$6:$B$13))</f>
        <v/>
      </c>
      <c r="S58" s="91"/>
      <c r="T58" s="92" t="str">
        <f t="shared" si="5"/>
        <v/>
      </c>
      <c r="U58" s="92"/>
      <c r="V58" t="str">
        <f t="shared" si="8"/>
        <v/>
      </c>
      <c r="W58" t="str">
        <f t="shared" si="2"/>
        <v/>
      </c>
      <c r="X58" s="40" t="str">
        <f t="shared" si="6"/>
        <v/>
      </c>
      <c r="Y58" s="41" t="str">
        <f t="shared" si="7"/>
        <v/>
      </c>
    </row>
    <row r="59" spans="2:25" x14ac:dyDescent="0.2">
      <c r="B59" s="34">
        <v>51</v>
      </c>
      <c r="C59" s="87" t="str">
        <f t="shared" si="0"/>
        <v/>
      </c>
      <c r="D59" s="87"/>
      <c r="E59" s="34"/>
      <c r="F59" s="8"/>
      <c r="G59" s="34"/>
      <c r="H59" s="88"/>
      <c r="I59" s="88"/>
      <c r="J59" s="34"/>
      <c r="K59" s="89" t="str">
        <f t="shared" si="4"/>
        <v/>
      </c>
      <c r="L59" s="90"/>
      <c r="M59" s="6" t="str">
        <f>IF(J59="","",(K59/J59)/LOOKUP(RIGHT($D$2,3),定数!$A$6:$A$13,定数!$B$6:$B$13))</f>
        <v/>
      </c>
      <c r="N59" s="34"/>
      <c r="O59" s="8"/>
      <c r="P59" s="88"/>
      <c r="Q59" s="88"/>
      <c r="R59" s="91" t="str">
        <f>IF(P59="","",T59*M59*LOOKUP(RIGHT($D$2,3),定数!$A$6:$A$13,定数!$B$6:$B$13))</f>
        <v/>
      </c>
      <c r="S59" s="91"/>
      <c r="T59" s="92" t="str">
        <f t="shared" si="5"/>
        <v/>
      </c>
      <c r="U59" s="92"/>
      <c r="V59" t="str">
        <f t="shared" si="8"/>
        <v/>
      </c>
      <c r="W59" t="str">
        <f t="shared" si="2"/>
        <v/>
      </c>
      <c r="X59" s="40" t="str">
        <f t="shared" si="6"/>
        <v/>
      </c>
      <c r="Y59" s="41" t="str">
        <f t="shared" si="7"/>
        <v/>
      </c>
    </row>
    <row r="60" spans="2:25" x14ac:dyDescent="0.2">
      <c r="B60" s="34">
        <v>52</v>
      </c>
      <c r="C60" s="87" t="str">
        <f t="shared" si="0"/>
        <v/>
      </c>
      <c r="D60" s="87"/>
      <c r="E60" s="34"/>
      <c r="F60" s="8"/>
      <c r="G60" s="34"/>
      <c r="H60" s="88"/>
      <c r="I60" s="88"/>
      <c r="J60" s="34"/>
      <c r="K60" s="89" t="str">
        <f t="shared" si="4"/>
        <v/>
      </c>
      <c r="L60" s="90"/>
      <c r="M60" s="6" t="str">
        <f>IF(J60="","",(K60/J60)/LOOKUP(RIGHT($D$2,3),定数!$A$6:$A$13,定数!$B$6:$B$13))</f>
        <v/>
      </c>
      <c r="N60" s="34"/>
      <c r="O60" s="8"/>
      <c r="P60" s="88"/>
      <c r="Q60" s="88"/>
      <c r="R60" s="91" t="str">
        <f>IF(P60="","",T60*M60*LOOKUP(RIGHT($D$2,3),定数!$A$6:$A$13,定数!$B$6:$B$13))</f>
        <v/>
      </c>
      <c r="S60" s="91"/>
      <c r="T60" s="92" t="str">
        <f t="shared" si="5"/>
        <v/>
      </c>
      <c r="U60" s="92"/>
      <c r="V60" t="str">
        <f t="shared" si="8"/>
        <v/>
      </c>
      <c r="W60" t="str">
        <f t="shared" si="2"/>
        <v/>
      </c>
      <c r="X60" s="40" t="str">
        <f t="shared" si="6"/>
        <v/>
      </c>
      <c r="Y60" s="41" t="str">
        <f t="shared" si="7"/>
        <v/>
      </c>
    </row>
    <row r="61" spans="2:25" x14ac:dyDescent="0.2">
      <c r="B61" s="34">
        <v>53</v>
      </c>
      <c r="C61" s="87" t="str">
        <f t="shared" si="0"/>
        <v/>
      </c>
      <c r="D61" s="87"/>
      <c r="E61" s="34"/>
      <c r="F61" s="8"/>
      <c r="G61" s="34"/>
      <c r="H61" s="88"/>
      <c r="I61" s="88"/>
      <c r="J61" s="34"/>
      <c r="K61" s="89" t="str">
        <f t="shared" si="4"/>
        <v/>
      </c>
      <c r="L61" s="90"/>
      <c r="M61" s="6" t="str">
        <f>IF(J61="","",(K61/J61)/LOOKUP(RIGHT($D$2,3),定数!$A$6:$A$13,定数!$B$6:$B$13))</f>
        <v/>
      </c>
      <c r="N61" s="34"/>
      <c r="O61" s="8"/>
      <c r="P61" s="88"/>
      <c r="Q61" s="88"/>
      <c r="R61" s="91" t="str">
        <f>IF(P61="","",T61*M61*LOOKUP(RIGHT($D$2,3),定数!$A$6:$A$13,定数!$B$6:$B$13))</f>
        <v/>
      </c>
      <c r="S61" s="91"/>
      <c r="T61" s="92" t="str">
        <f t="shared" si="5"/>
        <v/>
      </c>
      <c r="U61" s="92"/>
      <c r="V61" t="str">
        <f t="shared" si="8"/>
        <v/>
      </c>
      <c r="W61" t="str">
        <f t="shared" si="2"/>
        <v/>
      </c>
      <c r="X61" s="40" t="str">
        <f t="shared" si="6"/>
        <v/>
      </c>
      <c r="Y61" s="41" t="str">
        <f t="shared" si="7"/>
        <v/>
      </c>
    </row>
    <row r="62" spans="2:25" x14ac:dyDescent="0.2">
      <c r="B62" s="34">
        <v>54</v>
      </c>
      <c r="C62" s="87" t="str">
        <f t="shared" si="0"/>
        <v/>
      </c>
      <c r="D62" s="87"/>
      <c r="E62" s="34"/>
      <c r="F62" s="8"/>
      <c r="G62" s="34"/>
      <c r="H62" s="88"/>
      <c r="I62" s="88"/>
      <c r="J62" s="34"/>
      <c r="K62" s="89" t="str">
        <f t="shared" si="4"/>
        <v/>
      </c>
      <c r="L62" s="90"/>
      <c r="M62" s="6" t="str">
        <f>IF(J62="","",(K62/J62)/LOOKUP(RIGHT($D$2,3),定数!$A$6:$A$13,定数!$B$6:$B$13))</f>
        <v/>
      </c>
      <c r="N62" s="34"/>
      <c r="O62" s="8"/>
      <c r="P62" s="88"/>
      <c r="Q62" s="88"/>
      <c r="R62" s="91" t="str">
        <f>IF(P62="","",T62*M62*LOOKUP(RIGHT($D$2,3),定数!$A$6:$A$13,定数!$B$6:$B$13))</f>
        <v/>
      </c>
      <c r="S62" s="91"/>
      <c r="T62" s="92" t="str">
        <f t="shared" si="5"/>
        <v/>
      </c>
      <c r="U62" s="92"/>
      <c r="V62" t="str">
        <f t="shared" si="8"/>
        <v/>
      </c>
      <c r="W62" t="str">
        <f t="shared" si="2"/>
        <v/>
      </c>
      <c r="X62" s="40" t="str">
        <f t="shared" si="6"/>
        <v/>
      </c>
      <c r="Y62" s="41" t="str">
        <f t="shared" si="7"/>
        <v/>
      </c>
    </row>
    <row r="63" spans="2:25" x14ac:dyDescent="0.2">
      <c r="B63" s="34">
        <v>55</v>
      </c>
      <c r="C63" s="87" t="str">
        <f t="shared" si="0"/>
        <v/>
      </c>
      <c r="D63" s="87"/>
      <c r="E63" s="34"/>
      <c r="F63" s="8"/>
      <c r="G63" s="34"/>
      <c r="H63" s="88"/>
      <c r="I63" s="88"/>
      <c r="J63" s="34"/>
      <c r="K63" s="89" t="str">
        <f t="shared" si="4"/>
        <v/>
      </c>
      <c r="L63" s="90"/>
      <c r="M63" s="6" t="str">
        <f>IF(J63="","",(K63/J63)/LOOKUP(RIGHT($D$2,3),定数!$A$6:$A$13,定数!$B$6:$B$13))</f>
        <v/>
      </c>
      <c r="N63" s="34"/>
      <c r="O63" s="8"/>
      <c r="P63" s="88"/>
      <c r="Q63" s="88"/>
      <c r="R63" s="91" t="str">
        <f>IF(P63="","",T63*M63*LOOKUP(RIGHT($D$2,3),定数!$A$6:$A$13,定数!$B$6:$B$13))</f>
        <v/>
      </c>
      <c r="S63" s="91"/>
      <c r="T63" s="92" t="str">
        <f t="shared" si="5"/>
        <v/>
      </c>
      <c r="U63" s="92"/>
      <c r="V63" t="str">
        <f t="shared" si="8"/>
        <v/>
      </c>
      <c r="W63" t="str">
        <f t="shared" si="2"/>
        <v/>
      </c>
      <c r="X63" s="40" t="str">
        <f t="shared" si="6"/>
        <v/>
      </c>
      <c r="Y63" s="41" t="str">
        <f t="shared" si="7"/>
        <v/>
      </c>
    </row>
    <row r="64" spans="2:25" x14ac:dyDescent="0.2">
      <c r="B64" s="34">
        <v>56</v>
      </c>
      <c r="C64" s="87" t="str">
        <f t="shared" si="0"/>
        <v/>
      </c>
      <c r="D64" s="87"/>
      <c r="E64" s="34"/>
      <c r="F64" s="8"/>
      <c r="G64" s="34"/>
      <c r="H64" s="88"/>
      <c r="I64" s="88"/>
      <c r="J64" s="34"/>
      <c r="K64" s="89" t="str">
        <f t="shared" si="4"/>
        <v/>
      </c>
      <c r="L64" s="90"/>
      <c r="M64" s="6" t="str">
        <f>IF(J64="","",(K64/J64)/LOOKUP(RIGHT($D$2,3),定数!$A$6:$A$13,定数!$B$6:$B$13))</f>
        <v/>
      </c>
      <c r="N64" s="34"/>
      <c r="O64" s="8"/>
      <c r="P64" s="88"/>
      <c r="Q64" s="88"/>
      <c r="R64" s="91" t="str">
        <f>IF(P64="","",T64*M64*LOOKUP(RIGHT($D$2,3),定数!$A$6:$A$13,定数!$B$6:$B$13))</f>
        <v/>
      </c>
      <c r="S64" s="91"/>
      <c r="T64" s="92" t="str">
        <f t="shared" si="5"/>
        <v/>
      </c>
      <c r="U64" s="92"/>
      <c r="V64" t="str">
        <f t="shared" si="8"/>
        <v/>
      </c>
      <c r="W64" t="str">
        <f t="shared" si="2"/>
        <v/>
      </c>
      <c r="X64" s="40" t="str">
        <f t="shared" si="6"/>
        <v/>
      </c>
      <c r="Y64" s="41" t="str">
        <f t="shared" si="7"/>
        <v/>
      </c>
    </row>
    <row r="65" spans="2:25" x14ac:dyDescent="0.2">
      <c r="B65" s="34">
        <v>57</v>
      </c>
      <c r="C65" s="87" t="str">
        <f t="shared" si="0"/>
        <v/>
      </c>
      <c r="D65" s="87"/>
      <c r="E65" s="34"/>
      <c r="F65" s="8"/>
      <c r="G65" s="34"/>
      <c r="H65" s="88"/>
      <c r="I65" s="88"/>
      <c r="J65" s="34"/>
      <c r="K65" s="89" t="str">
        <f t="shared" si="4"/>
        <v/>
      </c>
      <c r="L65" s="90"/>
      <c r="M65" s="6" t="str">
        <f>IF(J65="","",(K65/J65)/LOOKUP(RIGHT($D$2,3),定数!$A$6:$A$13,定数!$B$6:$B$13))</f>
        <v/>
      </c>
      <c r="N65" s="34"/>
      <c r="O65" s="8"/>
      <c r="P65" s="88"/>
      <c r="Q65" s="88"/>
      <c r="R65" s="91" t="str">
        <f>IF(P65="","",T65*M65*LOOKUP(RIGHT($D$2,3),定数!$A$6:$A$13,定数!$B$6:$B$13))</f>
        <v/>
      </c>
      <c r="S65" s="91"/>
      <c r="T65" s="92" t="str">
        <f t="shared" si="5"/>
        <v/>
      </c>
      <c r="U65" s="92"/>
      <c r="V65" t="str">
        <f t="shared" si="8"/>
        <v/>
      </c>
      <c r="W65" t="str">
        <f t="shared" si="2"/>
        <v/>
      </c>
      <c r="X65" s="40" t="str">
        <f t="shared" si="6"/>
        <v/>
      </c>
      <c r="Y65" s="41" t="str">
        <f t="shared" si="7"/>
        <v/>
      </c>
    </row>
    <row r="66" spans="2:25" x14ac:dyDescent="0.2">
      <c r="B66" s="34">
        <v>58</v>
      </c>
      <c r="C66" s="87" t="str">
        <f t="shared" si="0"/>
        <v/>
      </c>
      <c r="D66" s="87"/>
      <c r="E66" s="34"/>
      <c r="F66" s="8"/>
      <c r="G66" s="34"/>
      <c r="H66" s="88"/>
      <c r="I66" s="88"/>
      <c r="J66" s="34"/>
      <c r="K66" s="89" t="str">
        <f t="shared" si="4"/>
        <v/>
      </c>
      <c r="L66" s="90"/>
      <c r="M66" s="6" t="str">
        <f>IF(J66="","",(K66/J66)/LOOKUP(RIGHT($D$2,3),定数!$A$6:$A$13,定数!$B$6:$B$13))</f>
        <v/>
      </c>
      <c r="N66" s="34"/>
      <c r="O66" s="8"/>
      <c r="P66" s="88"/>
      <c r="Q66" s="88"/>
      <c r="R66" s="91" t="str">
        <f>IF(P66="","",T66*M66*LOOKUP(RIGHT($D$2,3),定数!$A$6:$A$13,定数!$B$6:$B$13))</f>
        <v/>
      </c>
      <c r="S66" s="91"/>
      <c r="T66" s="92" t="str">
        <f t="shared" si="5"/>
        <v/>
      </c>
      <c r="U66" s="92"/>
      <c r="V66" t="str">
        <f t="shared" si="8"/>
        <v/>
      </c>
      <c r="W66" t="str">
        <f t="shared" si="2"/>
        <v/>
      </c>
      <c r="X66" s="40" t="str">
        <f t="shared" si="6"/>
        <v/>
      </c>
      <c r="Y66" s="41" t="str">
        <f t="shared" si="7"/>
        <v/>
      </c>
    </row>
    <row r="67" spans="2:25" x14ac:dyDescent="0.2">
      <c r="B67" s="34">
        <v>59</v>
      </c>
      <c r="C67" s="87" t="str">
        <f t="shared" si="0"/>
        <v/>
      </c>
      <c r="D67" s="87"/>
      <c r="E67" s="34"/>
      <c r="F67" s="8"/>
      <c r="G67" s="34"/>
      <c r="H67" s="88"/>
      <c r="I67" s="88"/>
      <c r="J67" s="34"/>
      <c r="K67" s="89" t="str">
        <f t="shared" si="4"/>
        <v/>
      </c>
      <c r="L67" s="90"/>
      <c r="M67" s="6" t="str">
        <f>IF(J67="","",(K67/J67)/LOOKUP(RIGHT($D$2,3),定数!$A$6:$A$13,定数!$B$6:$B$13))</f>
        <v/>
      </c>
      <c r="N67" s="34"/>
      <c r="O67" s="8"/>
      <c r="P67" s="88"/>
      <c r="Q67" s="88"/>
      <c r="R67" s="91" t="str">
        <f>IF(P67="","",T67*M67*LOOKUP(RIGHT($D$2,3),定数!$A$6:$A$13,定数!$B$6:$B$13))</f>
        <v/>
      </c>
      <c r="S67" s="91"/>
      <c r="T67" s="92" t="str">
        <f t="shared" si="5"/>
        <v/>
      </c>
      <c r="U67" s="92"/>
      <c r="V67" t="str">
        <f t="shared" si="8"/>
        <v/>
      </c>
      <c r="W67" t="str">
        <f t="shared" si="2"/>
        <v/>
      </c>
      <c r="X67" s="40" t="str">
        <f t="shared" si="6"/>
        <v/>
      </c>
      <c r="Y67" s="41" t="str">
        <f t="shared" si="7"/>
        <v/>
      </c>
    </row>
    <row r="68" spans="2:25" x14ac:dyDescent="0.2">
      <c r="B68" s="34">
        <v>60</v>
      </c>
      <c r="C68" s="87" t="str">
        <f t="shared" si="0"/>
        <v/>
      </c>
      <c r="D68" s="87"/>
      <c r="E68" s="34"/>
      <c r="F68" s="8"/>
      <c r="G68" s="34"/>
      <c r="H68" s="88"/>
      <c r="I68" s="88"/>
      <c r="J68" s="34"/>
      <c r="K68" s="89" t="str">
        <f t="shared" si="4"/>
        <v/>
      </c>
      <c r="L68" s="90"/>
      <c r="M68" s="6" t="str">
        <f>IF(J68="","",(K68/J68)/LOOKUP(RIGHT($D$2,3),定数!$A$6:$A$13,定数!$B$6:$B$13))</f>
        <v/>
      </c>
      <c r="N68" s="34"/>
      <c r="O68" s="8"/>
      <c r="P68" s="88"/>
      <c r="Q68" s="88"/>
      <c r="R68" s="91" t="str">
        <f>IF(P68="","",T68*M68*LOOKUP(RIGHT($D$2,3),定数!$A$6:$A$13,定数!$B$6:$B$13))</f>
        <v/>
      </c>
      <c r="S68" s="91"/>
      <c r="T68" s="92" t="str">
        <f t="shared" si="5"/>
        <v/>
      </c>
      <c r="U68" s="92"/>
      <c r="V68" t="str">
        <f t="shared" si="8"/>
        <v/>
      </c>
      <c r="W68" t="str">
        <f t="shared" si="2"/>
        <v/>
      </c>
      <c r="X68" s="40" t="str">
        <f t="shared" si="6"/>
        <v/>
      </c>
      <c r="Y68" s="41" t="str">
        <f t="shared" si="7"/>
        <v/>
      </c>
    </row>
    <row r="69" spans="2:25" x14ac:dyDescent="0.2">
      <c r="B69" s="34">
        <v>61</v>
      </c>
      <c r="C69" s="87" t="str">
        <f t="shared" si="0"/>
        <v/>
      </c>
      <c r="D69" s="87"/>
      <c r="E69" s="34"/>
      <c r="F69" s="8"/>
      <c r="G69" s="34"/>
      <c r="H69" s="88"/>
      <c r="I69" s="88"/>
      <c r="J69" s="34"/>
      <c r="K69" s="89" t="str">
        <f t="shared" si="4"/>
        <v/>
      </c>
      <c r="L69" s="90"/>
      <c r="M69" s="6" t="str">
        <f>IF(J69="","",(K69/J69)/LOOKUP(RIGHT($D$2,3),定数!$A$6:$A$13,定数!$B$6:$B$13))</f>
        <v/>
      </c>
      <c r="N69" s="34"/>
      <c r="O69" s="8"/>
      <c r="P69" s="88"/>
      <c r="Q69" s="88"/>
      <c r="R69" s="91" t="str">
        <f>IF(P69="","",T69*M69*LOOKUP(RIGHT($D$2,3),定数!$A$6:$A$13,定数!$B$6:$B$13))</f>
        <v/>
      </c>
      <c r="S69" s="91"/>
      <c r="T69" s="92" t="str">
        <f t="shared" si="5"/>
        <v/>
      </c>
      <c r="U69" s="92"/>
      <c r="V69" t="str">
        <f t="shared" si="8"/>
        <v/>
      </c>
      <c r="W69" t="str">
        <f t="shared" si="2"/>
        <v/>
      </c>
      <c r="X69" s="40" t="str">
        <f t="shared" si="6"/>
        <v/>
      </c>
      <c r="Y69" s="41" t="str">
        <f t="shared" si="7"/>
        <v/>
      </c>
    </row>
    <row r="70" spans="2:25" x14ac:dyDescent="0.2">
      <c r="B70" s="34">
        <v>62</v>
      </c>
      <c r="C70" s="87" t="str">
        <f t="shared" si="0"/>
        <v/>
      </c>
      <c r="D70" s="87"/>
      <c r="E70" s="34"/>
      <c r="F70" s="8"/>
      <c r="G70" s="34"/>
      <c r="H70" s="88"/>
      <c r="I70" s="88"/>
      <c r="J70" s="34"/>
      <c r="K70" s="89" t="str">
        <f t="shared" si="4"/>
        <v/>
      </c>
      <c r="L70" s="90"/>
      <c r="M70" s="6" t="str">
        <f>IF(J70="","",(K70/J70)/LOOKUP(RIGHT($D$2,3),定数!$A$6:$A$13,定数!$B$6:$B$13))</f>
        <v/>
      </c>
      <c r="N70" s="34"/>
      <c r="O70" s="8"/>
      <c r="P70" s="88"/>
      <c r="Q70" s="88"/>
      <c r="R70" s="91" t="str">
        <f>IF(P70="","",T70*M70*LOOKUP(RIGHT($D$2,3),定数!$A$6:$A$13,定数!$B$6:$B$13))</f>
        <v/>
      </c>
      <c r="S70" s="91"/>
      <c r="T70" s="92" t="str">
        <f t="shared" si="5"/>
        <v/>
      </c>
      <c r="U70" s="92"/>
      <c r="V70" t="str">
        <f t="shared" si="8"/>
        <v/>
      </c>
      <c r="W70" t="str">
        <f t="shared" si="2"/>
        <v/>
      </c>
      <c r="X70" s="40" t="str">
        <f t="shared" si="6"/>
        <v/>
      </c>
      <c r="Y70" s="41" t="str">
        <f t="shared" si="7"/>
        <v/>
      </c>
    </row>
    <row r="71" spans="2:25" x14ac:dyDescent="0.2">
      <c r="B71" s="34">
        <v>63</v>
      </c>
      <c r="C71" s="87" t="str">
        <f t="shared" si="0"/>
        <v/>
      </c>
      <c r="D71" s="87"/>
      <c r="E71" s="34"/>
      <c r="F71" s="8"/>
      <c r="G71" s="34"/>
      <c r="H71" s="88"/>
      <c r="I71" s="88"/>
      <c r="J71" s="34"/>
      <c r="K71" s="89" t="str">
        <f t="shared" si="4"/>
        <v/>
      </c>
      <c r="L71" s="90"/>
      <c r="M71" s="6" t="str">
        <f>IF(J71="","",(K71/J71)/LOOKUP(RIGHT($D$2,3),定数!$A$6:$A$13,定数!$B$6:$B$13))</f>
        <v/>
      </c>
      <c r="N71" s="34"/>
      <c r="O71" s="8"/>
      <c r="P71" s="88"/>
      <c r="Q71" s="88"/>
      <c r="R71" s="91" t="str">
        <f>IF(P71="","",T71*M71*LOOKUP(RIGHT($D$2,3),定数!$A$6:$A$13,定数!$B$6:$B$13))</f>
        <v/>
      </c>
      <c r="S71" s="91"/>
      <c r="T71" s="92" t="str">
        <f t="shared" si="5"/>
        <v/>
      </c>
      <c r="U71" s="92"/>
      <c r="V71" t="str">
        <f t="shared" si="8"/>
        <v/>
      </c>
      <c r="W71" t="str">
        <f t="shared" si="2"/>
        <v/>
      </c>
      <c r="X71" s="40" t="str">
        <f t="shared" si="6"/>
        <v/>
      </c>
      <c r="Y71" s="41" t="str">
        <f t="shared" si="7"/>
        <v/>
      </c>
    </row>
    <row r="72" spans="2:25" x14ac:dyDescent="0.2">
      <c r="B72" s="34">
        <v>64</v>
      </c>
      <c r="C72" s="87" t="str">
        <f t="shared" si="0"/>
        <v/>
      </c>
      <c r="D72" s="87"/>
      <c r="E72" s="34"/>
      <c r="F72" s="8"/>
      <c r="G72" s="34"/>
      <c r="H72" s="88"/>
      <c r="I72" s="88"/>
      <c r="J72" s="34"/>
      <c r="K72" s="89" t="str">
        <f t="shared" si="4"/>
        <v/>
      </c>
      <c r="L72" s="90"/>
      <c r="M72" s="6" t="str">
        <f>IF(J72="","",(K72/J72)/LOOKUP(RIGHT($D$2,3),定数!$A$6:$A$13,定数!$B$6:$B$13))</f>
        <v/>
      </c>
      <c r="N72" s="34"/>
      <c r="O72" s="8"/>
      <c r="P72" s="88"/>
      <c r="Q72" s="88"/>
      <c r="R72" s="91" t="str">
        <f>IF(P72="","",T72*M72*LOOKUP(RIGHT($D$2,3),定数!$A$6:$A$13,定数!$B$6:$B$13))</f>
        <v/>
      </c>
      <c r="S72" s="91"/>
      <c r="T72" s="92" t="str">
        <f t="shared" si="5"/>
        <v/>
      </c>
      <c r="U72" s="92"/>
      <c r="V72" t="str">
        <f t="shared" si="8"/>
        <v/>
      </c>
      <c r="W72" t="str">
        <f t="shared" si="2"/>
        <v/>
      </c>
      <c r="X72" s="40" t="str">
        <f t="shared" si="6"/>
        <v/>
      </c>
      <c r="Y72" s="41" t="str">
        <f t="shared" si="7"/>
        <v/>
      </c>
    </row>
    <row r="73" spans="2:25" x14ac:dyDescent="0.2">
      <c r="B73" s="34">
        <v>65</v>
      </c>
      <c r="C73" s="87" t="str">
        <f t="shared" si="0"/>
        <v/>
      </c>
      <c r="D73" s="87"/>
      <c r="E73" s="34"/>
      <c r="F73" s="8"/>
      <c r="G73" s="34"/>
      <c r="H73" s="88"/>
      <c r="I73" s="88"/>
      <c r="J73" s="34"/>
      <c r="K73" s="89" t="str">
        <f t="shared" si="4"/>
        <v/>
      </c>
      <c r="L73" s="90"/>
      <c r="M73" s="6" t="str">
        <f>IF(J73="","",(K73/J73)/LOOKUP(RIGHT($D$2,3),定数!$A$6:$A$13,定数!$B$6:$B$13))</f>
        <v/>
      </c>
      <c r="N73" s="34"/>
      <c r="O73" s="8"/>
      <c r="P73" s="88"/>
      <c r="Q73" s="88"/>
      <c r="R73" s="91" t="str">
        <f>IF(P73="","",T73*M73*LOOKUP(RIGHT($D$2,3),定数!$A$6:$A$13,定数!$B$6:$B$13))</f>
        <v/>
      </c>
      <c r="S73" s="91"/>
      <c r="T73" s="92" t="str">
        <f t="shared" si="5"/>
        <v/>
      </c>
      <c r="U73" s="92"/>
      <c r="V73" t="str">
        <f t="shared" si="8"/>
        <v/>
      </c>
      <c r="W73" t="str">
        <f t="shared" si="2"/>
        <v/>
      </c>
      <c r="X73" s="40" t="str">
        <f t="shared" si="6"/>
        <v/>
      </c>
      <c r="Y73" s="41" t="str">
        <f t="shared" si="7"/>
        <v/>
      </c>
    </row>
    <row r="74" spans="2:25" x14ac:dyDescent="0.2">
      <c r="B74" s="34">
        <v>66</v>
      </c>
      <c r="C74" s="87" t="str">
        <f t="shared" ref="C74:C108" si="9">IF(R73="","",C73+R73)</f>
        <v/>
      </c>
      <c r="D74" s="87"/>
      <c r="E74" s="34"/>
      <c r="F74" s="8"/>
      <c r="G74" s="34"/>
      <c r="H74" s="88"/>
      <c r="I74" s="88"/>
      <c r="J74" s="34"/>
      <c r="K74" s="89" t="str">
        <f t="shared" si="4"/>
        <v/>
      </c>
      <c r="L74" s="90"/>
      <c r="M74" s="6" t="str">
        <f>IF(J74="","",(K74/J74)/LOOKUP(RIGHT($D$2,3),定数!$A$6:$A$13,定数!$B$6:$B$13))</f>
        <v/>
      </c>
      <c r="N74" s="34"/>
      <c r="O74" s="8"/>
      <c r="P74" s="88"/>
      <c r="Q74" s="88"/>
      <c r="R74" s="91" t="str">
        <f>IF(P74="","",T74*M74*LOOKUP(RIGHT($D$2,3),定数!$A$6:$A$13,定数!$B$6:$B$13))</f>
        <v/>
      </c>
      <c r="S74" s="91"/>
      <c r="T74" s="92" t="str">
        <f t="shared" si="5"/>
        <v/>
      </c>
      <c r="U74" s="92"/>
      <c r="V74" t="str">
        <f t="shared" si="8"/>
        <v/>
      </c>
      <c r="W74" t="str">
        <f t="shared" si="8"/>
        <v/>
      </c>
      <c r="X74" s="40" t="str">
        <f t="shared" si="6"/>
        <v/>
      </c>
      <c r="Y74" s="41" t="str">
        <f t="shared" si="7"/>
        <v/>
      </c>
    </row>
    <row r="75" spans="2:25" x14ac:dyDescent="0.2">
      <c r="B75" s="34">
        <v>67</v>
      </c>
      <c r="C75" s="87" t="str">
        <f t="shared" si="9"/>
        <v/>
      </c>
      <c r="D75" s="87"/>
      <c r="E75" s="34"/>
      <c r="F75" s="8"/>
      <c r="G75" s="34"/>
      <c r="H75" s="88"/>
      <c r="I75" s="88"/>
      <c r="J75" s="34"/>
      <c r="K75" s="89" t="str">
        <f t="shared" ref="K75:K108" si="10">IF(J75="","",C75*0.03)</f>
        <v/>
      </c>
      <c r="L75" s="90"/>
      <c r="M75" s="6" t="str">
        <f>IF(J75="","",(K75/J75)/LOOKUP(RIGHT($D$2,3),定数!$A$6:$A$13,定数!$B$6:$B$13))</f>
        <v/>
      </c>
      <c r="N75" s="34"/>
      <c r="O75" s="8"/>
      <c r="P75" s="88"/>
      <c r="Q75" s="88"/>
      <c r="R75" s="91" t="str">
        <f>IF(P75="","",T75*M75*LOOKUP(RIGHT($D$2,3),定数!$A$6:$A$13,定数!$B$6:$B$13))</f>
        <v/>
      </c>
      <c r="S75" s="91"/>
      <c r="T75" s="92" t="str">
        <f t="shared" si="5"/>
        <v/>
      </c>
      <c r="U75" s="92"/>
      <c r="V75" t="str">
        <f t="shared" ref="V75:W90" si="11">IF(S75&lt;&gt;"",IF(S75&lt;0,1+V74,0),"")</f>
        <v/>
      </c>
      <c r="W75" t="str">
        <f t="shared" si="11"/>
        <v/>
      </c>
      <c r="X75" s="40" t="str">
        <f t="shared" si="6"/>
        <v/>
      </c>
      <c r="Y75" s="41" t="str">
        <f t="shared" si="7"/>
        <v/>
      </c>
    </row>
    <row r="76" spans="2:25" x14ac:dyDescent="0.2">
      <c r="B76" s="34">
        <v>68</v>
      </c>
      <c r="C76" s="87" t="str">
        <f t="shared" si="9"/>
        <v/>
      </c>
      <c r="D76" s="87"/>
      <c r="E76" s="34"/>
      <c r="F76" s="8"/>
      <c r="G76" s="34"/>
      <c r="H76" s="88"/>
      <c r="I76" s="88"/>
      <c r="J76" s="34"/>
      <c r="K76" s="89" t="str">
        <f t="shared" si="10"/>
        <v/>
      </c>
      <c r="L76" s="90"/>
      <c r="M76" s="6" t="str">
        <f>IF(J76="","",(K76/J76)/LOOKUP(RIGHT($D$2,3),定数!$A$6:$A$13,定数!$B$6:$B$13))</f>
        <v/>
      </c>
      <c r="N76" s="34"/>
      <c r="O76" s="8"/>
      <c r="P76" s="88"/>
      <c r="Q76" s="88"/>
      <c r="R76" s="91" t="str">
        <f>IF(P76="","",T76*M76*LOOKUP(RIGHT($D$2,3),定数!$A$6:$A$13,定数!$B$6:$B$13))</f>
        <v/>
      </c>
      <c r="S76" s="91"/>
      <c r="T76" s="92" t="str">
        <f t="shared" ref="T76:T108" si="12">IF(P76="","",IF(G76="買",(P76-H76),(H76-P76))*IF(RIGHT($D$2,3)="JPY",100,10000))</f>
        <v/>
      </c>
      <c r="U76" s="92"/>
      <c r="V76" t="str">
        <f t="shared" si="11"/>
        <v/>
      </c>
      <c r="W76" t="str">
        <f t="shared" si="11"/>
        <v/>
      </c>
      <c r="X76" s="40" t="str">
        <f t="shared" ref="X76:X108" si="13">IF(C76&lt;&gt;"",MAX(X75,C76),"")</f>
        <v/>
      </c>
      <c r="Y76" s="41" t="str">
        <f t="shared" ref="Y76:Y108" si="14">IF(X76&lt;&gt;"",1-(C76/X76),"")</f>
        <v/>
      </c>
    </row>
    <row r="77" spans="2:25" x14ac:dyDescent="0.2">
      <c r="B77" s="34">
        <v>69</v>
      </c>
      <c r="C77" s="87" t="str">
        <f t="shared" si="9"/>
        <v/>
      </c>
      <c r="D77" s="87"/>
      <c r="E77" s="34"/>
      <c r="F77" s="8"/>
      <c r="G77" s="34"/>
      <c r="H77" s="88"/>
      <c r="I77" s="88"/>
      <c r="J77" s="34"/>
      <c r="K77" s="89" t="str">
        <f t="shared" si="10"/>
        <v/>
      </c>
      <c r="L77" s="90"/>
      <c r="M77" s="6" t="str">
        <f>IF(J77="","",(K77/J77)/LOOKUP(RIGHT($D$2,3),定数!$A$6:$A$13,定数!$B$6:$B$13))</f>
        <v/>
      </c>
      <c r="N77" s="34"/>
      <c r="O77" s="8"/>
      <c r="P77" s="88"/>
      <c r="Q77" s="88"/>
      <c r="R77" s="91" t="str">
        <f>IF(P77="","",T77*M77*LOOKUP(RIGHT($D$2,3),定数!$A$6:$A$13,定数!$B$6:$B$13))</f>
        <v/>
      </c>
      <c r="S77" s="91"/>
      <c r="T77" s="92" t="str">
        <f t="shared" si="12"/>
        <v/>
      </c>
      <c r="U77" s="92"/>
      <c r="V77" t="str">
        <f t="shared" si="11"/>
        <v/>
      </c>
      <c r="W77" t="str">
        <f t="shared" si="11"/>
        <v/>
      </c>
      <c r="X77" s="40" t="str">
        <f t="shared" si="13"/>
        <v/>
      </c>
      <c r="Y77" s="41" t="str">
        <f t="shared" si="14"/>
        <v/>
      </c>
    </row>
    <row r="78" spans="2:25" x14ac:dyDescent="0.2">
      <c r="B78" s="34">
        <v>70</v>
      </c>
      <c r="C78" s="87" t="str">
        <f t="shared" si="9"/>
        <v/>
      </c>
      <c r="D78" s="87"/>
      <c r="E78" s="34"/>
      <c r="F78" s="8"/>
      <c r="G78" s="34"/>
      <c r="H78" s="88"/>
      <c r="I78" s="88"/>
      <c r="J78" s="34"/>
      <c r="K78" s="89" t="str">
        <f t="shared" si="10"/>
        <v/>
      </c>
      <c r="L78" s="90"/>
      <c r="M78" s="6" t="str">
        <f>IF(J78="","",(K78/J78)/LOOKUP(RIGHT($D$2,3),定数!$A$6:$A$13,定数!$B$6:$B$13))</f>
        <v/>
      </c>
      <c r="N78" s="34"/>
      <c r="O78" s="8"/>
      <c r="P78" s="88"/>
      <c r="Q78" s="88"/>
      <c r="R78" s="91" t="str">
        <f>IF(P78="","",T78*M78*LOOKUP(RIGHT($D$2,3),定数!$A$6:$A$13,定数!$B$6:$B$13))</f>
        <v/>
      </c>
      <c r="S78" s="91"/>
      <c r="T78" s="92" t="str">
        <f t="shared" si="12"/>
        <v/>
      </c>
      <c r="U78" s="92"/>
      <c r="V78" t="str">
        <f t="shared" si="11"/>
        <v/>
      </c>
      <c r="W78" t="str">
        <f t="shared" si="11"/>
        <v/>
      </c>
      <c r="X78" s="40" t="str">
        <f t="shared" si="13"/>
        <v/>
      </c>
      <c r="Y78" s="41" t="str">
        <f t="shared" si="14"/>
        <v/>
      </c>
    </row>
    <row r="79" spans="2:25" x14ac:dyDescent="0.2">
      <c r="B79" s="34">
        <v>71</v>
      </c>
      <c r="C79" s="87" t="str">
        <f t="shared" si="9"/>
        <v/>
      </c>
      <c r="D79" s="87"/>
      <c r="E79" s="34"/>
      <c r="F79" s="8"/>
      <c r="G79" s="34"/>
      <c r="H79" s="88"/>
      <c r="I79" s="88"/>
      <c r="J79" s="34"/>
      <c r="K79" s="89" t="str">
        <f t="shared" si="10"/>
        <v/>
      </c>
      <c r="L79" s="90"/>
      <c r="M79" s="6" t="str">
        <f>IF(J79="","",(K79/J79)/LOOKUP(RIGHT($D$2,3),定数!$A$6:$A$13,定数!$B$6:$B$13))</f>
        <v/>
      </c>
      <c r="N79" s="34"/>
      <c r="O79" s="8"/>
      <c r="P79" s="88"/>
      <c r="Q79" s="88"/>
      <c r="R79" s="91" t="str">
        <f>IF(P79="","",T79*M79*LOOKUP(RIGHT($D$2,3),定数!$A$6:$A$13,定数!$B$6:$B$13))</f>
        <v/>
      </c>
      <c r="S79" s="91"/>
      <c r="T79" s="92" t="str">
        <f t="shared" si="12"/>
        <v/>
      </c>
      <c r="U79" s="92"/>
      <c r="V79" t="str">
        <f t="shared" si="11"/>
        <v/>
      </c>
      <c r="W79" t="str">
        <f t="shared" si="11"/>
        <v/>
      </c>
      <c r="X79" s="40" t="str">
        <f t="shared" si="13"/>
        <v/>
      </c>
      <c r="Y79" s="41" t="str">
        <f t="shared" si="14"/>
        <v/>
      </c>
    </row>
    <row r="80" spans="2:25" x14ac:dyDescent="0.2">
      <c r="B80" s="34">
        <v>72</v>
      </c>
      <c r="C80" s="87" t="str">
        <f t="shared" si="9"/>
        <v/>
      </c>
      <c r="D80" s="87"/>
      <c r="E80" s="34"/>
      <c r="F80" s="8"/>
      <c r="G80" s="34"/>
      <c r="H80" s="88"/>
      <c r="I80" s="88"/>
      <c r="J80" s="34"/>
      <c r="K80" s="89" t="str">
        <f t="shared" si="10"/>
        <v/>
      </c>
      <c r="L80" s="90"/>
      <c r="M80" s="6" t="str">
        <f>IF(J80="","",(K80/J80)/LOOKUP(RIGHT($D$2,3),定数!$A$6:$A$13,定数!$B$6:$B$13))</f>
        <v/>
      </c>
      <c r="N80" s="34"/>
      <c r="O80" s="8"/>
      <c r="P80" s="88"/>
      <c r="Q80" s="88"/>
      <c r="R80" s="91" t="str">
        <f>IF(P80="","",T80*M80*LOOKUP(RIGHT($D$2,3),定数!$A$6:$A$13,定数!$B$6:$B$13))</f>
        <v/>
      </c>
      <c r="S80" s="91"/>
      <c r="T80" s="92" t="str">
        <f t="shared" si="12"/>
        <v/>
      </c>
      <c r="U80" s="92"/>
      <c r="V80" t="str">
        <f t="shared" si="11"/>
        <v/>
      </c>
      <c r="W80" t="str">
        <f t="shared" si="11"/>
        <v/>
      </c>
      <c r="X80" s="40" t="str">
        <f t="shared" si="13"/>
        <v/>
      </c>
      <c r="Y80" s="41" t="str">
        <f t="shared" si="14"/>
        <v/>
      </c>
    </row>
    <row r="81" spans="2:25" x14ac:dyDescent="0.2">
      <c r="B81" s="34">
        <v>73</v>
      </c>
      <c r="C81" s="87" t="str">
        <f t="shared" si="9"/>
        <v/>
      </c>
      <c r="D81" s="87"/>
      <c r="E81" s="34"/>
      <c r="F81" s="8"/>
      <c r="G81" s="34"/>
      <c r="H81" s="88"/>
      <c r="I81" s="88"/>
      <c r="J81" s="34"/>
      <c r="K81" s="89" t="str">
        <f t="shared" si="10"/>
        <v/>
      </c>
      <c r="L81" s="90"/>
      <c r="M81" s="6" t="str">
        <f>IF(J81="","",(K81/J81)/LOOKUP(RIGHT($D$2,3),定数!$A$6:$A$13,定数!$B$6:$B$13))</f>
        <v/>
      </c>
      <c r="N81" s="34"/>
      <c r="O81" s="8"/>
      <c r="P81" s="88"/>
      <c r="Q81" s="88"/>
      <c r="R81" s="91" t="str">
        <f>IF(P81="","",T81*M81*LOOKUP(RIGHT($D$2,3),定数!$A$6:$A$13,定数!$B$6:$B$13))</f>
        <v/>
      </c>
      <c r="S81" s="91"/>
      <c r="T81" s="92" t="str">
        <f t="shared" si="12"/>
        <v/>
      </c>
      <c r="U81" s="92"/>
      <c r="V81" t="str">
        <f t="shared" si="11"/>
        <v/>
      </c>
      <c r="W81" t="str">
        <f t="shared" si="11"/>
        <v/>
      </c>
      <c r="X81" s="40" t="str">
        <f t="shared" si="13"/>
        <v/>
      </c>
      <c r="Y81" s="41" t="str">
        <f t="shared" si="14"/>
        <v/>
      </c>
    </row>
    <row r="82" spans="2:25" x14ac:dyDescent="0.2">
      <c r="B82" s="34">
        <v>74</v>
      </c>
      <c r="C82" s="87" t="str">
        <f t="shared" si="9"/>
        <v/>
      </c>
      <c r="D82" s="87"/>
      <c r="E82" s="34"/>
      <c r="F82" s="8"/>
      <c r="G82" s="34"/>
      <c r="H82" s="88"/>
      <c r="I82" s="88"/>
      <c r="J82" s="34"/>
      <c r="K82" s="89" t="str">
        <f t="shared" si="10"/>
        <v/>
      </c>
      <c r="L82" s="90"/>
      <c r="M82" s="6" t="str">
        <f>IF(J82="","",(K82/J82)/LOOKUP(RIGHT($D$2,3),定数!$A$6:$A$13,定数!$B$6:$B$13))</f>
        <v/>
      </c>
      <c r="N82" s="34"/>
      <c r="O82" s="8"/>
      <c r="P82" s="88"/>
      <c r="Q82" s="88"/>
      <c r="R82" s="91" t="str">
        <f>IF(P82="","",T82*M82*LOOKUP(RIGHT($D$2,3),定数!$A$6:$A$13,定数!$B$6:$B$13))</f>
        <v/>
      </c>
      <c r="S82" s="91"/>
      <c r="T82" s="92" t="str">
        <f t="shared" si="12"/>
        <v/>
      </c>
      <c r="U82" s="92"/>
      <c r="V82" t="str">
        <f t="shared" si="11"/>
        <v/>
      </c>
      <c r="W82" t="str">
        <f t="shared" si="11"/>
        <v/>
      </c>
      <c r="X82" s="40" t="str">
        <f t="shared" si="13"/>
        <v/>
      </c>
      <c r="Y82" s="41" t="str">
        <f t="shared" si="14"/>
        <v/>
      </c>
    </row>
    <row r="83" spans="2:25" x14ac:dyDescent="0.2">
      <c r="B83" s="34">
        <v>75</v>
      </c>
      <c r="C83" s="87" t="str">
        <f t="shared" si="9"/>
        <v/>
      </c>
      <c r="D83" s="87"/>
      <c r="E83" s="34"/>
      <c r="F83" s="8"/>
      <c r="G83" s="34"/>
      <c r="H83" s="88"/>
      <c r="I83" s="88"/>
      <c r="J83" s="34"/>
      <c r="K83" s="89" t="str">
        <f t="shared" si="10"/>
        <v/>
      </c>
      <c r="L83" s="90"/>
      <c r="M83" s="6" t="str">
        <f>IF(J83="","",(K83/J83)/LOOKUP(RIGHT($D$2,3),定数!$A$6:$A$13,定数!$B$6:$B$13))</f>
        <v/>
      </c>
      <c r="N83" s="34"/>
      <c r="O83" s="8"/>
      <c r="P83" s="88"/>
      <c r="Q83" s="88"/>
      <c r="R83" s="91" t="str">
        <f>IF(P83="","",T83*M83*LOOKUP(RIGHT($D$2,3),定数!$A$6:$A$13,定数!$B$6:$B$13))</f>
        <v/>
      </c>
      <c r="S83" s="91"/>
      <c r="T83" s="92" t="str">
        <f t="shared" si="12"/>
        <v/>
      </c>
      <c r="U83" s="92"/>
      <c r="V83" t="str">
        <f t="shared" si="11"/>
        <v/>
      </c>
      <c r="W83" t="str">
        <f t="shared" si="11"/>
        <v/>
      </c>
      <c r="X83" s="40" t="str">
        <f t="shared" si="13"/>
        <v/>
      </c>
      <c r="Y83" s="41" t="str">
        <f t="shared" si="14"/>
        <v/>
      </c>
    </row>
    <row r="84" spans="2:25" x14ac:dyDescent="0.2">
      <c r="B84" s="34">
        <v>76</v>
      </c>
      <c r="C84" s="87" t="str">
        <f t="shared" si="9"/>
        <v/>
      </c>
      <c r="D84" s="87"/>
      <c r="E84" s="34"/>
      <c r="F84" s="8"/>
      <c r="G84" s="34"/>
      <c r="H84" s="88"/>
      <c r="I84" s="88"/>
      <c r="J84" s="34"/>
      <c r="K84" s="89" t="str">
        <f t="shared" si="10"/>
        <v/>
      </c>
      <c r="L84" s="90"/>
      <c r="M84" s="6" t="str">
        <f>IF(J84="","",(K84/J84)/LOOKUP(RIGHT($D$2,3),定数!$A$6:$A$13,定数!$B$6:$B$13))</f>
        <v/>
      </c>
      <c r="N84" s="34"/>
      <c r="O84" s="8"/>
      <c r="P84" s="88"/>
      <c r="Q84" s="88"/>
      <c r="R84" s="91" t="str">
        <f>IF(P84="","",T84*M84*LOOKUP(RIGHT($D$2,3),定数!$A$6:$A$13,定数!$B$6:$B$13))</f>
        <v/>
      </c>
      <c r="S84" s="91"/>
      <c r="T84" s="92" t="str">
        <f t="shared" si="12"/>
        <v/>
      </c>
      <c r="U84" s="92"/>
      <c r="V84" t="str">
        <f t="shared" si="11"/>
        <v/>
      </c>
      <c r="W84" t="str">
        <f t="shared" si="11"/>
        <v/>
      </c>
      <c r="X84" s="40" t="str">
        <f t="shared" si="13"/>
        <v/>
      </c>
      <c r="Y84" s="41" t="str">
        <f t="shared" si="14"/>
        <v/>
      </c>
    </row>
    <row r="85" spans="2:25" x14ac:dyDescent="0.2">
      <c r="B85" s="34">
        <v>77</v>
      </c>
      <c r="C85" s="87" t="str">
        <f t="shared" si="9"/>
        <v/>
      </c>
      <c r="D85" s="87"/>
      <c r="E85" s="34"/>
      <c r="F85" s="8"/>
      <c r="G85" s="34"/>
      <c r="H85" s="88"/>
      <c r="I85" s="88"/>
      <c r="J85" s="34"/>
      <c r="K85" s="89" t="str">
        <f t="shared" si="10"/>
        <v/>
      </c>
      <c r="L85" s="90"/>
      <c r="M85" s="6" t="str">
        <f>IF(J85="","",(K85/J85)/LOOKUP(RIGHT($D$2,3),定数!$A$6:$A$13,定数!$B$6:$B$13))</f>
        <v/>
      </c>
      <c r="N85" s="34"/>
      <c r="O85" s="8"/>
      <c r="P85" s="88"/>
      <c r="Q85" s="88"/>
      <c r="R85" s="91" t="str">
        <f>IF(P85="","",T85*M85*LOOKUP(RIGHT($D$2,3),定数!$A$6:$A$13,定数!$B$6:$B$13))</f>
        <v/>
      </c>
      <c r="S85" s="91"/>
      <c r="T85" s="92" t="str">
        <f t="shared" si="12"/>
        <v/>
      </c>
      <c r="U85" s="92"/>
      <c r="V85" t="str">
        <f t="shared" si="11"/>
        <v/>
      </c>
      <c r="W85" t="str">
        <f t="shared" si="11"/>
        <v/>
      </c>
      <c r="X85" s="40" t="str">
        <f t="shared" si="13"/>
        <v/>
      </c>
      <c r="Y85" s="41" t="str">
        <f t="shared" si="14"/>
        <v/>
      </c>
    </row>
    <row r="86" spans="2:25" x14ac:dyDescent="0.2">
      <c r="B86" s="34">
        <v>78</v>
      </c>
      <c r="C86" s="87" t="str">
        <f t="shared" si="9"/>
        <v/>
      </c>
      <c r="D86" s="87"/>
      <c r="E86" s="34"/>
      <c r="F86" s="8"/>
      <c r="G86" s="34"/>
      <c r="H86" s="88"/>
      <c r="I86" s="88"/>
      <c r="J86" s="34"/>
      <c r="K86" s="89" t="str">
        <f t="shared" si="10"/>
        <v/>
      </c>
      <c r="L86" s="90"/>
      <c r="M86" s="6" t="str">
        <f>IF(J86="","",(K86/J86)/LOOKUP(RIGHT($D$2,3),定数!$A$6:$A$13,定数!$B$6:$B$13))</f>
        <v/>
      </c>
      <c r="N86" s="34"/>
      <c r="O86" s="8"/>
      <c r="P86" s="88"/>
      <c r="Q86" s="88"/>
      <c r="R86" s="91" t="str">
        <f>IF(P86="","",T86*M86*LOOKUP(RIGHT($D$2,3),定数!$A$6:$A$13,定数!$B$6:$B$13))</f>
        <v/>
      </c>
      <c r="S86" s="91"/>
      <c r="T86" s="92" t="str">
        <f t="shared" si="12"/>
        <v/>
      </c>
      <c r="U86" s="92"/>
      <c r="V86" t="str">
        <f t="shared" si="11"/>
        <v/>
      </c>
      <c r="W86" t="str">
        <f t="shared" si="11"/>
        <v/>
      </c>
      <c r="X86" s="40" t="str">
        <f t="shared" si="13"/>
        <v/>
      </c>
      <c r="Y86" s="41" t="str">
        <f t="shared" si="14"/>
        <v/>
      </c>
    </row>
    <row r="87" spans="2:25" x14ac:dyDescent="0.2">
      <c r="B87" s="34">
        <v>79</v>
      </c>
      <c r="C87" s="87" t="str">
        <f t="shared" si="9"/>
        <v/>
      </c>
      <c r="D87" s="87"/>
      <c r="E87" s="34"/>
      <c r="F87" s="8"/>
      <c r="G87" s="34"/>
      <c r="H87" s="88"/>
      <c r="I87" s="88"/>
      <c r="J87" s="34"/>
      <c r="K87" s="89" t="str">
        <f t="shared" si="10"/>
        <v/>
      </c>
      <c r="L87" s="90"/>
      <c r="M87" s="6" t="str">
        <f>IF(J87="","",(K87/J87)/LOOKUP(RIGHT($D$2,3),定数!$A$6:$A$13,定数!$B$6:$B$13))</f>
        <v/>
      </c>
      <c r="N87" s="34"/>
      <c r="O87" s="8"/>
      <c r="P87" s="88"/>
      <c r="Q87" s="88"/>
      <c r="R87" s="91" t="str">
        <f>IF(P87="","",T87*M87*LOOKUP(RIGHT($D$2,3),定数!$A$6:$A$13,定数!$B$6:$B$13))</f>
        <v/>
      </c>
      <c r="S87" s="91"/>
      <c r="T87" s="92" t="str">
        <f t="shared" si="12"/>
        <v/>
      </c>
      <c r="U87" s="92"/>
      <c r="V87" t="str">
        <f t="shared" si="11"/>
        <v/>
      </c>
      <c r="W87" t="str">
        <f t="shared" si="11"/>
        <v/>
      </c>
      <c r="X87" s="40" t="str">
        <f t="shared" si="13"/>
        <v/>
      </c>
      <c r="Y87" s="41" t="str">
        <f t="shared" si="14"/>
        <v/>
      </c>
    </row>
    <row r="88" spans="2:25" x14ac:dyDescent="0.2">
      <c r="B88" s="34">
        <v>80</v>
      </c>
      <c r="C88" s="87" t="str">
        <f t="shared" si="9"/>
        <v/>
      </c>
      <c r="D88" s="87"/>
      <c r="E88" s="34"/>
      <c r="F88" s="8"/>
      <c r="G88" s="34"/>
      <c r="H88" s="88"/>
      <c r="I88" s="88"/>
      <c r="J88" s="34"/>
      <c r="K88" s="89" t="str">
        <f t="shared" si="10"/>
        <v/>
      </c>
      <c r="L88" s="90"/>
      <c r="M88" s="6" t="str">
        <f>IF(J88="","",(K88/J88)/LOOKUP(RIGHT($D$2,3),定数!$A$6:$A$13,定数!$B$6:$B$13))</f>
        <v/>
      </c>
      <c r="N88" s="34"/>
      <c r="O88" s="8"/>
      <c r="P88" s="88"/>
      <c r="Q88" s="88"/>
      <c r="R88" s="91" t="str">
        <f>IF(P88="","",T88*M88*LOOKUP(RIGHT($D$2,3),定数!$A$6:$A$13,定数!$B$6:$B$13))</f>
        <v/>
      </c>
      <c r="S88" s="91"/>
      <c r="T88" s="92" t="str">
        <f t="shared" si="12"/>
        <v/>
      </c>
      <c r="U88" s="92"/>
      <c r="V88" t="str">
        <f t="shared" si="11"/>
        <v/>
      </c>
      <c r="W88" t="str">
        <f t="shared" si="11"/>
        <v/>
      </c>
      <c r="X88" s="40" t="str">
        <f t="shared" si="13"/>
        <v/>
      </c>
      <c r="Y88" s="41" t="str">
        <f t="shared" si="14"/>
        <v/>
      </c>
    </row>
    <row r="89" spans="2:25" x14ac:dyDescent="0.2">
      <c r="B89" s="34">
        <v>81</v>
      </c>
      <c r="C89" s="87" t="str">
        <f t="shared" si="9"/>
        <v/>
      </c>
      <c r="D89" s="87"/>
      <c r="E89" s="34"/>
      <c r="F89" s="8"/>
      <c r="G89" s="34"/>
      <c r="H89" s="88"/>
      <c r="I89" s="88"/>
      <c r="J89" s="34"/>
      <c r="K89" s="89" t="str">
        <f t="shared" si="10"/>
        <v/>
      </c>
      <c r="L89" s="90"/>
      <c r="M89" s="6" t="str">
        <f>IF(J89="","",(K89/J89)/LOOKUP(RIGHT($D$2,3),定数!$A$6:$A$13,定数!$B$6:$B$13))</f>
        <v/>
      </c>
      <c r="N89" s="34"/>
      <c r="O89" s="8"/>
      <c r="P89" s="88"/>
      <c r="Q89" s="88"/>
      <c r="R89" s="91" t="str">
        <f>IF(P89="","",T89*M89*LOOKUP(RIGHT($D$2,3),定数!$A$6:$A$13,定数!$B$6:$B$13))</f>
        <v/>
      </c>
      <c r="S89" s="91"/>
      <c r="T89" s="92" t="str">
        <f t="shared" si="12"/>
        <v/>
      </c>
      <c r="U89" s="92"/>
      <c r="V89" t="str">
        <f t="shared" si="11"/>
        <v/>
      </c>
      <c r="W89" t="str">
        <f t="shared" si="11"/>
        <v/>
      </c>
      <c r="X89" s="40" t="str">
        <f t="shared" si="13"/>
        <v/>
      </c>
      <c r="Y89" s="41" t="str">
        <f t="shared" si="14"/>
        <v/>
      </c>
    </row>
    <row r="90" spans="2:25" x14ac:dyDescent="0.2">
      <c r="B90" s="34">
        <v>82</v>
      </c>
      <c r="C90" s="87" t="str">
        <f t="shared" si="9"/>
        <v/>
      </c>
      <c r="D90" s="87"/>
      <c r="E90" s="34"/>
      <c r="F90" s="8"/>
      <c r="G90" s="34"/>
      <c r="H90" s="88"/>
      <c r="I90" s="88"/>
      <c r="J90" s="34"/>
      <c r="K90" s="89" t="str">
        <f t="shared" si="10"/>
        <v/>
      </c>
      <c r="L90" s="90"/>
      <c r="M90" s="6" t="str">
        <f>IF(J90="","",(K90/J90)/LOOKUP(RIGHT($D$2,3),定数!$A$6:$A$13,定数!$B$6:$B$13))</f>
        <v/>
      </c>
      <c r="N90" s="34"/>
      <c r="O90" s="8"/>
      <c r="P90" s="88"/>
      <c r="Q90" s="88"/>
      <c r="R90" s="91" t="str">
        <f>IF(P90="","",T90*M90*LOOKUP(RIGHT($D$2,3),定数!$A$6:$A$13,定数!$B$6:$B$13))</f>
        <v/>
      </c>
      <c r="S90" s="91"/>
      <c r="T90" s="92" t="str">
        <f t="shared" si="12"/>
        <v/>
      </c>
      <c r="U90" s="92"/>
      <c r="V90" t="str">
        <f t="shared" si="11"/>
        <v/>
      </c>
      <c r="W90" t="str">
        <f t="shared" si="11"/>
        <v/>
      </c>
      <c r="X90" s="40" t="str">
        <f t="shared" si="13"/>
        <v/>
      </c>
      <c r="Y90" s="41" t="str">
        <f t="shared" si="14"/>
        <v/>
      </c>
    </row>
    <row r="91" spans="2:25" x14ac:dyDescent="0.2">
      <c r="B91" s="34">
        <v>83</v>
      </c>
      <c r="C91" s="87" t="str">
        <f t="shared" si="9"/>
        <v/>
      </c>
      <c r="D91" s="87"/>
      <c r="E91" s="34"/>
      <c r="F91" s="8"/>
      <c r="G91" s="34"/>
      <c r="H91" s="88"/>
      <c r="I91" s="88"/>
      <c r="J91" s="34"/>
      <c r="K91" s="89" t="str">
        <f t="shared" si="10"/>
        <v/>
      </c>
      <c r="L91" s="90"/>
      <c r="M91" s="6" t="str">
        <f>IF(J91="","",(K91/J91)/LOOKUP(RIGHT($D$2,3),定数!$A$6:$A$13,定数!$B$6:$B$13))</f>
        <v/>
      </c>
      <c r="N91" s="34"/>
      <c r="O91" s="8"/>
      <c r="P91" s="88"/>
      <c r="Q91" s="88"/>
      <c r="R91" s="91" t="str">
        <f>IF(P91="","",T91*M91*LOOKUP(RIGHT($D$2,3),定数!$A$6:$A$13,定数!$B$6:$B$13))</f>
        <v/>
      </c>
      <c r="S91" s="91"/>
      <c r="T91" s="92" t="str">
        <f t="shared" si="12"/>
        <v/>
      </c>
      <c r="U91" s="92"/>
      <c r="V91" t="str">
        <f t="shared" ref="V91:W106" si="15">IF(S91&lt;&gt;"",IF(S91&lt;0,1+V90,0),"")</f>
        <v/>
      </c>
      <c r="W91" t="str">
        <f t="shared" si="15"/>
        <v/>
      </c>
      <c r="X91" s="40" t="str">
        <f t="shared" si="13"/>
        <v/>
      </c>
      <c r="Y91" s="41" t="str">
        <f t="shared" si="14"/>
        <v/>
      </c>
    </row>
    <row r="92" spans="2:25" x14ac:dyDescent="0.2">
      <c r="B92" s="34">
        <v>84</v>
      </c>
      <c r="C92" s="87" t="str">
        <f t="shared" si="9"/>
        <v/>
      </c>
      <c r="D92" s="87"/>
      <c r="E92" s="34"/>
      <c r="F92" s="8"/>
      <c r="G92" s="34"/>
      <c r="H92" s="88"/>
      <c r="I92" s="88"/>
      <c r="J92" s="34"/>
      <c r="K92" s="89" t="str">
        <f t="shared" si="10"/>
        <v/>
      </c>
      <c r="L92" s="90"/>
      <c r="M92" s="6" t="str">
        <f>IF(J92="","",(K92/J92)/LOOKUP(RIGHT($D$2,3),定数!$A$6:$A$13,定数!$B$6:$B$13))</f>
        <v/>
      </c>
      <c r="N92" s="34"/>
      <c r="O92" s="8"/>
      <c r="P92" s="88"/>
      <c r="Q92" s="88"/>
      <c r="R92" s="91" t="str">
        <f>IF(P92="","",T92*M92*LOOKUP(RIGHT($D$2,3),定数!$A$6:$A$13,定数!$B$6:$B$13))</f>
        <v/>
      </c>
      <c r="S92" s="91"/>
      <c r="T92" s="92" t="str">
        <f t="shared" si="12"/>
        <v/>
      </c>
      <c r="U92" s="92"/>
      <c r="V92" t="str">
        <f t="shared" si="15"/>
        <v/>
      </c>
      <c r="W92" t="str">
        <f t="shared" si="15"/>
        <v/>
      </c>
      <c r="X92" s="40" t="str">
        <f t="shared" si="13"/>
        <v/>
      </c>
      <c r="Y92" s="41" t="str">
        <f t="shared" si="14"/>
        <v/>
      </c>
    </row>
    <row r="93" spans="2:25" x14ac:dyDescent="0.2">
      <c r="B93" s="34">
        <v>85</v>
      </c>
      <c r="C93" s="87" t="str">
        <f t="shared" si="9"/>
        <v/>
      </c>
      <c r="D93" s="87"/>
      <c r="E93" s="34"/>
      <c r="F93" s="8"/>
      <c r="G93" s="34"/>
      <c r="H93" s="88"/>
      <c r="I93" s="88"/>
      <c r="J93" s="34"/>
      <c r="K93" s="89" t="str">
        <f t="shared" si="10"/>
        <v/>
      </c>
      <c r="L93" s="90"/>
      <c r="M93" s="6" t="str">
        <f>IF(J93="","",(K93/J93)/LOOKUP(RIGHT($D$2,3),定数!$A$6:$A$13,定数!$B$6:$B$13))</f>
        <v/>
      </c>
      <c r="N93" s="34"/>
      <c r="O93" s="8"/>
      <c r="P93" s="88"/>
      <c r="Q93" s="88"/>
      <c r="R93" s="91" t="str">
        <f>IF(P93="","",T93*M93*LOOKUP(RIGHT($D$2,3),定数!$A$6:$A$13,定数!$B$6:$B$13))</f>
        <v/>
      </c>
      <c r="S93" s="91"/>
      <c r="T93" s="92" t="str">
        <f t="shared" si="12"/>
        <v/>
      </c>
      <c r="U93" s="92"/>
      <c r="V93" t="str">
        <f t="shared" si="15"/>
        <v/>
      </c>
      <c r="W93" t="str">
        <f t="shared" si="15"/>
        <v/>
      </c>
      <c r="X93" s="40" t="str">
        <f t="shared" si="13"/>
        <v/>
      </c>
      <c r="Y93" s="41" t="str">
        <f t="shared" si="14"/>
        <v/>
      </c>
    </row>
    <row r="94" spans="2:25" x14ac:dyDescent="0.2">
      <c r="B94" s="34">
        <v>86</v>
      </c>
      <c r="C94" s="87" t="str">
        <f t="shared" si="9"/>
        <v/>
      </c>
      <c r="D94" s="87"/>
      <c r="E94" s="34"/>
      <c r="F94" s="8"/>
      <c r="G94" s="34"/>
      <c r="H94" s="88"/>
      <c r="I94" s="88"/>
      <c r="J94" s="34"/>
      <c r="K94" s="89" t="str">
        <f t="shared" si="10"/>
        <v/>
      </c>
      <c r="L94" s="90"/>
      <c r="M94" s="6" t="str">
        <f>IF(J94="","",(K94/J94)/LOOKUP(RIGHT($D$2,3),定数!$A$6:$A$13,定数!$B$6:$B$13))</f>
        <v/>
      </c>
      <c r="N94" s="34"/>
      <c r="O94" s="8"/>
      <c r="P94" s="88"/>
      <c r="Q94" s="88"/>
      <c r="R94" s="91" t="str">
        <f>IF(P94="","",T94*M94*LOOKUP(RIGHT($D$2,3),定数!$A$6:$A$13,定数!$B$6:$B$13))</f>
        <v/>
      </c>
      <c r="S94" s="91"/>
      <c r="T94" s="92" t="str">
        <f t="shared" si="12"/>
        <v/>
      </c>
      <c r="U94" s="92"/>
      <c r="V94" t="str">
        <f t="shared" si="15"/>
        <v/>
      </c>
      <c r="W94" t="str">
        <f t="shared" si="15"/>
        <v/>
      </c>
      <c r="X94" s="40" t="str">
        <f t="shared" si="13"/>
        <v/>
      </c>
      <c r="Y94" s="41" t="str">
        <f t="shared" si="14"/>
        <v/>
      </c>
    </row>
    <row r="95" spans="2:25" x14ac:dyDescent="0.2">
      <c r="B95" s="34">
        <v>87</v>
      </c>
      <c r="C95" s="87" t="str">
        <f t="shared" si="9"/>
        <v/>
      </c>
      <c r="D95" s="87"/>
      <c r="E95" s="34"/>
      <c r="F95" s="8"/>
      <c r="G95" s="34"/>
      <c r="H95" s="88"/>
      <c r="I95" s="88"/>
      <c r="J95" s="34"/>
      <c r="K95" s="89" t="str">
        <f t="shared" si="10"/>
        <v/>
      </c>
      <c r="L95" s="90"/>
      <c r="M95" s="6" t="str">
        <f>IF(J95="","",(K95/J95)/LOOKUP(RIGHT($D$2,3),定数!$A$6:$A$13,定数!$B$6:$B$13))</f>
        <v/>
      </c>
      <c r="N95" s="34"/>
      <c r="O95" s="8"/>
      <c r="P95" s="88"/>
      <c r="Q95" s="88"/>
      <c r="R95" s="91" t="str">
        <f>IF(P95="","",T95*M95*LOOKUP(RIGHT($D$2,3),定数!$A$6:$A$13,定数!$B$6:$B$13))</f>
        <v/>
      </c>
      <c r="S95" s="91"/>
      <c r="T95" s="92" t="str">
        <f t="shared" si="12"/>
        <v/>
      </c>
      <c r="U95" s="92"/>
      <c r="V95" t="str">
        <f t="shared" si="15"/>
        <v/>
      </c>
      <c r="W95" t="str">
        <f t="shared" si="15"/>
        <v/>
      </c>
      <c r="X95" s="40" t="str">
        <f t="shared" si="13"/>
        <v/>
      </c>
      <c r="Y95" s="41" t="str">
        <f t="shared" si="14"/>
        <v/>
      </c>
    </row>
    <row r="96" spans="2:25" x14ac:dyDescent="0.2">
      <c r="B96" s="34">
        <v>88</v>
      </c>
      <c r="C96" s="87" t="str">
        <f t="shared" si="9"/>
        <v/>
      </c>
      <c r="D96" s="87"/>
      <c r="E96" s="34"/>
      <c r="F96" s="8"/>
      <c r="G96" s="34"/>
      <c r="H96" s="88"/>
      <c r="I96" s="88"/>
      <c r="J96" s="34"/>
      <c r="K96" s="89" t="str">
        <f t="shared" si="10"/>
        <v/>
      </c>
      <c r="L96" s="90"/>
      <c r="M96" s="6" t="str">
        <f>IF(J96="","",(K96/J96)/LOOKUP(RIGHT($D$2,3),定数!$A$6:$A$13,定数!$B$6:$B$13))</f>
        <v/>
      </c>
      <c r="N96" s="34"/>
      <c r="O96" s="8"/>
      <c r="P96" s="88"/>
      <c r="Q96" s="88"/>
      <c r="R96" s="91" t="str">
        <f>IF(P96="","",T96*M96*LOOKUP(RIGHT($D$2,3),定数!$A$6:$A$13,定数!$B$6:$B$13))</f>
        <v/>
      </c>
      <c r="S96" s="91"/>
      <c r="T96" s="92" t="str">
        <f t="shared" si="12"/>
        <v/>
      </c>
      <c r="U96" s="92"/>
      <c r="V96" t="str">
        <f t="shared" si="15"/>
        <v/>
      </c>
      <c r="W96" t="str">
        <f t="shared" si="15"/>
        <v/>
      </c>
      <c r="X96" s="40" t="str">
        <f t="shared" si="13"/>
        <v/>
      </c>
      <c r="Y96" s="41" t="str">
        <f t="shared" si="14"/>
        <v/>
      </c>
    </row>
    <row r="97" spans="2:25" x14ac:dyDescent="0.2">
      <c r="B97" s="34">
        <v>89</v>
      </c>
      <c r="C97" s="87" t="str">
        <f t="shared" si="9"/>
        <v/>
      </c>
      <c r="D97" s="87"/>
      <c r="E97" s="34"/>
      <c r="F97" s="8"/>
      <c r="G97" s="34"/>
      <c r="H97" s="88"/>
      <c r="I97" s="88"/>
      <c r="J97" s="34"/>
      <c r="K97" s="89" t="str">
        <f t="shared" si="10"/>
        <v/>
      </c>
      <c r="L97" s="90"/>
      <c r="M97" s="6" t="str">
        <f>IF(J97="","",(K97/J97)/LOOKUP(RIGHT($D$2,3),定数!$A$6:$A$13,定数!$B$6:$B$13))</f>
        <v/>
      </c>
      <c r="N97" s="34"/>
      <c r="O97" s="8"/>
      <c r="P97" s="88"/>
      <c r="Q97" s="88"/>
      <c r="R97" s="91" t="str">
        <f>IF(P97="","",T97*M97*LOOKUP(RIGHT($D$2,3),定数!$A$6:$A$13,定数!$B$6:$B$13))</f>
        <v/>
      </c>
      <c r="S97" s="91"/>
      <c r="T97" s="92" t="str">
        <f t="shared" si="12"/>
        <v/>
      </c>
      <c r="U97" s="92"/>
      <c r="V97" t="str">
        <f t="shared" si="15"/>
        <v/>
      </c>
      <c r="W97" t="str">
        <f t="shared" si="15"/>
        <v/>
      </c>
      <c r="X97" s="40" t="str">
        <f t="shared" si="13"/>
        <v/>
      </c>
      <c r="Y97" s="41" t="str">
        <f t="shared" si="14"/>
        <v/>
      </c>
    </row>
    <row r="98" spans="2:25" x14ac:dyDescent="0.2">
      <c r="B98" s="34">
        <v>90</v>
      </c>
      <c r="C98" s="87" t="str">
        <f t="shared" si="9"/>
        <v/>
      </c>
      <c r="D98" s="87"/>
      <c r="E98" s="34"/>
      <c r="F98" s="8"/>
      <c r="G98" s="34"/>
      <c r="H98" s="88"/>
      <c r="I98" s="88"/>
      <c r="J98" s="34"/>
      <c r="K98" s="89" t="str">
        <f t="shared" si="10"/>
        <v/>
      </c>
      <c r="L98" s="90"/>
      <c r="M98" s="6" t="str">
        <f>IF(J98="","",(K98/J98)/LOOKUP(RIGHT($D$2,3),定数!$A$6:$A$13,定数!$B$6:$B$13))</f>
        <v/>
      </c>
      <c r="N98" s="34"/>
      <c r="O98" s="8"/>
      <c r="P98" s="88"/>
      <c r="Q98" s="88"/>
      <c r="R98" s="91" t="str">
        <f>IF(P98="","",T98*M98*LOOKUP(RIGHT($D$2,3),定数!$A$6:$A$13,定数!$B$6:$B$13))</f>
        <v/>
      </c>
      <c r="S98" s="91"/>
      <c r="T98" s="92" t="str">
        <f t="shared" si="12"/>
        <v/>
      </c>
      <c r="U98" s="92"/>
      <c r="V98" t="str">
        <f t="shared" si="15"/>
        <v/>
      </c>
      <c r="W98" t="str">
        <f t="shared" si="15"/>
        <v/>
      </c>
      <c r="X98" s="40" t="str">
        <f t="shared" si="13"/>
        <v/>
      </c>
      <c r="Y98" s="41" t="str">
        <f t="shared" si="14"/>
        <v/>
      </c>
    </row>
    <row r="99" spans="2:25" x14ac:dyDescent="0.2">
      <c r="B99" s="34">
        <v>91</v>
      </c>
      <c r="C99" s="87" t="str">
        <f t="shared" si="9"/>
        <v/>
      </c>
      <c r="D99" s="87"/>
      <c r="E99" s="34"/>
      <c r="F99" s="8"/>
      <c r="G99" s="34"/>
      <c r="H99" s="88"/>
      <c r="I99" s="88"/>
      <c r="J99" s="34"/>
      <c r="K99" s="89" t="str">
        <f t="shared" si="10"/>
        <v/>
      </c>
      <c r="L99" s="90"/>
      <c r="M99" s="6" t="str">
        <f>IF(J99="","",(K99/J99)/LOOKUP(RIGHT($D$2,3),定数!$A$6:$A$13,定数!$B$6:$B$13))</f>
        <v/>
      </c>
      <c r="N99" s="34"/>
      <c r="O99" s="8"/>
      <c r="P99" s="88"/>
      <c r="Q99" s="88"/>
      <c r="R99" s="91" t="str">
        <f>IF(P99="","",T99*M99*LOOKUP(RIGHT($D$2,3),定数!$A$6:$A$13,定数!$B$6:$B$13))</f>
        <v/>
      </c>
      <c r="S99" s="91"/>
      <c r="T99" s="92" t="str">
        <f t="shared" si="12"/>
        <v/>
      </c>
      <c r="U99" s="92"/>
      <c r="V99" t="str">
        <f t="shared" si="15"/>
        <v/>
      </c>
      <c r="W99" t="str">
        <f t="shared" si="15"/>
        <v/>
      </c>
      <c r="X99" s="40" t="str">
        <f t="shared" si="13"/>
        <v/>
      </c>
      <c r="Y99" s="41" t="str">
        <f t="shared" si="14"/>
        <v/>
      </c>
    </row>
    <row r="100" spans="2:25" x14ac:dyDescent="0.2">
      <c r="B100" s="34">
        <v>92</v>
      </c>
      <c r="C100" s="87" t="str">
        <f t="shared" si="9"/>
        <v/>
      </c>
      <c r="D100" s="87"/>
      <c r="E100" s="34"/>
      <c r="F100" s="8"/>
      <c r="G100" s="34"/>
      <c r="H100" s="88"/>
      <c r="I100" s="88"/>
      <c r="J100" s="34"/>
      <c r="K100" s="89" t="str">
        <f t="shared" si="10"/>
        <v/>
      </c>
      <c r="L100" s="90"/>
      <c r="M100" s="6" t="str">
        <f>IF(J100="","",(K100/J100)/LOOKUP(RIGHT($D$2,3),定数!$A$6:$A$13,定数!$B$6:$B$13))</f>
        <v/>
      </c>
      <c r="N100" s="34"/>
      <c r="O100" s="8"/>
      <c r="P100" s="88"/>
      <c r="Q100" s="88"/>
      <c r="R100" s="91" t="str">
        <f>IF(P100="","",T100*M100*LOOKUP(RIGHT($D$2,3),定数!$A$6:$A$13,定数!$B$6:$B$13))</f>
        <v/>
      </c>
      <c r="S100" s="91"/>
      <c r="T100" s="92" t="str">
        <f t="shared" si="12"/>
        <v/>
      </c>
      <c r="U100" s="92"/>
      <c r="V100" t="str">
        <f t="shared" si="15"/>
        <v/>
      </c>
      <c r="W100" t="str">
        <f t="shared" si="15"/>
        <v/>
      </c>
      <c r="X100" s="40" t="str">
        <f t="shared" si="13"/>
        <v/>
      </c>
      <c r="Y100" s="41" t="str">
        <f t="shared" si="14"/>
        <v/>
      </c>
    </row>
    <row r="101" spans="2:25" x14ac:dyDescent="0.2">
      <c r="B101" s="34">
        <v>93</v>
      </c>
      <c r="C101" s="87" t="str">
        <f t="shared" si="9"/>
        <v/>
      </c>
      <c r="D101" s="87"/>
      <c r="E101" s="34"/>
      <c r="F101" s="8"/>
      <c r="G101" s="34"/>
      <c r="H101" s="88"/>
      <c r="I101" s="88"/>
      <c r="J101" s="34"/>
      <c r="K101" s="89" t="str">
        <f t="shared" si="10"/>
        <v/>
      </c>
      <c r="L101" s="90"/>
      <c r="M101" s="6" t="str">
        <f>IF(J101="","",(K101/J101)/LOOKUP(RIGHT($D$2,3),定数!$A$6:$A$13,定数!$B$6:$B$13))</f>
        <v/>
      </c>
      <c r="N101" s="34"/>
      <c r="O101" s="8"/>
      <c r="P101" s="88"/>
      <c r="Q101" s="88"/>
      <c r="R101" s="91" t="str">
        <f>IF(P101="","",T101*M101*LOOKUP(RIGHT($D$2,3),定数!$A$6:$A$13,定数!$B$6:$B$13))</f>
        <v/>
      </c>
      <c r="S101" s="91"/>
      <c r="T101" s="92" t="str">
        <f t="shared" si="12"/>
        <v/>
      </c>
      <c r="U101" s="92"/>
      <c r="V101" t="str">
        <f t="shared" si="15"/>
        <v/>
      </c>
      <c r="W101" t="str">
        <f t="shared" si="15"/>
        <v/>
      </c>
      <c r="X101" s="40" t="str">
        <f t="shared" si="13"/>
        <v/>
      </c>
      <c r="Y101" s="41" t="str">
        <f t="shared" si="14"/>
        <v/>
      </c>
    </row>
    <row r="102" spans="2:25" x14ac:dyDescent="0.2">
      <c r="B102" s="34">
        <v>94</v>
      </c>
      <c r="C102" s="87" t="str">
        <f t="shared" si="9"/>
        <v/>
      </c>
      <c r="D102" s="87"/>
      <c r="E102" s="34"/>
      <c r="F102" s="8"/>
      <c r="G102" s="34"/>
      <c r="H102" s="88"/>
      <c r="I102" s="88"/>
      <c r="J102" s="34"/>
      <c r="K102" s="89" t="str">
        <f t="shared" si="10"/>
        <v/>
      </c>
      <c r="L102" s="90"/>
      <c r="M102" s="6" t="str">
        <f>IF(J102="","",(K102/J102)/LOOKUP(RIGHT($D$2,3),定数!$A$6:$A$13,定数!$B$6:$B$13))</f>
        <v/>
      </c>
      <c r="N102" s="34"/>
      <c r="O102" s="8"/>
      <c r="P102" s="88"/>
      <c r="Q102" s="88"/>
      <c r="R102" s="91" t="str">
        <f>IF(P102="","",T102*M102*LOOKUP(RIGHT($D$2,3),定数!$A$6:$A$13,定数!$B$6:$B$13))</f>
        <v/>
      </c>
      <c r="S102" s="91"/>
      <c r="T102" s="92" t="str">
        <f t="shared" si="12"/>
        <v/>
      </c>
      <c r="U102" s="92"/>
      <c r="V102" t="str">
        <f t="shared" si="15"/>
        <v/>
      </c>
      <c r="W102" t="str">
        <f t="shared" si="15"/>
        <v/>
      </c>
      <c r="X102" s="40" t="str">
        <f t="shared" si="13"/>
        <v/>
      </c>
      <c r="Y102" s="41" t="str">
        <f t="shared" si="14"/>
        <v/>
      </c>
    </row>
    <row r="103" spans="2:25" x14ac:dyDescent="0.2">
      <c r="B103" s="34">
        <v>95</v>
      </c>
      <c r="C103" s="87" t="str">
        <f t="shared" si="9"/>
        <v/>
      </c>
      <c r="D103" s="87"/>
      <c r="E103" s="34"/>
      <c r="F103" s="8"/>
      <c r="G103" s="34"/>
      <c r="H103" s="88"/>
      <c r="I103" s="88"/>
      <c r="J103" s="34"/>
      <c r="K103" s="89" t="str">
        <f t="shared" si="10"/>
        <v/>
      </c>
      <c r="L103" s="90"/>
      <c r="M103" s="6" t="str">
        <f>IF(J103="","",(K103/J103)/LOOKUP(RIGHT($D$2,3),定数!$A$6:$A$13,定数!$B$6:$B$13))</f>
        <v/>
      </c>
      <c r="N103" s="34"/>
      <c r="O103" s="8"/>
      <c r="P103" s="88"/>
      <c r="Q103" s="88"/>
      <c r="R103" s="91" t="str">
        <f>IF(P103="","",T103*M103*LOOKUP(RIGHT($D$2,3),定数!$A$6:$A$13,定数!$B$6:$B$13))</f>
        <v/>
      </c>
      <c r="S103" s="91"/>
      <c r="T103" s="92" t="str">
        <f t="shared" si="12"/>
        <v/>
      </c>
      <c r="U103" s="92"/>
      <c r="V103" t="str">
        <f t="shared" si="15"/>
        <v/>
      </c>
      <c r="W103" t="str">
        <f t="shared" si="15"/>
        <v/>
      </c>
      <c r="X103" s="40" t="str">
        <f t="shared" si="13"/>
        <v/>
      </c>
      <c r="Y103" s="41" t="str">
        <f t="shared" si="14"/>
        <v/>
      </c>
    </row>
    <row r="104" spans="2:25" x14ac:dyDescent="0.2">
      <c r="B104" s="34">
        <v>96</v>
      </c>
      <c r="C104" s="87" t="str">
        <f t="shared" si="9"/>
        <v/>
      </c>
      <c r="D104" s="87"/>
      <c r="E104" s="34"/>
      <c r="F104" s="8"/>
      <c r="G104" s="34"/>
      <c r="H104" s="88"/>
      <c r="I104" s="88"/>
      <c r="J104" s="34"/>
      <c r="K104" s="89" t="str">
        <f t="shared" si="10"/>
        <v/>
      </c>
      <c r="L104" s="90"/>
      <c r="M104" s="6" t="str">
        <f>IF(J104="","",(K104/J104)/LOOKUP(RIGHT($D$2,3),定数!$A$6:$A$13,定数!$B$6:$B$13))</f>
        <v/>
      </c>
      <c r="N104" s="34"/>
      <c r="O104" s="8"/>
      <c r="P104" s="88"/>
      <c r="Q104" s="88"/>
      <c r="R104" s="91" t="str">
        <f>IF(P104="","",T104*M104*LOOKUP(RIGHT($D$2,3),定数!$A$6:$A$13,定数!$B$6:$B$13))</f>
        <v/>
      </c>
      <c r="S104" s="91"/>
      <c r="T104" s="92" t="str">
        <f t="shared" si="12"/>
        <v/>
      </c>
      <c r="U104" s="92"/>
      <c r="V104" t="str">
        <f t="shared" si="15"/>
        <v/>
      </c>
      <c r="W104" t="str">
        <f t="shared" si="15"/>
        <v/>
      </c>
      <c r="X104" s="40" t="str">
        <f t="shared" si="13"/>
        <v/>
      </c>
      <c r="Y104" s="41" t="str">
        <f t="shared" si="14"/>
        <v/>
      </c>
    </row>
    <row r="105" spans="2:25" x14ac:dyDescent="0.2">
      <c r="B105" s="34">
        <v>97</v>
      </c>
      <c r="C105" s="87" t="str">
        <f t="shared" si="9"/>
        <v/>
      </c>
      <c r="D105" s="87"/>
      <c r="E105" s="34"/>
      <c r="F105" s="8"/>
      <c r="G105" s="34"/>
      <c r="H105" s="88"/>
      <c r="I105" s="88"/>
      <c r="J105" s="34"/>
      <c r="K105" s="89" t="str">
        <f t="shared" si="10"/>
        <v/>
      </c>
      <c r="L105" s="90"/>
      <c r="M105" s="6" t="str">
        <f>IF(J105="","",(K105/J105)/LOOKUP(RIGHT($D$2,3),定数!$A$6:$A$13,定数!$B$6:$B$13))</f>
        <v/>
      </c>
      <c r="N105" s="34"/>
      <c r="O105" s="8"/>
      <c r="P105" s="88"/>
      <c r="Q105" s="88"/>
      <c r="R105" s="91" t="str">
        <f>IF(P105="","",T105*M105*LOOKUP(RIGHT($D$2,3),定数!$A$6:$A$13,定数!$B$6:$B$13))</f>
        <v/>
      </c>
      <c r="S105" s="91"/>
      <c r="T105" s="92" t="str">
        <f t="shared" si="12"/>
        <v/>
      </c>
      <c r="U105" s="92"/>
      <c r="V105" t="str">
        <f t="shared" si="15"/>
        <v/>
      </c>
      <c r="W105" t="str">
        <f t="shared" si="15"/>
        <v/>
      </c>
      <c r="X105" s="40" t="str">
        <f t="shared" si="13"/>
        <v/>
      </c>
      <c r="Y105" s="41" t="str">
        <f t="shared" si="14"/>
        <v/>
      </c>
    </row>
    <row r="106" spans="2:25" x14ac:dyDescent="0.2">
      <c r="B106" s="34">
        <v>98</v>
      </c>
      <c r="C106" s="87" t="str">
        <f t="shared" si="9"/>
        <v/>
      </c>
      <c r="D106" s="87"/>
      <c r="E106" s="34"/>
      <c r="F106" s="8"/>
      <c r="G106" s="34"/>
      <c r="H106" s="88"/>
      <c r="I106" s="88"/>
      <c r="J106" s="34"/>
      <c r="K106" s="89" t="str">
        <f t="shared" si="10"/>
        <v/>
      </c>
      <c r="L106" s="90"/>
      <c r="M106" s="6" t="str">
        <f>IF(J106="","",(K106/J106)/LOOKUP(RIGHT($D$2,3),定数!$A$6:$A$13,定数!$B$6:$B$13))</f>
        <v/>
      </c>
      <c r="N106" s="34"/>
      <c r="O106" s="8"/>
      <c r="P106" s="88"/>
      <c r="Q106" s="88"/>
      <c r="R106" s="91" t="str">
        <f>IF(P106="","",T106*M106*LOOKUP(RIGHT($D$2,3),定数!$A$6:$A$13,定数!$B$6:$B$13))</f>
        <v/>
      </c>
      <c r="S106" s="91"/>
      <c r="T106" s="92" t="str">
        <f t="shared" si="12"/>
        <v/>
      </c>
      <c r="U106" s="92"/>
      <c r="V106" t="str">
        <f t="shared" si="15"/>
        <v/>
      </c>
      <c r="W106" t="str">
        <f t="shared" si="15"/>
        <v/>
      </c>
      <c r="X106" s="40" t="str">
        <f t="shared" si="13"/>
        <v/>
      </c>
      <c r="Y106" s="41" t="str">
        <f t="shared" si="14"/>
        <v/>
      </c>
    </row>
    <row r="107" spans="2:25" x14ac:dyDescent="0.2">
      <c r="B107" s="34">
        <v>99</v>
      </c>
      <c r="C107" s="87" t="str">
        <f t="shared" si="9"/>
        <v/>
      </c>
      <c r="D107" s="87"/>
      <c r="E107" s="34"/>
      <c r="F107" s="8"/>
      <c r="G107" s="34"/>
      <c r="H107" s="88"/>
      <c r="I107" s="88"/>
      <c r="J107" s="34"/>
      <c r="K107" s="89" t="str">
        <f t="shared" si="10"/>
        <v/>
      </c>
      <c r="L107" s="90"/>
      <c r="M107" s="6" t="str">
        <f>IF(J107="","",(K107/J107)/LOOKUP(RIGHT($D$2,3),定数!$A$6:$A$13,定数!$B$6:$B$13))</f>
        <v/>
      </c>
      <c r="N107" s="34"/>
      <c r="O107" s="8"/>
      <c r="P107" s="88"/>
      <c r="Q107" s="88"/>
      <c r="R107" s="91" t="str">
        <f>IF(P107="","",T107*M107*LOOKUP(RIGHT($D$2,3),定数!$A$6:$A$13,定数!$B$6:$B$13))</f>
        <v/>
      </c>
      <c r="S107" s="91"/>
      <c r="T107" s="92" t="str">
        <f t="shared" si="12"/>
        <v/>
      </c>
      <c r="U107" s="92"/>
      <c r="V107" t="str">
        <f>IF(S107&lt;&gt;"",IF(S107&lt;0,1+V106,0),"")</f>
        <v/>
      </c>
      <c r="W107" t="str">
        <f>IF(T107&lt;&gt;"",IF(T107&lt;0,1+W106,0),"")</f>
        <v/>
      </c>
      <c r="X107" s="40" t="str">
        <f t="shared" si="13"/>
        <v/>
      </c>
      <c r="Y107" s="41" t="str">
        <f t="shared" si="14"/>
        <v/>
      </c>
    </row>
    <row r="108" spans="2:25" x14ac:dyDescent="0.2">
      <c r="B108" s="34">
        <v>100</v>
      </c>
      <c r="C108" s="87" t="str">
        <f t="shared" si="9"/>
        <v/>
      </c>
      <c r="D108" s="87"/>
      <c r="E108" s="34"/>
      <c r="F108" s="8"/>
      <c r="G108" s="34"/>
      <c r="H108" s="88"/>
      <c r="I108" s="88"/>
      <c r="J108" s="34"/>
      <c r="K108" s="89" t="str">
        <f t="shared" si="10"/>
        <v/>
      </c>
      <c r="L108" s="90"/>
      <c r="M108" s="6" t="str">
        <f>IF(J108="","",(K108/J108)/LOOKUP(RIGHT($D$2,3),定数!$A$6:$A$13,定数!$B$6:$B$13))</f>
        <v/>
      </c>
      <c r="N108" s="34"/>
      <c r="O108" s="8"/>
      <c r="P108" s="88"/>
      <c r="Q108" s="88"/>
      <c r="R108" s="91" t="str">
        <f>IF(P108="","",T108*M108*LOOKUP(RIGHT($D$2,3),定数!$A$6:$A$13,定数!$B$6:$B$13))</f>
        <v/>
      </c>
      <c r="S108" s="91"/>
      <c r="T108" s="92" t="str">
        <f t="shared" si="12"/>
        <v/>
      </c>
      <c r="U108" s="92"/>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27" sqref="E27"/>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39</v>
      </c>
      <c r="C2" s="26"/>
    </row>
    <row r="4" spans="2:9" x14ac:dyDescent="0.2">
      <c r="B4" s="29" t="s">
        <v>42</v>
      </c>
      <c r="C4" s="29" t="s">
        <v>40</v>
      </c>
      <c r="D4" s="29" t="s">
        <v>45</v>
      </c>
      <c r="E4" s="30" t="s">
        <v>41</v>
      </c>
      <c r="F4" s="29" t="s">
        <v>46</v>
      </c>
      <c r="G4" s="30" t="s">
        <v>41</v>
      </c>
      <c r="H4" s="29" t="s">
        <v>47</v>
      </c>
      <c r="I4" s="30" t="s">
        <v>41</v>
      </c>
    </row>
    <row r="5" spans="2:9" x14ac:dyDescent="0.2">
      <c r="B5" s="27" t="s">
        <v>43</v>
      </c>
      <c r="C5" s="28" t="s">
        <v>44</v>
      </c>
      <c r="D5" s="28">
        <v>54</v>
      </c>
      <c r="E5" s="32">
        <v>42194</v>
      </c>
      <c r="F5" s="28">
        <v>100</v>
      </c>
      <c r="G5" s="32">
        <v>42197</v>
      </c>
      <c r="H5" s="28">
        <v>100</v>
      </c>
      <c r="I5" s="32">
        <v>42196</v>
      </c>
    </row>
    <row r="6" spans="2:9" x14ac:dyDescent="0.2">
      <c r="B6" s="27" t="s">
        <v>43</v>
      </c>
      <c r="C6" s="28" t="s">
        <v>48</v>
      </c>
      <c r="D6" s="28">
        <v>46</v>
      </c>
      <c r="E6" s="32">
        <v>42195</v>
      </c>
      <c r="F6" s="28"/>
      <c r="G6" s="33"/>
      <c r="H6" s="28"/>
      <c r="I6" s="33"/>
    </row>
    <row r="7" spans="2:9" x14ac:dyDescent="0.2">
      <c r="B7" s="27" t="s">
        <v>43</v>
      </c>
      <c r="C7" s="28"/>
      <c r="D7" s="28"/>
      <c r="E7" s="33"/>
      <c r="F7" s="28"/>
      <c r="G7" s="33"/>
      <c r="H7" s="28"/>
      <c r="I7" s="33"/>
    </row>
    <row r="8" spans="2:9" x14ac:dyDescent="0.2">
      <c r="B8" s="27" t="s">
        <v>43</v>
      </c>
      <c r="C8" s="28"/>
      <c r="D8" s="28"/>
      <c r="E8" s="33"/>
      <c r="F8" s="28"/>
      <c r="G8" s="33"/>
      <c r="H8" s="28"/>
      <c r="I8" s="33"/>
    </row>
    <row r="9" spans="2:9" x14ac:dyDescent="0.2">
      <c r="B9" s="27" t="s">
        <v>43</v>
      </c>
      <c r="C9" s="28"/>
      <c r="D9" s="28"/>
      <c r="E9" s="33"/>
      <c r="F9" s="28"/>
      <c r="G9" s="33"/>
      <c r="H9" s="28"/>
      <c r="I9" s="33"/>
    </row>
    <row r="10" spans="2:9" x14ac:dyDescent="0.2">
      <c r="B10" s="27" t="s">
        <v>43</v>
      </c>
      <c r="C10" s="28"/>
      <c r="D10" s="28"/>
      <c r="E10" s="33"/>
      <c r="F10" s="28"/>
      <c r="G10" s="33"/>
      <c r="H10" s="28"/>
      <c r="I10" s="33"/>
    </row>
    <row r="11" spans="2:9" x14ac:dyDescent="0.2">
      <c r="B11" s="27" t="s">
        <v>43</v>
      </c>
      <c r="C11" s="28"/>
      <c r="D11" s="28"/>
      <c r="E11" s="33"/>
      <c r="F11" s="28"/>
      <c r="G11" s="33"/>
      <c r="H11" s="28"/>
      <c r="I11" s="33"/>
    </row>
    <row r="12" spans="2:9" x14ac:dyDescent="0.2">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52" t="s">
        <v>5</v>
      </c>
      <c r="C2" s="52"/>
      <c r="D2" s="55"/>
      <c r="E2" s="55"/>
      <c r="F2" s="52" t="s">
        <v>6</v>
      </c>
      <c r="G2" s="52"/>
      <c r="H2" s="55" t="s">
        <v>36</v>
      </c>
      <c r="I2" s="55"/>
      <c r="J2" s="52" t="s">
        <v>7</v>
      </c>
      <c r="K2" s="52"/>
      <c r="L2" s="58">
        <f>C9</f>
        <v>1000000</v>
      </c>
      <c r="M2" s="55"/>
      <c r="N2" s="52" t="s">
        <v>8</v>
      </c>
      <c r="O2" s="52"/>
      <c r="P2" s="58" t="e">
        <f>C108+R108</f>
        <v>#VALUE!</v>
      </c>
      <c r="Q2" s="55"/>
      <c r="R2" s="1"/>
      <c r="S2" s="1"/>
      <c r="T2" s="1"/>
    </row>
    <row r="3" spans="2:21" ht="57" customHeight="1" x14ac:dyDescent="0.2">
      <c r="B3" s="52" t="s">
        <v>9</v>
      </c>
      <c r="C3" s="52"/>
      <c r="D3" s="60" t="s">
        <v>38</v>
      </c>
      <c r="E3" s="60"/>
      <c r="F3" s="60"/>
      <c r="G3" s="60"/>
      <c r="H3" s="60"/>
      <c r="I3" s="60"/>
      <c r="J3" s="52" t="s">
        <v>10</v>
      </c>
      <c r="K3" s="52"/>
      <c r="L3" s="60" t="s">
        <v>35</v>
      </c>
      <c r="M3" s="61"/>
      <c r="N3" s="61"/>
      <c r="O3" s="61"/>
      <c r="P3" s="61"/>
      <c r="Q3" s="61"/>
      <c r="R3" s="1"/>
      <c r="S3" s="1"/>
    </row>
    <row r="4" spans="2:21" x14ac:dyDescent="0.2">
      <c r="B4" s="52" t="s">
        <v>11</v>
      </c>
      <c r="C4" s="52"/>
      <c r="D4" s="53">
        <f>SUM($R$9:$S$993)</f>
        <v>153684.21052631587</v>
      </c>
      <c r="E4" s="53"/>
      <c r="F4" s="52" t="s">
        <v>12</v>
      </c>
      <c r="G4" s="52"/>
      <c r="H4" s="54">
        <f>SUM($T$9:$U$108)</f>
        <v>292.00000000000017</v>
      </c>
      <c r="I4" s="55"/>
      <c r="J4" s="62" t="s">
        <v>13</v>
      </c>
      <c r="K4" s="62"/>
      <c r="L4" s="58">
        <f>MAX($C$9:$D$990)-C9</f>
        <v>153684.21052631596</v>
      </c>
      <c r="M4" s="58"/>
      <c r="N4" s="62" t="s">
        <v>14</v>
      </c>
      <c r="O4" s="62"/>
      <c r="P4" s="53">
        <f>MIN($C$9:$D$990)-C9</f>
        <v>0</v>
      </c>
      <c r="Q4" s="53"/>
      <c r="R4" s="1"/>
      <c r="S4" s="1"/>
      <c r="T4" s="1"/>
    </row>
    <row r="5" spans="2:21" x14ac:dyDescent="0.2">
      <c r="B5" s="21" t="s">
        <v>15</v>
      </c>
      <c r="C5" s="2">
        <f>COUNTIF($R$9:$R$990,"&gt;0")</f>
        <v>1</v>
      </c>
      <c r="D5" s="20" t="s">
        <v>16</v>
      </c>
      <c r="E5" s="15">
        <f>COUNTIF($R$9:$R$990,"&lt;0")</f>
        <v>0</v>
      </c>
      <c r="F5" s="20" t="s">
        <v>17</v>
      </c>
      <c r="G5" s="2">
        <f>COUNTIF($R$9:$R$990,"=0")</f>
        <v>0</v>
      </c>
      <c r="H5" s="20" t="s">
        <v>18</v>
      </c>
      <c r="I5" s="3">
        <f>C5/SUM(C5,E5,G5)</f>
        <v>1</v>
      </c>
      <c r="J5" s="64" t="s">
        <v>19</v>
      </c>
      <c r="K5" s="52"/>
      <c r="L5" s="65"/>
      <c r="M5" s="66"/>
      <c r="N5" s="17" t="s">
        <v>20</v>
      </c>
      <c r="O5" s="9"/>
      <c r="P5" s="65"/>
      <c r="Q5" s="66"/>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74" t="s">
        <v>21</v>
      </c>
      <c r="C7" s="76" t="s">
        <v>22</v>
      </c>
      <c r="D7" s="77"/>
      <c r="E7" s="80" t="s">
        <v>23</v>
      </c>
      <c r="F7" s="81"/>
      <c r="G7" s="81"/>
      <c r="H7" s="81"/>
      <c r="I7" s="69"/>
      <c r="J7" s="82" t="s">
        <v>24</v>
      </c>
      <c r="K7" s="83"/>
      <c r="L7" s="71"/>
      <c r="M7" s="84" t="s">
        <v>25</v>
      </c>
      <c r="N7" s="85" t="s">
        <v>26</v>
      </c>
      <c r="O7" s="86"/>
      <c r="P7" s="86"/>
      <c r="Q7" s="73"/>
      <c r="R7" s="67" t="s">
        <v>27</v>
      </c>
      <c r="S7" s="67"/>
      <c r="T7" s="67"/>
      <c r="U7" s="67"/>
    </row>
    <row r="8" spans="2:21" x14ac:dyDescent="0.2">
      <c r="B8" s="75"/>
      <c r="C8" s="78"/>
      <c r="D8" s="79"/>
      <c r="E8" s="18" t="s">
        <v>28</v>
      </c>
      <c r="F8" s="18" t="s">
        <v>29</v>
      </c>
      <c r="G8" s="18" t="s">
        <v>30</v>
      </c>
      <c r="H8" s="68" t="s">
        <v>31</v>
      </c>
      <c r="I8" s="69"/>
      <c r="J8" s="4" t="s">
        <v>32</v>
      </c>
      <c r="K8" s="70" t="s">
        <v>33</v>
      </c>
      <c r="L8" s="71"/>
      <c r="M8" s="84"/>
      <c r="N8" s="5" t="s">
        <v>28</v>
      </c>
      <c r="O8" s="5" t="s">
        <v>29</v>
      </c>
      <c r="P8" s="72" t="s">
        <v>31</v>
      </c>
      <c r="Q8" s="73"/>
      <c r="R8" s="67" t="s">
        <v>34</v>
      </c>
      <c r="S8" s="67"/>
      <c r="T8" s="67" t="s">
        <v>32</v>
      </c>
      <c r="U8" s="67"/>
    </row>
    <row r="9" spans="2:21" x14ac:dyDescent="0.2">
      <c r="B9" s="19">
        <v>1</v>
      </c>
      <c r="C9" s="87">
        <v>1000000</v>
      </c>
      <c r="D9" s="87"/>
      <c r="E9" s="19">
        <v>2001</v>
      </c>
      <c r="F9" s="8">
        <v>42111</v>
      </c>
      <c r="G9" s="19" t="s">
        <v>4</v>
      </c>
      <c r="H9" s="88">
        <v>105.33</v>
      </c>
      <c r="I9" s="88"/>
      <c r="J9" s="19">
        <v>57</v>
      </c>
      <c r="K9" s="87">
        <f t="shared" ref="K9:K72" si="0">IF(F9="","",C9*0.03)</f>
        <v>30000</v>
      </c>
      <c r="L9" s="87"/>
      <c r="M9" s="6">
        <f>IF(J9="","",(K9/J9)/1000)</f>
        <v>0.52631578947368418</v>
      </c>
      <c r="N9" s="19">
        <v>2001</v>
      </c>
      <c r="O9" s="8">
        <v>42111</v>
      </c>
      <c r="P9" s="88">
        <v>108.25</v>
      </c>
      <c r="Q9" s="88"/>
      <c r="R9" s="91">
        <f>IF(O9="","",(IF(G9="売",H9-P9,P9-H9))*M9*100000)</f>
        <v>153684.21052631587</v>
      </c>
      <c r="S9" s="91"/>
      <c r="T9" s="92">
        <f>IF(O9="","",IF(R9&lt;0,J9*(-1),IF(G9="買",(P9-H9)*100,(H9-P9)*100)))</f>
        <v>292.00000000000017</v>
      </c>
      <c r="U9" s="92"/>
    </row>
    <row r="10" spans="2:21" x14ac:dyDescent="0.2">
      <c r="B10" s="19">
        <v>2</v>
      </c>
      <c r="C10" s="87">
        <f t="shared" ref="C10:C73" si="1">IF(R9="","",C9+R9)</f>
        <v>1153684.210526316</v>
      </c>
      <c r="D10" s="87"/>
      <c r="E10" s="19"/>
      <c r="F10" s="8"/>
      <c r="G10" s="19" t="s">
        <v>4</v>
      </c>
      <c r="H10" s="88"/>
      <c r="I10" s="88"/>
      <c r="J10" s="19"/>
      <c r="K10" s="87" t="str">
        <f t="shared" si="0"/>
        <v/>
      </c>
      <c r="L10" s="87"/>
      <c r="M10" s="6" t="str">
        <f t="shared" ref="M10:M73" si="2">IF(J10="","",(K10/J10)/1000)</f>
        <v/>
      </c>
      <c r="N10" s="19"/>
      <c r="O10" s="8"/>
      <c r="P10" s="88"/>
      <c r="Q10" s="88"/>
      <c r="R10" s="91" t="str">
        <f t="shared" ref="R10:R73" si="3">IF(O10="","",(IF(G10="売",H10-P10,P10-H10))*M10*100000)</f>
        <v/>
      </c>
      <c r="S10" s="91"/>
      <c r="T10" s="92" t="str">
        <f t="shared" ref="T10:T73" si="4">IF(O10="","",IF(R10&lt;0,J10*(-1),IF(G10="買",(P10-H10)*100,(H10-P10)*100)))</f>
        <v/>
      </c>
      <c r="U10" s="92"/>
    </row>
    <row r="11" spans="2:21" x14ac:dyDescent="0.2">
      <c r="B11" s="19">
        <v>3</v>
      </c>
      <c r="C11" s="87" t="str">
        <f t="shared" si="1"/>
        <v/>
      </c>
      <c r="D11" s="87"/>
      <c r="E11" s="19"/>
      <c r="F11" s="8"/>
      <c r="G11" s="19" t="s">
        <v>4</v>
      </c>
      <c r="H11" s="88"/>
      <c r="I11" s="88"/>
      <c r="J11" s="19"/>
      <c r="K11" s="87" t="str">
        <f t="shared" si="0"/>
        <v/>
      </c>
      <c r="L11" s="87"/>
      <c r="M11" s="6" t="str">
        <f t="shared" si="2"/>
        <v/>
      </c>
      <c r="N11" s="19"/>
      <c r="O11" s="8"/>
      <c r="P11" s="88"/>
      <c r="Q11" s="88"/>
      <c r="R11" s="91" t="str">
        <f t="shared" si="3"/>
        <v/>
      </c>
      <c r="S11" s="91"/>
      <c r="T11" s="92" t="str">
        <f t="shared" si="4"/>
        <v/>
      </c>
      <c r="U11" s="92"/>
    </row>
    <row r="12" spans="2:21" x14ac:dyDescent="0.2">
      <c r="B12" s="19">
        <v>4</v>
      </c>
      <c r="C12" s="87" t="str">
        <f t="shared" si="1"/>
        <v/>
      </c>
      <c r="D12" s="87"/>
      <c r="E12" s="19"/>
      <c r="F12" s="8"/>
      <c r="G12" s="19" t="s">
        <v>3</v>
      </c>
      <c r="H12" s="88"/>
      <c r="I12" s="88"/>
      <c r="J12" s="19"/>
      <c r="K12" s="87" t="str">
        <f t="shared" si="0"/>
        <v/>
      </c>
      <c r="L12" s="87"/>
      <c r="M12" s="6" t="str">
        <f t="shared" si="2"/>
        <v/>
      </c>
      <c r="N12" s="19"/>
      <c r="O12" s="8"/>
      <c r="P12" s="88"/>
      <c r="Q12" s="88"/>
      <c r="R12" s="91" t="str">
        <f t="shared" si="3"/>
        <v/>
      </c>
      <c r="S12" s="91"/>
      <c r="T12" s="92" t="str">
        <f t="shared" si="4"/>
        <v/>
      </c>
      <c r="U12" s="92"/>
    </row>
    <row r="13" spans="2:21" x14ac:dyDescent="0.2">
      <c r="B13" s="19">
        <v>5</v>
      </c>
      <c r="C13" s="87" t="str">
        <f t="shared" si="1"/>
        <v/>
      </c>
      <c r="D13" s="87"/>
      <c r="E13" s="19"/>
      <c r="F13" s="8"/>
      <c r="G13" s="19" t="s">
        <v>3</v>
      </c>
      <c r="H13" s="88"/>
      <c r="I13" s="88"/>
      <c r="J13" s="19"/>
      <c r="K13" s="87" t="str">
        <f t="shared" si="0"/>
        <v/>
      </c>
      <c r="L13" s="87"/>
      <c r="M13" s="6" t="str">
        <f t="shared" si="2"/>
        <v/>
      </c>
      <c r="N13" s="19"/>
      <c r="O13" s="8"/>
      <c r="P13" s="88"/>
      <c r="Q13" s="88"/>
      <c r="R13" s="91" t="str">
        <f t="shared" si="3"/>
        <v/>
      </c>
      <c r="S13" s="91"/>
      <c r="T13" s="92" t="str">
        <f t="shared" si="4"/>
        <v/>
      </c>
      <c r="U13" s="92"/>
    </row>
    <row r="14" spans="2:21" x14ac:dyDescent="0.2">
      <c r="B14" s="19">
        <v>6</v>
      </c>
      <c r="C14" s="87" t="str">
        <f t="shared" si="1"/>
        <v/>
      </c>
      <c r="D14" s="87"/>
      <c r="E14" s="19"/>
      <c r="F14" s="8"/>
      <c r="G14" s="19" t="s">
        <v>4</v>
      </c>
      <c r="H14" s="88"/>
      <c r="I14" s="88"/>
      <c r="J14" s="19"/>
      <c r="K14" s="87" t="str">
        <f t="shared" si="0"/>
        <v/>
      </c>
      <c r="L14" s="87"/>
      <c r="M14" s="6" t="str">
        <f t="shared" si="2"/>
        <v/>
      </c>
      <c r="N14" s="19"/>
      <c r="O14" s="8"/>
      <c r="P14" s="88"/>
      <c r="Q14" s="88"/>
      <c r="R14" s="91" t="str">
        <f t="shared" si="3"/>
        <v/>
      </c>
      <c r="S14" s="91"/>
      <c r="T14" s="92" t="str">
        <f t="shared" si="4"/>
        <v/>
      </c>
      <c r="U14" s="92"/>
    </row>
    <row r="15" spans="2:21" x14ac:dyDescent="0.2">
      <c r="B15" s="19">
        <v>7</v>
      </c>
      <c r="C15" s="87" t="str">
        <f t="shared" si="1"/>
        <v/>
      </c>
      <c r="D15" s="87"/>
      <c r="E15" s="19"/>
      <c r="F15" s="8"/>
      <c r="G15" s="19" t="s">
        <v>4</v>
      </c>
      <c r="H15" s="88"/>
      <c r="I15" s="88"/>
      <c r="J15" s="19"/>
      <c r="K15" s="87" t="str">
        <f t="shared" si="0"/>
        <v/>
      </c>
      <c r="L15" s="87"/>
      <c r="M15" s="6" t="str">
        <f t="shared" si="2"/>
        <v/>
      </c>
      <c r="N15" s="19"/>
      <c r="O15" s="8"/>
      <c r="P15" s="88"/>
      <c r="Q15" s="88"/>
      <c r="R15" s="91" t="str">
        <f t="shared" si="3"/>
        <v/>
      </c>
      <c r="S15" s="91"/>
      <c r="T15" s="92" t="str">
        <f t="shared" si="4"/>
        <v/>
      </c>
      <c r="U15" s="92"/>
    </row>
    <row r="16" spans="2:21" x14ac:dyDescent="0.2">
      <c r="B16" s="19">
        <v>8</v>
      </c>
      <c r="C16" s="87" t="str">
        <f t="shared" si="1"/>
        <v/>
      </c>
      <c r="D16" s="87"/>
      <c r="E16" s="19"/>
      <c r="F16" s="8"/>
      <c r="G16" s="19" t="s">
        <v>4</v>
      </c>
      <c r="H16" s="88"/>
      <c r="I16" s="88"/>
      <c r="J16" s="19"/>
      <c r="K16" s="87" t="str">
        <f t="shared" si="0"/>
        <v/>
      </c>
      <c r="L16" s="87"/>
      <c r="M16" s="6" t="str">
        <f t="shared" si="2"/>
        <v/>
      </c>
      <c r="N16" s="19"/>
      <c r="O16" s="8"/>
      <c r="P16" s="88"/>
      <c r="Q16" s="88"/>
      <c r="R16" s="91" t="str">
        <f t="shared" si="3"/>
        <v/>
      </c>
      <c r="S16" s="91"/>
      <c r="T16" s="92" t="str">
        <f t="shared" si="4"/>
        <v/>
      </c>
      <c r="U16" s="92"/>
    </row>
    <row r="17" spans="2:21" x14ac:dyDescent="0.2">
      <c r="B17" s="19">
        <v>9</v>
      </c>
      <c r="C17" s="87" t="str">
        <f t="shared" si="1"/>
        <v/>
      </c>
      <c r="D17" s="87"/>
      <c r="E17" s="19"/>
      <c r="F17" s="8"/>
      <c r="G17" s="19" t="s">
        <v>4</v>
      </c>
      <c r="H17" s="88"/>
      <c r="I17" s="88"/>
      <c r="J17" s="19"/>
      <c r="K17" s="87" t="str">
        <f t="shared" si="0"/>
        <v/>
      </c>
      <c r="L17" s="87"/>
      <c r="M17" s="6" t="str">
        <f t="shared" si="2"/>
        <v/>
      </c>
      <c r="N17" s="19"/>
      <c r="O17" s="8"/>
      <c r="P17" s="88"/>
      <c r="Q17" s="88"/>
      <c r="R17" s="91" t="str">
        <f t="shared" si="3"/>
        <v/>
      </c>
      <c r="S17" s="91"/>
      <c r="T17" s="92" t="str">
        <f t="shared" si="4"/>
        <v/>
      </c>
      <c r="U17" s="92"/>
    </row>
    <row r="18" spans="2:21" x14ac:dyDescent="0.2">
      <c r="B18" s="19">
        <v>10</v>
      </c>
      <c r="C18" s="87" t="str">
        <f t="shared" si="1"/>
        <v/>
      </c>
      <c r="D18" s="87"/>
      <c r="E18" s="19"/>
      <c r="F18" s="8"/>
      <c r="G18" s="19" t="s">
        <v>4</v>
      </c>
      <c r="H18" s="88"/>
      <c r="I18" s="88"/>
      <c r="J18" s="19"/>
      <c r="K18" s="87" t="str">
        <f t="shared" si="0"/>
        <v/>
      </c>
      <c r="L18" s="87"/>
      <c r="M18" s="6" t="str">
        <f t="shared" si="2"/>
        <v/>
      </c>
      <c r="N18" s="19"/>
      <c r="O18" s="8"/>
      <c r="P18" s="88"/>
      <c r="Q18" s="88"/>
      <c r="R18" s="91" t="str">
        <f t="shared" si="3"/>
        <v/>
      </c>
      <c r="S18" s="91"/>
      <c r="T18" s="92" t="str">
        <f t="shared" si="4"/>
        <v/>
      </c>
      <c r="U18" s="92"/>
    </row>
    <row r="19" spans="2:21" x14ac:dyDescent="0.2">
      <c r="B19" s="19">
        <v>11</v>
      </c>
      <c r="C19" s="87" t="str">
        <f t="shared" si="1"/>
        <v/>
      </c>
      <c r="D19" s="87"/>
      <c r="E19" s="19"/>
      <c r="F19" s="8"/>
      <c r="G19" s="19" t="s">
        <v>4</v>
      </c>
      <c r="H19" s="88"/>
      <c r="I19" s="88"/>
      <c r="J19" s="19"/>
      <c r="K19" s="87" t="str">
        <f t="shared" si="0"/>
        <v/>
      </c>
      <c r="L19" s="87"/>
      <c r="M19" s="6" t="str">
        <f t="shared" si="2"/>
        <v/>
      </c>
      <c r="N19" s="19"/>
      <c r="O19" s="8"/>
      <c r="P19" s="88"/>
      <c r="Q19" s="88"/>
      <c r="R19" s="91" t="str">
        <f t="shared" si="3"/>
        <v/>
      </c>
      <c r="S19" s="91"/>
      <c r="T19" s="92" t="str">
        <f t="shared" si="4"/>
        <v/>
      </c>
      <c r="U19" s="92"/>
    </row>
    <row r="20" spans="2:21" x14ac:dyDescent="0.2">
      <c r="B20" s="19">
        <v>12</v>
      </c>
      <c r="C20" s="87" t="str">
        <f t="shared" si="1"/>
        <v/>
      </c>
      <c r="D20" s="87"/>
      <c r="E20" s="19"/>
      <c r="F20" s="8"/>
      <c r="G20" s="19" t="s">
        <v>4</v>
      </c>
      <c r="H20" s="88"/>
      <c r="I20" s="88"/>
      <c r="J20" s="19"/>
      <c r="K20" s="87" t="str">
        <f t="shared" si="0"/>
        <v/>
      </c>
      <c r="L20" s="87"/>
      <c r="M20" s="6" t="str">
        <f t="shared" si="2"/>
        <v/>
      </c>
      <c r="N20" s="19"/>
      <c r="O20" s="8"/>
      <c r="P20" s="88"/>
      <c r="Q20" s="88"/>
      <c r="R20" s="91" t="str">
        <f t="shared" si="3"/>
        <v/>
      </c>
      <c r="S20" s="91"/>
      <c r="T20" s="92" t="str">
        <f t="shared" si="4"/>
        <v/>
      </c>
      <c r="U20" s="92"/>
    </row>
    <row r="21" spans="2:21" x14ac:dyDescent="0.2">
      <c r="B21" s="19">
        <v>13</v>
      </c>
      <c r="C21" s="87" t="str">
        <f t="shared" si="1"/>
        <v/>
      </c>
      <c r="D21" s="87"/>
      <c r="E21" s="19"/>
      <c r="F21" s="8"/>
      <c r="G21" s="19" t="s">
        <v>4</v>
      </c>
      <c r="H21" s="88"/>
      <c r="I21" s="88"/>
      <c r="J21" s="19"/>
      <c r="K21" s="87" t="str">
        <f t="shared" si="0"/>
        <v/>
      </c>
      <c r="L21" s="87"/>
      <c r="M21" s="6" t="str">
        <f t="shared" si="2"/>
        <v/>
      </c>
      <c r="N21" s="19"/>
      <c r="O21" s="8"/>
      <c r="P21" s="88"/>
      <c r="Q21" s="88"/>
      <c r="R21" s="91" t="str">
        <f t="shared" si="3"/>
        <v/>
      </c>
      <c r="S21" s="91"/>
      <c r="T21" s="92" t="str">
        <f t="shared" si="4"/>
        <v/>
      </c>
      <c r="U21" s="92"/>
    </row>
    <row r="22" spans="2:21" x14ac:dyDescent="0.2">
      <c r="B22" s="19">
        <v>14</v>
      </c>
      <c r="C22" s="87" t="str">
        <f t="shared" si="1"/>
        <v/>
      </c>
      <c r="D22" s="87"/>
      <c r="E22" s="19"/>
      <c r="F22" s="8"/>
      <c r="G22" s="19" t="s">
        <v>3</v>
      </c>
      <c r="H22" s="88"/>
      <c r="I22" s="88"/>
      <c r="J22" s="19"/>
      <c r="K22" s="87" t="str">
        <f t="shared" si="0"/>
        <v/>
      </c>
      <c r="L22" s="87"/>
      <c r="M22" s="6" t="str">
        <f t="shared" si="2"/>
        <v/>
      </c>
      <c r="N22" s="19"/>
      <c r="O22" s="8"/>
      <c r="P22" s="88"/>
      <c r="Q22" s="88"/>
      <c r="R22" s="91" t="str">
        <f t="shared" si="3"/>
        <v/>
      </c>
      <c r="S22" s="91"/>
      <c r="T22" s="92" t="str">
        <f t="shared" si="4"/>
        <v/>
      </c>
      <c r="U22" s="92"/>
    </row>
    <row r="23" spans="2:21" x14ac:dyDescent="0.2">
      <c r="B23" s="19">
        <v>15</v>
      </c>
      <c r="C23" s="87" t="str">
        <f t="shared" si="1"/>
        <v/>
      </c>
      <c r="D23" s="87"/>
      <c r="E23" s="19"/>
      <c r="F23" s="8"/>
      <c r="G23" s="19" t="s">
        <v>4</v>
      </c>
      <c r="H23" s="88"/>
      <c r="I23" s="88"/>
      <c r="J23" s="19"/>
      <c r="K23" s="87" t="str">
        <f t="shared" si="0"/>
        <v/>
      </c>
      <c r="L23" s="87"/>
      <c r="M23" s="6" t="str">
        <f t="shared" si="2"/>
        <v/>
      </c>
      <c r="N23" s="19"/>
      <c r="O23" s="8"/>
      <c r="P23" s="88"/>
      <c r="Q23" s="88"/>
      <c r="R23" s="91" t="str">
        <f t="shared" si="3"/>
        <v/>
      </c>
      <c r="S23" s="91"/>
      <c r="T23" s="92" t="str">
        <f t="shared" si="4"/>
        <v/>
      </c>
      <c r="U23" s="92"/>
    </row>
    <row r="24" spans="2:21" x14ac:dyDescent="0.2">
      <c r="B24" s="19">
        <v>16</v>
      </c>
      <c r="C24" s="87" t="str">
        <f t="shared" si="1"/>
        <v/>
      </c>
      <c r="D24" s="87"/>
      <c r="E24" s="19"/>
      <c r="F24" s="8"/>
      <c r="G24" s="19" t="s">
        <v>4</v>
      </c>
      <c r="H24" s="88"/>
      <c r="I24" s="88"/>
      <c r="J24" s="19"/>
      <c r="K24" s="87" t="str">
        <f t="shared" si="0"/>
        <v/>
      </c>
      <c r="L24" s="87"/>
      <c r="M24" s="6" t="str">
        <f t="shared" si="2"/>
        <v/>
      </c>
      <c r="N24" s="19"/>
      <c r="O24" s="8"/>
      <c r="P24" s="88"/>
      <c r="Q24" s="88"/>
      <c r="R24" s="91" t="str">
        <f t="shared" si="3"/>
        <v/>
      </c>
      <c r="S24" s="91"/>
      <c r="T24" s="92" t="str">
        <f t="shared" si="4"/>
        <v/>
      </c>
      <c r="U24" s="92"/>
    </row>
    <row r="25" spans="2:21" x14ac:dyDescent="0.2">
      <c r="B25" s="19">
        <v>17</v>
      </c>
      <c r="C25" s="87" t="str">
        <f t="shared" si="1"/>
        <v/>
      </c>
      <c r="D25" s="87"/>
      <c r="E25" s="19"/>
      <c r="F25" s="8"/>
      <c r="G25" s="19" t="s">
        <v>4</v>
      </c>
      <c r="H25" s="88"/>
      <c r="I25" s="88"/>
      <c r="J25" s="19"/>
      <c r="K25" s="87" t="str">
        <f t="shared" si="0"/>
        <v/>
      </c>
      <c r="L25" s="87"/>
      <c r="M25" s="6" t="str">
        <f t="shared" si="2"/>
        <v/>
      </c>
      <c r="N25" s="19"/>
      <c r="O25" s="8"/>
      <c r="P25" s="88"/>
      <c r="Q25" s="88"/>
      <c r="R25" s="91" t="str">
        <f t="shared" si="3"/>
        <v/>
      </c>
      <c r="S25" s="91"/>
      <c r="T25" s="92" t="str">
        <f t="shared" si="4"/>
        <v/>
      </c>
      <c r="U25" s="92"/>
    </row>
    <row r="26" spans="2:21" x14ac:dyDescent="0.2">
      <c r="B26" s="19">
        <v>18</v>
      </c>
      <c r="C26" s="87" t="str">
        <f t="shared" si="1"/>
        <v/>
      </c>
      <c r="D26" s="87"/>
      <c r="E26" s="19"/>
      <c r="F26" s="8"/>
      <c r="G26" s="19" t="s">
        <v>4</v>
      </c>
      <c r="H26" s="88"/>
      <c r="I26" s="88"/>
      <c r="J26" s="19"/>
      <c r="K26" s="87" t="str">
        <f t="shared" si="0"/>
        <v/>
      </c>
      <c r="L26" s="87"/>
      <c r="M26" s="6" t="str">
        <f t="shared" si="2"/>
        <v/>
      </c>
      <c r="N26" s="19"/>
      <c r="O26" s="8"/>
      <c r="P26" s="88"/>
      <c r="Q26" s="88"/>
      <c r="R26" s="91" t="str">
        <f t="shared" si="3"/>
        <v/>
      </c>
      <c r="S26" s="91"/>
      <c r="T26" s="92" t="str">
        <f t="shared" si="4"/>
        <v/>
      </c>
      <c r="U26" s="92"/>
    </row>
    <row r="27" spans="2:21" x14ac:dyDescent="0.2">
      <c r="B27" s="19">
        <v>19</v>
      </c>
      <c r="C27" s="87" t="str">
        <f t="shared" si="1"/>
        <v/>
      </c>
      <c r="D27" s="87"/>
      <c r="E27" s="19"/>
      <c r="F27" s="8"/>
      <c r="G27" s="19" t="s">
        <v>3</v>
      </c>
      <c r="H27" s="88"/>
      <c r="I27" s="88"/>
      <c r="J27" s="19"/>
      <c r="K27" s="87" t="str">
        <f t="shared" si="0"/>
        <v/>
      </c>
      <c r="L27" s="87"/>
      <c r="M27" s="6" t="str">
        <f t="shared" si="2"/>
        <v/>
      </c>
      <c r="N27" s="19"/>
      <c r="O27" s="8"/>
      <c r="P27" s="88"/>
      <c r="Q27" s="88"/>
      <c r="R27" s="91" t="str">
        <f t="shared" si="3"/>
        <v/>
      </c>
      <c r="S27" s="91"/>
      <c r="T27" s="92" t="str">
        <f t="shared" si="4"/>
        <v/>
      </c>
      <c r="U27" s="92"/>
    </row>
    <row r="28" spans="2:21" x14ac:dyDescent="0.2">
      <c r="B28" s="19">
        <v>20</v>
      </c>
      <c r="C28" s="87" t="str">
        <f t="shared" si="1"/>
        <v/>
      </c>
      <c r="D28" s="87"/>
      <c r="E28" s="19"/>
      <c r="F28" s="8"/>
      <c r="G28" s="19" t="s">
        <v>4</v>
      </c>
      <c r="H28" s="88"/>
      <c r="I28" s="88"/>
      <c r="J28" s="19"/>
      <c r="K28" s="87" t="str">
        <f t="shared" si="0"/>
        <v/>
      </c>
      <c r="L28" s="87"/>
      <c r="M28" s="6" t="str">
        <f t="shared" si="2"/>
        <v/>
      </c>
      <c r="N28" s="19"/>
      <c r="O28" s="8"/>
      <c r="P28" s="88"/>
      <c r="Q28" s="88"/>
      <c r="R28" s="91" t="str">
        <f t="shared" si="3"/>
        <v/>
      </c>
      <c r="S28" s="91"/>
      <c r="T28" s="92" t="str">
        <f t="shared" si="4"/>
        <v/>
      </c>
      <c r="U28" s="92"/>
    </row>
    <row r="29" spans="2:21" x14ac:dyDescent="0.2">
      <c r="B29" s="19">
        <v>21</v>
      </c>
      <c r="C29" s="87" t="str">
        <f t="shared" si="1"/>
        <v/>
      </c>
      <c r="D29" s="87"/>
      <c r="E29" s="19"/>
      <c r="F29" s="8"/>
      <c r="G29" s="19" t="s">
        <v>3</v>
      </c>
      <c r="H29" s="88"/>
      <c r="I29" s="88"/>
      <c r="J29" s="19"/>
      <c r="K29" s="87" t="str">
        <f t="shared" si="0"/>
        <v/>
      </c>
      <c r="L29" s="87"/>
      <c r="M29" s="6" t="str">
        <f t="shared" si="2"/>
        <v/>
      </c>
      <c r="N29" s="19"/>
      <c r="O29" s="8"/>
      <c r="P29" s="88"/>
      <c r="Q29" s="88"/>
      <c r="R29" s="91" t="str">
        <f t="shared" si="3"/>
        <v/>
      </c>
      <c r="S29" s="91"/>
      <c r="T29" s="92" t="str">
        <f t="shared" si="4"/>
        <v/>
      </c>
      <c r="U29" s="92"/>
    </row>
    <row r="30" spans="2:21" x14ac:dyDescent="0.2">
      <c r="B30" s="19">
        <v>22</v>
      </c>
      <c r="C30" s="87" t="str">
        <f t="shared" si="1"/>
        <v/>
      </c>
      <c r="D30" s="87"/>
      <c r="E30" s="19"/>
      <c r="F30" s="8"/>
      <c r="G30" s="19" t="s">
        <v>3</v>
      </c>
      <c r="H30" s="88"/>
      <c r="I30" s="88"/>
      <c r="J30" s="19"/>
      <c r="K30" s="87" t="str">
        <f t="shared" si="0"/>
        <v/>
      </c>
      <c r="L30" s="87"/>
      <c r="M30" s="6" t="str">
        <f t="shared" si="2"/>
        <v/>
      </c>
      <c r="N30" s="19"/>
      <c r="O30" s="8"/>
      <c r="P30" s="88"/>
      <c r="Q30" s="88"/>
      <c r="R30" s="91" t="str">
        <f t="shared" si="3"/>
        <v/>
      </c>
      <c r="S30" s="91"/>
      <c r="T30" s="92" t="str">
        <f t="shared" si="4"/>
        <v/>
      </c>
      <c r="U30" s="92"/>
    </row>
    <row r="31" spans="2:21" x14ac:dyDescent="0.2">
      <c r="B31" s="19">
        <v>23</v>
      </c>
      <c r="C31" s="87" t="str">
        <f t="shared" si="1"/>
        <v/>
      </c>
      <c r="D31" s="87"/>
      <c r="E31" s="19"/>
      <c r="F31" s="8"/>
      <c r="G31" s="19" t="s">
        <v>3</v>
      </c>
      <c r="H31" s="88"/>
      <c r="I31" s="88"/>
      <c r="J31" s="19"/>
      <c r="K31" s="87" t="str">
        <f t="shared" si="0"/>
        <v/>
      </c>
      <c r="L31" s="87"/>
      <c r="M31" s="6" t="str">
        <f t="shared" si="2"/>
        <v/>
      </c>
      <c r="N31" s="19"/>
      <c r="O31" s="8"/>
      <c r="P31" s="88"/>
      <c r="Q31" s="88"/>
      <c r="R31" s="91" t="str">
        <f t="shared" si="3"/>
        <v/>
      </c>
      <c r="S31" s="91"/>
      <c r="T31" s="92" t="str">
        <f t="shared" si="4"/>
        <v/>
      </c>
      <c r="U31" s="92"/>
    </row>
    <row r="32" spans="2:21" x14ac:dyDescent="0.2">
      <c r="B32" s="19">
        <v>24</v>
      </c>
      <c r="C32" s="87" t="str">
        <f t="shared" si="1"/>
        <v/>
      </c>
      <c r="D32" s="87"/>
      <c r="E32" s="19"/>
      <c r="F32" s="8"/>
      <c r="G32" s="19" t="s">
        <v>3</v>
      </c>
      <c r="H32" s="88"/>
      <c r="I32" s="88"/>
      <c r="J32" s="19"/>
      <c r="K32" s="87" t="str">
        <f t="shared" si="0"/>
        <v/>
      </c>
      <c r="L32" s="87"/>
      <c r="M32" s="6" t="str">
        <f t="shared" si="2"/>
        <v/>
      </c>
      <c r="N32" s="19"/>
      <c r="O32" s="8"/>
      <c r="P32" s="88"/>
      <c r="Q32" s="88"/>
      <c r="R32" s="91" t="str">
        <f t="shared" si="3"/>
        <v/>
      </c>
      <c r="S32" s="91"/>
      <c r="T32" s="92" t="str">
        <f t="shared" si="4"/>
        <v/>
      </c>
      <c r="U32" s="92"/>
    </row>
    <row r="33" spans="2:21" x14ac:dyDescent="0.2">
      <c r="B33" s="19">
        <v>25</v>
      </c>
      <c r="C33" s="87" t="str">
        <f t="shared" si="1"/>
        <v/>
      </c>
      <c r="D33" s="87"/>
      <c r="E33" s="19"/>
      <c r="F33" s="8"/>
      <c r="G33" s="19" t="s">
        <v>4</v>
      </c>
      <c r="H33" s="88"/>
      <c r="I33" s="88"/>
      <c r="J33" s="19"/>
      <c r="K33" s="87" t="str">
        <f t="shared" si="0"/>
        <v/>
      </c>
      <c r="L33" s="87"/>
      <c r="M33" s="6" t="str">
        <f t="shared" si="2"/>
        <v/>
      </c>
      <c r="N33" s="19"/>
      <c r="O33" s="8"/>
      <c r="P33" s="88"/>
      <c r="Q33" s="88"/>
      <c r="R33" s="91" t="str">
        <f t="shared" si="3"/>
        <v/>
      </c>
      <c r="S33" s="91"/>
      <c r="T33" s="92" t="str">
        <f t="shared" si="4"/>
        <v/>
      </c>
      <c r="U33" s="92"/>
    </row>
    <row r="34" spans="2:21" x14ac:dyDescent="0.2">
      <c r="B34" s="19">
        <v>26</v>
      </c>
      <c r="C34" s="87" t="str">
        <f t="shared" si="1"/>
        <v/>
      </c>
      <c r="D34" s="87"/>
      <c r="E34" s="19"/>
      <c r="F34" s="8"/>
      <c r="G34" s="19" t="s">
        <v>3</v>
      </c>
      <c r="H34" s="88"/>
      <c r="I34" s="88"/>
      <c r="J34" s="19"/>
      <c r="K34" s="87" t="str">
        <f t="shared" si="0"/>
        <v/>
      </c>
      <c r="L34" s="87"/>
      <c r="M34" s="6" t="str">
        <f t="shared" si="2"/>
        <v/>
      </c>
      <c r="N34" s="19"/>
      <c r="O34" s="8"/>
      <c r="P34" s="88"/>
      <c r="Q34" s="88"/>
      <c r="R34" s="91" t="str">
        <f t="shared" si="3"/>
        <v/>
      </c>
      <c r="S34" s="91"/>
      <c r="T34" s="92" t="str">
        <f t="shared" si="4"/>
        <v/>
      </c>
      <c r="U34" s="92"/>
    </row>
    <row r="35" spans="2:21" x14ac:dyDescent="0.2">
      <c r="B35" s="19">
        <v>27</v>
      </c>
      <c r="C35" s="87" t="str">
        <f t="shared" si="1"/>
        <v/>
      </c>
      <c r="D35" s="87"/>
      <c r="E35" s="19"/>
      <c r="F35" s="8"/>
      <c r="G35" s="19" t="s">
        <v>3</v>
      </c>
      <c r="H35" s="88"/>
      <c r="I35" s="88"/>
      <c r="J35" s="19"/>
      <c r="K35" s="87" t="str">
        <f t="shared" si="0"/>
        <v/>
      </c>
      <c r="L35" s="87"/>
      <c r="M35" s="6" t="str">
        <f t="shared" si="2"/>
        <v/>
      </c>
      <c r="N35" s="19"/>
      <c r="O35" s="8"/>
      <c r="P35" s="88"/>
      <c r="Q35" s="88"/>
      <c r="R35" s="91" t="str">
        <f t="shared" si="3"/>
        <v/>
      </c>
      <c r="S35" s="91"/>
      <c r="T35" s="92" t="str">
        <f t="shared" si="4"/>
        <v/>
      </c>
      <c r="U35" s="92"/>
    </row>
    <row r="36" spans="2:21" x14ac:dyDescent="0.2">
      <c r="B36" s="19">
        <v>28</v>
      </c>
      <c r="C36" s="87" t="str">
        <f t="shared" si="1"/>
        <v/>
      </c>
      <c r="D36" s="87"/>
      <c r="E36" s="19"/>
      <c r="F36" s="8"/>
      <c r="G36" s="19" t="s">
        <v>3</v>
      </c>
      <c r="H36" s="88"/>
      <c r="I36" s="88"/>
      <c r="J36" s="19"/>
      <c r="K36" s="87" t="str">
        <f t="shared" si="0"/>
        <v/>
      </c>
      <c r="L36" s="87"/>
      <c r="M36" s="6" t="str">
        <f t="shared" si="2"/>
        <v/>
      </c>
      <c r="N36" s="19"/>
      <c r="O36" s="8"/>
      <c r="P36" s="88"/>
      <c r="Q36" s="88"/>
      <c r="R36" s="91" t="str">
        <f t="shared" si="3"/>
        <v/>
      </c>
      <c r="S36" s="91"/>
      <c r="T36" s="92" t="str">
        <f t="shared" si="4"/>
        <v/>
      </c>
      <c r="U36" s="92"/>
    </row>
    <row r="37" spans="2:21" x14ac:dyDescent="0.2">
      <c r="B37" s="19">
        <v>29</v>
      </c>
      <c r="C37" s="87" t="str">
        <f t="shared" si="1"/>
        <v/>
      </c>
      <c r="D37" s="87"/>
      <c r="E37" s="19"/>
      <c r="F37" s="8"/>
      <c r="G37" s="19" t="s">
        <v>3</v>
      </c>
      <c r="H37" s="88"/>
      <c r="I37" s="88"/>
      <c r="J37" s="19"/>
      <c r="K37" s="87" t="str">
        <f t="shared" si="0"/>
        <v/>
      </c>
      <c r="L37" s="87"/>
      <c r="M37" s="6" t="str">
        <f t="shared" si="2"/>
        <v/>
      </c>
      <c r="N37" s="19"/>
      <c r="O37" s="8"/>
      <c r="P37" s="88"/>
      <c r="Q37" s="88"/>
      <c r="R37" s="91" t="str">
        <f t="shared" si="3"/>
        <v/>
      </c>
      <c r="S37" s="91"/>
      <c r="T37" s="92" t="str">
        <f t="shared" si="4"/>
        <v/>
      </c>
      <c r="U37" s="92"/>
    </row>
    <row r="38" spans="2:21" x14ac:dyDescent="0.2">
      <c r="B38" s="19">
        <v>30</v>
      </c>
      <c r="C38" s="87" t="str">
        <f t="shared" si="1"/>
        <v/>
      </c>
      <c r="D38" s="87"/>
      <c r="E38" s="19"/>
      <c r="F38" s="8"/>
      <c r="G38" s="19" t="s">
        <v>4</v>
      </c>
      <c r="H38" s="88"/>
      <c r="I38" s="88"/>
      <c r="J38" s="19"/>
      <c r="K38" s="87" t="str">
        <f t="shared" si="0"/>
        <v/>
      </c>
      <c r="L38" s="87"/>
      <c r="M38" s="6" t="str">
        <f t="shared" si="2"/>
        <v/>
      </c>
      <c r="N38" s="19"/>
      <c r="O38" s="8"/>
      <c r="P38" s="88"/>
      <c r="Q38" s="88"/>
      <c r="R38" s="91" t="str">
        <f t="shared" si="3"/>
        <v/>
      </c>
      <c r="S38" s="91"/>
      <c r="T38" s="92" t="str">
        <f t="shared" si="4"/>
        <v/>
      </c>
      <c r="U38" s="92"/>
    </row>
    <row r="39" spans="2:21" x14ac:dyDescent="0.2">
      <c r="B39" s="19">
        <v>31</v>
      </c>
      <c r="C39" s="87" t="str">
        <f t="shared" si="1"/>
        <v/>
      </c>
      <c r="D39" s="87"/>
      <c r="E39" s="19"/>
      <c r="F39" s="8"/>
      <c r="G39" s="19" t="s">
        <v>4</v>
      </c>
      <c r="H39" s="88"/>
      <c r="I39" s="88"/>
      <c r="J39" s="19"/>
      <c r="K39" s="87" t="str">
        <f t="shared" si="0"/>
        <v/>
      </c>
      <c r="L39" s="87"/>
      <c r="M39" s="6" t="str">
        <f t="shared" si="2"/>
        <v/>
      </c>
      <c r="N39" s="19"/>
      <c r="O39" s="8"/>
      <c r="P39" s="88"/>
      <c r="Q39" s="88"/>
      <c r="R39" s="91" t="str">
        <f t="shared" si="3"/>
        <v/>
      </c>
      <c r="S39" s="91"/>
      <c r="T39" s="92" t="str">
        <f t="shared" si="4"/>
        <v/>
      </c>
      <c r="U39" s="92"/>
    </row>
    <row r="40" spans="2:21" x14ac:dyDescent="0.2">
      <c r="B40" s="19">
        <v>32</v>
      </c>
      <c r="C40" s="87" t="str">
        <f t="shared" si="1"/>
        <v/>
      </c>
      <c r="D40" s="87"/>
      <c r="E40" s="19"/>
      <c r="F40" s="8"/>
      <c r="G40" s="19" t="s">
        <v>4</v>
      </c>
      <c r="H40" s="88"/>
      <c r="I40" s="88"/>
      <c r="J40" s="19"/>
      <c r="K40" s="87" t="str">
        <f t="shared" si="0"/>
        <v/>
      </c>
      <c r="L40" s="87"/>
      <c r="M40" s="6" t="str">
        <f t="shared" si="2"/>
        <v/>
      </c>
      <c r="N40" s="19"/>
      <c r="O40" s="8"/>
      <c r="P40" s="88"/>
      <c r="Q40" s="88"/>
      <c r="R40" s="91" t="str">
        <f t="shared" si="3"/>
        <v/>
      </c>
      <c r="S40" s="91"/>
      <c r="T40" s="92" t="str">
        <f t="shared" si="4"/>
        <v/>
      </c>
      <c r="U40" s="92"/>
    </row>
    <row r="41" spans="2:21" x14ac:dyDescent="0.2">
      <c r="B41" s="19">
        <v>33</v>
      </c>
      <c r="C41" s="87" t="str">
        <f t="shared" si="1"/>
        <v/>
      </c>
      <c r="D41" s="87"/>
      <c r="E41" s="19"/>
      <c r="F41" s="8"/>
      <c r="G41" s="19" t="s">
        <v>3</v>
      </c>
      <c r="H41" s="88"/>
      <c r="I41" s="88"/>
      <c r="J41" s="19"/>
      <c r="K41" s="87" t="str">
        <f t="shared" si="0"/>
        <v/>
      </c>
      <c r="L41" s="87"/>
      <c r="M41" s="6" t="str">
        <f t="shared" si="2"/>
        <v/>
      </c>
      <c r="N41" s="19"/>
      <c r="O41" s="8"/>
      <c r="P41" s="88"/>
      <c r="Q41" s="88"/>
      <c r="R41" s="91" t="str">
        <f t="shared" si="3"/>
        <v/>
      </c>
      <c r="S41" s="91"/>
      <c r="T41" s="92" t="str">
        <f t="shared" si="4"/>
        <v/>
      </c>
      <c r="U41" s="92"/>
    </row>
    <row r="42" spans="2:21" x14ac:dyDescent="0.2">
      <c r="B42" s="19">
        <v>34</v>
      </c>
      <c r="C42" s="87" t="str">
        <f t="shared" si="1"/>
        <v/>
      </c>
      <c r="D42" s="87"/>
      <c r="E42" s="19"/>
      <c r="F42" s="8"/>
      <c r="G42" s="19" t="s">
        <v>4</v>
      </c>
      <c r="H42" s="88"/>
      <c r="I42" s="88"/>
      <c r="J42" s="19"/>
      <c r="K42" s="87" t="str">
        <f t="shared" si="0"/>
        <v/>
      </c>
      <c r="L42" s="87"/>
      <c r="M42" s="6" t="str">
        <f t="shared" si="2"/>
        <v/>
      </c>
      <c r="N42" s="19"/>
      <c r="O42" s="8"/>
      <c r="P42" s="88"/>
      <c r="Q42" s="88"/>
      <c r="R42" s="91" t="str">
        <f t="shared" si="3"/>
        <v/>
      </c>
      <c r="S42" s="91"/>
      <c r="T42" s="92" t="str">
        <f t="shared" si="4"/>
        <v/>
      </c>
      <c r="U42" s="92"/>
    </row>
    <row r="43" spans="2:21" x14ac:dyDescent="0.2">
      <c r="B43" s="19">
        <v>35</v>
      </c>
      <c r="C43" s="87" t="str">
        <f t="shared" si="1"/>
        <v/>
      </c>
      <c r="D43" s="87"/>
      <c r="E43" s="19"/>
      <c r="F43" s="8"/>
      <c r="G43" s="19" t="s">
        <v>3</v>
      </c>
      <c r="H43" s="88"/>
      <c r="I43" s="88"/>
      <c r="J43" s="19"/>
      <c r="K43" s="87" t="str">
        <f t="shared" si="0"/>
        <v/>
      </c>
      <c r="L43" s="87"/>
      <c r="M43" s="6" t="str">
        <f t="shared" si="2"/>
        <v/>
      </c>
      <c r="N43" s="19"/>
      <c r="O43" s="8"/>
      <c r="P43" s="88"/>
      <c r="Q43" s="88"/>
      <c r="R43" s="91" t="str">
        <f t="shared" si="3"/>
        <v/>
      </c>
      <c r="S43" s="91"/>
      <c r="T43" s="92" t="str">
        <f t="shared" si="4"/>
        <v/>
      </c>
      <c r="U43" s="92"/>
    </row>
    <row r="44" spans="2:21" x14ac:dyDescent="0.2">
      <c r="B44" s="19">
        <v>36</v>
      </c>
      <c r="C44" s="87" t="str">
        <f t="shared" si="1"/>
        <v/>
      </c>
      <c r="D44" s="87"/>
      <c r="E44" s="19"/>
      <c r="F44" s="8"/>
      <c r="G44" s="19" t="s">
        <v>4</v>
      </c>
      <c r="H44" s="88"/>
      <c r="I44" s="88"/>
      <c r="J44" s="19"/>
      <c r="K44" s="87" t="str">
        <f t="shared" si="0"/>
        <v/>
      </c>
      <c r="L44" s="87"/>
      <c r="M44" s="6" t="str">
        <f t="shared" si="2"/>
        <v/>
      </c>
      <c r="N44" s="19"/>
      <c r="O44" s="8"/>
      <c r="P44" s="88"/>
      <c r="Q44" s="88"/>
      <c r="R44" s="91" t="str">
        <f t="shared" si="3"/>
        <v/>
      </c>
      <c r="S44" s="91"/>
      <c r="T44" s="92" t="str">
        <f t="shared" si="4"/>
        <v/>
      </c>
      <c r="U44" s="92"/>
    </row>
    <row r="45" spans="2:21" x14ac:dyDescent="0.2">
      <c r="B45" s="19">
        <v>37</v>
      </c>
      <c r="C45" s="87" t="str">
        <f t="shared" si="1"/>
        <v/>
      </c>
      <c r="D45" s="87"/>
      <c r="E45" s="19"/>
      <c r="F45" s="8"/>
      <c r="G45" s="19" t="s">
        <v>3</v>
      </c>
      <c r="H45" s="88"/>
      <c r="I45" s="88"/>
      <c r="J45" s="19"/>
      <c r="K45" s="87" t="str">
        <f t="shared" si="0"/>
        <v/>
      </c>
      <c r="L45" s="87"/>
      <c r="M45" s="6" t="str">
        <f t="shared" si="2"/>
        <v/>
      </c>
      <c r="N45" s="19"/>
      <c r="O45" s="8"/>
      <c r="P45" s="88"/>
      <c r="Q45" s="88"/>
      <c r="R45" s="91" t="str">
        <f t="shared" si="3"/>
        <v/>
      </c>
      <c r="S45" s="91"/>
      <c r="T45" s="92" t="str">
        <f t="shared" si="4"/>
        <v/>
      </c>
      <c r="U45" s="92"/>
    </row>
    <row r="46" spans="2:21" x14ac:dyDescent="0.2">
      <c r="B46" s="19">
        <v>38</v>
      </c>
      <c r="C46" s="87" t="str">
        <f t="shared" si="1"/>
        <v/>
      </c>
      <c r="D46" s="87"/>
      <c r="E46" s="19"/>
      <c r="F46" s="8"/>
      <c r="G46" s="19" t="s">
        <v>4</v>
      </c>
      <c r="H46" s="88"/>
      <c r="I46" s="88"/>
      <c r="J46" s="19"/>
      <c r="K46" s="87" t="str">
        <f t="shared" si="0"/>
        <v/>
      </c>
      <c r="L46" s="87"/>
      <c r="M46" s="6" t="str">
        <f t="shared" si="2"/>
        <v/>
      </c>
      <c r="N46" s="19"/>
      <c r="O46" s="8"/>
      <c r="P46" s="88"/>
      <c r="Q46" s="88"/>
      <c r="R46" s="91" t="str">
        <f t="shared" si="3"/>
        <v/>
      </c>
      <c r="S46" s="91"/>
      <c r="T46" s="92" t="str">
        <f t="shared" si="4"/>
        <v/>
      </c>
      <c r="U46" s="92"/>
    </row>
    <row r="47" spans="2:21" x14ac:dyDescent="0.2">
      <c r="B47" s="19">
        <v>39</v>
      </c>
      <c r="C47" s="87" t="str">
        <f t="shared" si="1"/>
        <v/>
      </c>
      <c r="D47" s="87"/>
      <c r="E47" s="19"/>
      <c r="F47" s="8"/>
      <c r="G47" s="19" t="s">
        <v>4</v>
      </c>
      <c r="H47" s="88"/>
      <c r="I47" s="88"/>
      <c r="J47" s="19"/>
      <c r="K47" s="87" t="str">
        <f t="shared" si="0"/>
        <v/>
      </c>
      <c r="L47" s="87"/>
      <c r="M47" s="6" t="str">
        <f t="shared" si="2"/>
        <v/>
      </c>
      <c r="N47" s="19"/>
      <c r="O47" s="8"/>
      <c r="P47" s="88"/>
      <c r="Q47" s="88"/>
      <c r="R47" s="91" t="str">
        <f t="shared" si="3"/>
        <v/>
      </c>
      <c r="S47" s="91"/>
      <c r="T47" s="92" t="str">
        <f t="shared" si="4"/>
        <v/>
      </c>
      <c r="U47" s="92"/>
    </row>
    <row r="48" spans="2:21" x14ac:dyDescent="0.2">
      <c r="B48" s="19">
        <v>40</v>
      </c>
      <c r="C48" s="87" t="str">
        <f t="shared" si="1"/>
        <v/>
      </c>
      <c r="D48" s="87"/>
      <c r="E48" s="19"/>
      <c r="F48" s="8"/>
      <c r="G48" s="19" t="s">
        <v>37</v>
      </c>
      <c r="H48" s="88"/>
      <c r="I48" s="88"/>
      <c r="J48" s="19"/>
      <c r="K48" s="87" t="str">
        <f t="shared" si="0"/>
        <v/>
      </c>
      <c r="L48" s="87"/>
      <c r="M48" s="6" t="str">
        <f t="shared" si="2"/>
        <v/>
      </c>
      <c r="N48" s="19"/>
      <c r="O48" s="8"/>
      <c r="P48" s="88"/>
      <c r="Q48" s="88"/>
      <c r="R48" s="91" t="str">
        <f t="shared" si="3"/>
        <v/>
      </c>
      <c r="S48" s="91"/>
      <c r="T48" s="92" t="str">
        <f t="shared" si="4"/>
        <v/>
      </c>
      <c r="U48" s="92"/>
    </row>
    <row r="49" spans="2:21" x14ac:dyDescent="0.2">
      <c r="B49" s="19">
        <v>41</v>
      </c>
      <c r="C49" s="87" t="str">
        <f t="shared" si="1"/>
        <v/>
      </c>
      <c r="D49" s="87"/>
      <c r="E49" s="19"/>
      <c r="F49" s="8"/>
      <c r="G49" s="19" t="s">
        <v>4</v>
      </c>
      <c r="H49" s="88"/>
      <c r="I49" s="88"/>
      <c r="J49" s="19"/>
      <c r="K49" s="87" t="str">
        <f t="shared" si="0"/>
        <v/>
      </c>
      <c r="L49" s="87"/>
      <c r="M49" s="6" t="str">
        <f t="shared" si="2"/>
        <v/>
      </c>
      <c r="N49" s="19"/>
      <c r="O49" s="8"/>
      <c r="P49" s="88"/>
      <c r="Q49" s="88"/>
      <c r="R49" s="91" t="str">
        <f t="shared" si="3"/>
        <v/>
      </c>
      <c r="S49" s="91"/>
      <c r="T49" s="92" t="str">
        <f t="shared" si="4"/>
        <v/>
      </c>
      <c r="U49" s="92"/>
    </row>
    <row r="50" spans="2:21" x14ac:dyDescent="0.2">
      <c r="B50" s="19">
        <v>42</v>
      </c>
      <c r="C50" s="87" t="str">
        <f t="shared" si="1"/>
        <v/>
      </c>
      <c r="D50" s="87"/>
      <c r="E50" s="19"/>
      <c r="F50" s="8"/>
      <c r="G50" s="19" t="s">
        <v>4</v>
      </c>
      <c r="H50" s="88"/>
      <c r="I50" s="88"/>
      <c r="J50" s="19"/>
      <c r="K50" s="87" t="str">
        <f t="shared" si="0"/>
        <v/>
      </c>
      <c r="L50" s="87"/>
      <c r="M50" s="6" t="str">
        <f t="shared" si="2"/>
        <v/>
      </c>
      <c r="N50" s="19"/>
      <c r="O50" s="8"/>
      <c r="P50" s="88"/>
      <c r="Q50" s="88"/>
      <c r="R50" s="91" t="str">
        <f t="shared" si="3"/>
        <v/>
      </c>
      <c r="S50" s="91"/>
      <c r="T50" s="92" t="str">
        <f t="shared" si="4"/>
        <v/>
      </c>
      <c r="U50" s="92"/>
    </row>
    <row r="51" spans="2:21" x14ac:dyDescent="0.2">
      <c r="B51" s="19">
        <v>43</v>
      </c>
      <c r="C51" s="87" t="str">
        <f t="shared" si="1"/>
        <v/>
      </c>
      <c r="D51" s="87"/>
      <c r="E51" s="19"/>
      <c r="F51" s="8"/>
      <c r="G51" s="19" t="s">
        <v>3</v>
      </c>
      <c r="H51" s="88"/>
      <c r="I51" s="88"/>
      <c r="J51" s="19"/>
      <c r="K51" s="87" t="str">
        <f t="shared" si="0"/>
        <v/>
      </c>
      <c r="L51" s="87"/>
      <c r="M51" s="6" t="str">
        <f t="shared" si="2"/>
        <v/>
      </c>
      <c r="N51" s="19"/>
      <c r="O51" s="8"/>
      <c r="P51" s="88"/>
      <c r="Q51" s="88"/>
      <c r="R51" s="91" t="str">
        <f t="shared" si="3"/>
        <v/>
      </c>
      <c r="S51" s="91"/>
      <c r="T51" s="92" t="str">
        <f t="shared" si="4"/>
        <v/>
      </c>
      <c r="U51" s="92"/>
    </row>
    <row r="52" spans="2:21" x14ac:dyDescent="0.2">
      <c r="B52" s="19">
        <v>44</v>
      </c>
      <c r="C52" s="87" t="str">
        <f t="shared" si="1"/>
        <v/>
      </c>
      <c r="D52" s="87"/>
      <c r="E52" s="19"/>
      <c r="F52" s="8"/>
      <c r="G52" s="19" t="s">
        <v>3</v>
      </c>
      <c r="H52" s="88"/>
      <c r="I52" s="88"/>
      <c r="J52" s="19"/>
      <c r="K52" s="87" t="str">
        <f t="shared" si="0"/>
        <v/>
      </c>
      <c r="L52" s="87"/>
      <c r="M52" s="6" t="str">
        <f t="shared" si="2"/>
        <v/>
      </c>
      <c r="N52" s="19"/>
      <c r="O52" s="8"/>
      <c r="P52" s="88"/>
      <c r="Q52" s="88"/>
      <c r="R52" s="91" t="str">
        <f t="shared" si="3"/>
        <v/>
      </c>
      <c r="S52" s="91"/>
      <c r="T52" s="92" t="str">
        <f t="shared" si="4"/>
        <v/>
      </c>
      <c r="U52" s="92"/>
    </row>
    <row r="53" spans="2:21" x14ac:dyDescent="0.2">
      <c r="B53" s="19">
        <v>45</v>
      </c>
      <c r="C53" s="87" t="str">
        <f t="shared" si="1"/>
        <v/>
      </c>
      <c r="D53" s="87"/>
      <c r="E53" s="19"/>
      <c r="F53" s="8"/>
      <c r="G53" s="19" t="s">
        <v>4</v>
      </c>
      <c r="H53" s="88"/>
      <c r="I53" s="88"/>
      <c r="J53" s="19"/>
      <c r="K53" s="87" t="str">
        <f t="shared" si="0"/>
        <v/>
      </c>
      <c r="L53" s="87"/>
      <c r="M53" s="6" t="str">
        <f t="shared" si="2"/>
        <v/>
      </c>
      <c r="N53" s="19"/>
      <c r="O53" s="8"/>
      <c r="P53" s="88"/>
      <c r="Q53" s="88"/>
      <c r="R53" s="91" t="str">
        <f t="shared" si="3"/>
        <v/>
      </c>
      <c r="S53" s="91"/>
      <c r="T53" s="92" t="str">
        <f t="shared" si="4"/>
        <v/>
      </c>
      <c r="U53" s="92"/>
    </row>
    <row r="54" spans="2:21" x14ac:dyDescent="0.2">
      <c r="B54" s="19">
        <v>46</v>
      </c>
      <c r="C54" s="87" t="str">
        <f t="shared" si="1"/>
        <v/>
      </c>
      <c r="D54" s="87"/>
      <c r="E54" s="19"/>
      <c r="F54" s="8"/>
      <c r="G54" s="19" t="s">
        <v>4</v>
      </c>
      <c r="H54" s="88"/>
      <c r="I54" s="88"/>
      <c r="J54" s="19"/>
      <c r="K54" s="87" t="str">
        <f t="shared" si="0"/>
        <v/>
      </c>
      <c r="L54" s="87"/>
      <c r="M54" s="6" t="str">
        <f t="shared" si="2"/>
        <v/>
      </c>
      <c r="N54" s="19"/>
      <c r="O54" s="8"/>
      <c r="P54" s="88"/>
      <c r="Q54" s="88"/>
      <c r="R54" s="91" t="str">
        <f t="shared" si="3"/>
        <v/>
      </c>
      <c r="S54" s="91"/>
      <c r="T54" s="92" t="str">
        <f t="shared" si="4"/>
        <v/>
      </c>
      <c r="U54" s="92"/>
    </row>
    <row r="55" spans="2:21" x14ac:dyDescent="0.2">
      <c r="B55" s="19">
        <v>47</v>
      </c>
      <c r="C55" s="87" t="str">
        <f t="shared" si="1"/>
        <v/>
      </c>
      <c r="D55" s="87"/>
      <c r="E55" s="19"/>
      <c r="F55" s="8"/>
      <c r="G55" s="19" t="s">
        <v>3</v>
      </c>
      <c r="H55" s="88"/>
      <c r="I55" s="88"/>
      <c r="J55" s="19"/>
      <c r="K55" s="87" t="str">
        <f t="shared" si="0"/>
        <v/>
      </c>
      <c r="L55" s="87"/>
      <c r="M55" s="6" t="str">
        <f t="shared" si="2"/>
        <v/>
      </c>
      <c r="N55" s="19"/>
      <c r="O55" s="8"/>
      <c r="P55" s="88"/>
      <c r="Q55" s="88"/>
      <c r="R55" s="91" t="str">
        <f t="shared" si="3"/>
        <v/>
      </c>
      <c r="S55" s="91"/>
      <c r="T55" s="92" t="str">
        <f t="shared" si="4"/>
        <v/>
      </c>
      <c r="U55" s="92"/>
    </row>
    <row r="56" spans="2:21" x14ac:dyDescent="0.2">
      <c r="B56" s="19">
        <v>48</v>
      </c>
      <c r="C56" s="87" t="str">
        <f t="shared" si="1"/>
        <v/>
      </c>
      <c r="D56" s="87"/>
      <c r="E56" s="19"/>
      <c r="F56" s="8"/>
      <c r="G56" s="19" t="s">
        <v>3</v>
      </c>
      <c r="H56" s="88"/>
      <c r="I56" s="88"/>
      <c r="J56" s="19"/>
      <c r="K56" s="87" t="str">
        <f t="shared" si="0"/>
        <v/>
      </c>
      <c r="L56" s="87"/>
      <c r="M56" s="6" t="str">
        <f t="shared" si="2"/>
        <v/>
      </c>
      <c r="N56" s="19"/>
      <c r="O56" s="8"/>
      <c r="P56" s="88"/>
      <c r="Q56" s="88"/>
      <c r="R56" s="91" t="str">
        <f t="shared" si="3"/>
        <v/>
      </c>
      <c r="S56" s="91"/>
      <c r="T56" s="92" t="str">
        <f t="shared" si="4"/>
        <v/>
      </c>
      <c r="U56" s="92"/>
    </row>
    <row r="57" spans="2:21" x14ac:dyDescent="0.2">
      <c r="B57" s="19">
        <v>49</v>
      </c>
      <c r="C57" s="87" t="str">
        <f t="shared" si="1"/>
        <v/>
      </c>
      <c r="D57" s="87"/>
      <c r="E57" s="19"/>
      <c r="F57" s="8"/>
      <c r="G57" s="19" t="s">
        <v>3</v>
      </c>
      <c r="H57" s="88"/>
      <c r="I57" s="88"/>
      <c r="J57" s="19"/>
      <c r="K57" s="87" t="str">
        <f t="shared" si="0"/>
        <v/>
      </c>
      <c r="L57" s="87"/>
      <c r="M57" s="6" t="str">
        <f t="shared" si="2"/>
        <v/>
      </c>
      <c r="N57" s="19"/>
      <c r="O57" s="8"/>
      <c r="P57" s="88"/>
      <c r="Q57" s="88"/>
      <c r="R57" s="91" t="str">
        <f t="shared" si="3"/>
        <v/>
      </c>
      <c r="S57" s="91"/>
      <c r="T57" s="92" t="str">
        <f t="shared" si="4"/>
        <v/>
      </c>
      <c r="U57" s="92"/>
    </row>
    <row r="58" spans="2:21" x14ac:dyDescent="0.2">
      <c r="B58" s="19">
        <v>50</v>
      </c>
      <c r="C58" s="87" t="str">
        <f t="shared" si="1"/>
        <v/>
      </c>
      <c r="D58" s="87"/>
      <c r="E58" s="19"/>
      <c r="F58" s="8"/>
      <c r="G58" s="19" t="s">
        <v>3</v>
      </c>
      <c r="H58" s="88"/>
      <c r="I58" s="88"/>
      <c r="J58" s="19"/>
      <c r="K58" s="87" t="str">
        <f t="shared" si="0"/>
        <v/>
      </c>
      <c r="L58" s="87"/>
      <c r="M58" s="6" t="str">
        <f t="shared" si="2"/>
        <v/>
      </c>
      <c r="N58" s="19"/>
      <c r="O58" s="8"/>
      <c r="P58" s="88"/>
      <c r="Q58" s="88"/>
      <c r="R58" s="91" t="str">
        <f t="shared" si="3"/>
        <v/>
      </c>
      <c r="S58" s="91"/>
      <c r="T58" s="92" t="str">
        <f t="shared" si="4"/>
        <v/>
      </c>
      <c r="U58" s="92"/>
    </row>
    <row r="59" spans="2:21" x14ac:dyDescent="0.2">
      <c r="B59" s="19">
        <v>51</v>
      </c>
      <c r="C59" s="87" t="str">
        <f t="shared" si="1"/>
        <v/>
      </c>
      <c r="D59" s="87"/>
      <c r="E59" s="19"/>
      <c r="F59" s="8"/>
      <c r="G59" s="19" t="s">
        <v>3</v>
      </c>
      <c r="H59" s="88"/>
      <c r="I59" s="88"/>
      <c r="J59" s="19"/>
      <c r="K59" s="87" t="str">
        <f t="shared" si="0"/>
        <v/>
      </c>
      <c r="L59" s="87"/>
      <c r="M59" s="6" t="str">
        <f t="shared" si="2"/>
        <v/>
      </c>
      <c r="N59" s="19"/>
      <c r="O59" s="8"/>
      <c r="P59" s="88"/>
      <c r="Q59" s="88"/>
      <c r="R59" s="91" t="str">
        <f t="shared" si="3"/>
        <v/>
      </c>
      <c r="S59" s="91"/>
      <c r="T59" s="92" t="str">
        <f t="shared" si="4"/>
        <v/>
      </c>
      <c r="U59" s="92"/>
    </row>
    <row r="60" spans="2:21" x14ac:dyDescent="0.2">
      <c r="B60" s="19">
        <v>52</v>
      </c>
      <c r="C60" s="87" t="str">
        <f t="shared" si="1"/>
        <v/>
      </c>
      <c r="D60" s="87"/>
      <c r="E60" s="19"/>
      <c r="F60" s="8"/>
      <c r="G60" s="19" t="s">
        <v>3</v>
      </c>
      <c r="H60" s="88"/>
      <c r="I60" s="88"/>
      <c r="J60" s="19"/>
      <c r="K60" s="87" t="str">
        <f t="shared" si="0"/>
        <v/>
      </c>
      <c r="L60" s="87"/>
      <c r="M60" s="6" t="str">
        <f t="shared" si="2"/>
        <v/>
      </c>
      <c r="N60" s="19"/>
      <c r="O60" s="8"/>
      <c r="P60" s="88"/>
      <c r="Q60" s="88"/>
      <c r="R60" s="91" t="str">
        <f t="shared" si="3"/>
        <v/>
      </c>
      <c r="S60" s="91"/>
      <c r="T60" s="92" t="str">
        <f t="shared" si="4"/>
        <v/>
      </c>
      <c r="U60" s="92"/>
    </row>
    <row r="61" spans="2:21" x14ac:dyDescent="0.2">
      <c r="B61" s="19">
        <v>53</v>
      </c>
      <c r="C61" s="87" t="str">
        <f t="shared" si="1"/>
        <v/>
      </c>
      <c r="D61" s="87"/>
      <c r="E61" s="19"/>
      <c r="F61" s="8"/>
      <c r="G61" s="19" t="s">
        <v>3</v>
      </c>
      <c r="H61" s="88"/>
      <c r="I61" s="88"/>
      <c r="J61" s="19"/>
      <c r="K61" s="87" t="str">
        <f t="shared" si="0"/>
        <v/>
      </c>
      <c r="L61" s="87"/>
      <c r="M61" s="6" t="str">
        <f t="shared" si="2"/>
        <v/>
      </c>
      <c r="N61" s="19"/>
      <c r="O61" s="8"/>
      <c r="P61" s="88"/>
      <c r="Q61" s="88"/>
      <c r="R61" s="91" t="str">
        <f t="shared" si="3"/>
        <v/>
      </c>
      <c r="S61" s="91"/>
      <c r="T61" s="92" t="str">
        <f t="shared" si="4"/>
        <v/>
      </c>
      <c r="U61" s="92"/>
    </row>
    <row r="62" spans="2:21" x14ac:dyDescent="0.2">
      <c r="B62" s="19">
        <v>54</v>
      </c>
      <c r="C62" s="87" t="str">
        <f t="shared" si="1"/>
        <v/>
      </c>
      <c r="D62" s="87"/>
      <c r="E62" s="19"/>
      <c r="F62" s="8"/>
      <c r="G62" s="19" t="s">
        <v>3</v>
      </c>
      <c r="H62" s="88"/>
      <c r="I62" s="88"/>
      <c r="J62" s="19"/>
      <c r="K62" s="87" t="str">
        <f t="shared" si="0"/>
        <v/>
      </c>
      <c r="L62" s="87"/>
      <c r="M62" s="6" t="str">
        <f t="shared" si="2"/>
        <v/>
      </c>
      <c r="N62" s="19"/>
      <c r="O62" s="8"/>
      <c r="P62" s="88"/>
      <c r="Q62" s="88"/>
      <c r="R62" s="91" t="str">
        <f t="shared" si="3"/>
        <v/>
      </c>
      <c r="S62" s="91"/>
      <c r="T62" s="92" t="str">
        <f t="shared" si="4"/>
        <v/>
      </c>
      <c r="U62" s="92"/>
    </row>
    <row r="63" spans="2:21" x14ac:dyDescent="0.2">
      <c r="B63" s="19">
        <v>55</v>
      </c>
      <c r="C63" s="87" t="str">
        <f t="shared" si="1"/>
        <v/>
      </c>
      <c r="D63" s="87"/>
      <c r="E63" s="19"/>
      <c r="F63" s="8"/>
      <c r="G63" s="19" t="s">
        <v>4</v>
      </c>
      <c r="H63" s="88"/>
      <c r="I63" s="88"/>
      <c r="J63" s="19"/>
      <c r="K63" s="87" t="str">
        <f t="shared" si="0"/>
        <v/>
      </c>
      <c r="L63" s="87"/>
      <c r="M63" s="6" t="str">
        <f t="shared" si="2"/>
        <v/>
      </c>
      <c r="N63" s="19"/>
      <c r="O63" s="8"/>
      <c r="P63" s="88"/>
      <c r="Q63" s="88"/>
      <c r="R63" s="91" t="str">
        <f t="shared" si="3"/>
        <v/>
      </c>
      <c r="S63" s="91"/>
      <c r="T63" s="92" t="str">
        <f t="shared" si="4"/>
        <v/>
      </c>
      <c r="U63" s="92"/>
    </row>
    <row r="64" spans="2:21" x14ac:dyDescent="0.2">
      <c r="B64" s="19">
        <v>56</v>
      </c>
      <c r="C64" s="87" t="str">
        <f t="shared" si="1"/>
        <v/>
      </c>
      <c r="D64" s="87"/>
      <c r="E64" s="19"/>
      <c r="F64" s="8"/>
      <c r="G64" s="19" t="s">
        <v>3</v>
      </c>
      <c r="H64" s="88"/>
      <c r="I64" s="88"/>
      <c r="J64" s="19"/>
      <c r="K64" s="87" t="str">
        <f t="shared" si="0"/>
        <v/>
      </c>
      <c r="L64" s="87"/>
      <c r="M64" s="6" t="str">
        <f t="shared" si="2"/>
        <v/>
      </c>
      <c r="N64" s="19"/>
      <c r="O64" s="8"/>
      <c r="P64" s="88"/>
      <c r="Q64" s="88"/>
      <c r="R64" s="91" t="str">
        <f t="shared" si="3"/>
        <v/>
      </c>
      <c r="S64" s="91"/>
      <c r="T64" s="92" t="str">
        <f t="shared" si="4"/>
        <v/>
      </c>
      <c r="U64" s="92"/>
    </row>
    <row r="65" spans="2:21" x14ac:dyDescent="0.2">
      <c r="B65" s="19">
        <v>57</v>
      </c>
      <c r="C65" s="87" t="str">
        <f t="shared" si="1"/>
        <v/>
      </c>
      <c r="D65" s="87"/>
      <c r="E65" s="19"/>
      <c r="F65" s="8"/>
      <c r="G65" s="19" t="s">
        <v>3</v>
      </c>
      <c r="H65" s="88"/>
      <c r="I65" s="88"/>
      <c r="J65" s="19"/>
      <c r="K65" s="87" t="str">
        <f t="shared" si="0"/>
        <v/>
      </c>
      <c r="L65" s="87"/>
      <c r="M65" s="6" t="str">
        <f t="shared" si="2"/>
        <v/>
      </c>
      <c r="N65" s="19"/>
      <c r="O65" s="8"/>
      <c r="P65" s="88"/>
      <c r="Q65" s="88"/>
      <c r="R65" s="91" t="str">
        <f t="shared" si="3"/>
        <v/>
      </c>
      <c r="S65" s="91"/>
      <c r="T65" s="92" t="str">
        <f t="shared" si="4"/>
        <v/>
      </c>
      <c r="U65" s="92"/>
    </row>
    <row r="66" spans="2:21" x14ac:dyDescent="0.2">
      <c r="B66" s="19">
        <v>58</v>
      </c>
      <c r="C66" s="87" t="str">
        <f t="shared" si="1"/>
        <v/>
      </c>
      <c r="D66" s="87"/>
      <c r="E66" s="19"/>
      <c r="F66" s="8"/>
      <c r="G66" s="19" t="s">
        <v>3</v>
      </c>
      <c r="H66" s="88"/>
      <c r="I66" s="88"/>
      <c r="J66" s="19"/>
      <c r="K66" s="87" t="str">
        <f t="shared" si="0"/>
        <v/>
      </c>
      <c r="L66" s="87"/>
      <c r="M66" s="6" t="str">
        <f t="shared" si="2"/>
        <v/>
      </c>
      <c r="N66" s="19"/>
      <c r="O66" s="8"/>
      <c r="P66" s="88"/>
      <c r="Q66" s="88"/>
      <c r="R66" s="91" t="str">
        <f t="shared" si="3"/>
        <v/>
      </c>
      <c r="S66" s="91"/>
      <c r="T66" s="92" t="str">
        <f t="shared" si="4"/>
        <v/>
      </c>
      <c r="U66" s="92"/>
    </row>
    <row r="67" spans="2:21" x14ac:dyDescent="0.2">
      <c r="B67" s="19">
        <v>59</v>
      </c>
      <c r="C67" s="87" t="str">
        <f t="shared" si="1"/>
        <v/>
      </c>
      <c r="D67" s="87"/>
      <c r="E67" s="19"/>
      <c r="F67" s="8"/>
      <c r="G67" s="19" t="s">
        <v>3</v>
      </c>
      <c r="H67" s="88"/>
      <c r="I67" s="88"/>
      <c r="J67" s="19"/>
      <c r="K67" s="87" t="str">
        <f t="shared" si="0"/>
        <v/>
      </c>
      <c r="L67" s="87"/>
      <c r="M67" s="6" t="str">
        <f t="shared" si="2"/>
        <v/>
      </c>
      <c r="N67" s="19"/>
      <c r="O67" s="8"/>
      <c r="P67" s="88"/>
      <c r="Q67" s="88"/>
      <c r="R67" s="91" t="str">
        <f t="shared" si="3"/>
        <v/>
      </c>
      <c r="S67" s="91"/>
      <c r="T67" s="92" t="str">
        <f t="shared" si="4"/>
        <v/>
      </c>
      <c r="U67" s="92"/>
    </row>
    <row r="68" spans="2:21" x14ac:dyDescent="0.2">
      <c r="B68" s="19">
        <v>60</v>
      </c>
      <c r="C68" s="87" t="str">
        <f t="shared" si="1"/>
        <v/>
      </c>
      <c r="D68" s="87"/>
      <c r="E68" s="19"/>
      <c r="F68" s="8"/>
      <c r="G68" s="19" t="s">
        <v>4</v>
      </c>
      <c r="H68" s="88"/>
      <c r="I68" s="88"/>
      <c r="J68" s="19"/>
      <c r="K68" s="87" t="str">
        <f t="shared" si="0"/>
        <v/>
      </c>
      <c r="L68" s="87"/>
      <c r="M68" s="6" t="str">
        <f t="shared" si="2"/>
        <v/>
      </c>
      <c r="N68" s="19"/>
      <c r="O68" s="8"/>
      <c r="P68" s="88"/>
      <c r="Q68" s="88"/>
      <c r="R68" s="91" t="str">
        <f t="shared" si="3"/>
        <v/>
      </c>
      <c r="S68" s="91"/>
      <c r="T68" s="92" t="str">
        <f t="shared" si="4"/>
        <v/>
      </c>
      <c r="U68" s="92"/>
    </row>
    <row r="69" spans="2:21" x14ac:dyDescent="0.2">
      <c r="B69" s="19">
        <v>61</v>
      </c>
      <c r="C69" s="87" t="str">
        <f t="shared" si="1"/>
        <v/>
      </c>
      <c r="D69" s="87"/>
      <c r="E69" s="19"/>
      <c r="F69" s="8"/>
      <c r="G69" s="19" t="s">
        <v>4</v>
      </c>
      <c r="H69" s="88"/>
      <c r="I69" s="88"/>
      <c r="J69" s="19"/>
      <c r="K69" s="87" t="str">
        <f t="shared" si="0"/>
        <v/>
      </c>
      <c r="L69" s="87"/>
      <c r="M69" s="6" t="str">
        <f t="shared" si="2"/>
        <v/>
      </c>
      <c r="N69" s="19"/>
      <c r="O69" s="8"/>
      <c r="P69" s="88"/>
      <c r="Q69" s="88"/>
      <c r="R69" s="91" t="str">
        <f t="shared" si="3"/>
        <v/>
      </c>
      <c r="S69" s="91"/>
      <c r="T69" s="92" t="str">
        <f t="shared" si="4"/>
        <v/>
      </c>
      <c r="U69" s="92"/>
    </row>
    <row r="70" spans="2:21" x14ac:dyDescent="0.2">
      <c r="B70" s="19">
        <v>62</v>
      </c>
      <c r="C70" s="87" t="str">
        <f t="shared" si="1"/>
        <v/>
      </c>
      <c r="D70" s="87"/>
      <c r="E70" s="19"/>
      <c r="F70" s="8"/>
      <c r="G70" s="19" t="s">
        <v>3</v>
      </c>
      <c r="H70" s="88"/>
      <c r="I70" s="88"/>
      <c r="J70" s="19"/>
      <c r="K70" s="87" t="str">
        <f t="shared" si="0"/>
        <v/>
      </c>
      <c r="L70" s="87"/>
      <c r="M70" s="6" t="str">
        <f t="shared" si="2"/>
        <v/>
      </c>
      <c r="N70" s="19"/>
      <c r="O70" s="8"/>
      <c r="P70" s="88"/>
      <c r="Q70" s="88"/>
      <c r="R70" s="91" t="str">
        <f t="shared" si="3"/>
        <v/>
      </c>
      <c r="S70" s="91"/>
      <c r="T70" s="92" t="str">
        <f t="shared" si="4"/>
        <v/>
      </c>
      <c r="U70" s="92"/>
    </row>
    <row r="71" spans="2:21" x14ac:dyDescent="0.2">
      <c r="B71" s="19">
        <v>63</v>
      </c>
      <c r="C71" s="87" t="str">
        <f t="shared" si="1"/>
        <v/>
      </c>
      <c r="D71" s="87"/>
      <c r="E71" s="19"/>
      <c r="F71" s="8"/>
      <c r="G71" s="19" t="s">
        <v>4</v>
      </c>
      <c r="H71" s="88"/>
      <c r="I71" s="88"/>
      <c r="J71" s="19"/>
      <c r="K71" s="87" t="str">
        <f t="shared" si="0"/>
        <v/>
      </c>
      <c r="L71" s="87"/>
      <c r="M71" s="6" t="str">
        <f t="shared" si="2"/>
        <v/>
      </c>
      <c r="N71" s="19"/>
      <c r="O71" s="8"/>
      <c r="P71" s="88"/>
      <c r="Q71" s="88"/>
      <c r="R71" s="91" t="str">
        <f t="shared" si="3"/>
        <v/>
      </c>
      <c r="S71" s="91"/>
      <c r="T71" s="92" t="str">
        <f t="shared" si="4"/>
        <v/>
      </c>
      <c r="U71" s="92"/>
    </row>
    <row r="72" spans="2:21" x14ac:dyDescent="0.2">
      <c r="B72" s="19">
        <v>64</v>
      </c>
      <c r="C72" s="87" t="str">
        <f t="shared" si="1"/>
        <v/>
      </c>
      <c r="D72" s="87"/>
      <c r="E72" s="19"/>
      <c r="F72" s="8"/>
      <c r="G72" s="19" t="s">
        <v>3</v>
      </c>
      <c r="H72" s="88"/>
      <c r="I72" s="88"/>
      <c r="J72" s="19"/>
      <c r="K72" s="87" t="str">
        <f t="shared" si="0"/>
        <v/>
      </c>
      <c r="L72" s="87"/>
      <c r="M72" s="6" t="str">
        <f t="shared" si="2"/>
        <v/>
      </c>
      <c r="N72" s="19"/>
      <c r="O72" s="8"/>
      <c r="P72" s="88"/>
      <c r="Q72" s="88"/>
      <c r="R72" s="91" t="str">
        <f t="shared" si="3"/>
        <v/>
      </c>
      <c r="S72" s="91"/>
      <c r="T72" s="92" t="str">
        <f t="shared" si="4"/>
        <v/>
      </c>
      <c r="U72" s="92"/>
    </row>
    <row r="73" spans="2:21" x14ac:dyDescent="0.2">
      <c r="B73" s="19">
        <v>65</v>
      </c>
      <c r="C73" s="87" t="str">
        <f t="shared" si="1"/>
        <v/>
      </c>
      <c r="D73" s="87"/>
      <c r="E73" s="19"/>
      <c r="F73" s="8"/>
      <c r="G73" s="19" t="s">
        <v>4</v>
      </c>
      <c r="H73" s="88"/>
      <c r="I73" s="88"/>
      <c r="J73" s="19"/>
      <c r="K73" s="87" t="str">
        <f t="shared" ref="K73:K108" si="5">IF(F73="","",C73*0.03)</f>
        <v/>
      </c>
      <c r="L73" s="87"/>
      <c r="M73" s="6" t="str">
        <f t="shared" si="2"/>
        <v/>
      </c>
      <c r="N73" s="19"/>
      <c r="O73" s="8"/>
      <c r="P73" s="88"/>
      <c r="Q73" s="88"/>
      <c r="R73" s="91" t="str">
        <f t="shared" si="3"/>
        <v/>
      </c>
      <c r="S73" s="91"/>
      <c r="T73" s="92" t="str">
        <f t="shared" si="4"/>
        <v/>
      </c>
      <c r="U73" s="92"/>
    </row>
    <row r="74" spans="2:21" x14ac:dyDescent="0.2">
      <c r="B74" s="19">
        <v>66</v>
      </c>
      <c r="C74" s="87" t="str">
        <f t="shared" ref="C74:C108" si="6">IF(R73="","",C73+R73)</f>
        <v/>
      </c>
      <c r="D74" s="87"/>
      <c r="E74" s="19"/>
      <c r="F74" s="8"/>
      <c r="G74" s="19" t="s">
        <v>4</v>
      </c>
      <c r="H74" s="88"/>
      <c r="I74" s="88"/>
      <c r="J74" s="19"/>
      <c r="K74" s="87" t="str">
        <f t="shared" si="5"/>
        <v/>
      </c>
      <c r="L74" s="87"/>
      <c r="M74" s="6" t="str">
        <f t="shared" ref="M74:M108" si="7">IF(J74="","",(K74/J74)/1000)</f>
        <v/>
      </c>
      <c r="N74" s="19"/>
      <c r="O74" s="8"/>
      <c r="P74" s="88"/>
      <c r="Q74" s="88"/>
      <c r="R74" s="91" t="str">
        <f t="shared" ref="R74:R108" si="8">IF(O74="","",(IF(G74="売",H74-P74,P74-H74))*M74*100000)</f>
        <v/>
      </c>
      <c r="S74" s="91"/>
      <c r="T74" s="92" t="str">
        <f t="shared" ref="T74:T108" si="9">IF(O74="","",IF(R74&lt;0,J74*(-1),IF(G74="買",(P74-H74)*100,(H74-P74)*100)))</f>
        <v/>
      </c>
      <c r="U74" s="92"/>
    </row>
    <row r="75" spans="2:21" x14ac:dyDescent="0.2">
      <c r="B75" s="19">
        <v>67</v>
      </c>
      <c r="C75" s="87" t="str">
        <f t="shared" si="6"/>
        <v/>
      </c>
      <c r="D75" s="87"/>
      <c r="E75" s="19"/>
      <c r="F75" s="8"/>
      <c r="G75" s="19" t="s">
        <v>3</v>
      </c>
      <c r="H75" s="88"/>
      <c r="I75" s="88"/>
      <c r="J75" s="19"/>
      <c r="K75" s="87" t="str">
        <f t="shared" si="5"/>
        <v/>
      </c>
      <c r="L75" s="87"/>
      <c r="M75" s="6" t="str">
        <f t="shared" si="7"/>
        <v/>
      </c>
      <c r="N75" s="19"/>
      <c r="O75" s="8"/>
      <c r="P75" s="88"/>
      <c r="Q75" s="88"/>
      <c r="R75" s="91" t="str">
        <f t="shared" si="8"/>
        <v/>
      </c>
      <c r="S75" s="91"/>
      <c r="T75" s="92" t="str">
        <f t="shared" si="9"/>
        <v/>
      </c>
      <c r="U75" s="92"/>
    </row>
    <row r="76" spans="2:21" x14ac:dyDescent="0.2">
      <c r="B76" s="19">
        <v>68</v>
      </c>
      <c r="C76" s="87" t="str">
        <f t="shared" si="6"/>
        <v/>
      </c>
      <c r="D76" s="87"/>
      <c r="E76" s="19"/>
      <c r="F76" s="8"/>
      <c r="G76" s="19" t="s">
        <v>3</v>
      </c>
      <c r="H76" s="88"/>
      <c r="I76" s="88"/>
      <c r="J76" s="19"/>
      <c r="K76" s="87" t="str">
        <f t="shared" si="5"/>
        <v/>
      </c>
      <c r="L76" s="87"/>
      <c r="M76" s="6" t="str">
        <f t="shared" si="7"/>
        <v/>
      </c>
      <c r="N76" s="19"/>
      <c r="O76" s="8"/>
      <c r="P76" s="88"/>
      <c r="Q76" s="88"/>
      <c r="R76" s="91" t="str">
        <f t="shared" si="8"/>
        <v/>
      </c>
      <c r="S76" s="91"/>
      <c r="T76" s="92" t="str">
        <f t="shared" si="9"/>
        <v/>
      </c>
      <c r="U76" s="92"/>
    </row>
    <row r="77" spans="2:21" x14ac:dyDescent="0.2">
      <c r="B77" s="19">
        <v>69</v>
      </c>
      <c r="C77" s="87" t="str">
        <f t="shared" si="6"/>
        <v/>
      </c>
      <c r="D77" s="87"/>
      <c r="E77" s="19"/>
      <c r="F77" s="8"/>
      <c r="G77" s="19" t="s">
        <v>3</v>
      </c>
      <c r="H77" s="88"/>
      <c r="I77" s="88"/>
      <c r="J77" s="19"/>
      <c r="K77" s="87" t="str">
        <f t="shared" si="5"/>
        <v/>
      </c>
      <c r="L77" s="87"/>
      <c r="M77" s="6" t="str">
        <f t="shared" si="7"/>
        <v/>
      </c>
      <c r="N77" s="19"/>
      <c r="O77" s="8"/>
      <c r="P77" s="88"/>
      <c r="Q77" s="88"/>
      <c r="R77" s="91" t="str">
        <f t="shared" si="8"/>
        <v/>
      </c>
      <c r="S77" s="91"/>
      <c r="T77" s="92" t="str">
        <f t="shared" si="9"/>
        <v/>
      </c>
      <c r="U77" s="92"/>
    </row>
    <row r="78" spans="2:21" x14ac:dyDescent="0.2">
      <c r="B78" s="19">
        <v>70</v>
      </c>
      <c r="C78" s="87" t="str">
        <f t="shared" si="6"/>
        <v/>
      </c>
      <c r="D78" s="87"/>
      <c r="E78" s="19"/>
      <c r="F78" s="8"/>
      <c r="G78" s="19" t="s">
        <v>4</v>
      </c>
      <c r="H78" s="88"/>
      <c r="I78" s="88"/>
      <c r="J78" s="19"/>
      <c r="K78" s="87" t="str">
        <f t="shared" si="5"/>
        <v/>
      </c>
      <c r="L78" s="87"/>
      <c r="M78" s="6" t="str">
        <f t="shared" si="7"/>
        <v/>
      </c>
      <c r="N78" s="19"/>
      <c r="O78" s="8"/>
      <c r="P78" s="88"/>
      <c r="Q78" s="88"/>
      <c r="R78" s="91" t="str">
        <f t="shared" si="8"/>
        <v/>
      </c>
      <c r="S78" s="91"/>
      <c r="T78" s="92" t="str">
        <f t="shared" si="9"/>
        <v/>
      </c>
      <c r="U78" s="92"/>
    </row>
    <row r="79" spans="2:21" x14ac:dyDescent="0.2">
      <c r="B79" s="19">
        <v>71</v>
      </c>
      <c r="C79" s="87" t="str">
        <f t="shared" si="6"/>
        <v/>
      </c>
      <c r="D79" s="87"/>
      <c r="E79" s="19"/>
      <c r="F79" s="8"/>
      <c r="G79" s="19" t="s">
        <v>3</v>
      </c>
      <c r="H79" s="88"/>
      <c r="I79" s="88"/>
      <c r="J79" s="19"/>
      <c r="K79" s="87" t="str">
        <f t="shared" si="5"/>
        <v/>
      </c>
      <c r="L79" s="87"/>
      <c r="M79" s="6" t="str">
        <f t="shared" si="7"/>
        <v/>
      </c>
      <c r="N79" s="19"/>
      <c r="O79" s="8"/>
      <c r="P79" s="88"/>
      <c r="Q79" s="88"/>
      <c r="R79" s="91" t="str">
        <f t="shared" si="8"/>
        <v/>
      </c>
      <c r="S79" s="91"/>
      <c r="T79" s="92" t="str">
        <f t="shared" si="9"/>
        <v/>
      </c>
      <c r="U79" s="92"/>
    </row>
    <row r="80" spans="2:21" x14ac:dyDescent="0.2">
      <c r="B80" s="19">
        <v>72</v>
      </c>
      <c r="C80" s="87" t="str">
        <f t="shared" si="6"/>
        <v/>
      </c>
      <c r="D80" s="87"/>
      <c r="E80" s="19"/>
      <c r="F80" s="8"/>
      <c r="G80" s="19" t="s">
        <v>4</v>
      </c>
      <c r="H80" s="88"/>
      <c r="I80" s="88"/>
      <c r="J80" s="19"/>
      <c r="K80" s="87" t="str">
        <f t="shared" si="5"/>
        <v/>
      </c>
      <c r="L80" s="87"/>
      <c r="M80" s="6" t="str">
        <f t="shared" si="7"/>
        <v/>
      </c>
      <c r="N80" s="19"/>
      <c r="O80" s="8"/>
      <c r="P80" s="88"/>
      <c r="Q80" s="88"/>
      <c r="R80" s="91" t="str">
        <f t="shared" si="8"/>
        <v/>
      </c>
      <c r="S80" s="91"/>
      <c r="T80" s="92" t="str">
        <f t="shared" si="9"/>
        <v/>
      </c>
      <c r="U80" s="92"/>
    </row>
    <row r="81" spans="2:21" x14ac:dyDescent="0.2">
      <c r="B81" s="19">
        <v>73</v>
      </c>
      <c r="C81" s="87" t="str">
        <f t="shared" si="6"/>
        <v/>
      </c>
      <c r="D81" s="87"/>
      <c r="E81" s="19"/>
      <c r="F81" s="8"/>
      <c r="G81" s="19" t="s">
        <v>3</v>
      </c>
      <c r="H81" s="88"/>
      <c r="I81" s="88"/>
      <c r="J81" s="19"/>
      <c r="K81" s="87" t="str">
        <f t="shared" si="5"/>
        <v/>
      </c>
      <c r="L81" s="87"/>
      <c r="M81" s="6" t="str">
        <f t="shared" si="7"/>
        <v/>
      </c>
      <c r="N81" s="19"/>
      <c r="O81" s="8"/>
      <c r="P81" s="88"/>
      <c r="Q81" s="88"/>
      <c r="R81" s="91" t="str">
        <f t="shared" si="8"/>
        <v/>
      </c>
      <c r="S81" s="91"/>
      <c r="T81" s="92" t="str">
        <f t="shared" si="9"/>
        <v/>
      </c>
      <c r="U81" s="92"/>
    </row>
    <row r="82" spans="2:21" x14ac:dyDescent="0.2">
      <c r="B82" s="19">
        <v>74</v>
      </c>
      <c r="C82" s="87" t="str">
        <f t="shared" si="6"/>
        <v/>
      </c>
      <c r="D82" s="87"/>
      <c r="E82" s="19"/>
      <c r="F82" s="8"/>
      <c r="G82" s="19" t="s">
        <v>3</v>
      </c>
      <c r="H82" s="88"/>
      <c r="I82" s="88"/>
      <c r="J82" s="19"/>
      <c r="K82" s="87" t="str">
        <f t="shared" si="5"/>
        <v/>
      </c>
      <c r="L82" s="87"/>
      <c r="M82" s="6" t="str">
        <f t="shared" si="7"/>
        <v/>
      </c>
      <c r="N82" s="19"/>
      <c r="O82" s="8"/>
      <c r="P82" s="88"/>
      <c r="Q82" s="88"/>
      <c r="R82" s="91" t="str">
        <f t="shared" si="8"/>
        <v/>
      </c>
      <c r="S82" s="91"/>
      <c r="T82" s="92" t="str">
        <f t="shared" si="9"/>
        <v/>
      </c>
      <c r="U82" s="92"/>
    </row>
    <row r="83" spans="2:21" x14ac:dyDescent="0.2">
      <c r="B83" s="19">
        <v>75</v>
      </c>
      <c r="C83" s="87" t="str">
        <f t="shared" si="6"/>
        <v/>
      </c>
      <c r="D83" s="87"/>
      <c r="E83" s="19"/>
      <c r="F83" s="8"/>
      <c r="G83" s="19" t="s">
        <v>3</v>
      </c>
      <c r="H83" s="88"/>
      <c r="I83" s="88"/>
      <c r="J83" s="19"/>
      <c r="K83" s="87" t="str">
        <f t="shared" si="5"/>
        <v/>
      </c>
      <c r="L83" s="87"/>
      <c r="M83" s="6" t="str">
        <f t="shared" si="7"/>
        <v/>
      </c>
      <c r="N83" s="19"/>
      <c r="O83" s="8"/>
      <c r="P83" s="88"/>
      <c r="Q83" s="88"/>
      <c r="R83" s="91" t="str">
        <f t="shared" si="8"/>
        <v/>
      </c>
      <c r="S83" s="91"/>
      <c r="T83" s="92" t="str">
        <f t="shared" si="9"/>
        <v/>
      </c>
      <c r="U83" s="92"/>
    </row>
    <row r="84" spans="2:21" x14ac:dyDescent="0.2">
      <c r="B84" s="19">
        <v>76</v>
      </c>
      <c r="C84" s="87" t="str">
        <f t="shared" si="6"/>
        <v/>
      </c>
      <c r="D84" s="87"/>
      <c r="E84" s="19"/>
      <c r="F84" s="8"/>
      <c r="G84" s="19" t="s">
        <v>3</v>
      </c>
      <c r="H84" s="88"/>
      <c r="I84" s="88"/>
      <c r="J84" s="19"/>
      <c r="K84" s="87" t="str">
        <f t="shared" si="5"/>
        <v/>
      </c>
      <c r="L84" s="87"/>
      <c r="M84" s="6" t="str">
        <f t="shared" si="7"/>
        <v/>
      </c>
      <c r="N84" s="19"/>
      <c r="O84" s="8"/>
      <c r="P84" s="88"/>
      <c r="Q84" s="88"/>
      <c r="R84" s="91" t="str">
        <f t="shared" si="8"/>
        <v/>
      </c>
      <c r="S84" s="91"/>
      <c r="T84" s="92" t="str">
        <f t="shared" si="9"/>
        <v/>
      </c>
      <c r="U84" s="92"/>
    </row>
    <row r="85" spans="2:21" x14ac:dyDescent="0.2">
      <c r="B85" s="19">
        <v>77</v>
      </c>
      <c r="C85" s="87" t="str">
        <f t="shared" si="6"/>
        <v/>
      </c>
      <c r="D85" s="87"/>
      <c r="E85" s="19"/>
      <c r="F85" s="8"/>
      <c r="G85" s="19" t="s">
        <v>4</v>
      </c>
      <c r="H85" s="88"/>
      <c r="I85" s="88"/>
      <c r="J85" s="19"/>
      <c r="K85" s="87" t="str">
        <f t="shared" si="5"/>
        <v/>
      </c>
      <c r="L85" s="87"/>
      <c r="M85" s="6" t="str">
        <f t="shared" si="7"/>
        <v/>
      </c>
      <c r="N85" s="19"/>
      <c r="O85" s="8"/>
      <c r="P85" s="88"/>
      <c r="Q85" s="88"/>
      <c r="R85" s="91" t="str">
        <f t="shared" si="8"/>
        <v/>
      </c>
      <c r="S85" s="91"/>
      <c r="T85" s="92" t="str">
        <f t="shared" si="9"/>
        <v/>
      </c>
      <c r="U85" s="92"/>
    </row>
    <row r="86" spans="2:21" x14ac:dyDescent="0.2">
      <c r="B86" s="19">
        <v>78</v>
      </c>
      <c r="C86" s="87" t="str">
        <f t="shared" si="6"/>
        <v/>
      </c>
      <c r="D86" s="87"/>
      <c r="E86" s="19"/>
      <c r="F86" s="8"/>
      <c r="G86" s="19" t="s">
        <v>3</v>
      </c>
      <c r="H86" s="88"/>
      <c r="I86" s="88"/>
      <c r="J86" s="19"/>
      <c r="K86" s="87" t="str">
        <f t="shared" si="5"/>
        <v/>
      </c>
      <c r="L86" s="87"/>
      <c r="M86" s="6" t="str">
        <f t="shared" si="7"/>
        <v/>
      </c>
      <c r="N86" s="19"/>
      <c r="O86" s="8"/>
      <c r="P86" s="88"/>
      <c r="Q86" s="88"/>
      <c r="R86" s="91" t="str">
        <f t="shared" si="8"/>
        <v/>
      </c>
      <c r="S86" s="91"/>
      <c r="T86" s="92" t="str">
        <f t="shared" si="9"/>
        <v/>
      </c>
      <c r="U86" s="92"/>
    </row>
    <row r="87" spans="2:21" x14ac:dyDescent="0.2">
      <c r="B87" s="19">
        <v>79</v>
      </c>
      <c r="C87" s="87" t="str">
        <f t="shared" si="6"/>
        <v/>
      </c>
      <c r="D87" s="87"/>
      <c r="E87" s="19"/>
      <c r="F87" s="8"/>
      <c r="G87" s="19" t="s">
        <v>4</v>
      </c>
      <c r="H87" s="88"/>
      <c r="I87" s="88"/>
      <c r="J87" s="19"/>
      <c r="K87" s="87" t="str">
        <f t="shared" si="5"/>
        <v/>
      </c>
      <c r="L87" s="87"/>
      <c r="M87" s="6" t="str">
        <f t="shared" si="7"/>
        <v/>
      </c>
      <c r="N87" s="19"/>
      <c r="O87" s="8"/>
      <c r="P87" s="88"/>
      <c r="Q87" s="88"/>
      <c r="R87" s="91" t="str">
        <f t="shared" si="8"/>
        <v/>
      </c>
      <c r="S87" s="91"/>
      <c r="T87" s="92" t="str">
        <f t="shared" si="9"/>
        <v/>
      </c>
      <c r="U87" s="92"/>
    </row>
    <row r="88" spans="2:21" x14ac:dyDescent="0.2">
      <c r="B88" s="19">
        <v>80</v>
      </c>
      <c r="C88" s="87" t="str">
        <f t="shared" si="6"/>
        <v/>
      </c>
      <c r="D88" s="87"/>
      <c r="E88" s="19"/>
      <c r="F88" s="8"/>
      <c r="G88" s="19" t="s">
        <v>4</v>
      </c>
      <c r="H88" s="88"/>
      <c r="I88" s="88"/>
      <c r="J88" s="19"/>
      <c r="K88" s="87" t="str">
        <f t="shared" si="5"/>
        <v/>
      </c>
      <c r="L88" s="87"/>
      <c r="M88" s="6" t="str">
        <f t="shared" si="7"/>
        <v/>
      </c>
      <c r="N88" s="19"/>
      <c r="O88" s="8"/>
      <c r="P88" s="88"/>
      <c r="Q88" s="88"/>
      <c r="R88" s="91" t="str">
        <f t="shared" si="8"/>
        <v/>
      </c>
      <c r="S88" s="91"/>
      <c r="T88" s="92" t="str">
        <f t="shared" si="9"/>
        <v/>
      </c>
      <c r="U88" s="92"/>
    </row>
    <row r="89" spans="2:21" x14ac:dyDescent="0.2">
      <c r="B89" s="19">
        <v>81</v>
      </c>
      <c r="C89" s="87" t="str">
        <f t="shared" si="6"/>
        <v/>
      </c>
      <c r="D89" s="87"/>
      <c r="E89" s="19"/>
      <c r="F89" s="8"/>
      <c r="G89" s="19" t="s">
        <v>4</v>
      </c>
      <c r="H89" s="88"/>
      <c r="I89" s="88"/>
      <c r="J89" s="19"/>
      <c r="K89" s="87" t="str">
        <f t="shared" si="5"/>
        <v/>
      </c>
      <c r="L89" s="87"/>
      <c r="M89" s="6" t="str">
        <f t="shared" si="7"/>
        <v/>
      </c>
      <c r="N89" s="19"/>
      <c r="O89" s="8"/>
      <c r="P89" s="88"/>
      <c r="Q89" s="88"/>
      <c r="R89" s="91" t="str">
        <f t="shared" si="8"/>
        <v/>
      </c>
      <c r="S89" s="91"/>
      <c r="T89" s="92" t="str">
        <f t="shared" si="9"/>
        <v/>
      </c>
      <c r="U89" s="92"/>
    </row>
    <row r="90" spans="2:21" x14ac:dyDescent="0.2">
      <c r="B90" s="19">
        <v>82</v>
      </c>
      <c r="C90" s="87" t="str">
        <f t="shared" si="6"/>
        <v/>
      </c>
      <c r="D90" s="87"/>
      <c r="E90" s="19"/>
      <c r="F90" s="8"/>
      <c r="G90" s="19" t="s">
        <v>4</v>
      </c>
      <c r="H90" s="88"/>
      <c r="I90" s="88"/>
      <c r="J90" s="19"/>
      <c r="K90" s="87" t="str">
        <f t="shared" si="5"/>
        <v/>
      </c>
      <c r="L90" s="87"/>
      <c r="M90" s="6" t="str">
        <f t="shared" si="7"/>
        <v/>
      </c>
      <c r="N90" s="19"/>
      <c r="O90" s="8"/>
      <c r="P90" s="88"/>
      <c r="Q90" s="88"/>
      <c r="R90" s="91" t="str">
        <f t="shared" si="8"/>
        <v/>
      </c>
      <c r="S90" s="91"/>
      <c r="T90" s="92" t="str">
        <f t="shared" si="9"/>
        <v/>
      </c>
      <c r="U90" s="92"/>
    </row>
    <row r="91" spans="2:21" x14ac:dyDescent="0.2">
      <c r="B91" s="19">
        <v>83</v>
      </c>
      <c r="C91" s="87" t="str">
        <f t="shared" si="6"/>
        <v/>
      </c>
      <c r="D91" s="87"/>
      <c r="E91" s="19"/>
      <c r="F91" s="8"/>
      <c r="G91" s="19" t="s">
        <v>4</v>
      </c>
      <c r="H91" s="88"/>
      <c r="I91" s="88"/>
      <c r="J91" s="19"/>
      <c r="K91" s="87" t="str">
        <f t="shared" si="5"/>
        <v/>
      </c>
      <c r="L91" s="87"/>
      <c r="M91" s="6" t="str">
        <f t="shared" si="7"/>
        <v/>
      </c>
      <c r="N91" s="19"/>
      <c r="O91" s="8"/>
      <c r="P91" s="88"/>
      <c r="Q91" s="88"/>
      <c r="R91" s="91" t="str">
        <f t="shared" si="8"/>
        <v/>
      </c>
      <c r="S91" s="91"/>
      <c r="T91" s="92" t="str">
        <f t="shared" si="9"/>
        <v/>
      </c>
      <c r="U91" s="92"/>
    </row>
    <row r="92" spans="2:21" x14ac:dyDescent="0.2">
      <c r="B92" s="19">
        <v>84</v>
      </c>
      <c r="C92" s="87" t="str">
        <f t="shared" si="6"/>
        <v/>
      </c>
      <c r="D92" s="87"/>
      <c r="E92" s="19"/>
      <c r="F92" s="8"/>
      <c r="G92" s="19" t="s">
        <v>3</v>
      </c>
      <c r="H92" s="88"/>
      <c r="I92" s="88"/>
      <c r="J92" s="19"/>
      <c r="K92" s="87" t="str">
        <f t="shared" si="5"/>
        <v/>
      </c>
      <c r="L92" s="87"/>
      <c r="M92" s="6" t="str">
        <f t="shared" si="7"/>
        <v/>
      </c>
      <c r="N92" s="19"/>
      <c r="O92" s="8"/>
      <c r="P92" s="88"/>
      <c r="Q92" s="88"/>
      <c r="R92" s="91" t="str">
        <f t="shared" si="8"/>
        <v/>
      </c>
      <c r="S92" s="91"/>
      <c r="T92" s="92" t="str">
        <f t="shared" si="9"/>
        <v/>
      </c>
      <c r="U92" s="92"/>
    </row>
    <row r="93" spans="2:21" x14ac:dyDescent="0.2">
      <c r="B93" s="19">
        <v>85</v>
      </c>
      <c r="C93" s="87" t="str">
        <f t="shared" si="6"/>
        <v/>
      </c>
      <c r="D93" s="87"/>
      <c r="E93" s="19"/>
      <c r="F93" s="8"/>
      <c r="G93" s="19" t="s">
        <v>4</v>
      </c>
      <c r="H93" s="88"/>
      <c r="I93" s="88"/>
      <c r="J93" s="19"/>
      <c r="K93" s="87" t="str">
        <f t="shared" si="5"/>
        <v/>
      </c>
      <c r="L93" s="87"/>
      <c r="M93" s="6" t="str">
        <f t="shared" si="7"/>
        <v/>
      </c>
      <c r="N93" s="19"/>
      <c r="O93" s="8"/>
      <c r="P93" s="88"/>
      <c r="Q93" s="88"/>
      <c r="R93" s="91" t="str">
        <f t="shared" si="8"/>
        <v/>
      </c>
      <c r="S93" s="91"/>
      <c r="T93" s="92" t="str">
        <f t="shared" si="9"/>
        <v/>
      </c>
      <c r="U93" s="92"/>
    </row>
    <row r="94" spans="2:21" x14ac:dyDescent="0.2">
      <c r="B94" s="19">
        <v>86</v>
      </c>
      <c r="C94" s="87" t="str">
        <f t="shared" si="6"/>
        <v/>
      </c>
      <c r="D94" s="87"/>
      <c r="E94" s="19"/>
      <c r="F94" s="8"/>
      <c r="G94" s="19" t="s">
        <v>3</v>
      </c>
      <c r="H94" s="88"/>
      <c r="I94" s="88"/>
      <c r="J94" s="19"/>
      <c r="K94" s="87" t="str">
        <f t="shared" si="5"/>
        <v/>
      </c>
      <c r="L94" s="87"/>
      <c r="M94" s="6" t="str">
        <f t="shared" si="7"/>
        <v/>
      </c>
      <c r="N94" s="19"/>
      <c r="O94" s="8"/>
      <c r="P94" s="88"/>
      <c r="Q94" s="88"/>
      <c r="R94" s="91" t="str">
        <f t="shared" si="8"/>
        <v/>
      </c>
      <c r="S94" s="91"/>
      <c r="T94" s="92" t="str">
        <f t="shared" si="9"/>
        <v/>
      </c>
      <c r="U94" s="92"/>
    </row>
    <row r="95" spans="2:21" x14ac:dyDescent="0.2">
      <c r="B95" s="19">
        <v>87</v>
      </c>
      <c r="C95" s="87" t="str">
        <f t="shared" si="6"/>
        <v/>
      </c>
      <c r="D95" s="87"/>
      <c r="E95" s="19"/>
      <c r="F95" s="8"/>
      <c r="G95" s="19" t="s">
        <v>4</v>
      </c>
      <c r="H95" s="88"/>
      <c r="I95" s="88"/>
      <c r="J95" s="19"/>
      <c r="K95" s="87" t="str">
        <f t="shared" si="5"/>
        <v/>
      </c>
      <c r="L95" s="87"/>
      <c r="M95" s="6" t="str">
        <f t="shared" si="7"/>
        <v/>
      </c>
      <c r="N95" s="19"/>
      <c r="O95" s="8"/>
      <c r="P95" s="88"/>
      <c r="Q95" s="88"/>
      <c r="R95" s="91" t="str">
        <f t="shared" si="8"/>
        <v/>
      </c>
      <c r="S95" s="91"/>
      <c r="T95" s="92" t="str">
        <f t="shared" si="9"/>
        <v/>
      </c>
      <c r="U95" s="92"/>
    </row>
    <row r="96" spans="2:21" x14ac:dyDescent="0.2">
      <c r="B96" s="19">
        <v>88</v>
      </c>
      <c r="C96" s="87" t="str">
        <f t="shared" si="6"/>
        <v/>
      </c>
      <c r="D96" s="87"/>
      <c r="E96" s="19"/>
      <c r="F96" s="8"/>
      <c r="G96" s="19" t="s">
        <v>3</v>
      </c>
      <c r="H96" s="88"/>
      <c r="I96" s="88"/>
      <c r="J96" s="19"/>
      <c r="K96" s="87" t="str">
        <f t="shared" si="5"/>
        <v/>
      </c>
      <c r="L96" s="87"/>
      <c r="M96" s="6" t="str">
        <f t="shared" si="7"/>
        <v/>
      </c>
      <c r="N96" s="19"/>
      <c r="O96" s="8"/>
      <c r="P96" s="88"/>
      <c r="Q96" s="88"/>
      <c r="R96" s="91" t="str">
        <f t="shared" si="8"/>
        <v/>
      </c>
      <c r="S96" s="91"/>
      <c r="T96" s="92" t="str">
        <f t="shared" si="9"/>
        <v/>
      </c>
      <c r="U96" s="92"/>
    </row>
    <row r="97" spans="2:21" x14ac:dyDescent="0.2">
      <c r="B97" s="19">
        <v>89</v>
      </c>
      <c r="C97" s="87" t="str">
        <f t="shared" si="6"/>
        <v/>
      </c>
      <c r="D97" s="87"/>
      <c r="E97" s="19"/>
      <c r="F97" s="8"/>
      <c r="G97" s="19" t="s">
        <v>4</v>
      </c>
      <c r="H97" s="88"/>
      <c r="I97" s="88"/>
      <c r="J97" s="19"/>
      <c r="K97" s="87" t="str">
        <f t="shared" si="5"/>
        <v/>
      </c>
      <c r="L97" s="87"/>
      <c r="M97" s="6" t="str">
        <f t="shared" si="7"/>
        <v/>
      </c>
      <c r="N97" s="19"/>
      <c r="O97" s="8"/>
      <c r="P97" s="88"/>
      <c r="Q97" s="88"/>
      <c r="R97" s="91" t="str">
        <f t="shared" si="8"/>
        <v/>
      </c>
      <c r="S97" s="91"/>
      <c r="T97" s="92" t="str">
        <f t="shared" si="9"/>
        <v/>
      </c>
      <c r="U97" s="92"/>
    </row>
    <row r="98" spans="2:21" x14ac:dyDescent="0.2">
      <c r="B98" s="19">
        <v>90</v>
      </c>
      <c r="C98" s="87" t="str">
        <f t="shared" si="6"/>
        <v/>
      </c>
      <c r="D98" s="87"/>
      <c r="E98" s="19"/>
      <c r="F98" s="8"/>
      <c r="G98" s="19" t="s">
        <v>3</v>
      </c>
      <c r="H98" s="88"/>
      <c r="I98" s="88"/>
      <c r="J98" s="19"/>
      <c r="K98" s="87" t="str">
        <f t="shared" si="5"/>
        <v/>
      </c>
      <c r="L98" s="87"/>
      <c r="M98" s="6" t="str">
        <f t="shared" si="7"/>
        <v/>
      </c>
      <c r="N98" s="19"/>
      <c r="O98" s="8"/>
      <c r="P98" s="88"/>
      <c r="Q98" s="88"/>
      <c r="R98" s="91" t="str">
        <f t="shared" si="8"/>
        <v/>
      </c>
      <c r="S98" s="91"/>
      <c r="T98" s="92" t="str">
        <f t="shared" si="9"/>
        <v/>
      </c>
      <c r="U98" s="92"/>
    </row>
    <row r="99" spans="2:21" x14ac:dyDescent="0.2">
      <c r="B99" s="19">
        <v>91</v>
      </c>
      <c r="C99" s="87" t="str">
        <f t="shared" si="6"/>
        <v/>
      </c>
      <c r="D99" s="87"/>
      <c r="E99" s="19"/>
      <c r="F99" s="8"/>
      <c r="G99" s="19" t="s">
        <v>4</v>
      </c>
      <c r="H99" s="88"/>
      <c r="I99" s="88"/>
      <c r="J99" s="19"/>
      <c r="K99" s="87" t="str">
        <f t="shared" si="5"/>
        <v/>
      </c>
      <c r="L99" s="87"/>
      <c r="M99" s="6" t="str">
        <f t="shared" si="7"/>
        <v/>
      </c>
      <c r="N99" s="19"/>
      <c r="O99" s="8"/>
      <c r="P99" s="88"/>
      <c r="Q99" s="88"/>
      <c r="R99" s="91" t="str">
        <f t="shared" si="8"/>
        <v/>
      </c>
      <c r="S99" s="91"/>
      <c r="T99" s="92" t="str">
        <f t="shared" si="9"/>
        <v/>
      </c>
      <c r="U99" s="92"/>
    </row>
    <row r="100" spans="2:21" x14ac:dyDescent="0.2">
      <c r="B100" s="19">
        <v>92</v>
      </c>
      <c r="C100" s="87" t="str">
        <f t="shared" si="6"/>
        <v/>
      </c>
      <c r="D100" s="87"/>
      <c r="E100" s="19"/>
      <c r="F100" s="8"/>
      <c r="G100" s="19" t="s">
        <v>4</v>
      </c>
      <c r="H100" s="88"/>
      <c r="I100" s="88"/>
      <c r="J100" s="19"/>
      <c r="K100" s="87" t="str">
        <f t="shared" si="5"/>
        <v/>
      </c>
      <c r="L100" s="87"/>
      <c r="M100" s="6" t="str">
        <f t="shared" si="7"/>
        <v/>
      </c>
      <c r="N100" s="19"/>
      <c r="O100" s="8"/>
      <c r="P100" s="88"/>
      <c r="Q100" s="88"/>
      <c r="R100" s="91" t="str">
        <f t="shared" si="8"/>
        <v/>
      </c>
      <c r="S100" s="91"/>
      <c r="T100" s="92" t="str">
        <f t="shared" si="9"/>
        <v/>
      </c>
      <c r="U100" s="92"/>
    </row>
    <row r="101" spans="2:21" x14ac:dyDescent="0.2">
      <c r="B101" s="19">
        <v>93</v>
      </c>
      <c r="C101" s="87" t="str">
        <f t="shared" si="6"/>
        <v/>
      </c>
      <c r="D101" s="87"/>
      <c r="E101" s="19"/>
      <c r="F101" s="8"/>
      <c r="G101" s="19" t="s">
        <v>3</v>
      </c>
      <c r="H101" s="88"/>
      <c r="I101" s="88"/>
      <c r="J101" s="19"/>
      <c r="K101" s="87" t="str">
        <f t="shared" si="5"/>
        <v/>
      </c>
      <c r="L101" s="87"/>
      <c r="M101" s="6" t="str">
        <f t="shared" si="7"/>
        <v/>
      </c>
      <c r="N101" s="19"/>
      <c r="O101" s="8"/>
      <c r="P101" s="88"/>
      <c r="Q101" s="88"/>
      <c r="R101" s="91" t="str">
        <f t="shared" si="8"/>
        <v/>
      </c>
      <c r="S101" s="91"/>
      <c r="T101" s="92" t="str">
        <f t="shared" si="9"/>
        <v/>
      </c>
      <c r="U101" s="92"/>
    </row>
    <row r="102" spans="2:21" x14ac:dyDescent="0.2">
      <c r="B102" s="19">
        <v>94</v>
      </c>
      <c r="C102" s="87" t="str">
        <f t="shared" si="6"/>
        <v/>
      </c>
      <c r="D102" s="87"/>
      <c r="E102" s="19"/>
      <c r="F102" s="8"/>
      <c r="G102" s="19" t="s">
        <v>3</v>
      </c>
      <c r="H102" s="88"/>
      <c r="I102" s="88"/>
      <c r="J102" s="19"/>
      <c r="K102" s="87" t="str">
        <f t="shared" si="5"/>
        <v/>
      </c>
      <c r="L102" s="87"/>
      <c r="M102" s="6" t="str">
        <f t="shared" si="7"/>
        <v/>
      </c>
      <c r="N102" s="19"/>
      <c r="O102" s="8"/>
      <c r="P102" s="88"/>
      <c r="Q102" s="88"/>
      <c r="R102" s="91" t="str">
        <f t="shared" si="8"/>
        <v/>
      </c>
      <c r="S102" s="91"/>
      <c r="T102" s="92" t="str">
        <f t="shared" si="9"/>
        <v/>
      </c>
      <c r="U102" s="92"/>
    </row>
    <row r="103" spans="2:21" x14ac:dyDescent="0.2">
      <c r="B103" s="19">
        <v>95</v>
      </c>
      <c r="C103" s="87" t="str">
        <f t="shared" si="6"/>
        <v/>
      </c>
      <c r="D103" s="87"/>
      <c r="E103" s="19"/>
      <c r="F103" s="8"/>
      <c r="G103" s="19" t="s">
        <v>3</v>
      </c>
      <c r="H103" s="88"/>
      <c r="I103" s="88"/>
      <c r="J103" s="19"/>
      <c r="K103" s="87" t="str">
        <f t="shared" si="5"/>
        <v/>
      </c>
      <c r="L103" s="87"/>
      <c r="M103" s="6" t="str">
        <f t="shared" si="7"/>
        <v/>
      </c>
      <c r="N103" s="19"/>
      <c r="O103" s="8"/>
      <c r="P103" s="88"/>
      <c r="Q103" s="88"/>
      <c r="R103" s="91" t="str">
        <f t="shared" si="8"/>
        <v/>
      </c>
      <c r="S103" s="91"/>
      <c r="T103" s="92" t="str">
        <f t="shared" si="9"/>
        <v/>
      </c>
      <c r="U103" s="92"/>
    </row>
    <row r="104" spans="2:21" x14ac:dyDescent="0.2">
      <c r="B104" s="19">
        <v>96</v>
      </c>
      <c r="C104" s="87" t="str">
        <f t="shared" si="6"/>
        <v/>
      </c>
      <c r="D104" s="87"/>
      <c r="E104" s="19"/>
      <c r="F104" s="8"/>
      <c r="G104" s="19" t="s">
        <v>4</v>
      </c>
      <c r="H104" s="88"/>
      <c r="I104" s="88"/>
      <c r="J104" s="19"/>
      <c r="K104" s="87" t="str">
        <f t="shared" si="5"/>
        <v/>
      </c>
      <c r="L104" s="87"/>
      <c r="M104" s="6" t="str">
        <f t="shared" si="7"/>
        <v/>
      </c>
      <c r="N104" s="19"/>
      <c r="O104" s="8"/>
      <c r="P104" s="88"/>
      <c r="Q104" s="88"/>
      <c r="R104" s="91" t="str">
        <f t="shared" si="8"/>
        <v/>
      </c>
      <c r="S104" s="91"/>
      <c r="T104" s="92" t="str">
        <f t="shared" si="9"/>
        <v/>
      </c>
      <c r="U104" s="92"/>
    </row>
    <row r="105" spans="2:21" x14ac:dyDescent="0.2">
      <c r="B105" s="19">
        <v>97</v>
      </c>
      <c r="C105" s="87" t="str">
        <f t="shared" si="6"/>
        <v/>
      </c>
      <c r="D105" s="87"/>
      <c r="E105" s="19"/>
      <c r="F105" s="8"/>
      <c r="G105" s="19" t="s">
        <v>3</v>
      </c>
      <c r="H105" s="88"/>
      <c r="I105" s="88"/>
      <c r="J105" s="19"/>
      <c r="K105" s="87" t="str">
        <f t="shared" si="5"/>
        <v/>
      </c>
      <c r="L105" s="87"/>
      <c r="M105" s="6" t="str">
        <f t="shared" si="7"/>
        <v/>
      </c>
      <c r="N105" s="19"/>
      <c r="O105" s="8"/>
      <c r="P105" s="88"/>
      <c r="Q105" s="88"/>
      <c r="R105" s="91" t="str">
        <f t="shared" si="8"/>
        <v/>
      </c>
      <c r="S105" s="91"/>
      <c r="T105" s="92" t="str">
        <f t="shared" si="9"/>
        <v/>
      </c>
      <c r="U105" s="92"/>
    </row>
    <row r="106" spans="2:21" x14ac:dyDescent="0.2">
      <c r="B106" s="19">
        <v>98</v>
      </c>
      <c r="C106" s="87" t="str">
        <f t="shared" si="6"/>
        <v/>
      </c>
      <c r="D106" s="87"/>
      <c r="E106" s="19"/>
      <c r="F106" s="8"/>
      <c r="G106" s="19" t="s">
        <v>4</v>
      </c>
      <c r="H106" s="88"/>
      <c r="I106" s="88"/>
      <c r="J106" s="19"/>
      <c r="K106" s="87" t="str">
        <f t="shared" si="5"/>
        <v/>
      </c>
      <c r="L106" s="87"/>
      <c r="M106" s="6" t="str">
        <f t="shared" si="7"/>
        <v/>
      </c>
      <c r="N106" s="19"/>
      <c r="O106" s="8"/>
      <c r="P106" s="88"/>
      <c r="Q106" s="88"/>
      <c r="R106" s="91" t="str">
        <f t="shared" si="8"/>
        <v/>
      </c>
      <c r="S106" s="91"/>
      <c r="T106" s="92" t="str">
        <f t="shared" si="9"/>
        <v/>
      </c>
      <c r="U106" s="92"/>
    </row>
    <row r="107" spans="2:21" x14ac:dyDescent="0.2">
      <c r="B107" s="19">
        <v>99</v>
      </c>
      <c r="C107" s="87" t="str">
        <f t="shared" si="6"/>
        <v/>
      </c>
      <c r="D107" s="87"/>
      <c r="E107" s="19"/>
      <c r="F107" s="8"/>
      <c r="G107" s="19" t="s">
        <v>4</v>
      </c>
      <c r="H107" s="88"/>
      <c r="I107" s="88"/>
      <c r="J107" s="19"/>
      <c r="K107" s="87" t="str">
        <f t="shared" si="5"/>
        <v/>
      </c>
      <c r="L107" s="87"/>
      <c r="M107" s="6" t="str">
        <f t="shared" si="7"/>
        <v/>
      </c>
      <c r="N107" s="19"/>
      <c r="O107" s="8"/>
      <c r="P107" s="88"/>
      <c r="Q107" s="88"/>
      <c r="R107" s="91" t="str">
        <f t="shared" si="8"/>
        <v/>
      </c>
      <c r="S107" s="91"/>
      <c r="T107" s="92" t="str">
        <f t="shared" si="9"/>
        <v/>
      </c>
      <c r="U107" s="92"/>
    </row>
    <row r="108" spans="2:21" x14ac:dyDescent="0.2">
      <c r="B108" s="19">
        <v>100</v>
      </c>
      <c r="C108" s="87" t="str">
        <f t="shared" si="6"/>
        <v/>
      </c>
      <c r="D108" s="87"/>
      <c r="E108" s="19"/>
      <c r="F108" s="8"/>
      <c r="G108" s="19" t="s">
        <v>3</v>
      </c>
      <c r="H108" s="88"/>
      <c r="I108" s="88"/>
      <c r="J108" s="19"/>
      <c r="K108" s="87" t="str">
        <f t="shared" si="5"/>
        <v/>
      </c>
      <c r="L108" s="87"/>
      <c r="M108" s="6" t="str">
        <f t="shared" si="7"/>
        <v/>
      </c>
      <c r="N108" s="19"/>
      <c r="O108" s="8"/>
      <c r="P108" s="88"/>
      <c r="Q108" s="88"/>
      <c r="R108" s="91" t="str">
        <f t="shared" si="8"/>
        <v/>
      </c>
      <c r="S108" s="91"/>
      <c r="T108" s="92" t="str">
        <f t="shared" si="9"/>
        <v/>
      </c>
      <c r="U108" s="92"/>
    </row>
    <row r="109" spans="2:21"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FIBトレード　EURUSD</vt:lpstr>
      <vt:lpstr>FIBトレード　USDJPY</vt:lpstr>
      <vt:lpstr>画像</vt:lpstr>
      <vt:lpstr>気づき</vt:lpstr>
      <vt:lpstr>検証シート　FIB2.0</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清本 裕子</cp:lastModifiedBy>
  <cp:revision/>
  <cp:lastPrinted>2015-07-15T10:17:15Z</cp:lastPrinted>
  <dcterms:created xsi:type="dcterms:W3CDTF">2013-10-09T23:04:08Z</dcterms:created>
  <dcterms:modified xsi:type="dcterms:W3CDTF">2019-09-13T15:47:34Z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