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<sst xmlns="http://schemas.openxmlformats.org/spreadsheetml/2006/main" uniqueCount="78">
  <si>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</si>
  <si>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</si>
  <si>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</si>
  <si>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</si>
  <si>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</si>
  <si>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</si>
  <si>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</si>
  <si>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</si>
  <si>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</si>
  <si>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</si>
  <si>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</si>
  <si>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</si>
  <si>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</si>
  <si>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</si>
  <si>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</si>
  <si>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</si>
  <si>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</si>
  <si>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</si>
  <si>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USDCHF</t>
  </si>
  <si>
    <t>時間足</t>
  </si>
  <si>
    <t>日足</t>
  </si>
  <si>
    <t>当初資金</t>
  </si>
  <si>
    <t>最終資金</t>
  </si>
  <si>
    <t>エントリー理由</t>
  </si>
  <si>
    <t>CMA Fibo1.61</t>
  </si>
  <si>
    <t>決済理由</t>
  </si>
  <si>
    <t>・Fibo161</t>
  </si>
  <si>
    <t>損益金額</t>
  </si>
  <si>
    <t>損益pips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</si>
  <si>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</si>
  <si>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</si>
  <si>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</si>
  <si>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</si>
  <si>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</si>
  <si>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</si>
  <si>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</si>
  <si>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</si>
  <si>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</si>
  <si>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</si>
  <si>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</si>
  <si>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</si>
  <si>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</si>
  <si>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</si>
  <si>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</si>
  <si>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</si>
  <si>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</si>
  <si>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</si>
  <si>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</si>
  <si>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</si>
  <si>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</si>
  <si>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</si>
  <si>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</si>
  <si>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</si>
  <si>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</si>
  <si>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</si>
  <si>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EURUSD</t>
  </si>
  <si>
    <t>10MA・20MAの両方の上側にキャンドルがあれば買い方向、下側なら売り方向。MAに触れてPB出現でエントリー待ち、PB高値or安値ブレイクでエントリー。</t>
  </si>
  <si>
    <t>・フィボナッチターゲット1.5で決済</t>
  </si>
  <si>
    <t>最大ドローアップ金額</t>
  </si>
  <si>
    <t>検証シート　FIB2.0</t>
  </si>
  <si>
    <t>・フィボナッチターゲット2.0で決済</t>
  </si>
  <si>
    <t>画像</t>
  </si>
  <si>
    <t>気づき</t>
  </si>
  <si>
    <t>気付き　質問</t>
  </si>
  <si>
    <t>感想</t>
  </si>
  <si>
    <t>今後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</si>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</sst>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9" borderId="8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10</xdr:col>
      <xdr:colOff>38100</xdr:colOff>
      <xdr:row>22</xdr:row>
      <xdr:rowOff>92313</xdr:rowOff>
    </xdr:to>
    <xdr:pic>
      <xdr:nvPicPr>
        <xdr:cNvPr id="2" name="スクリーンショット 2019-09-13 22.04.3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876301" y="-725607"/>
          <a:ext cx="7620001" cy="42960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543616</xdr:colOff>
      <xdr:row>0</xdr:row>
      <xdr:rowOff>0</xdr:rowOff>
    </xdr:from>
    <xdr:to>
      <xdr:col>19</xdr:col>
      <xdr:colOff>416616</xdr:colOff>
      <xdr:row>22</xdr:row>
      <xdr:rowOff>92313</xdr:rowOff>
    </xdr:to>
    <xdr:pic>
      <xdr:nvPicPr>
        <xdr:cNvPr id="3" name="スクリーンショット 2019-09-13 22.07.0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7350816" y="-725607"/>
          <a:ext cx="7620001" cy="42960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19</xdr:col>
      <xdr:colOff>726128</xdr:colOff>
      <xdr:row>0</xdr:row>
      <xdr:rowOff>0</xdr:rowOff>
    </xdr:from>
    <xdr:to>
      <xdr:col>29</xdr:col>
      <xdr:colOff>599128</xdr:colOff>
      <xdr:row>22</xdr:row>
      <xdr:rowOff>92313</xdr:rowOff>
    </xdr:to>
    <xdr:pic>
      <xdr:nvPicPr>
        <xdr:cNvPr id="4" name="スクリーンショット 2019-09-13 22.09.24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5280328" y="-725607"/>
          <a:ext cx="7620001" cy="42960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22</xdr:row>
      <xdr:rowOff>9386</xdr:rowOff>
    </xdr:from>
    <xdr:to>
      <xdr:col>10</xdr:col>
      <xdr:colOff>38100</xdr:colOff>
      <xdr:row>45</xdr:row>
      <xdr:rowOff>142975</xdr:rowOff>
    </xdr:to>
    <xdr:pic>
      <xdr:nvPicPr>
        <xdr:cNvPr id="5" name="スクリーンショット 2019-09-13 22.14.58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-876301" y="4213086"/>
          <a:ext cx="7620001" cy="4296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543616</xdr:colOff>
      <xdr:row>22</xdr:row>
      <xdr:rowOff>9386</xdr:rowOff>
    </xdr:from>
    <xdr:to>
      <xdr:col>19</xdr:col>
      <xdr:colOff>416616</xdr:colOff>
      <xdr:row>45</xdr:row>
      <xdr:rowOff>142975</xdr:rowOff>
    </xdr:to>
    <xdr:pic>
      <xdr:nvPicPr>
        <xdr:cNvPr id="6" name="スクリーンショット 2019-09-13 22.16.11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7350816" y="4213086"/>
          <a:ext cx="7620001" cy="4296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19</xdr:col>
      <xdr:colOff>726128</xdr:colOff>
      <xdr:row>22</xdr:row>
      <xdr:rowOff>9386</xdr:rowOff>
    </xdr:from>
    <xdr:to>
      <xdr:col>29</xdr:col>
      <xdr:colOff>599128</xdr:colOff>
      <xdr:row>45</xdr:row>
      <xdr:rowOff>142975</xdr:rowOff>
    </xdr:to>
    <xdr:pic>
      <xdr:nvPicPr>
        <xdr:cNvPr id="7" name="スクリーンショット 2019-09-13 22.17.35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5280328" y="4213086"/>
          <a:ext cx="7620001" cy="4296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49</xdr:row>
      <xdr:rowOff>61755</xdr:rowOff>
    </xdr:from>
    <xdr:to>
      <xdr:col>10</xdr:col>
      <xdr:colOff>38100</xdr:colOff>
      <xdr:row>73</xdr:row>
      <xdr:rowOff>14369</xdr:rowOff>
    </xdr:to>
    <xdr:pic>
      <xdr:nvPicPr>
        <xdr:cNvPr id="8" name="スクリーンショット 2019-09-13 22.22.32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-876301" y="9151780"/>
          <a:ext cx="7620001" cy="4296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75</xdr:row>
      <xdr:rowOff>114806</xdr:rowOff>
    </xdr:from>
    <xdr:to>
      <xdr:col>10</xdr:col>
      <xdr:colOff>38100</xdr:colOff>
      <xdr:row>99</xdr:row>
      <xdr:rowOff>67420</xdr:rowOff>
    </xdr:to>
    <xdr:pic>
      <xdr:nvPicPr>
        <xdr:cNvPr id="9" name="スクリーンショット 2019-09-13 22.26.39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-876301" y="13910181"/>
          <a:ext cx="7620001" cy="4296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543616</xdr:colOff>
      <xdr:row>75</xdr:row>
      <xdr:rowOff>114806</xdr:rowOff>
    </xdr:from>
    <xdr:to>
      <xdr:col>19</xdr:col>
      <xdr:colOff>416616</xdr:colOff>
      <xdr:row>99</xdr:row>
      <xdr:rowOff>67420</xdr:rowOff>
    </xdr:to>
    <xdr:pic>
      <xdr:nvPicPr>
        <xdr:cNvPr id="10" name="スクリーンショット 2019-09-13 22.31.03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7350816" y="13910181"/>
          <a:ext cx="7620001" cy="4296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19</xdr:col>
      <xdr:colOff>726128</xdr:colOff>
      <xdr:row>75</xdr:row>
      <xdr:rowOff>114806</xdr:rowOff>
    </xdr:from>
    <xdr:to>
      <xdr:col>29</xdr:col>
      <xdr:colOff>599128</xdr:colOff>
      <xdr:row>99</xdr:row>
      <xdr:rowOff>67420</xdr:rowOff>
    </xdr:to>
    <xdr:pic>
      <xdr:nvPicPr>
        <xdr:cNvPr id="11" name="スクリーンショット 2019-09-13 22.34.57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5280328" y="13910181"/>
          <a:ext cx="7620001" cy="4296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101</xdr:row>
      <xdr:rowOff>167857</xdr:rowOff>
    </xdr:from>
    <xdr:to>
      <xdr:col>10</xdr:col>
      <xdr:colOff>38100</xdr:colOff>
      <xdr:row>125</xdr:row>
      <xdr:rowOff>120470</xdr:rowOff>
    </xdr:to>
    <xdr:pic>
      <xdr:nvPicPr>
        <xdr:cNvPr id="12" name="スクリーンショット 2019-09-13 22.38.25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-876301" y="18668582"/>
          <a:ext cx="7620001" cy="42960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543616</xdr:colOff>
      <xdr:row>101</xdr:row>
      <xdr:rowOff>167857</xdr:rowOff>
    </xdr:from>
    <xdr:to>
      <xdr:col>19</xdr:col>
      <xdr:colOff>416616</xdr:colOff>
      <xdr:row>125</xdr:row>
      <xdr:rowOff>120470</xdr:rowOff>
    </xdr:to>
    <xdr:pic>
      <xdr:nvPicPr>
        <xdr:cNvPr id="13" name="スクリーンショット 2019-09-13 22.41.13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7350816" y="18668582"/>
          <a:ext cx="7620001" cy="42960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59</v>
      </c>
      <c r="C15" s="3"/>
      <c r="D15" s="3"/>
    </row>
    <row r="16">
      <c r="B16" s="4"/>
      <c r="C16" t="s" s="4">
        <v>5</v>
      </c>
      <c r="D16" t="s" s="5">
        <v>59</v>
      </c>
    </row>
    <row r="17">
      <c r="B17" t="s" s="3">
        <v>61</v>
      </c>
      <c r="C17" s="3"/>
      <c r="D17" s="3"/>
    </row>
    <row r="18">
      <c r="B18" s="4"/>
      <c r="C18" t="s" s="4">
        <v>5</v>
      </c>
      <c r="D18" t="s" s="5">
        <v>61</v>
      </c>
    </row>
    <row r="19">
      <c r="B19" t="s" s="3">
        <v>62</v>
      </c>
      <c r="C19" s="3"/>
      <c r="D19" s="3"/>
    </row>
    <row r="20">
      <c r="B20" s="4"/>
      <c r="C20" t="s" s="4">
        <v>5</v>
      </c>
      <c r="D20" t="s" s="5">
        <v>62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74</v>
      </c>
      <c r="C23" s="3"/>
      <c r="D23" s="3"/>
    </row>
    <row r="24">
      <c r="B24" s="4"/>
      <c r="C24" t="s" s="4">
        <v>5</v>
      </c>
      <c r="D24" t="s" s="5">
        <v>74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71429" defaultRowHeight="13.5" customHeight="1" outlineLevelRow="0" outlineLevelCol="0"/>
  <cols>
    <col min="1" max="5" width="8.73438" style="6" customWidth="1"/>
    <col min="6" max="256" width="8.73438" style="6" customWidth="1"/>
  </cols>
  <sheetData>
    <row r="1" ht="16" customHeight="1">
      <c r="A1" s="7"/>
      <c r="B1" s="7"/>
      <c r="C1" s="7"/>
      <c r="D1" s="7"/>
      <c r="E1" s="7"/>
    </row>
    <row r="2" ht="16" customHeight="1">
      <c r="A2" t="s" s="8">
        <v>6</v>
      </c>
      <c r="B2" s="7"/>
      <c r="C2" s="7"/>
      <c r="D2" s="7"/>
      <c r="E2" s="7"/>
    </row>
    <row r="3" ht="16" customHeight="1">
      <c r="A3" s="9">
        <v>100000</v>
      </c>
      <c r="B3" s="7"/>
      <c r="C3" s="7"/>
      <c r="D3" s="7"/>
      <c r="E3" s="7"/>
    </row>
    <row r="4" ht="16" customHeight="1">
      <c r="A4" s="7"/>
      <c r="B4" s="7"/>
      <c r="C4" s="7"/>
      <c r="D4" s="7"/>
      <c r="E4" s="7"/>
    </row>
    <row r="5" ht="16" customHeight="1">
      <c r="A5" t="s" s="8">
        <v>7</v>
      </c>
      <c r="B5" s="7"/>
      <c r="C5" s="7"/>
      <c r="D5" s="7"/>
      <c r="E5" s="7"/>
    </row>
    <row r="6" ht="16" customHeight="1">
      <c r="A6" t="s" s="8">
        <v>8</v>
      </c>
      <c r="B6" s="9">
        <v>90</v>
      </c>
      <c r="C6" s="7"/>
      <c r="D6" s="7"/>
      <c r="E6" s="7"/>
    </row>
    <row r="7" ht="16" customHeight="1">
      <c r="A7" t="s" s="8">
        <v>9</v>
      </c>
      <c r="B7" s="9">
        <v>90</v>
      </c>
      <c r="C7" s="7"/>
      <c r="D7" s="7"/>
      <c r="E7" s="7"/>
    </row>
    <row r="8" ht="16" customHeight="1">
      <c r="A8" t="s" s="8">
        <v>10</v>
      </c>
      <c r="B8" s="9">
        <v>110</v>
      </c>
      <c r="C8" s="7"/>
      <c r="D8" s="7"/>
      <c r="E8" s="7"/>
    </row>
    <row r="9" ht="16" customHeight="1">
      <c r="A9" t="s" s="8">
        <v>11</v>
      </c>
      <c r="B9" s="9">
        <v>120</v>
      </c>
      <c r="C9" s="7"/>
      <c r="D9" s="7"/>
      <c r="E9" s="7"/>
    </row>
    <row r="10" ht="16" customHeight="1">
      <c r="A10" t="s" s="8">
        <v>12</v>
      </c>
      <c r="B10" s="9">
        <v>150</v>
      </c>
      <c r="C10" s="7"/>
      <c r="D10" s="7"/>
      <c r="E10" s="7"/>
    </row>
    <row r="11" ht="16" customHeight="1">
      <c r="A11" t="s" s="8">
        <v>13</v>
      </c>
      <c r="B11" s="9">
        <v>100</v>
      </c>
      <c r="C11" s="7"/>
      <c r="D11" s="7"/>
      <c r="E11" s="7"/>
    </row>
    <row r="12" ht="16" customHeight="1">
      <c r="A12" t="s" s="8">
        <v>14</v>
      </c>
      <c r="B12" s="9">
        <v>80</v>
      </c>
      <c r="C12" s="7"/>
      <c r="D12" s="7"/>
      <c r="E12" s="7"/>
    </row>
    <row r="13" ht="16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10" customWidth="1"/>
    <col min="2" max="18" width="6.57812" style="10" customWidth="1"/>
    <col min="19" max="21" width="8.73438" style="10" customWidth="1"/>
    <col min="22" max="23" hidden="1" width="8.71429" style="10" customWidth="1"/>
    <col min="24" max="25" width="8.73438" style="10" customWidth="1"/>
    <col min="26" max="256" width="8.73438" style="1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101413.238594651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1413.238594650880</v>
      </c>
      <c r="E4" s="27"/>
      <c r="F4" t="s" s="14">
        <v>28</v>
      </c>
      <c r="G4" s="15"/>
      <c r="H4" s="28">
        <f>SUM($T$9:$U$108)</f>
        <v>84.09999999999999</v>
      </c>
      <c r="I4" s="19"/>
      <c r="J4" s="15"/>
      <c r="K4" s="15"/>
      <c r="L4" s="21"/>
      <c r="M4" s="21"/>
      <c r="N4" t="s" s="14">
        <v>29</v>
      </c>
      <c r="O4" s="15"/>
      <c r="P4" s="29">
        <f>MAX(Y1:Y993)</f>
        <v>0.0301290322580659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2</v>
      </c>
      <c r="D5" t="s" s="14">
        <v>31</v>
      </c>
      <c r="E5" s="30">
        <f>COUNTIF($R$9:$R$990,"&lt;0")</f>
        <v>1</v>
      </c>
      <c r="F5" t="s" s="14">
        <v>32</v>
      </c>
      <c r="G5" s="30">
        <f>COUNTIF($R$9:$R$990,"=0")</f>
        <v>1</v>
      </c>
      <c r="H5" t="s" s="14">
        <v>33</v>
      </c>
      <c r="I5" s="29">
        <f>C5/SUM(C5,E5,G5)</f>
        <v>0.5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43558</v>
      </c>
      <c r="G9" t="s" s="18">
        <v>52</v>
      </c>
      <c r="H9" s="30">
        <v>0.91813</v>
      </c>
      <c r="I9" s="19"/>
      <c r="J9" s="30">
        <v>168</v>
      </c>
      <c r="K9" s="21">
        <f>IF(J9="","",C9*0.03)</f>
        <v>3000</v>
      </c>
      <c r="L9" s="21"/>
      <c r="M9" s="64">
        <f>IF(J9="","",(K9/J9)/LOOKUP(RIGHT($D$2,3),'定数'!$A$6:$A$13,'定数'!$B$6:$B$13))</f>
        <v>0.162337662337662</v>
      </c>
      <c r="N9" s="30">
        <v>2012</v>
      </c>
      <c r="O9" s="63">
        <v>43594</v>
      </c>
      <c r="P9" s="30">
        <v>0.9292</v>
      </c>
      <c r="Q9" s="19"/>
      <c r="R9" s="27">
        <f>IF(P9="","",T9*M9*LOOKUP(RIGHT($D$2,3),'定数'!$A$6:$A$13,'定数'!$B$6:$B$13))</f>
        <v>1976.785714285710</v>
      </c>
      <c r="S9" s="65"/>
      <c r="T9" s="66">
        <f>IF(P9="","",IF(G9="買",(P9-H9),(H9-P9))*IF(RIGHT($D$2,3)="JPY",100,10000))</f>
        <v>110.7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101976.785714286</v>
      </c>
      <c r="D10" s="21"/>
      <c r="E10" s="30">
        <v>2012</v>
      </c>
      <c r="F10" s="63">
        <v>43587</v>
      </c>
      <c r="G10" t="s" s="18">
        <v>52</v>
      </c>
      <c r="H10" s="30">
        <v>0.91499</v>
      </c>
      <c r="I10" s="19"/>
      <c r="J10" s="30">
        <v>79</v>
      </c>
      <c r="K10" s="69">
        <f>IF(J10="","",C10*0.03)</f>
        <v>3059.303571428580</v>
      </c>
      <c r="L10" s="70"/>
      <c r="M10" s="64">
        <f>IF(J10="","",(K10/J10)/LOOKUP(RIGHT($D$2,3),'定数'!$A$6:$A$13,'定数'!$B$6:$B$13))</f>
        <v>0.352048742396845</v>
      </c>
      <c r="N10" s="30">
        <v>2012</v>
      </c>
      <c r="O10" s="63">
        <v>43589</v>
      </c>
      <c r="P10" s="30">
        <v>0.92167</v>
      </c>
      <c r="Q10" s="19"/>
      <c r="R10" s="27">
        <f>IF(P10="","",T10*M10*LOOKUP(RIGHT($D$2,3),'定数'!$A$6:$A$13,'定数'!$B$6:$B$13))</f>
        <v>2586.854159132020</v>
      </c>
      <c r="S10" s="65"/>
      <c r="T10" s="66">
        <f>IF(P10="","",IF(G10="買",(P10-H10),(H10-P10))*IF(RIGHT($D$2,3)="JPY",100,10000))</f>
        <v>66.8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101976.785714286</v>
      </c>
      <c r="Y10" s="7"/>
    </row>
    <row r="11" ht="16" customHeight="1">
      <c r="A11" s="13"/>
      <c r="B11" s="30">
        <v>3</v>
      </c>
      <c r="C11" s="21">
        <f>IF(R10="","",C10+R10)</f>
        <v>104563.639873418</v>
      </c>
      <c r="D11" s="21"/>
      <c r="E11" s="30">
        <v>2012</v>
      </c>
      <c r="F11" s="63">
        <v>43606</v>
      </c>
      <c r="G11" t="s" s="18">
        <v>53</v>
      </c>
      <c r="H11" s="30">
        <v>0.93732</v>
      </c>
      <c r="I11" s="19"/>
      <c r="J11" s="30">
        <v>93</v>
      </c>
      <c r="K11" s="69">
        <f>IF(J11="","",C11*0.03)</f>
        <v>3136.909196202540</v>
      </c>
      <c r="L11" s="70"/>
      <c r="M11" s="64">
        <f>IF(J11="","",(K11/J11)/LOOKUP(RIGHT($D$2,3),'定数'!$A$6:$A$13,'定数'!$B$6:$B$13))</f>
        <v>0.306638240098</v>
      </c>
      <c r="N11" s="30">
        <v>2012</v>
      </c>
      <c r="O11" s="63">
        <v>43608</v>
      </c>
      <c r="P11" s="30">
        <v>0.9466599999999999</v>
      </c>
      <c r="Q11" s="19"/>
      <c r="R11" s="27">
        <f>IF(P11="","",T11*M11*LOOKUP(RIGHT($D$2,3),'定数'!$A$6:$A$13,'定数'!$B$6:$B$13))</f>
        <v>-3150.401278766850</v>
      </c>
      <c r="S11" s="65"/>
      <c r="T11" s="66">
        <f>IF(P11="","",IF(G11="買",(P11-H11),(H11-P11))*IF(RIGHT($D$2,3)="JPY",100,10000))</f>
        <v>-93.40000000000001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104563.639873418</v>
      </c>
      <c r="Y11" s="72">
        <f>IF(X11&lt;&gt;"",1-(C11/X11),"")</f>
        <v>0</v>
      </c>
    </row>
    <row r="12" ht="16" customHeight="1">
      <c r="A12" s="13"/>
      <c r="B12" s="30">
        <v>4</v>
      </c>
      <c r="C12" s="21">
        <f>IF(R11="","",C11+R11)</f>
        <v>101413.238594651</v>
      </c>
      <c r="D12" s="21"/>
      <c r="E12" s="30">
        <v>2012</v>
      </c>
      <c r="F12" s="63">
        <v>43677</v>
      </c>
      <c r="G12" t="s" s="18">
        <v>53</v>
      </c>
      <c r="H12" s="30">
        <v>0.9749</v>
      </c>
      <c r="I12" s="19"/>
      <c r="J12" s="30">
        <v>215</v>
      </c>
      <c r="K12" s="69">
        <f>IF(J12="","",C12*0.03)</f>
        <v>3042.397157839530</v>
      </c>
      <c r="L12" s="70"/>
      <c r="M12" s="64">
        <f>IF(J12="","",(K12/J12)/LOOKUP(RIGHT($D$2,3),'定数'!$A$6:$A$13,'定数'!$B$6:$B$13))</f>
        <v>0.12864258595516</v>
      </c>
      <c r="N12" s="30">
        <v>2012</v>
      </c>
      <c r="O12" s="63">
        <v>43699</v>
      </c>
      <c r="P12" s="30">
        <v>0.96112</v>
      </c>
      <c r="Q12" s="19"/>
      <c r="R12" s="27">
        <f>IF(P12="","",T12*M12*LOOKUP(RIGHT($D$2,3),'定数'!$A$6:$A$13,'定数'!$B$6:$B$13))</f>
        <v>0</v>
      </c>
      <c r="S12" s="65"/>
      <c r="T12" s="66"/>
      <c r="U12" s="66"/>
      <c r="V12" t="s" s="73">
        <f>IF(T12&lt;&gt;"",IF(T12&gt;0,1+V11,0),"")</f>
      </c>
      <c r="W12" t="s" s="74">
        <f>IF(T12&lt;&gt;"",IF(T12&lt;0,1+W11,0),"")</f>
      </c>
      <c r="X12" s="71">
        <f>IF(C12&lt;&gt;"",MAX(X11,C12),"")</f>
        <v>104563.639873418</v>
      </c>
      <c r="Y12" s="72">
        <f>IF(X12&lt;&gt;"",1-(C12/X12),"")</f>
        <v>0.0301290322580659</v>
      </c>
    </row>
    <row r="13" ht="16" customHeight="1">
      <c r="A13" s="13"/>
      <c r="B13" s="30">
        <v>5</v>
      </c>
      <c r="C13" s="21">
        <f>IF(R12="","",C12+R12)</f>
        <v>101413.238594651</v>
      </c>
      <c r="D13" s="21"/>
      <c r="E13" s="19"/>
      <c r="F13" s="63"/>
      <c r="G13" s="19"/>
      <c r="H13" s="19"/>
      <c r="I13" s="19"/>
      <c r="J13" s="19"/>
      <c r="K13" t="s" s="75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6">
        <f>IF(P13="","",IF(G13="買",(P13-H13),(H13-P13))*IF(RIGHT($D$2,3)="JPY",100,10000))</f>
      </c>
      <c r="U13" s="66"/>
      <c r="V13" t="s" s="73">
        <f>IF(T13&lt;&gt;"",IF(T13&gt;0,1+V12,0),"")</f>
      </c>
      <c r="W13" t="s" s="74">
        <f>IF(T13&lt;&gt;"",IF(T13&lt;0,1+W12,0),"")</f>
      </c>
      <c r="X13" s="71">
        <f>IF(C13&lt;&gt;"",MAX(X12,C13),"")</f>
        <v>104563.639873418</v>
      </c>
      <c r="Y13" s="72">
        <f>IF(X13&lt;&gt;"",1-(C13/X13),"")</f>
        <v>0.0301290322580659</v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5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6">
        <f>IF(P14="","",IF(G14="買",(P14-H14),(H14-P14))*IF(RIGHT($D$2,3)="JPY",100,10000))</f>
      </c>
      <c r="U14" s="66"/>
      <c r="V14" t="s" s="73">
        <f>IF(T14&lt;&gt;"",IF(T14&gt;0,1+V13,0),"")</f>
      </c>
      <c r="W14" t="s" s="74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5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6">
        <f>IF(P15="","",IF(G15="買",(P15-H15),(H15-P15))*IF(RIGHT($D$2,3)="JPY",100,10000))</f>
      </c>
      <c r="U15" s="66"/>
      <c r="V15" t="s" s="73">
        <f>IF(T15&lt;&gt;"",IF(T15&gt;0,1+V14,0),"")</f>
      </c>
      <c r="W15" t="s" s="74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5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6">
        <f>IF(P16="","",IF(G16="買",(P16-H16),(H16-P16))*IF(RIGHT($D$2,3)="JPY",100,10000))</f>
      </c>
      <c r="U16" s="66"/>
      <c r="V16" t="s" s="73">
        <f>IF(T16&lt;&gt;"",IF(T16&gt;0,1+V15,0),"")</f>
      </c>
      <c r="W16" t="s" s="74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5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6">
        <f>IF(P17="","",IF(G17="買",(P17-H17),(H17-P17))*IF(RIGHT($D$2,3)="JPY",100,10000))</f>
      </c>
      <c r="U17" s="66"/>
      <c r="V17" t="s" s="73">
        <f>IF(T17&lt;&gt;"",IF(T17&gt;0,1+V16,0),"")</f>
      </c>
      <c r="W17" t="s" s="74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5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6">
        <f>IF(P18="","",IF(G18="買",(P18-H18),(H18-P18))*IF(RIGHT($D$2,3)="JPY",100,10000))</f>
      </c>
      <c r="U18" s="66"/>
      <c r="V18" t="s" s="73">
        <f>IF(T18&lt;&gt;"",IF(T18&gt;0,1+V17,0),"")</f>
      </c>
      <c r="W18" t="s" s="74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5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6">
        <f>IF(P19="","",IF(G19="買",(P19-H19),(H19-P19))*IF(RIGHT($D$2,3)="JPY",100,10000))</f>
      </c>
      <c r="U19" s="66"/>
      <c r="V19" t="s" s="73">
        <f>IF(T19&lt;&gt;"",IF(T19&gt;0,1+V18,0),"")</f>
      </c>
      <c r="W19" t="s" s="74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5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6">
        <f>IF(P20="","",IF(G20="買",(P20-H20),(H20-P20))*IF(RIGHT($D$2,3)="JPY",100,10000))</f>
      </c>
      <c r="U20" s="66"/>
      <c r="V20" t="s" s="73">
        <f>IF(T20&lt;&gt;"",IF(T20&gt;0,1+V19,0),"")</f>
      </c>
      <c r="W20" t="s" s="74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5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6">
        <f>IF(P21="","",IF(G21="買",(P21-H21),(H21-P21))*IF(RIGHT($D$2,3)="JPY",100,10000))</f>
      </c>
      <c r="U21" s="66"/>
      <c r="V21" t="s" s="73">
        <f>IF(T21&lt;&gt;"",IF(T21&gt;0,1+V20,0),"")</f>
      </c>
      <c r="W21" t="s" s="74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5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6">
        <f>IF(P22="","",IF(G22="買",(P22-H22),(H22-P22))*IF(RIGHT($D$2,3)="JPY",100,10000))</f>
      </c>
      <c r="U22" s="66"/>
      <c r="V22" t="s" s="73">
        <f>IF(T22&lt;&gt;"",IF(T22&gt;0,1+V21,0),"")</f>
      </c>
      <c r="W22" t="s" s="74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5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6">
        <f>IF(P23="","",IF(G23="買",(P23-H23),(H23-P23))*IF(RIGHT($D$2,3)="JPY",100,10000))</f>
      </c>
      <c r="U23" s="66"/>
      <c r="V23" s="56">
        <f>IF(S23&lt;&gt;"",IF(S23&lt;0,1+V22,0),"")</f>
      </c>
      <c r="W23" t="s" s="74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5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6">
        <f>IF(P24="","",IF(G24="買",(P24-H24),(H24-P24))*IF(RIGHT($D$2,3)="JPY",100,10000))</f>
      </c>
      <c r="U24" s="66"/>
      <c r="V24" s="56">
        <f>IF(S24&lt;&gt;"",IF(S24&lt;0,1+V23,0),"")</f>
      </c>
      <c r="W24" t="s" s="74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5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6">
        <f>IF(P25="","",IF(G25="買",(P25-H25),(H25-P25))*IF(RIGHT($D$2,3)="JPY",100,10000))</f>
      </c>
      <c r="U25" s="66"/>
      <c r="V25" s="56">
        <f>IF(S25&lt;&gt;"",IF(S25&lt;0,1+V24,0),"")</f>
      </c>
      <c r="W25" t="s" s="74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5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6">
        <f>IF(P26="","",IF(G26="買",(P26-H26),(H26-P26))*IF(RIGHT($D$2,3)="JPY",100,10000))</f>
      </c>
      <c r="U26" s="66"/>
      <c r="V26" s="56">
        <f>IF(S26&lt;&gt;"",IF(S26&lt;0,1+V25,0),"")</f>
      </c>
      <c r="W26" t="s" s="74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5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6">
        <f>IF(P27="","",IF(G27="買",(P27-H27),(H27-P27))*IF(RIGHT($D$2,3)="JPY",100,10000))</f>
      </c>
      <c r="U27" s="66"/>
      <c r="V27" s="56">
        <f>IF(S27&lt;&gt;"",IF(S27&lt;0,1+V26,0),"")</f>
      </c>
      <c r="W27" t="s" s="74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5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6">
        <f>IF(P28="","",IF(G28="買",(P28-H28),(H28-P28))*IF(RIGHT($D$2,3)="JPY",100,10000))</f>
      </c>
      <c r="U28" s="66"/>
      <c r="V28" s="56">
        <f>IF(S28&lt;&gt;"",IF(S28&lt;0,1+V27,0),"")</f>
      </c>
      <c r="W28" t="s" s="74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5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6">
        <f>IF(P29="","",IF(G29="買",(P29-H29),(H29-P29))*IF(RIGHT($D$2,3)="JPY",100,10000))</f>
      </c>
      <c r="U29" s="66"/>
      <c r="V29" s="56">
        <f>IF(S29&lt;&gt;"",IF(S29&lt;0,1+V28,0),"")</f>
      </c>
      <c r="W29" t="s" s="74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5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6">
        <f>IF(P30="","",IF(G30="買",(P30-H30),(H30-P30))*IF(RIGHT($D$2,3)="JPY",100,10000))</f>
      </c>
      <c r="U30" s="66"/>
      <c r="V30" s="56">
        <f>IF(S30&lt;&gt;"",IF(S30&lt;0,1+V29,0),"")</f>
      </c>
      <c r="W30" t="s" s="74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5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6">
        <f>IF(P31="","",IF(G31="買",(P31-H31),(H31-P31))*IF(RIGHT($D$2,3)="JPY",100,10000))</f>
      </c>
      <c r="U31" s="66"/>
      <c r="V31" s="56">
        <f>IF(S31&lt;&gt;"",IF(S31&lt;0,1+V30,0),"")</f>
      </c>
      <c r="W31" t="s" s="74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5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6">
        <f>IF(P32="","",IF(G32="買",(P32-H32),(H32-P32))*IF(RIGHT($D$2,3)="JPY",100,10000))</f>
      </c>
      <c r="U32" s="66"/>
      <c r="V32" s="56">
        <f>IF(S32&lt;&gt;"",IF(S32&lt;0,1+V31,0),"")</f>
      </c>
      <c r="W32" t="s" s="74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5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6">
        <f>IF(P33="","",IF(G33="買",(P33-H33),(H33-P33))*IF(RIGHT($D$2,3)="JPY",100,10000))</f>
      </c>
      <c r="U33" s="66"/>
      <c r="V33" s="56">
        <f>IF(S33&lt;&gt;"",IF(S33&lt;0,1+V32,0),"")</f>
      </c>
      <c r="W33" t="s" s="74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5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6">
        <f>IF(P34="","",IF(G34="買",(P34-H34),(H34-P34))*IF(RIGHT($D$2,3)="JPY",100,10000))</f>
      </c>
      <c r="U34" s="66"/>
      <c r="V34" s="56">
        <f>IF(S34&lt;&gt;"",IF(S34&lt;0,1+V33,0),"")</f>
      </c>
      <c r="W34" t="s" s="74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5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6">
        <f>IF(P35="","",IF(G35="買",(P35-H35),(H35-P35))*IF(RIGHT($D$2,3)="JPY",100,10000))</f>
      </c>
      <c r="U35" s="66"/>
      <c r="V35" s="56">
        <f>IF(S35&lt;&gt;"",IF(S35&lt;0,1+V34,0),"")</f>
      </c>
      <c r="W35" t="s" s="74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5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6">
        <f>IF(P36="","",IF(G36="買",(P36-H36),(H36-P36))*IF(RIGHT($D$2,3)="JPY",100,10000))</f>
      </c>
      <c r="U36" s="66"/>
      <c r="V36" s="56">
        <f>IF(S36&lt;&gt;"",IF(S36&lt;0,1+V35,0),"")</f>
      </c>
      <c r="W36" t="s" s="74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5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6">
        <f>IF(P37="","",IF(G37="買",(P37-H37),(H37-P37))*IF(RIGHT($D$2,3)="JPY",100,10000))</f>
      </c>
      <c r="U37" s="66"/>
      <c r="V37" s="56">
        <f>IF(S37&lt;&gt;"",IF(S37&lt;0,1+V36,0),"")</f>
      </c>
      <c r="W37" t="s" s="74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5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6">
        <f>IF(P38="","",IF(G38="買",(P38-H38),(H38-P38))*IF(RIGHT($D$2,3)="JPY",100,10000))</f>
      </c>
      <c r="U38" s="66"/>
      <c r="V38" s="56">
        <f>IF(S38&lt;&gt;"",IF(S38&lt;0,1+V37,0),"")</f>
      </c>
      <c r="W38" t="s" s="74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5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6">
        <f>IF(P39="","",IF(G39="買",(P39-H39),(H39-P39))*IF(RIGHT($D$2,3)="JPY",100,10000))</f>
      </c>
      <c r="U39" s="66"/>
      <c r="V39" s="56">
        <f>IF(S39&lt;&gt;"",IF(S39&lt;0,1+V38,0),"")</f>
      </c>
      <c r="W39" t="s" s="74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5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6">
        <f>IF(P40="","",IF(G40="買",(P40-H40),(H40-P40))*IF(RIGHT($D$2,3)="JPY",100,10000))</f>
      </c>
      <c r="U40" s="66"/>
      <c r="V40" s="56">
        <f>IF(S40&lt;&gt;"",IF(S40&lt;0,1+V39,0),"")</f>
      </c>
      <c r="W40" t="s" s="74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5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6">
        <f>IF(P41="","",IF(G41="買",(P41-H41),(H41-P41))*IF(RIGHT($D$2,3)="JPY",100,10000))</f>
      </c>
      <c r="U41" s="66"/>
      <c r="V41" s="56">
        <f>IF(S41&lt;&gt;"",IF(S41&lt;0,1+V40,0),"")</f>
      </c>
      <c r="W41" t="s" s="74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5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6">
        <f>IF(P42="","",IF(G42="買",(P42-H42),(H42-P42))*IF(RIGHT($D$2,3)="JPY",100,10000))</f>
      </c>
      <c r="U42" s="66"/>
      <c r="V42" s="56">
        <f>IF(S42&lt;&gt;"",IF(S42&lt;0,1+V41,0),"")</f>
      </c>
      <c r="W42" t="s" s="74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5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6">
        <f>IF(P43="","",IF(G43="買",(P43-H43),(H43-P43))*IF(RIGHT($D$2,3)="JPY",100,10000))</f>
      </c>
      <c r="U43" s="66"/>
      <c r="V43" s="56">
        <f>IF(S43&lt;&gt;"",IF(S43&lt;0,1+V42,0),"")</f>
      </c>
      <c r="W43" t="s" s="74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5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6">
        <f>IF(P44="","",IF(G44="買",(P44-H44),(H44-P44))*IF(RIGHT($D$2,3)="JPY",100,10000))</f>
      </c>
      <c r="U44" s="66"/>
      <c r="V44" s="56">
        <f>IF(S44&lt;&gt;"",IF(S44&lt;0,1+V43,0),"")</f>
      </c>
      <c r="W44" t="s" s="74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5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6">
        <f>IF(P45="","",IF(G45="買",(P45-H45),(H45-P45))*IF(RIGHT($D$2,3)="JPY",100,10000))</f>
      </c>
      <c r="U45" s="66"/>
      <c r="V45" s="56">
        <f>IF(S45&lt;&gt;"",IF(S45&lt;0,1+V44,0),"")</f>
      </c>
      <c r="W45" t="s" s="74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5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6">
        <f>IF(P46="","",IF(G46="買",(P46-H46),(H46-P46))*IF(RIGHT($D$2,3)="JPY",100,10000))</f>
      </c>
      <c r="U46" s="66"/>
      <c r="V46" s="56">
        <f>IF(S46&lt;&gt;"",IF(S46&lt;0,1+V45,0),"")</f>
      </c>
      <c r="W46" t="s" s="74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5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6">
        <f>IF(P47="","",IF(G47="買",(P47-H47),(H47-P47))*IF(RIGHT($D$2,3)="JPY",100,10000))</f>
      </c>
      <c r="U47" s="66"/>
      <c r="V47" s="56">
        <f>IF(S47&lt;&gt;"",IF(S47&lt;0,1+V46,0),"")</f>
      </c>
      <c r="W47" t="s" s="74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5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6">
        <f>IF(P48="","",IF(G48="買",(P48-H48),(H48-P48))*IF(RIGHT($D$2,3)="JPY",100,10000))</f>
      </c>
      <c r="U48" s="66"/>
      <c r="V48" s="56">
        <f>IF(S48&lt;&gt;"",IF(S48&lt;0,1+V47,0),"")</f>
      </c>
      <c r="W48" t="s" s="74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5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6">
        <f>IF(P49="","",IF(G49="買",(P49-H49),(H49-P49))*IF(RIGHT($D$2,3)="JPY",100,10000))</f>
      </c>
      <c r="U49" s="66"/>
      <c r="V49" s="56">
        <f>IF(S49&lt;&gt;"",IF(S49&lt;0,1+V48,0),"")</f>
      </c>
      <c r="W49" t="s" s="74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5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6">
        <f>IF(P50="","",IF(G50="買",(P50-H50),(H50-P50))*IF(RIGHT($D$2,3)="JPY",100,10000))</f>
      </c>
      <c r="U50" s="66"/>
      <c r="V50" s="56">
        <f>IF(S50&lt;&gt;"",IF(S50&lt;0,1+V49,0),"")</f>
      </c>
      <c r="W50" t="s" s="74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5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6">
        <f>IF(P51="","",IF(G51="買",(P51-H51),(H51-P51))*IF(RIGHT($D$2,3)="JPY",100,10000))</f>
      </c>
      <c r="U51" s="66"/>
      <c r="V51" s="56">
        <f>IF(S51&lt;&gt;"",IF(S51&lt;0,1+V50,0),"")</f>
      </c>
      <c r="W51" t="s" s="74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5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6">
        <f>IF(P52="","",IF(G52="買",(P52-H52),(H52-P52))*IF(RIGHT($D$2,3)="JPY",100,10000))</f>
      </c>
      <c r="U52" s="66"/>
      <c r="V52" s="56">
        <f>IF(S52&lt;&gt;"",IF(S52&lt;0,1+V51,0),"")</f>
      </c>
      <c r="W52" t="s" s="74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5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6">
        <f>IF(P53="","",IF(G53="買",(P53-H53),(H53-P53))*IF(RIGHT($D$2,3)="JPY",100,10000))</f>
      </c>
      <c r="U53" s="66"/>
      <c r="V53" s="56">
        <f>IF(S53&lt;&gt;"",IF(S53&lt;0,1+V52,0),"")</f>
      </c>
      <c r="W53" t="s" s="74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5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6">
        <f>IF(P54="","",IF(G54="買",(P54-H54),(H54-P54))*IF(RIGHT($D$2,3)="JPY",100,10000))</f>
      </c>
      <c r="U54" s="66"/>
      <c r="V54" s="56">
        <f>IF(S54&lt;&gt;"",IF(S54&lt;0,1+V53,0),"")</f>
      </c>
      <c r="W54" t="s" s="74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5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6">
        <f>IF(P55="","",IF(G55="買",(P55-H55),(H55-P55))*IF(RIGHT($D$2,3)="JPY",100,10000))</f>
      </c>
      <c r="U55" s="66"/>
      <c r="V55" s="56">
        <f>IF(S55&lt;&gt;"",IF(S55&lt;0,1+V54,0),"")</f>
      </c>
      <c r="W55" t="s" s="74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5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6">
        <f>IF(P56="","",IF(G56="買",(P56-H56),(H56-P56))*IF(RIGHT($D$2,3)="JPY",100,10000))</f>
      </c>
      <c r="U56" s="66"/>
      <c r="V56" s="56">
        <f>IF(S56&lt;&gt;"",IF(S56&lt;0,1+V55,0),"")</f>
      </c>
      <c r="W56" t="s" s="74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5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6">
        <f>IF(P57="","",IF(G57="買",(P57-H57),(H57-P57))*IF(RIGHT($D$2,3)="JPY",100,10000))</f>
      </c>
      <c r="U57" s="66"/>
      <c r="V57" s="56">
        <f>IF(S57&lt;&gt;"",IF(S57&lt;0,1+V56,0),"")</f>
      </c>
      <c r="W57" t="s" s="74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5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6">
        <f>IF(P58="","",IF(G58="買",(P58-H58),(H58-P58))*IF(RIGHT($D$2,3)="JPY",100,10000))</f>
      </c>
      <c r="U58" s="66"/>
      <c r="V58" s="56">
        <f>IF(S58&lt;&gt;"",IF(S58&lt;0,1+V57,0),"")</f>
      </c>
      <c r="W58" t="s" s="74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5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6">
        <f>IF(P59="","",IF(G59="買",(P59-H59),(H59-P59))*IF(RIGHT($D$2,3)="JPY",100,10000))</f>
      </c>
      <c r="U59" s="66"/>
      <c r="V59" s="56">
        <f>IF(S59&lt;&gt;"",IF(S59&lt;0,1+V58,0),"")</f>
      </c>
      <c r="W59" t="s" s="74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5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6">
        <f>IF(P60="","",IF(G60="買",(P60-H60),(H60-P60))*IF(RIGHT($D$2,3)="JPY",100,10000))</f>
      </c>
      <c r="U60" s="66"/>
      <c r="V60" s="56">
        <f>IF(S60&lt;&gt;"",IF(S60&lt;0,1+V59,0),"")</f>
      </c>
      <c r="W60" t="s" s="74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5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6">
        <f>IF(P61="","",IF(G61="買",(P61-H61),(H61-P61))*IF(RIGHT($D$2,3)="JPY",100,10000))</f>
      </c>
      <c r="U61" s="66"/>
      <c r="V61" s="56">
        <f>IF(S61&lt;&gt;"",IF(S61&lt;0,1+V60,0),"")</f>
      </c>
      <c r="W61" t="s" s="74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5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6">
        <f>IF(P62="","",IF(G62="買",(P62-H62),(H62-P62))*IF(RIGHT($D$2,3)="JPY",100,10000))</f>
      </c>
      <c r="U62" s="66"/>
      <c r="V62" s="56">
        <f>IF(S62&lt;&gt;"",IF(S62&lt;0,1+V61,0),"")</f>
      </c>
      <c r="W62" t="s" s="74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5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6">
        <f>IF(P63="","",IF(G63="買",(P63-H63),(H63-P63))*IF(RIGHT($D$2,3)="JPY",100,10000))</f>
      </c>
      <c r="U63" s="66"/>
      <c r="V63" s="56">
        <f>IF(S63&lt;&gt;"",IF(S63&lt;0,1+V62,0),"")</f>
      </c>
      <c r="W63" t="s" s="74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5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6">
        <f>IF(P64="","",IF(G64="買",(P64-H64),(H64-P64))*IF(RIGHT($D$2,3)="JPY",100,10000))</f>
      </c>
      <c r="U64" s="66"/>
      <c r="V64" s="56">
        <f>IF(S64&lt;&gt;"",IF(S64&lt;0,1+V63,0),"")</f>
      </c>
      <c r="W64" t="s" s="74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5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6">
        <f>IF(P65="","",IF(G65="買",(P65-H65),(H65-P65))*IF(RIGHT($D$2,3)="JPY",100,10000))</f>
      </c>
      <c r="U65" s="66"/>
      <c r="V65" s="56">
        <f>IF(S65&lt;&gt;"",IF(S65&lt;0,1+V64,0),"")</f>
      </c>
      <c r="W65" t="s" s="74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5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6">
        <f>IF(P66="","",IF(G66="買",(P66-H66),(H66-P66))*IF(RIGHT($D$2,3)="JPY",100,10000))</f>
      </c>
      <c r="U66" s="66"/>
      <c r="V66" s="56">
        <f>IF(S66&lt;&gt;"",IF(S66&lt;0,1+V65,0),"")</f>
      </c>
      <c r="W66" t="s" s="74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5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6">
        <f>IF(P67="","",IF(G67="買",(P67-H67),(H67-P67))*IF(RIGHT($D$2,3)="JPY",100,10000))</f>
      </c>
      <c r="U67" s="66"/>
      <c r="V67" s="56">
        <f>IF(S67&lt;&gt;"",IF(S67&lt;0,1+V66,0),"")</f>
      </c>
      <c r="W67" t="s" s="74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5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6">
        <f>IF(P68="","",IF(G68="買",(P68-H68),(H68-P68))*IF(RIGHT($D$2,3)="JPY",100,10000))</f>
      </c>
      <c r="U68" s="66"/>
      <c r="V68" s="56">
        <f>IF(S68&lt;&gt;"",IF(S68&lt;0,1+V67,0),"")</f>
      </c>
      <c r="W68" t="s" s="74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5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6">
        <f>IF(P69="","",IF(G69="買",(P69-H69),(H69-P69))*IF(RIGHT($D$2,3)="JPY",100,10000))</f>
      </c>
      <c r="U69" s="66"/>
      <c r="V69" s="56">
        <f>IF(S69&lt;&gt;"",IF(S69&lt;0,1+V68,0),"")</f>
      </c>
      <c r="W69" t="s" s="74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5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6">
        <f>IF(P70="","",IF(G70="買",(P70-H70),(H70-P70))*IF(RIGHT($D$2,3)="JPY",100,10000))</f>
      </c>
      <c r="U70" s="66"/>
      <c r="V70" s="56">
        <f>IF(S70&lt;&gt;"",IF(S70&lt;0,1+V69,0),"")</f>
      </c>
      <c r="W70" t="s" s="74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5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6">
        <f>IF(P71="","",IF(G71="買",(P71-H71),(H71-P71))*IF(RIGHT($D$2,3)="JPY",100,10000))</f>
      </c>
      <c r="U71" s="66"/>
      <c r="V71" s="56">
        <f>IF(S71&lt;&gt;"",IF(S71&lt;0,1+V70,0),"")</f>
      </c>
      <c r="W71" t="s" s="74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5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6">
        <f>IF(P72="","",IF(G72="買",(P72-H72),(H72-P72))*IF(RIGHT($D$2,3)="JPY",100,10000))</f>
      </c>
      <c r="U72" s="66"/>
      <c r="V72" s="56">
        <f>IF(S72&lt;&gt;"",IF(S72&lt;0,1+V71,0),"")</f>
      </c>
      <c r="W72" t="s" s="74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5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6">
        <f>IF(P73="","",IF(G73="買",(P73-H73),(H73-P73))*IF(RIGHT($D$2,3)="JPY",100,10000))</f>
      </c>
      <c r="U73" s="66"/>
      <c r="V73" s="56">
        <f>IF(S73&lt;&gt;"",IF(S73&lt;0,1+V72,0),"")</f>
      </c>
      <c r="W73" t="s" s="74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5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6">
        <f>IF(P74="","",IF(G74="買",(P74-H74),(H74-P74))*IF(RIGHT($D$2,3)="JPY",100,10000))</f>
      </c>
      <c r="U74" s="66"/>
      <c r="V74" s="56">
        <f>IF(S74&lt;&gt;"",IF(S74&lt;0,1+V73,0),"")</f>
      </c>
      <c r="W74" t="s" s="74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5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6">
        <f>IF(P75="","",IF(G75="買",(P75-H75),(H75-P75))*IF(RIGHT($D$2,3)="JPY",100,10000))</f>
      </c>
      <c r="U75" s="66"/>
      <c r="V75" s="56">
        <f>IF(S75&lt;&gt;"",IF(S75&lt;0,1+V74,0),"")</f>
      </c>
      <c r="W75" t="s" s="74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5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6">
        <f>IF(P76="","",IF(G76="買",(P76-H76),(H76-P76))*IF(RIGHT($D$2,3)="JPY",100,10000))</f>
      </c>
      <c r="U76" s="66"/>
      <c r="V76" s="56">
        <f>IF(S76&lt;&gt;"",IF(S76&lt;0,1+V75,0),"")</f>
      </c>
      <c r="W76" t="s" s="74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5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6">
        <f>IF(P77="","",IF(G77="買",(P77-H77),(H77-P77))*IF(RIGHT($D$2,3)="JPY",100,10000))</f>
      </c>
      <c r="U77" s="66"/>
      <c r="V77" s="56">
        <f>IF(S77&lt;&gt;"",IF(S77&lt;0,1+V76,0),"")</f>
      </c>
      <c r="W77" t="s" s="74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5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6">
        <f>IF(P78="","",IF(G78="買",(P78-H78),(H78-P78))*IF(RIGHT($D$2,3)="JPY",100,10000))</f>
      </c>
      <c r="U78" s="66"/>
      <c r="V78" s="56">
        <f>IF(S78&lt;&gt;"",IF(S78&lt;0,1+V77,0),"")</f>
      </c>
      <c r="W78" t="s" s="74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5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6">
        <f>IF(P79="","",IF(G79="買",(P79-H79),(H79-P79))*IF(RIGHT($D$2,3)="JPY",100,10000))</f>
      </c>
      <c r="U79" s="66"/>
      <c r="V79" s="56">
        <f>IF(S79&lt;&gt;"",IF(S79&lt;0,1+V78,0),"")</f>
      </c>
      <c r="W79" t="s" s="74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5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6">
        <f>IF(P80="","",IF(G80="買",(P80-H80),(H80-P80))*IF(RIGHT($D$2,3)="JPY",100,10000))</f>
      </c>
      <c r="U80" s="66"/>
      <c r="V80" s="56">
        <f>IF(S80&lt;&gt;"",IF(S80&lt;0,1+V79,0),"")</f>
      </c>
      <c r="W80" t="s" s="74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5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6">
        <f>IF(P81="","",IF(G81="買",(P81-H81),(H81-P81))*IF(RIGHT($D$2,3)="JPY",100,10000))</f>
      </c>
      <c r="U81" s="66"/>
      <c r="V81" s="56">
        <f>IF(S81&lt;&gt;"",IF(S81&lt;0,1+V80,0),"")</f>
      </c>
      <c r="W81" t="s" s="74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5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6">
        <f>IF(P82="","",IF(G82="買",(P82-H82),(H82-P82))*IF(RIGHT($D$2,3)="JPY",100,10000))</f>
      </c>
      <c r="U82" s="66"/>
      <c r="V82" s="56">
        <f>IF(S82&lt;&gt;"",IF(S82&lt;0,1+V81,0),"")</f>
      </c>
      <c r="W82" t="s" s="74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5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6">
        <f>IF(P83="","",IF(G83="買",(P83-H83),(H83-P83))*IF(RIGHT($D$2,3)="JPY",100,10000))</f>
      </c>
      <c r="U83" s="66"/>
      <c r="V83" s="56">
        <f>IF(S83&lt;&gt;"",IF(S83&lt;0,1+V82,0),"")</f>
      </c>
      <c r="W83" t="s" s="74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5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6">
        <f>IF(P84="","",IF(G84="買",(P84-H84),(H84-P84))*IF(RIGHT($D$2,3)="JPY",100,10000))</f>
      </c>
      <c r="U84" s="66"/>
      <c r="V84" s="56">
        <f>IF(S84&lt;&gt;"",IF(S84&lt;0,1+V83,0),"")</f>
      </c>
      <c r="W84" t="s" s="74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5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6">
        <f>IF(P85="","",IF(G85="買",(P85-H85),(H85-P85))*IF(RIGHT($D$2,3)="JPY",100,10000))</f>
      </c>
      <c r="U85" s="66"/>
      <c r="V85" s="56">
        <f>IF(S85&lt;&gt;"",IF(S85&lt;0,1+V84,0),"")</f>
      </c>
      <c r="W85" t="s" s="74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5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6">
        <f>IF(P86="","",IF(G86="買",(P86-H86),(H86-P86))*IF(RIGHT($D$2,3)="JPY",100,10000))</f>
      </c>
      <c r="U86" s="66"/>
      <c r="V86" s="56">
        <f>IF(S86&lt;&gt;"",IF(S86&lt;0,1+V85,0),"")</f>
      </c>
      <c r="W86" t="s" s="74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5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6">
        <f>IF(P87="","",IF(G87="買",(P87-H87),(H87-P87))*IF(RIGHT($D$2,3)="JPY",100,10000))</f>
      </c>
      <c r="U87" s="66"/>
      <c r="V87" s="56">
        <f>IF(S87&lt;&gt;"",IF(S87&lt;0,1+V86,0),"")</f>
      </c>
      <c r="W87" t="s" s="74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5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6">
        <f>IF(P88="","",IF(G88="買",(P88-H88),(H88-P88))*IF(RIGHT($D$2,3)="JPY",100,10000))</f>
      </c>
      <c r="U88" s="66"/>
      <c r="V88" s="56">
        <f>IF(S88&lt;&gt;"",IF(S88&lt;0,1+V87,0),"")</f>
      </c>
      <c r="W88" t="s" s="74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5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6">
        <f>IF(P89="","",IF(G89="買",(P89-H89),(H89-P89))*IF(RIGHT($D$2,3)="JPY",100,10000))</f>
      </c>
      <c r="U89" s="66"/>
      <c r="V89" s="56">
        <f>IF(S89&lt;&gt;"",IF(S89&lt;0,1+V88,0),"")</f>
      </c>
      <c r="W89" t="s" s="74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5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6">
        <f>IF(P90="","",IF(G90="買",(P90-H90),(H90-P90))*IF(RIGHT($D$2,3)="JPY",100,10000))</f>
      </c>
      <c r="U90" s="66"/>
      <c r="V90" s="56">
        <f>IF(S90&lt;&gt;"",IF(S90&lt;0,1+V89,0),"")</f>
      </c>
      <c r="W90" t="s" s="74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5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6">
        <f>IF(P91="","",IF(G91="買",(P91-H91),(H91-P91))*IF(RIGHT($D$2,3)="JPY",100,10000))</f>
      </c>
      <c r="U91" s="66"/>
      <c r="V91" s="56">
        <f>IF(S91&lt;&gt;"",IF(S91&lt;0,1+V90,0),"")</f>
      </c>
      <c r="W91" t="s" s="74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5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6">
        <f>IF(P92="","",IF(G92="買",(P92-H92),(H92-P92))*IF(RIGHT($D$2,3)="JPY",100,10000))</f>
      </c>
      <c r="U92" s="66"/>
      <c r="V92" s="56">
        <f>IF(S92&lt;&gt;"",IF(S92&lt;0,1+V91,0),"")</f>
      </c>
      <c r="W92" t="s" s="74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5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6">
        <f>IF(P93="","",IF(G93="買",(P93-H93),(H93-P93))*IF(RIGHT($D$2,3)="JPY",100,10000))</f>
      </c>
      <c r="U93" s="66"/>
      <c r="V93" s="56">
        <f>IF(S93&lt;&gt;"",IF(S93&lt;0,1+V92,0),"")</f>
      </c>
      <c r="W93" t="s" s="74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5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6">
        <f>IF(P94="","",IF(G94="買",(P94-H94),(H94-P94))*IF(RIGHT($D$2,3)="JPY",100,10000))</f>
      </c>
      <c r="U94" s="66"/>
      <c r="V94" s="56">
        <f>IF(S94&lt;&gt;"",IF(S94&lt;0,1+V93,0),"")</f>
      </c>
      <c r="W94" t="s" s="74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5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6">
        <f>IF(P95="","",IF(G95="買",(P95-H95),(H95-P95))*IF(RIGHT($D$2,3)="JPY",100,10000))</f>
      </c>
      <c r="U95" s="66"/>
      <c r="V95" s="56">
        <f>IF(S95&lt;&gt;"",IF(S95&lt;0,1+V94,0),"")</f>
      </c>
      <c r="W95" t="s" s="74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5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6">
        <f>IF(P96="","",IF(G96="買",(P96-H96),(H96-P96))*IF(RIGHT($D$2,3)="JPY",100,10000))</f>
      </c>
      <c r="U96" s="66"/>
      <c r="V96" s="56">
        <f>IF(S96&lt;&gt;"",IF(S96&lt;0,1+V95,0),"")</f>
      </c>
      <c r="W96" t="s" s="74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5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6">
        <f>IF(P97="","",IF(G97="買",(P97-H97),(H97-P97))*IF(RIGHT($D$2,3)="JPY",100,10000))</f>
      </c>
      <c r="U97" s="66"/>
      <c r="V97" s="56">
        <f>IF(S97&lt;&gt;"",IF(S97&lt;0,1+V96,0),"")</f>
      </c>
      <c r="W97" t="s" s="74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5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6">
        <f>IF(P98="","",IF(G98="買",(P98-H98),(H98-P98))*IF(RIGHT($D$2,3)="JPY",100,10000))</f>
      </c>
      <c r="U98" s="66"/>
      <c r="V98" s="56">
        <f>IF(S98&lt;&gt;"",IF(S98&lt;0,1+V97,0),"")</f>
      </c>
      <c r="W98" t="s" s="74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5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6">
        <f>IF(P99="","",IF(G99="買",(P99-H99),(H99-P99))*IF(RIGHT($D$2,3)="JPY",100,10000))</f>
      </c>
      <c r="U99" s="66"/>
      <c r="V99" s="56">
        <f>IF(S99&lt;&gt;"",IF(S99&lt;0,1+V98,0),"")</f>
      </c>
      <c r="W99" t="s" s="74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5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6">
        <f>IF(P100="","",IF(G100="買",(P100-H100),(H100-P100))*IF(RIGHT($D$2,3)="JPY",100,10000))</f>
      </c>
      <c r="U100" s="66"/>
      <c r="V100" s="56">
        <f>IF(S100&lt;&gt;"",IF(S100&lt;0,1+V99,0),"")</f>
      </c>
      <c r="W100" t="s" s="74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5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6">
        <f>IF(P101="","",IF(G101="買",(P101-H101),(H101-P101))*IF(RIGHT($D$2,3)="JPY",100,10000))</f>
      </c>
      <c r="U101" s="66"/>
      <c r="V101" s="56">
        <f>IF(S101&lt;&gt;"",IF(S101&lt;0,1+V100,0),"")</f>
      </c>
      <c r="W101" t="s" s="74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5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6">
        <f>IF(P102="","",IF(G102="買",(P102-H102),(H102-P102))*IF(RIGHT($D$2,3)="JPY",100,10000))</f>
      </c>
      <c r="U102" s="66"/>
      <c r="V102" s="56">
        <f>IF(S102&lt;&gt;"",IF(S102&lt;0,1+V101,0),"")</f>
      </c>
      <c r="W102" t="s" s="74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5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6">
        <f>IF(P103="","",IF(G103="買",(P103-H103),(H103-P103))*IF(RIGHT($D$2,3)="JPY",100,10000))</f>
      </c>
      <c r="U103" s="66"/>
      <c r="V103" s="56">
        <f>IF(S103&lt;&gt;"",IF(S103&lt;0,1+V102,0),"")</f>
      </c>
      <c r="W103" t="s" s="74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5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6">
        <f>IF(P104="","",IF(G104="買",(P104-H104),(H104-P104))*IF(RIGHT($D$2,3)="JPY",100,10000))</f>
      </c>
      <c r="U104" s="66"/>
      <c r="V104" s="56">
        <f>IF(S104&lt;&gt;"",IF(S104&lt;0,1+V103,0),"")</f>
      </c>
      <c r="W104" t="s" s="74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5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6">
        <f>IF(P105="","",IF(G105="買",(P105-H105),(H105-P105))*IF(RIGHT($D$2,3)="JPY",100,10000))</f>
      </c>
      <c r="U105" s="66"/>
      <c r="V105" s="56">
        <f>IF(S105&lt;&gt;"",IF(S105&lt;0,1+V104,0),"")</f>
      </c>
      <c r="W105" t="s" s="74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5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6">
        <f>IF(P106="","",IF(G106="買",(P106-H106),(H106-P106))*IF(RIGHT($D$2,3)="JPY",100,10000))</f>
      </c>
      <c r="U106" s="66"/>
      <c r="V106" s="56">
        <f>IF(S106&lt;&gt;"",IF(S106&lt;0,1+V105,0),"")</f>
      </c>
      <c r="W106" t="s" s="74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5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6">
        <f>IF(P107="","",IF(G107="買",(P107-H107),(H107-P107))*IF(RIGHT($D$2,3)="JPY",100,10000))</f>
      </c>
      <c r="U107" s="66"/>
      <c r="V107" s="56">
        <f>IF(S107&lt;&gt;"",IF(S107&lt;0,1+V106,0),"")</f>
      </c>
      <c r="W107" t="s" s="74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5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6">
        <f>IF(P108="","",IF(G108="買",(P108-H108),(H108-P108))*IF(RIGHT($D$2,3)="JPY",100,10000))</f>
      </c>
      <c r="U108" s="66"/>
      <c r="V108" s="56">
        <f>IF(S108&lt;&gt;"",IF(S108&lt;0,1+V107,0),"")</f>
      </c>
      <c r="W108" t="s" s="74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80" customWidth="1"/>
    <col min="2" max="18" width="6.57812" style="80" customWidth="1"/>
    <col min="19" max="21" width="8.73438" style="80" customWidth="1"/>
    <col min="22" max="23" hidden="1" width="8.71429" style="80" customWidth="1"/>
    <col min="24" max="25" width="8.73438" style="80" customWidth="1"/>
    <col min="26" max="256" width="8.73438" style="8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55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56</v>
      </c>
      <c r="E3" s="25"/>
      <c r="F3" s="25"/>
      <c r="G3" s="25"/>
      <c r="H3" s="25"/>
      <c r="I3" s="25"/>
      <c r="J3" t="s" s="14">
        <v>25</v>
      </c>
      <c r="K3" s="15"/>
      <c r="L3" t="s" s="24">
        <v>57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58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s="81"/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5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6">
        <f>IF(P10="","",IF(G10="買",(P10-H10),(H10-P10))*IF(RIGHT($D$2,3)="JPY",100,10000))</f>
      </c>
      <c r="U10" s="66"/>
      <c r="V10" t="s" s="73">
        <f>IF(T10&lt;&gt;"",IF(T10&gt;0,1+V9,0),"")</f>
      </c>
      <c r="W10" t="s" s="74">
        <f>IF(T10&lt;&gt;"",IF(T10&lt;0,1+W9,0),"")</f>
      </c>
      <c r="X10" s="71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5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6">
        <f>IF(P11="","",IF(G11="買",(P11-H11),(H11-P11))*IF(RIGHT($D$2,3)="JPY",100,10000))</f>
      </c>
      <c r="U11" s="66"/>
      <c r="V11" t="s" s="73">
        <f>IF(T11&lt;&gt;"",IF(T11&gt;0,1+V10,0),"")</f>
      </c>
      <c r="W11" t="s" s="74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5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6">
        <f>IF(P12="","",IF(G12="買",(P12-H12),(H12-P12))*IF(RIGHT($D$2,3)="JPY",100,10000))</f>
      </c>
      <c r="U12" s="66"/>
      <c r="V12" t="s" s="73">
        <f>IF(T12&lt;&gt;"",IF(T12&gt;0,1+V11,0),"")</f>
      </c>
      <c r="W12" t="s" s="74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5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6">
        <f>IF(P13="","",IF(G13="買",(P13-H13),(H13-P13))*IF(RIGHT($D$2,3)="JPY",100,10000))</f>
      </c>
      <c r="U13" s="66"/>
      <c r="V13" t="s" s="73">
        <f>IF(T13&lt;&gt;"",IF(T13&gt;0,1+V12,0),"")</f>
      </c>
      <c r="W13" t="s" s="74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5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6">
        <f>IF(P14="","",IF(G14="買",(P14-H14),(H14-P14))*IF(RIGHT($D$2,3)="JPY",100,10000))</f>
      </c>
      <c r="U14" s="66"/>
      <c r="V14" t="s" s="73">
        <f>IF(T14&lt;&gt;"",IF(T14&gt;0,1+V13,0),"")</f>
      </c>
      <c r="W14" t="s" s="74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5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6">
        <f>IF(P15="","",IF(G15="買",(P15-H15),(H15-P15))*IF(RIGHT($D$2,3)="JPY",100,10000))</f>
      </c>
      <c r="U15" s="66"/>
      <c r="V15" t="s" s="73">
        <f>IF(T15&lt;&gt;"",IF(T15&gt;0,1+V14,0),"")</f>
      </c>
      <c r="W15" t="s" s="74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5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6">
        <f>IF(P16="","",IF(G16="買",(P16-H16),(H16-P16))*IF(RIGHT($D$2,3)="JPY",100,10000))</f>
      </c>
      <c r="U16" s="66"/>
      <c r="V16" t="s" s="73">
        <f>IF(T16&lt;&gt;"",IF(T16&gt;0,1+V15,0),"")</f>
      </c>
      <c r="W16" t="s" s="74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5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6">
        <f>IF(P17="","",IF(G17="買",(P17-H17),(H17-P17))*IF(RIGHT($D$2,3)="JPY",100,10000))</f>
      </c>
      <c r="U17" s="66"/>
      <c r="V17" t="s" s="73">
        <f>IF(T17&lt;&gt;"",IF(T17&gt;0,1+V16,0),"")</f>
      </c>
      <c r="W17" t="s" s="74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5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6">
        <f>IF(P18="","",IF(G18="買",(P18-H18),(H18-P18))*IF(RIGHT($D$2,3)="JPY",100,10000))</f>
      </c>
      <c r="U18" s="66"/>
      <c r="V18" t="s" s="73">
        <f>IF(T18&lt;&gt;"",IF(T18&gt;0,1+V17,0),"")</f>
      </c>
      <c r="W18" t="s" s="74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5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6">
        <f>IF(P19="","",IF(G19="買",(P19-H19),(H19-P19))*IF(RIGHT($D$2,3)="JPY",100,10000))</f>
      </c>
      <c r="U19" s="66"/>
      <c r="V19" t="s" s="73">
        <f>IF(T19&lt;&gt;"",IF(T19&gt;0,1+V18,0),"")</f>
      </c>
      <c r="W19" t="s" s="74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5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6">
        <f>IF(P20="","",IF(G20="買",(P20-H20),(H20-P20))*IF(RIGHT($D$2,3)="JPY",100,10000))</f>
      </c>
      <c r="U20" s="66"/>
      <c r="V20" t="s" s="73">
        <f>IF(T20&lt;&gt;"",IF(T20&gt;0,1+V19,0),"")</f>
      </c>
      <c r="W20" t="s" s="74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5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6">
        <f>IF(P21="","",IF(G21="買",(P21-H21),(H21-P21))*IF(RIGHT($D$2,3)="JPY",100,10000))</f>
      </c>
      <c r="U21" s="66"/>
      <c r="V21" t="s" s="73">
        <f>IF(T21&lt;&gt;"",IF(T21&gt;0,1+V20,0),"")</f>
      </c>
      <c r="W21" t="s" s="74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5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6">
        <f>IF(P22="","",IF(G22="買",(P22-H22),(H22-P22))*IF(RIGHT($D$2,3)="JPY",100,10000))</f>
      </c>
      <c r="U22" s="66"/>
      <c r="V22" t="s" s="73">
        <f>IF(T22&lt;&gt;"",IF(T22&gt;0,1+V21,0),"")</f>
      </c>
      <c r="W22" t="s" s="74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5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6">
        <f>IF(P23="","",IF(G23="買",(P23-H23),(H23-P23))*IF(RIGHT($D$2,3)="JPY",100,10000))</f>
      </c>
      <c r="U23" s="66"/>
      <c r="V23" s="56">
        <f>IF(S23&lt;&gt;"",IF(S23&lt;0,1+V22,0),"")</f>
      </c>
      <c r="W23" t="s" s="74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5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6">
        <f>IF(P24="","",IF(G24="買",(P24-H24),(H24-P24))*IF(RIGHT($D$2,3)="JPY",100,10000))</f>
      </c>
      <c r="U24" s="66"/>
      <c r="V24" s="56">
        <f>IF(S24&lt;&gt;"",IF(S24&lt;0,1+V23,0),"")</f>
      </c>
      <c r="W24" t="s" s="74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5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6">
        <f>IF(P25="","",IF(G25="買",(P25-H25),(H25-P25))*IF(RIGHT($D$2,3)="JPY",100,10000))</f>
      </c>
      <c r="U25" s="66"/>
      <c r="V25" s="56">
        <f>IF(S25&lt;&gt;"",IF(S25&lt;0,1+V24,0),"")</f>
      </c>
      <c r="W25" t="s" s="74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5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6">
        <f>IF(P26="","",IF(G26="買",(P26-H26),(H26-P26))*IF(RIGHT($D$2,3)="JPY",100,10000))</f>
      </c>
      <c r="U26" s="66"/>
      <c r="V26" s="56">
        <f>IF(S26&lt;&gt;"",IF(S26&lt;0,1+V25,0),"")</f>
      </c>
      <c r="W26" t="s" s="74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5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6">
        <f>IF(P27="","",IF(G27="買",(P27-H27),(H27-P27))*IF(RIGHT($D$2,3)="JPY",100,10000))</f>
      </c>
      <c r="U27" s="66"/>
      <c r="V27" s="56">
        <f>IF(S27&lt;&gt;"",IF(S27&lt;0,1+V26,0),"")</f>
      </c>
      <c r="W27" t="s" s="74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5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6">
        <f>IF(P28="","",IF(G28="買",(P28-H28),(H28-P28))*IF(RIGHT($D$2,3)="JPY",100,10000))</f>
      </c>
      <c r="U28" s="66"/>
      <c r="V28" s="56">
        <f>IF(S28&lt;&gt;"",IF(S28&lt;0,1+V27,0),"")</f>
      </c>
      <c r="W28" t="s" s="74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5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6">
        <f>IF(P29="","",IF(G29="買",(P29-H29),(H29-P29))*IF(RIGHT($D$2,3)="JPY",100,10000))</f>
      </c>
      <c r="U29" s="66"/>
      <c r="V29" s="56">
        <f>IF(S29&lt;&gt;"",IF(S29&lt;0,1+V28,0),"")</f>
      </c>
      <c r="W29" t="s" s="74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5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6">
        <f>IF(P30="","",IF(G30="買",(P30-H30),(H30-P30))*IF(RIGHT($D$2,3)="JPY",100,10000))</f>
      </c>
      <c r="U30" s="66"/>
      <c r="V30" s="56">
        <f>IF(S30&lt;&gt;"",IF(S30&lt;0,1+V29,0),"")</f>
      </c>
      <c r="W30" t="s" s="74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5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6">
        <f>IF(P31="","",IF(G31="買",(P31-H31),(H31-P31))*IF(RIGHT($D$2,3)="JPY",100,10000))</f>
      </c>
      <c r="U31" s="66"/>
      <c r="V31" s="56">
        <f>IF(S31&lt;&gt;"",IF(S31&lt;0,1+V30,0),"")</f>
      </c>
      <c r="W31" t="s" s="74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5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6">
        <f>IF(P32="","",IF(G32="買",(P32-H32),(H32-P32))*IF(RIGHT($D$2,3)="JPY",100,10000))</f>
      </c>
      <c r="U32" s="66"/>
      <c r="V32" s="56">
        <f>IF(S32&lt;&gt;"",IF(S32&lt;0,1+V31,0),"")</f>
      </c>
      <c r="W32" t="s" s="74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5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6">
        <f>IF(P33="","",IF(G33="買",(P33-H33),(H33-P33))*IF(RIGHT($D$2,3)="JPY",100,10000))</f>
      </c>
      <c r="U33" s="66"/>
      <c r="V33" s="56">
        <f>IF(S33&lt;&gt;"",IF(S33&lt;0,1+V32,0),"")</f>
      </c>
      <c r="W33" t="s" s="74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5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6">
        <f>IF(P34="","",IF(G34="買",(P34-H34),(H34-P34))*IF(RIGHT($D$2,3)="JPY",100,10000))</f>
      </c>
      <c r="U34" s="66"/>
      <c r="V34" s="56">
        <f>IF(S34&lt;&gt;"",IF(S34&lt;0,1+V33,0),"")</f>
      </c>
      <c r="W34" t="s" s="74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5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6">
        <f>IF(P35="","",IF(G35="買",(P35-H35),(H35-P35))*IF(RIGHT($D$2,3)="JPY",100,10000))</f>
      </c>
      <c r="U35" s="66"/>
      <c r="V35" s="56">
        <f>IF(S35&lt;&gt;"",IF(S35&lt;0,1+V34,0),"")</f>
      </c>
      <c r="W35" t="s" s="74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5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6">
        <f>IF(P36="","",IF(G36="買",(P36-H36),(H36-P36))*IF(RIGHT($D$2,3)="JPY",100,10000))</f>
      </c>
      <c r="U36" s="66"/>
      <c r="V36" s="56">
        <f>IF(S36&lt;&gt;"",IF(S36&lt;0,1+V35,0),"")</f>
      </c>
      <c r="W36" t="s" s="74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5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6">
        <f>IF(P37="","",IF(G37="買",(P37-H37),(H37-P37))*IF(RIGHT($D$2,3)="JPY",100,10000))</f>
      </c>
      <c r="U37" s="66"/>
      <c r="V37" s="56">
        <f>IF(S37&lt;&gt;"",IF(S37&lt;0,1+V36,0),"")</f>
      </c>
      <c r="W37" t="s" s="74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5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6">
        <f>IF(P38="","",IF(G38="買",(P38-H38),(H38-P38))*IF(RIGHT($D$2,3)="JPY",100,10000))</f>
      </c>
      <c r="U38" s="66"/>
      <c r="V38" s="56">
        <f>IF(S38&lt;&gt;"",IF(S38&lt;0,1+V37,0),"")</f>
      </c>
      <c r="W38" t="s" s="74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5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6">
        <f>IF(P39="","",IF(G39="買",(P39-H39),(H39-P39))*IF(RIGHT($D$2,3)="JPY",100,10000))</f>
      </c>
      <c r="U39" s="66"/>
      <c r="V39" s="56">
        <f>IF(S39&lt;&gt;"",IF(S39&lt;0,1+V38,0),"")</f>
      </c>
      <c r="W39" t="s" s="74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5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6">
        <f>IF(P40="","",IF(G40="買",(P40-H40),(H40-P40))*IF(RIGHT($D$2,3)="JPY",100,10000))</f>
      </c>
      <c r="U40" s="66"/>
      <c r="V40" s="56">
        <f>IF(S40&lt;&gt;"",IF(S40&lt;0,1+V39,0),"")</f>
      </c>
      <c r="W40" t="s" s="74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5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6">
        <f>IF(P41="","",IF(G41="買",(P41-H41),(H41-P41))*IF(RIGHT($D$2,3)="JPY",100,10000))</f>
      </c>
      <c r="U41" s="66"/>
      <c r="V41" s="56">
        <f>IF(S41&lt;&gt;"",IF(S41&lt;0,1+V40,0),"")</f>
      </c>
      <c r="W41" t="s" s="74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5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6">
        <f>IF(P42="","",IF(G42="買",(P42-H42),(H42-P42))*IF(RIGHT($D$2,3)="JPY",100,10000))</f>
      </c>
      <c r="U42" s="66"/>
      <c r="V42" s="56">
        <f>IF(S42&lt;&gt;"",IF(S42&lt;0,1+V41,0),"")</f>
      </c>
      <c r="W42" t="s" s="74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5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6">
        <f>IF(P43="","",IF(G43="買",(P43-H43),(H43-P43))*IF(RIGHT($D$2,3)="JPY",100,10000))</f>
      </c>
      <c r="U43" s="66"/>
      <c r="V43" s="56">
        <f>IF(S43&lt;&gt;"",IF(S43&lt;0,1+V42,0),"")</f>
      </c>
      <c r="W43" t="s" s="74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5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6">
        <f>IF(P44="","",IF(G44="買",(P44-H44),(H44-P44))*IF(RIGHT($D$2,3)="JPY",100,10000))</f>
      </c>
      <c r="U44" s="66"/>
      <c r="V44" s="56">
        <f>IF(S44&lt;&gt;"",IF(S44&lt;0,1+V43,0),"")</f>
      </c>
      <c r="W44" t="s" s="74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5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6">
        <f>IF(P45="","",IF(G45="買",(P45-H45),(H45-P45))*IF(RIGHT($D$2,3)="JPY",100,10000))</f>
      </c>
      <c r="U45" s="66"/>
      <c r="V45" s="56">
        <f>IF(S45&lt;&gt;"",IF(S45&lt;0,1+V44,0),"")</f>
      </c>
      <c r="W45" t="s" s="74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5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6">
        <f>IF(P46="","",IF(G46="買",(P46-H46),(H46-P46))*IF(RIGHT($D$2,3)="JPY",100,10000))</f>
      </c>
      <c r="U46" s="66"/>
      <c r="V46" s="56">
        <f>IF(S46&lt;&gt;"",IF(S46&lt;0,1+V45,0),"")</f>
      </c>
      <c r="W46" t="s" s="74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5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6">
        <f>IF(P47="","",IF(G47="買",(P47-H47),(H47-P47))*IF(RIGHT($D$2,3)="JPY",100,10000))</f>
      </c>
      <c r="U47" s="66"/>
      <c r="V47" s="56">
        <f>IF(S47&lt;&gt;"",IF(S47&lt;0,1+V46,0),"")</f>
      </c>
      <c r="W47" t="s" s="74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5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6">
        <f>IF(P48="","",IF(G48="買",(P48-H48),(H48-P48))*IF(RIGHT($D$2,3)="JPY",100,10000))</f>
      </c>
      <c r="U48" s="66"/>
      <c r="V48" s="56">
        <f>IF(S48&lt;&gt;"",IF(S48&lt;0,1+V47,0),"")</f>
      </c>
      <c r="W48" t="s" s="74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5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6">
        <f>IF(P49="","",IF(G49="買",(P49-H49),(H49-P49))*IF(RIGHT($D$2,3)="JPY",100,10000))</f>
      </c>
      <c r="U49" s="66"/>
      <c r="V49" s="56">
        <f>IF(S49&lt;&gt;"",IF(S49&lt;0,1+V48,0),"")</f>
      </c>
      <c r="W49" t="s" s="74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5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6">
        <f>IF(P50="","",IF(G50="買",(P50-H50),(H50-P50))*IF(RIGHT($D$2,3)="JPY",100,10000))</f>
      </c>
      <c r="U50" s="66"/>
      <c r="V50" s="56">
        <f>IF(S50&lt;&gt;"",IF(S50&lt;0,1+V49,0),"")</f>
      </c>
      <c r="W50" t="s" s="74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5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6">
        <f>IF(P51="","",IF(G51="買",(P51-H51),(H51-P51))*IF(RIGHT($D$2,3)="JPY",100,10000))</f>
      </c>
      <c r="U51" s="66"/>
      <c r="V51" s="56">
        <f>IF(S51&lt;&gt;"",IF(S51&lt;0,1+V50,0),"")</f>
      </c>
      <c r="W51" t="s" s="74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5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6">
        <f>IF(P52="","",IF(G52="買",(P52-H52),(H52-P52))*IF(RIGHT($D$2,3)="JPY",100,10000))</f>
      </c>
      <c r="U52" s="66"/>
      <c r="V52" s="56">
        <f>IF(S52&lt;&gt;"",IF(S52&lt;0,1+V51,0),"")</f>
      </c>
      <c r="W52" t="s" s="74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5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6">
        <f>IF(P53="","",IF(G53="買",(P53-H53),(H53-P53))*IF(RIGHT($D$2,3)="JPY",100,10000))</f>
      </c>
      <c r="U53" s="66"/>
      <c r="V53" s="56">
        <f>IF(S53&lt;&gt;"",IF(S53&lt;0,1+V52,0),"")</f>
      </c>
      <c r="W53" t="s" s="74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5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6">
        <f>IF(P54="","",IF(G54="買",(P54-H54),(H54-P54))*IF(RIGHT($D$2,3)="JPY",100,10000))</f>
      </c>
      <c r="U54" s="66"/>
      <c r="V54" s="56">
        <f>IF(S54&lt;&gt;"",IF(S54&lt;0,1+V53,0),"")</f>
      </c>
      <c r="W54" t="s" s="74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5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6">
        <f>IF(P55="","",IF(G55="買",(P55-H55),(H55-P55))*IF(RIGHT($D$2,3)="JPY",100,10000))</f>
      </c>
      <c r="U55" s="66"/>
      <c r="V55" s="56">
        <f>IF(S55&lt;&gt;"",IF(S55&lt;0,1+V54,0),"")</f>
      </c>
      <c r="W55" t="s" s="74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5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6">
        <f>IF(P56="","",IF(G56="買",(P56-H56),(H56-P56))*IF(RIGHT($D$2,3)="JPY",100,10000))</f>
      </c>
      <c r="U56" s="66"/>
      <c r="V56" s="56">
        <f>IF(S56&lt;&gt;"",IF(S56&lt;0,1+V55,0),"")</f>
      </c>
      <c r="W56" t="s" s="74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5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6">
        <f>IF(P57="","",IF(G57="買",(P57-H57),(H57-P57))*IF(RIGHT($D$2,3)="JPY",100,10000))</f>
      </c>
      <c r="U57" s="66"/>
      <c r="V57" s="56">
        <f>IF(S57&lt;&gt;"",IF(S57&lt;0,1+V56,0),"")</f>
      </c>
      <c r="W57" t="s" s="74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5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6">
        <f>IF(P58="","",IF(G58="買",(P58-H58),(H58-P58))*IF(RIGHT($D$2,3)="JPY",100,10000))</f>
      </c>
      <c r="U58" s="66"/>
      <c r="V58" s="56">
        <f>IF(S58&lt;&gt;"",IF(S58&lt;0,1+V57,0),"")</f>
      </c>
      <c r="W58" t="s" s="74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5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6">
        <f>IF(P59="","",IF(G59="買",(P59-H59),(H59-P59))*IF(RIGHT($D$2,3)="JPY",100,10000))</f>
      </c>
      <c r="U59" s="66"/>
      <c r="V59" s="56">
        <f>IF(S59&lt;&gt;"",IF(S59&lt;0,1+V58,0),"")</f>
      </c>
      <c r="W59" t="s" s="74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5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6">
        <f>IF(P60="","",IF(G60="買",(P60-H60),(H60-P60))*IF(RIGHT($D$2,3)="JPY",100,10000))</f>
      </c>
      <c r="U60" s="66"/>
      <c r="V60" s="56">
        <f>IF(S60&lt;&gt;"",IF(S60&lt;0,1+V59,0),"")</f>
      </c>
      <c r="W60" t="s" s="74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5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6">
        <f>IF(P61="","",IF(G61="買",(P61-H61),(H61-P61))*IF(RIGHT($D$2,3)="JPY",100,10000))</f>
      </c>
      <c r="U61" s="66"/>
      <c r="V61" s="56">
        <f>IF(S61&lt;&gt;"",IF(S61&lt;0,1+V60,0),"")</f>
      </c>
      <c r="W61" t="s" s="74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5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6">
        <f>IF(P62="","",IF(G62="買",(P62-H62),(H62-P62))*IF(RIGHT($D$2,3)="JPY",100,10000))</f>
      </c>
      <c r="U62" s="66"/>
      <c r="V62" s="56">
        <f>IF(S62&lt;&gt;"",IF(S62&lt;0,1+V61,0),"")</f>
      </c>
      <c r="W62" t="s" s="74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5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6">
        <f>IF(P63="","",IF(G63="買",(P63-H63),(H63-P63))*IF(RIGHT($D$2,3)="JPY",100,10000))</f>
      </c>
      <c r="U63" s="66"/>
      <c r="V63" s="56">
        <f>IF(S63&lt;&gt;"",IF(S63&lt;0,1+V62,0),"")</f>
      </c>
      <c r="W63" t="s" s="74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5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6">
        <f>IF(P64="","",IF(G64="買",(P64-H64),(H64-P64))*IF(RIGHT($D$2,3)="JPY",100,10000))</f>
      </c>
      <c r="U64" s="66"/>
      <c r="V64" s="56">
        <f>IF(S64&lt;&gt;"",IF(S64&lt;0,1+V63,0),"")</f>
      </c>
      <c r="W64" t="s" s="74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5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6">
        <f>IF(P65="","",IF(G65="買",(P65-H65),(H65-P65))*IF(RIGHT($D$2,3)="JPY",100,10000))</f>
      </c>
      <c r="U65" s="66"/>
      <c r="V65" s="56">
        <f>IF(S65&lt;&gt;"",IF(S65&lt;0,1+V64,0),"")</f>
      </c>
      <c r="W65" t="s" s="74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5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6">
        <f>IF(P66="","",IF(G66="買",(P66-H66),(H66-P66))*IF(RIGHT($D$2,3)="JPY",100,10000))</f>
      </c>
      <c r="U66" s="66"/>
      <c r="V66" s="56">
        <f>IF(S66&lt;&gt;"",IF(S66&lt;0,1+V65,0),"")</f>
      </c>
      <c r="W66" t="s" s="74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5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6">
        <f>IF(P67="","",IF(G67="買",(P67-H67),(H67-P67))*IF(RIGHT($D$2,3)="JPY",100,10000))</f>
      </c>
      <c r="U67" s="66"/>
      <c r="V67" s="56">
        <f>IF(S67&lt;&gt;"",IF(S67&lt;0,1+V66,0),"")</f>
      </c>
      <c r="W67" t="s" s="74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5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6">
        <f>IF(P68="","",IF(G68="買",(P68-H68),(H68-P68))*IF(RIGHT($D$2,3)="JPY",100,10000))</f>
      </c>
      <c r="U68" s="66"/>
      <c r="V68" s="56">
        <f>IF(S68&lt;&gt;"",IF(S68&lt;0,1+V67,0),"")</f>
      </c>
      <c r="W68" t="s" s="74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5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6">
        <f>IF(P69="","",IF(G69="買",(P69-H69),(H69-P69))*IF(RIGHT($D$2,3)="JPY",100,10000))</f>
      </c>
      <c r="U69" s="66"/>
      <c r="V69" s="56">
        <f>IF(S69&lt;&gt;"",IF(S69&lt;0,1+V68,0),"")</f>
      </c>
      <c r="W69" t="s" s="74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5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6">
        <f>IF(P70="","",IF(G70="買",(P70-H70),(H70-P70))*IF(RIGHT($D$2,3)="JPY",100,10000))</f>
      </c>
      <c r="U70" s="66"/>
      <c r="V70" s="56">
        <f>IF(S70&lt;&gt;"",IF(S70&lt;0,1+V69,0),"")</f>
      </c>
      <c r="W70" t="s" s="74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5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6">
        <f>IF(P71="","",IF(G71="買",(P71-H71),(H71-P71))*IF(RIGHT($D$2,3)="JPY",100,10000))</f>
      </c>
      <c r="U71" s="66"/>
      <c r="V71" s="56">
        <f>IF(S71&lt;&gt;"",IF(S71&lt;0,1+V70,0),"")</f>
      </c>
      <c r="W71" t="s" s="74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5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6">
        <f>IF(P72="","",IF(G72="買",(P72-H72),(H72-P72))*IF(RIGHT($D$2,3)="JPY",100,10000))</f>
      </c>
      <c r="U72" s="66"/>
      <c r="V72" s="56">
        <f>IF(S72&lt;&gt;"",IF(S72&lt;0,1+V71,0),"")</f>
      </c>
      <c r="W72" t="s" s="74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5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6">
        <f>IF(P73="","",IF(G73="買",(P73-H73),(H73-P73))*IF(RIGHT($D$2,3)="JPY",100,10000))</f>
      </c>
      <c r="U73" s="66"/>
      <c r="V73" s="56">
        <f>IF(S73&lt;&gt;"",IF(S73&lt;0,1+V72,0),"")</f>
      </c>
      <c r="W73" t="s" s="74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5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6">
        <f>IF(P74="","",IF(G74="買",(P74-H74),(H74-P74))*IF(RIGHT($D$2,3)="JPY",100,10000))</f>
      </c>
      <c r="U74" s="66"/>
      <c r="V74" s="56">
        <f>IF(S74&lt;&gt;"",IF(S74&lt;0,1+V73,0),"")</f>
      </c>
      <c r="W74" t="s" s="74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5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6">
        <f>IF(P75="","",IF(G75="買",(P75-H75),(H75-P75))*IF(RIGHT($D$2,3)="JPY",100,10000))</f>
      </c>
      <c r="U75" s="66"/>
      <c r="V75" s="56">
        <f>IF(S75&lt;&gt;"",IF(S75&lt;0,1+V74,0),"")</f>
      </c>
      <c r="W75" t="s" s="74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5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6">
        <f>IF(P76="","",IF(G76="買",(P76-H76),(H76-P76))*IF(RIGHT($D$2,3)="JPY",100,10000))</f>
      </c>
      <c r="U76" s="66"/>
      <c r="V76" s="56">
        <f>IF(S76&lt;&gt;"",IF(S76&lt;0,1+V75,0),"")</f>
      </c>
      <c r="W76" t="s" s="74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5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6">
        <f>IF(P77="","",IF(G77="買",(P77-H77),(H77-P77))*IF(RIGHT($D$2,3)="JPY",100,10000))</f>
      </c>
      <c r="U77" s="66"/>
      <c r="V77" s="56">
        <f>IF(S77&lt;&gt;"",IF(S77&lt;0,1+V76,0),"")</f>
      </c>
      <c r="W77" t="s" s="74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5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6">
        <f>IF(P78="","",IF(G78="買",(P78-H78),(H78-P78))*IF(RIGHT($D$2,3)="JPY",100,10000))</f>
      </c>
      <c r="U78" s="66"/>
      <c r="V78" s="56">
        <f>IF(S78&lt;&gt;"",IF(S78&lt;0,1+V77,0),"")</f>
      </c>
      <c r="W78" t="s" s="74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5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6">
        <f>IF(P79="","",IF(G79="買",(P79-H79),(H79-P79))*IF(RIGHT($D$2,3)="JPY",100,10000))</f>
      </c>
      <c r="U79" s="66"/>
      <c r="V79" s="56">
        <f>IF(S79&lt;&gt;"",IF(S79&lt;0,1+V78,0),"")</f>
      </c>
      <c r="W79" t="s" s="74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5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6">
        <f>IF(P80="","",IF(G80="買",(P80-H80),(H80-P80))*IF(RIGHT($D$2,3)="JPY",100,10000))</f>
      </c>
      <c r="U80" s="66"/>
      <c r="V80" s="56">
        <f>IF(S80&lt;&gt;"",IF(S80&lt;0,1+V79,0),"")</f>
      </c>
      <c r="W80" t="s" s="74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5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6">
        <f>IF(P81="","",IF(G81="買",(P81-H81),(H81-P81))*IF(RIGHT($D$2,3)="JPY",100,10000))</f>
      </c>
      <c r="U81" s="66"/>
      <c r="V81" s="56">
        <f>IF(S81&lt;&gt;"",IF(S81&lt;0,1+V80,0),"")</f>
      </c>
      <c r="W81" t="s" s="74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5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6">
        <f>IF(P82="","",IF(G82="買",(P82-H82),(H82-P82))*IF(RIGHT($D$2,3)="JPY",100,10000))</f>
      </c>
      <c r="U82" s="66"/>
      <c r="V82" s="56">
        <f>IF(S82&lt;&gt;"",IF(S82&lt;0,1+V81,0),"")</f>
      </c>
      <c r="W82" t="s" s="74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5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6">
        <f>IF(P83="","",IF(G83="買",(P83-H83),(H83-P83))*IF(RIGHT($D$2,3)="JPY",100,10000))</f>
      </c>
      <c r="U83" s="66"/>
      <c r="V83" s="56">
        <f>IF(S83&lt;&gt;"",IF(S83&lt;0,1+V82,0),"")</f>
      </c>
      <c r="W83" t="s" s="74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5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6">
        <f>IF(P84="","",IF(G84="買",(P84-H84),(H84-P84))*IF(RIGHT($D$2,3)="JPY",100,10000))</f>
      </c>
      <c r="U84" s="66"/>
      <c r="V84" s="56">
        <f>IF(S84&lt;&gt;"",IF(S84&lt;0,1+V83,0),"")</f>
      </c>
      <c r="W84" t="s" s="74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5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6">
        <f>IF(P85="","",IF(G85="買",(P85-H85),(H85-P85))*IF(RIGHT($D$2,3)="JPY",100,10000))</f>
      </c>
      <c r="U85" s="66"/>
      <c r="V85" s="56">
        <f>IF(S85&lt;&gt;"",IF(S85&lt;0,1+V84,0),"")</f>
      </c>
      <c r="W85" t="s" s="74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5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6">
        <f>IF(P86="","",IF(G86="買",(P86-H86),(H86-P86))*IF(RIGHT($D$2,3)="JPY",100,10000))</f>
      </c>
      <c r="U86" s="66"/>
      <c r="V86" s="56">
        <f>IF(S86&lt;&gt;"",IF(S86&lt;0,1+V85,0),"")</f>
      </c>
      <c r="W86" t="s" s="74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5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6">
        <f>IF(P87="","",IF(G87="買",(P87-H87),(H87-P87))*IF(RIGHT($D$2,3)="JPY",100,10000))</f>
      </c>
      <c r="U87" s="66"/>
      <c r="V87" s="56">
        <f>IF(S87&lt;&gt;"",IF(S87&lt;0,1+V86,0),"")</f>
      </c>
      <c r="W87" t="s" s="74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5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6">
        <f>IF(P88="","",IF(G88="買",(P88-H88),(H88-P88))*IF(RIGHT($D$2,3)="JPY",100,10000))</f>
      </c>
      <c r="U88" s="66"/>
      <c r="V88" s="56">
        <f>IF(S88&lt;&gt;"",IF(S88&lt;0,1+V87,0),"")</f>
      </c>
      <c r="W88" t="s" s="74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5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6">
        <f>IF(P89="","",IF(G89="買",(P89-H89),(H89-P89))*IF(RIGHT($D$2,3)="JPY",100,10000))</f>
      </c>
      <c r="U89" s="66"/>
      <c r="V89" s="56">
        <f>IF(S89&lt;&gt;"",IF(S89&lt;0,1+V88,0),"")</f>
      </c>
      <c r="W89" t="s" s="74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5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6">
        <f>IF(P90="","",IF(G90="買",(P90-H90),(H90-P90))*IF(RIGHT($D$2,3)="JPY",100,10000))</f>
      </c>
      <c r="U90" s="66"/>
      <c r="V90" s="56">
        <f>IF(S90&lt;&gt;"",IF(S90&lt;0,1+V89,0),"")</f>
      </c>
      <c r="W90" t="s" s="74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5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6">
        <f>IF(P91="","",IF(G91="買",(P91-H91),(H91-P91))*IF(RIGHT($D$2,3)="JPY",100,10000))</f>
      </c>
      <c r="U91" s="66"/>
      <c r="V91" s="56">
        <f>IF(S91&lt;&gt;"",IF(S91&lt;0,1+V90,0),"")</f>
      </c>
      <c r="W91" t="s" s="74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5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6">
        <f>IF(P92="","",IF(G92="買",(P92-H92),(H92-P92))*IF(RIGHT($D$2,3)="JPY",100,10000))</f>
      </c>
      <c r="U92" s="66"/>
      <c r="V92" s="56">
        <f>IF(S92&lt;&gt;"",IF(S92&lt;0,1+V91,0),"")</f>
      </c>
      <c r="W92" t="s" s="74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5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6">
        <f>IF(P93="","",IF(G93="買",(P93-H93),(H93-P93))*IF(RIGHT($D$2,3)="JPY",100,10000))</f>
      </c>
      <c r="U93" s="66"/>
      <c r="V93" s="56">
        <f>IF(S93&lt;&gt;"",IF(S93&lt;0,1+V92,0),"")</f>
      </c>
      <c r="W93" t="s" s="74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5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6">
        <f>IF(P94="","",IF(G94="買",(P94-H94),(H94-P94))*IF(RIGHT($D$2,3)="JPY",100,10000))</f>
      </c>
      <c r="U94" s="66"/>
      <c r="V94" s="56">
        <f>IF(S94&lt;&gt;"",IF(S94&lt;0,1+V93,0),"")</f>
      </c>
      <c r="W94" t="s" s="74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5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6">
        <f>IF(P95="","",IF(G95="買",(P95-H95),(H95-P95))*IF(RIGHT($D$2,3)="JPY",100,10000))</f>
      </c>
      <c r="U95" s="66"/>
      <c r="V95" s="56">
        <f>IF(S95&lt;&gt;"",IF(S95&lt;0,1+V94,0),"")</f>
      </c>
      <c r="W95" t="s" s="74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5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6">
        <f>IF(P96="","",IF(G96="買",(P96-H96),(H96-P96))*IF(RIGHT($D$2,3)="JPY",100,10000))</f>
      </c>
      <c r="U96" s="66"/>
      <c r="V96" s="56">
        <f>IF(S96&lt;&gt;"",IF(S96&lt;0,1+V95,0),"")</f>
      </c>
      <c r="W96" t="s" s="74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5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6">
        <f>IF(P97="","",IF(G97="買",(P97-H97),(H97-P97))*IF(RIGHT($D$2,3)="JPY",100,10000))</f>
      </c>
      <c r="U97" s="66"/>
      <c r="V97" s="56">
        <f>IF(S97&lt;&gt;"",IF(S97&lt;0,1+V96,0),"")</f>
      </c>
      <c r="W97" t="s" s="74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5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6">
        <f>IF(P98="","",IF(G98="買",(P98-H98),(H98-P98))*IF(RIGHT($D$2,3)="JPY",100,10000))</f>
      </c>
      <c r="U98" s="66"/>
      <c r="V98" s="56">
        <f>IF(S98&lt;&gt;"",IF(S98&lt;0,1+V97,0),"")</f>
      </c>
      <c r="W98" t="s" s="74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5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6">
        <f>IF(P99="","",IF(G99="買",(P99-H99),(H99-P99))*IF(RIGHT($D$2,3)="JPY",100,10000))</f>
      </c>
      <c r="U99" s="66"/>
      <c r="V99" s="56">
        <f>IF(S99&lt;&gt;"",IF(S99&lt;0,1+V98,0),"")</f>
      </c>
      <c r="W99" t="s" s="74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5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6">
        <f>IF(P100="","",IF(G100="買",(P100-H100),(H100-P100))*IF(RIGHT($D$2,3)="JPY",100,10000))</f>
      </c>
      <c r="U100" s="66"/>
      <c r="V100" s="56">
        <f>IF(S100&lt;&gt;"",IF(S100&lt;0,1+V99,0),"")</f>
      </c>
      <c r="W100" t="s" s="74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5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6">
        <f>IF(P101="","",IF(G101="買",(P101-H101),(H101-P101))*IF(RIGHT($D$2,3)="JPY",100,10000))</f>
      </c>
      <c r="U101" s="66"/>
      <c r="V101" s="56">
        <f>IF(S101&lt;&gt;"",IF(S101&lt;0,1+V100,0),"")</f>
      </c>
      <c r="W101" t="s" s="74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5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6">
        <f>IF(P102="","",IF(G102="買",(P102-H102),(H102-P102))*IF(RIGHT($D$2,3)="JPY",100,10000))</f>
      </c>
      <c r="U102" s="66"/>
      <c r="V102" s="56">
        <f>IF(S102&lt;&gt;"",IF(S102&lt;0,1+V101,0),"")</f>
      </c>
      <c r="W102" t="s" s="74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5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6">
        <f>IF(P103="","",IF(G103="買",(P103-H103),(H103-P103))*IF(RIGHT($D$2,3)="JPY",100,10000))</f>
      </c>
      <c r="U103" s="66"/>
      <c r="V103" s="56">
        <f>IF(S103&lt;&gt;"",IF(S103&lt;0,1+V102,0),"")</f>
      </c>
      <c r="W103" t="s" s="74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5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6">
        <f>IF(P104="","",IF(G104="買",(P104-H104),(H104-P104))*IF(RIGHT($D$2,3)="JPY",100,10000))</f>
      </c>
      <c r="U104" s="66"/>
      <c r="V104" s="56">
        <f>IF(S104&lt;&gt;"",IF(S104&lt;0,1+V103,0),"")</f>
      </c>
      <c r="W104" t="s" s="74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5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6">
        <f>IF(P105="","",IF(G105="買",(P105-H105),(H105-P105))*IF(RIGHT($D$2,3)="JPY",100,10000))</f>
      </c>
      <c r="U105" s="66"/>
      <c r="V105" s="56">
        <f>IF(S105&lt;&gt;"",IF(S105&lt;0,1+V104,0),"")</f>
      </c>
      <c r="W105" t="s" s="74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5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6">
        <f>IF(P106="","",IF(G106="買",(P106-H106),(H106-P106))*IF(RIGHT($D$2,3)="JPY",100,10000))</f>
      </c>
      <c r="U106" s="66"/>
      <c r="V106" s="56">
        <f>IF(S106&lt;&gt;"",IF(S106&lt;0,1+V105,0),"")</f>
      </c>
      <c r="W106" t="s" s="74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5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6">
        <f>IF(P107="","",IF(G107="買",(P107-H107),(H107-P107))*IF(RIGHT($D$2,3)="JPY",100,10000))</f>
      </c>
      <c r="U107" s="66"/>
      <c r="V107" s="56">
        <f>IF(S107&lt;&gt;"",IF(S107&lt;0,1+V106,0),"")</f>
      </c>
      <c r="W107" t="s" s="74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5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6">
        <f>IF(P108="","",IF(G108="買",(P108-H108),(H108-P108))*IF(RIGHT($D$2,3)="JPY",100,10000))</f>
      </c>
      <c r="U108" s="66"/>
      <c r="V108" s="56">
        <f>IF(S108&lt;&gt;"",IF(S108&lt;0,1+V107,0),"")</f>
      </c>
      <c r="W108" t="s" s="74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82" customWidth="1"/>
    <col min="2" max="18" width="6.57812" style="82" customWidth="1"/>
    <col min="19" max="21" width="8.73438" style="82" customWidth="1"/>
    <col min="22" max="23" hidden="1" width="8.71429" style="82" customWidth="1"/>
    <col min="24" max="25" width="8.73438" style="82" customWidth="1"/>
    <col min="26" max="256" width="8.73438" style="82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55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56</v>
      </c>
      <c r="E3" s="25"/>
      <c r="F3" s="25"/>
      <c r="G3" s="25"/>
      <c r="H3" s="25"/>
      <c r="I3" s="25"/>
      <c r="J3" t="s" s="14">
        <v>25</v>
      </c>
      <c r="K3" s="15"/>
      <c r="L3" t="s" s="24">
        <v>60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58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5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6">
        <f>IF(P10="","",IF(G10="買",(P10-H10),(H10-P10))*IF(RIGHT($D$2,3)="JPY",100,10000))</f>
      </c>
      <c r="U10" s="66"/>
      <c r="V10" t="s" s="73">
        <f>IF(T10&lt;&gt;"",IF(T10&gt;0,1+V9,0),"")</f>
      </c>
      <c r="W10" t="s" s="74">
        <f>IF(T10&lt;&gt;"",IF(T10&lt;0,1+W9,0),"")</f>
      </c>
      <c r="X10" s="71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5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6">
        <f>IF(P11="","",IF(G11="買",(P11-H11),(H11-P11))*IF(RIGHT($D$2,3)="JPY",100,10000))</f>
      </c>
      <c r="U11" s="66"/>
      <c r="V11" t="s" s="73">
        <f>IF(T11&lt;&gt;"",IF(T11&gt;0,1+V10,0),"")</f>
      </c>
      <c r="W11" t="s" s="74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5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6">
        <f>IF(P12="","",IF(G12="買",(P12-H12),(H12-P12))*IF(RIGHT($D$2,3)="JPY",100,10000))</f>
      </c>
      <c r="U12" s="66"/>
      <c r="V12" t="s" s="73">
        <f>IF(T12&lt;&gt;"",IF(T12&gt;0,1+V11,0),"")</f>
      </c>
      <c r="W12" t="s" s="74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5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6">
        <f>IF(P13="","",IF(G13="買",(P13-H13),(H13-P13))*IF(RIGHT($D$2,3)="JPY",100,10000))</f>
      </c>
      <c r="U13" s="66"/>
      <c r="V13" t="s" s="73">
        <f>IF(T13&lt;&gt;"",IF(T13&gt;0,1+V12,0),"")</f>
      </c>
      <c r="W13" t="s" s="74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5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6">
        <f>IF(P14="","",IF(G14="買",(P14-H14),(H14-P14))*IF(RIGHT($D$2,3)="JPY",100,10000))</f>
      </c>
      <c r="U14" s="66"/>
      <c r="V14" t="s" s="73">
        <f>IF(T14&lt;&gt;"",IF(T14&gt;0,1+V13,0),"")</f>
      </c>
      <c r="W14" t="s" s="74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5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6">
        <f>IF(P15="","",IF(G15="買",(P15-H15),(H15-P15))*IF(RIGHT($D$2,3)="JPY",100,10000))</f>
      </c>
      <c r="U15" s="66"/>
      <c r="V15" t="s" s="73">
        <f>IF(T15&lt;&gt;"",IF(T15&gt;0,1+V14,0),"")</f>
      </c>
      <c r="W15" t="s" s="74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5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6">
        <f>IF(P16="","",IF(G16="買",(P16-H16),(H16-P16))*IF(RIGHT($D$2,3)="JPY",100,10000))</f>
      </c>
      <c r="U16" s="66"/>
      <c r="V16" t="s" s="73">
        <f>IF(T16&lt;&gt;"",IF(T16&gt;0,1+V15,0),"")</f>
      </c>
      <c r="W16" t="s" s="74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5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6">
        <f>IF(P17="","",IF(G17="買",(P17-H17),(H17-P17))*IF(RIGHT($D$2,3)="JPY",100,10000))</f>
      </c>
      <c r="U17" s="66"/>
      <c r="V17" t="s" s="73">
        <f>IF(T17&lt;&gt;"",IF(T17&gt;0,1+V16,0),"")</f>
      </c>
      <c r="W17" t="s" s="74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5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6">
        <f>IF(P18="","",IF(G18="買",(P18-H18),(H18-P18))*IF(RIGHT($D$2,3)="JPY",100,10000))</f>
      </c>
      <c r="U18" s="66"/>
      <c r="V18" t="s" s="73">
        <f>IF(T18&lt;&gt;"",IF(T18&gt;0,1+V17,0),"")</f>
      </c>
      <c r="W18" t="s" s="74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5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6">
        <f>IF(P19="","",IF(G19="買",(P19-H19),(H19-P19))*IF(RIGHT($D$2,3)="JPY",100,10000))</f>
      </c>
      <c r="U19" s="66"/>
      <c r="V19" t="s" s="73">
        <f>IF(T19&lt;&gt;"",IF(T19&gt;0,1+V18,0),"")</f>
      </c>
      <c r="W19" t="s" s="74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5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6">
        <f>IF(P20="","",IF(G20="買",(P20-H20),(H20-P20))*IF(RIGHT($D$2,3)="JPY",100,10000))</f>
      </c>
      <c r="U20" s="66"/>
      <c r="V20" t="s" s="73">
        <f>IF(T20&lt;&gt;"",IF(T20&gt;0,1+V19,0),"")</f>
      </c>
      <c r="W20" t="s" s="74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5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6">
        <f>IF(P21="","",IF(G21="買",(P21-H21),(H21-P21))*IF(RIGHT($D$2,3)="JPY",100,10000))</f>
      </c>
      <c r="U21" s="66"/>
      <c r="V21" t="s" s="73">
        <f>IF(T21&lt;&gt;"",IF(T21&gt;0,1+V20,0),"")</f>
      </c>
      <c r="W21" t="s" s="74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5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6">
        <f>IF(P22="","",IF(G22="買",(P22-H22),(H22-P22))*IF(RIGHT($D$2,3)="JPY",100,10000))</f>
      </c>
      <c r="U22" s="66"/>
      <c r="V22" t="s" s="73">
        <f>IF(T22&lt;&gt;"",IF(T22&gt;0,1+V21,0),"")</f>
      </c>
      <c r="W22" t="s" s="74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5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6">
        <f>IF(P23="","",IF(G23="買",(P23-H23),(H23-P23))*IF(RIGHT($D$2,3)="JPY",100,10000))</f>
      </c>
      <c r="U23" s="66"/>
      <c r="V23" s="56">
        <f>IF(S23&lt;&gt;"",IF(S23&lt;0,1+V22,0),"")</f>
      </c>
      <c r="W23" t="s" s="74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5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6">
        <f>IF(P24="","",IF(G24="買",(P24-H24),(H24-P24))*IF(RIGHT($D$2,3)="JPY",100,10000))</f>
      </c>
      <c r="U24" s="66"/>
      <c r="V24" s="56">
        <f>IF(S24&lt;&gt;"",IF(S24&lt;0,1+V23,0),"")</f>
      </c>
      <c r="W24" t="s" s="74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5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6">
        <f>IF(P25="","",IF(G25="買",(P25-H25),(H25-P25))*IF(RIGHT($D$2,3)="JPY",100,10000))</f>
      </c>
      <c r="U25" s="66"/>
      <c r="V25" s="56">
        <f>IF(S25&lt;&gt;"",IF(S25&lt;0,1+V24,0),"")</f>
      </c>
      <c r="W25" t="s" s="74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5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6">
        <f>IF(P26="","",IF(G26="買",(P26-H26),(H26-P26))*IF(RIGHT($D$2,3)="JPY",100,10000))</f>
      </c>
      <c r="U26" s="66"/>
      <c r="V26" s="56">
        <f>IF(S26&lt;&gt;"",IF(S26&lt;0,1+V25,0),"")</f>
      </c>
      <c r="W26" t="s" s="74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5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6">
        <f>IF(P27="","",IF(G27="買",(P27-H27),(H27-P27))*IF(RIGHT($D$2,3)="JPY",100,10000))</f>
      </c>
      <c r="U27" s="66"/>
      <c r="V27" s="56">
        <f>IF(S27&lt;&gt;"",IF(S27&lt;0,1+V26,0),"")</f>
      </c>
      <c r="W27" t="s" s="74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5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6">
        <f>IF(P28="","",IF(G28="買",(P28-H28),(H28-P28))*IF(RIGHT($D$2,3)="JPY",100,10000))</f>
      </c>
      <c r="U28" s="66"/>
      <c r="V28" s="56">
        <f>IF(S28&lt;&gt;"",IF(S28&lt;0,1+V27,0),"")</f>
      </c>
      <c r="W28" t="s" s="74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5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6">
        <f>IF(P29="","",IF(G29="買",(P29-H29),(H29-P29))*IF(RIGHT($D$2,3)="JPY",100,10000))</f>
      </c>
      <c r="U29" s="66"/>
      <c r="V29" s="56">
        <f>IF(S29&lt;&gt;"",IF(S29&lt;0,1+V28,0),"")</f>
      </c>
      <c r="W29" t="s" s="74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5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6">
        <f>IF(P30="","",IF(G30="買",(P30-H30),(H30-P30))*IF(RIGHT($D$2,3)="JPY",100,10000))</f>
      </c>
      <c r="U30" s="66"/>
      <c r="V30" s="56">
        <f>IF(S30&lt;&gt;"",IF(S30&lt;0,1+V29,0),"")</f>
      </c>
      <c r="W30" t="s" s="74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5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6">
        <f>IF(P31="","",IF(G31="買",(P31-H31),(H31-P31))*IF(RIGHT($D$2,3)="JPY",100,10000))</f>
      </c>
      <c r="U31" s="66"/>
      <c r="V31" s="56">
        <f>IF(S31&lt;&gt;"",IF(S31&lt;0,1+V30,0),"")</f>
      </c>
      <c r="W31" t="s" s="74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5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6">
        <f>IF(P32="","",IF(G32="買",(P32-H32),(H32-P32))*IF(RIGHT($D$2,3)="JPY",100,10000))</f>
      </c>
      <c r="U32" s="66"/>
      <c r="V32" s="56">
        <f>IF(S32&lt;&gt;"",IF(S32&lt;0,1+V31,0),"")</f>
      </c>
      <c r="W32" t="s" s="74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5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6">
        <f>IF(P33="","",IF(G33="買",(P33-H33),(H33-P33))*IF(RIGHT($D$2,3)="JPY",100,10000))</f>
      </c>
      <c r="U33" s="66"/>
      <c r="V33" s="56">
        <f>IF(S33&lt;&gt;"",IF(S33&lt;0,1+V32,0),"")</f>
      </c>
      <c r="W33" t="s" s="74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5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6">
        <f>IF(P34="","",IF(G34="買",(P34-H34),(H34-P34))*IF(RIGHT($D$2,3)="JPY",100,10000))</f>
      </c>
      <c r="U34" s="66"/>
      <c r="V34" s="56">
        <f>IF(S34&lt;&gt;"",IF(S34&lt;0,1+V33,0),"")</f>
      </c>
      <c r="W34" t="s" s="74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5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6">
        <f>IF(P35="","",IF(G35="買",(P35-H35),(H35-P35))*IF(RIGHT($D$2,3)="JPY",100,10000))</f>
      </c>
      <c r="U35" s="66"/>
      <c r="V35" s="56">
        <f>IF(S35&lt;&gt;"",IF(S35&lt;0,1+V34,0),"")</f>
      </c>
      <c r="W35" t="s" s="74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5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6">
        <f>IF(P36="","",IF(G36="買",(P36-H36),(H36-P36))*IF(RIGHT($D$2,3)="JPY",100,10000))</f>
      </c>
      <c r="U36" s="66"/>
      <c r="V36" s="56">
        <f>IF(S36&lt;&gt;"",IF(S36&lt;0,1+V35,0),"")</f>
      </c>
      <c r="W36" t="s" s="74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5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6">
        <f>IF(P37="","",IF(G37="買",(P37-H37),(H37-P37))*IF(RIGHT($D$2,3)="JPY",100,10000))</f>
      </c>
      <c r="U37" s="66"/>
      <c r="V37" s="56">
        <f>IF(S37&lt;&gt;"",IF(S37&lt;0,1+V36,0),"")</f>
      </c>
      <c r="W37" t="s" s="74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5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6">
        <f>IF(P38="","",IF(G38="買",(P38-H38),(H38-P38))*IF(RIGHT($D$2,3)="JPY",100,10000))</f>
      </c>
      <c r="U38" s="66"/>
      <c r="V38" s="56">
        <f>IF(S38&lt;&gt;"",IF(S38&lt;0,1+V37,0),"")</f>
      </c>
      <c r="W38" t="s" s="74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5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6">
        <f>IF(P39="","",IF(G39="買",(P39-H39),(H39-P39))*IF(RIGHT($D$2,3)="JPY",100,10000))</f>
      </c>
      <c r="U39" s="66"/>
      <c r="V39" s="56">
        <f>IF(S39&lt;&gt;"",IF(S39&lt;0,1+V38,0),"")</f>
      </c>
      <c r="W39" t="s" s="74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5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6">
        <f>IF(P40="","",IF(G40="買",(P40-H40),(H40-P40))*IF(RIGHT($D$2,3)="JPY",100,10000))</f>
      </c>
      <c r="U40" s="66"/>
      <c r="V40" s="56">
        <f>IF(S40&lt;&gt;"",IF(S40&lt;0,1+V39,0),"")</f>
      </c>
      <c r="W40" t="s" s="74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5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6">
        <f>IF(P41="","",IF(G41="買",(P41-H41),(H41-P41))*IF(RIGHT($D$2,3)="JPY",100,10000))</f>
      </c>
      <c r="U41" s="66"/>
      <c r="V41" s="56">
        <f>IF(S41&lt;&gt;"",IF(S41&lt;0,1+V40,0),"")</f>
      </c>
      <c r="W41" t="s" s="74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5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6">
        <f>IF(P42="","",IF(G42="買",(P42-H42),(H42-P42))*IF(RIGHT($D$2,3)="JPY",100,10000))</f>
      </c>
      <c r="U42" s="66"/>
      <c r="V42" s="56">
        <f>IF(S42&lt;&gt;"",IF(S42&lt;0,1+V41,0),"")</f>
      </c>
      <c r="W42" t="s" s="74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5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6">
        <f>IF(P43="","",IF(G43="買",(P43-H43),(H43-P43))*IF(RIGHT($D$2,3)="JPY",100,10000))</f>
      </c>
      <c r="U43" s="66"/>
      <c r="V43" s="56">
        <f>IF(S43&lt;&gt;"",IF(S43&lt;0,1+V42,0),"")</f>
      </c>
      <c r="W43" t="s" s="74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5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6">
        <f>IF(P44="","",IF(G44="買",(P44-H44),(H44-P44))*IF(RIGHT($D$2,3)="JPY",100,10000))</f>
      </c>
      <c r="U44" s="66"/>
      <c r="V44" s="56">
        <f>IF(S44&lt;&gt;"",IF(S44&lt;0,1+V43,0),"")</f>
      </c>
      <c r="W44" t="s" s="74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5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6">
        <f>IF(P45="","",IF(G45="買",(P45-H45),(H45-P45))*IF(RIGHT($D$2,3)="JPY",100,10000))</f>
      </c>
      <c r="U45" s="66"/>
      <c r="V45" s="56">
        <f>IF(S45&lt;&gt;"",IF(S45&lt;0,1+V44,0),"")</f>
      </c>
      <c r="W45" t="s" s="74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5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6">
        <f>IF(P46="","",IF(G46="買",(P46-H46),(H46-P46))*IF(RIGHT($D$2,3)="JPY",100,10000))</f>
      </c>
      <c r="U46" s="66"/>
      <c r="V46" s="56">
        <f>IF(S46&lt;&gt;"",IF(S46&lt;0,1+V45,0),"")</f>
      </c>
      <c r="W46" t="s" s="74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5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6">
        <f>IF(P47="","",IF(G47="買",(P47-H47),(H47-P47))*IF(RIGHT($D$2,3)="JPY",100,10000))</f>
      </c>
      <c r="U47" s="66"/>
      <c r="V47" s="56">
        <f>IF(S47&lt;&gt;"",IF(S47&lt;0,1+V46,0),"")</f>
      </c>
      <c r="W47" t="s" s="74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5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6">
        <f>IF(P48="","",IF(G48="買",(P48-H48),(H48-P48))*IF(RIGHT($D$2,3)="JPY",100,10000))</f>
      </c>
      <c r="U48" s="66"/>
      <c r="V48" s="56">
        <f>IF(S48&lt;&gt;"",IF(S48&lt;0,1+V47,0),"")</f>
      </c>
      <c r="W48" t="s" s="74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5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6">
        <f>IF(P49="","",IF(G49="買",(P49-H49),(H49-P49))*IF(RIGHT($D$2,3)="JPY",100,10000))</f>
      </c>
      <c r="U49" s="66"/>
      <c r="V49" s="56">
        <f>IF(S49&lt;&gt;"",IF(S49&lt;0,1+V48,0),"")</f>
      </c>
      <c r="W49" t="s" s="74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5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6">
        <f>IF(P50="","",IF(G50="買",(P50-H50),(H50-P50))*IF(RIGHT($D$2,3)="JPY",100,10000))</f>
      </c>
      <c r="U50" s="66"/>
      <c r="V50" s="56">
        <f>IF(S50&lt;&gt;"",IF(S50&lt;0,1+V49,0),"")</f>
      </c>
      <c r="W50" t="s" s="74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5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6">
        <f>IF(P51="","",IF(G51="買",(P51-H51),(H51-P51))*IF(RIGHT($D$2,3)="JPY",100,10000))</f>
      </c>
      <c r="U51" s="66"/>
      <c r="V51" s="56">
        <f>IF(S51&lt;&gt;"",IF(S51&lt;0,1+V50,0),"")</f>
      </c>
      <c r="W51" t="s" s="74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5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6">
        <f>IF(P52="","",IF(G52="買",(P52-H52),(H52-P52))*IF(RIGHT($D$2,3)="JPY",100,10000))</f>
      </c>
      <c r="U52" s="66"/>
      <c r="V52" s="56">
        <f>IF(S52&lt;&gt;"",IF(S52&lt;0,1+V51,0),"")</f>
      </c>
      <c r="W52" t="s" s="74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5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6">
        <f>IF(P53="","",IF(G53="買",(P53-H53),(H53-P53))*IF(RIGHT($D$2,3)="JPY",100,10000))</f>
      </c>
      <c r="U53" s="66"/>
      <c r="V53" s="56">
        <f>IF(S53&lt;&gt;"",IF(S53&lt;0,1+V52,0),"")</f>
      </c>
      <c r="W53" t="s" s="74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5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6">
        <f>IF(P54="","",IF(G54="買",(P54-H54),(H54-P54))*IF(RIGHT($D$2,3)="JPY",100,10000))</f>
      </c>
      <c r="U54" s="66"/>
      <c r="V54" s="56">
        <f>IF(S54&lt;&gt;"",IF(S54&lt;0,1+V53,0),"")</f>
      </c>
      <c r="W54" t="s" s="74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5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6">
        <f>IF(P55="","",IF(G55="買",(P55-H55),(H55-P55))*IF(RIGHT($D$2,3)="JPY",100,10000))</f>
      </c>
      <c r="U55" s="66"/>
      <c r="V55" s="56">
        <f>IF(S55&lt;&gt;"",IF(S55&lt;0,1+V54,0),"")</f>
      </c>
      <c r="W55" t="s" s="74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5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6">
        <f>IF(P56="","",IF(G56="買",(P56-H56),(H56-P56))*IF(RIGHT($D$2,3)="JPY",100,10000))</f>
      </c>
      <c r="U56" s="66"/>
      <c r="V56" s="56">
        <f>IF(S56&lt;&gt;"",IF(S56&lt;0,1+V55,0),"")</f>
      </c>
      <c r="W56" t="s" s="74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5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6">
        <f>IF(P57="","",IF(G57="買",(P57-H57),(H57-P57))*IF(RIGHT($D$2,3)="JPY",100,10000))</f>
      </c>
      <c r="U57" s="66"/>
      <c r="V57" s="56">
        <f>IF(S57&lt;&gt;"",IF(S57&lt;0,1+V56,0),"")</f>
      </c>
      <c r="W57" t="s" s="74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5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6">
        <f>IF(P58="","",IF(G58="買",(P58-H58),(H58-P58))*IF(RIGHT($D$2,3)="JPY",100,10000))</f>
      </c>
      <c r="U58" s="66"/>
      <c r="V58" s="56">
        <f>IF(S58&lt;&gt;"",IF(S58&lt;0,1+V57,0),"")</f>
      </c>
      <c r="W58" t="s" s="74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5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6">
        <f>IF(P59="","",IF(G59="買",(P59-H59),(H59-P59))*IF(RIGHT($D$2,3)="JPY",100,10000))</f>
      </c>
      <c r="U59" s="66"/>
      <c r="V59" s="56">
        <f>IF(S59&lt;&gt;"",IF(S59&lt;0,1+V58,0),"")</f>
      </c>
      <c r="W59" t="s" s="74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5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6">
        <f>IF(P60="","",IF(G60="買",(P60-H60),(H60-P60))*IF(RIGHT($D$2,3)="JPY",100,10000))</f>
      </c>
      <c r="U60" s="66"/>
      <c r="V60" s="56">
        <f>IF(S60&lt;&gt;"",IF(S60&lt;0,1+V59,0),"")</f>
      </c>
      <c r="W60" t="s" s="74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5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6">
        <f>IF(P61="","",IF(G61="買",(P61-H61),(H61-P61))*IF(RIGHT($D$2,3)="JPY",100,10000))</f>
      </c>
      <c r="U61" s="66"/>
      <c r="V61" s="56">
        <f>IF(S61&lt;&gt;"",IF(S61&lt;0,1+V60,0),"")</f>
      </c>
      <c r="W61" t="s" s="74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5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6">
        <f>IF(P62="","",IF(G62="買",(P62-H62),(H62-P62))*IF(RIGHT($D$2,3)="JPY",100,10000))</f>
      </c>
      <c r="U62" s="66"/>
      <c r="V62" s="56">
        <f>IF(S62&lt;&gt;"",IF(S62&lt;0,1+V61,0),"")</f>
      </c>
      <c r="W62" t="s" s="74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5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6">
        <f>IF(P63="","",IF(G63="買",(P63-H63),(H63-P63))*IF(RIGHT($D$2,3)="JPY",100,10000))</f>
      </c>
      <c r="U63" s="66"/>
      <c r="V63" s="56">
        <f>IF(S63&lt;&gt;"",IF(S63&lt;0,1+V62,0),"")</f>
      </c>
      <c r="W63" t="s" s="74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5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6">
        <f>IF(P64="","",IF(G64="買",(P64-H64),(H64-P64))*IF(RIGHT($D$2,3)="JPY",100,10000))</f>
      </c>
      <c r="U64" s="66"/>
      <c r="V64" s="56">
        <f>IF(S64&lt;&gt;"",IF(S64&lt;0,1+V63,0),"")</f>
      </c>
      <c r="W64" t="s" s="74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5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6">
        <f>IF(P65="","",IF(G65="買",(P65-H65),(H65-P65))*IF(RIGHT($D$2,3)="JPY",100,10000))</f>
      </c>
      <c r="U65" s="66"/>
      <c r="V65" s="56">
        <f>IF(S65&lt;&gt;"",IF(S65&lt;0,1+V64,0),"")</f>
      </c>
      <c r="W65" t="s" s="74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5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6">
        <f>IF(P66="","",IF(G66="買",(P66-H66),(H66-P66))*IF(RIGHT($D$2,3)="JPY",100,10000))</f>
      </c>
      <c r="U66" s="66"/>
      <c r="V66" s="56">
        <f>IF(S66&lt;&gt;"",IF(S66&lt;0,1+V65,0),"")</f>
      </c>
      <c r="W66" t="s" s="74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5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6">
        <f>IF(P67="","",IF(G67="買",(P67-H67),(H67-P67))*IF(RIGHT($D$2,3)="JPY",100,10000))</f>
      </c>
      <c r="U67" s="66"/>
      <c r="V67" s="56">
        <f>IF(S67&lt;&gt;"",IF(S67&lt;0,1+V66,0),"")</f>
      </c>
      <c r="W67" t="s" s="74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5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6">
        <f>IF(P68="","",IF(G68="買",(P68-H68),(H68-P68))*IF(RIGHT($D$2,3)="JPY",100,10000))</f>
      </c>
      <c r="U68" s="66"/>
      <c r="V68" s="56">
        <f>IF(S68&lt;&gt;"",IF(S68&lt;0,1+V67,0),"")</f>
      </c>
      <c r="W68" t="s" s="74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5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6">
        <f>IF(P69="","",IF(G69="買",(P69-H69),(H69-P69))*IF(RIGHT($D$2,3)="JPY",100,10000))</f>
      </c>
      <c r="U69" s="66"/>
      <c r="V69" s="56">
        <f>IF(S69&lt;&gt;"",IF(S69&lt;0,1+V68,0),"")</f>
      </c>
      <c r="W69" t="s" s="74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5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6">
        <f>IF(P70="","",IF(G70="買",(P70-H70),(H70-P70))*IF(RIGHT($D$2,3)="JPY",100,10000))</f>
      </c>
      <c r="U70" s="66"/>
      <c r="V70" s="56">
        <f>IF(S70&lt;&gt;"",IF(S70&lt;0,1+V69,0),"")</f>
      </c>
      <c r="W70" t="s" s="74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5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6">
        <f>IF(P71="","",IF(G71="買",(P71-H71),(H71-P71))*IF(RIGHT($D$2,3)="JPY",100,10000))</f>
      </c>
      <c r="U71" s="66"/>
      <c r="V71" s="56">
        <f>IF(S71&lt;&gt;"",IF(S71&lt;0,1+V70,0),"")</f>
      </c>
      <c r="W71" t="s" s="74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5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6">
        <f>IF(P72="","",IF(G72="買",(P72-H72),(H72-P72))*IF(RIGHT($D$2,3)="JPY",100,10000))</f>
      </c>
      <c r="U72" s="66"/>
      <c r="V72" s="56">
        <f>IF(S72&lt;&gt;"",IF(S72&lt;0,1+V71,0),"")</f>
      </c>
      <c r="W72" t="s" s="74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5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6">
        <f>IF(P73="","",IF(G73="買",(P73-H73),(H73-P73))*IF(RIGHT($D$2,3)="JPY",100,10000))</f>
      </c>
      <c r="U73" s="66"/>
      <c r="V73" s="56">
        <f>IF(S73&lt;&gt;"",IF(S73&lt;0,1+V72,0),"")</f>
      </c>
      <c r="W73" t="s" s="74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5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6">
        <f>IF(P74="","",IF(G74="買",(P74-H74),(H74-P74))*IF(RIGHT($D$2,3)="JPY",100,10000))</f>
      </c>
      <c r="U74" s="66"/>
      <c r="V74" s="56">
        <f>IF(S74&lt;&gt;"",IF(S74&lt;0,1+V73,0),"")</f>
      </c>
      <c r="W74" t="s" s="74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5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6">
        <f>IF(P75="","",IF(G75="買",(P75-H75),(H75-P75))*IF(RIGHT($D$2,3)="JPY",100,10000))</f>
      </c>
      <c r="U75" s="66"/>
      <c r="V75" s="56">
        <f>IF(S75&lt;&gt;"",IF(S75&lt;0,1+V74,0),"")</f>
      </c>
      <c r="W75" t="s" s="74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5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6">
        <f>IF(P76="","",IF(G76="買",(P76-H76),(H76-P76))*IF(RIGHT($D$2,3)="JPY",100,10000))</f>
      </c>
      <c r="U76" s="66"/>
      <c r="V76" s="56">
        <f>IF(S76&lt;&gt;"",IF(S76&lt;0,1+V75,0),"")</f>
      </c>
      <c r="W76" t="s" s="74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5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6">
        <f>IF(P77="","",IF(G77="買",(P77-H77),(H77-P77))*IF(RIGHT($D$2,3)="JPY",100,10000))</f>
      </c>
      <c r="U77" s="66"/>
      <c r="V77" s="56">
        <f>IF(S77&lt;&gt;"",IF(S77&lt;0,1+V76,0),"")</f>
      </c>
      <c r="W77" t="s" s="74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5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6">
        <f>IF(P78="","",IF(G78="買",(P78-H78),(H78-P78))*IF(RIGHT($D$2,3)="JPY",100,10000))</f>
      </c>
      <c r="U78" s="66"/>
      <c r="V78" s="56">
        <f>IF(S78&lt;&gt;"",IF(S78&lt;0,1+V77,0),"")</f>
      </c>
      <c r="W78" t="s" s="74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5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6">
        <f>IF(P79="","",IF(G79="買",(P79-H79),(H79-P79))*IF(RIGHT($D$2,3)="JPY",100,10000))</f>
      </c>
      <c r="U79" s="66"/>
      <c r="V79" s="56">
        <f>IF(S79&lt;&gt;"",IF(S79&lt;0,1+V78,0),"")</f>
      </c>
      <c r="W79" t="s" s="74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5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6">
        <f>IF(P80="","",IF(G80="買",(P80-H80),(H80-P80))*IF(RIGHT($D$2,3)="JPY",100,10000))</f>
      </c>
      <c r="U80" s="66"/>
      <c r="V80" s="56">
        <f>IF(S80&lt;&gt;"",IF(S80&lt;0,1+V79,0),"")</f>
      </c>
      <c r="W80" t="s" s="74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5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6">
        <f>IF(P81="","",IF(G81="買",(P81-H81),(H81-P81))*IF(RIGHT($D$2,3)="JPY",100,10000))</f>
      </c>
      <c r="U81" s="66"/>
      <c r="V81" s="56">
        <f>IF(S81&lt;&gt;"",IF(S81&lt;0,1+V80,0),"")</f>
      </c>
      <c r="W81" t="s" s="74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5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6">
        <f>IF(P82="","",IF(G82="買",(P82-H82),(H82-P82))*IF(RIGHT($D$2,3)="JPY",100,10000))</f>
      </c>
      <c r="U82" s="66"/>
      <c r="V82" s="56">
        <f>IF(S82&lt;&gt;"",IF(S82&lt;0,1+V81,0),"")</f>
      </c>
      <c r="W82" t="s" s="74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5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6">
        <f>IF(P83="","",IF(G83="買",(P83-H83),(H83-P83))*IF(RIGHT($D$2,3)="JPY",100,10000))</f>
      </c>
      <c r="U83" s="66"/>
      <c r="V83" s="56">
        <f>IF(S83&lt;&gt;"",IF(S83&lt;0,1+V82,0),"")</f>
      </c>
      <c r="W83" t="s" s="74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5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6">
        <f>IF(P84="","",IF(G84="買",(P84-H84),(H84-P84))*IF(RIGHT($D$2,3)="JPY",100,10000))</f>
      </c>
      <c r="U84" s="66"/>
      <c r="V84" s="56">
        <f>IF(S84&lt;&gt;"",IF(S84&lt;0,1+V83,0),"")</f>
      </c>
      <c r="W84" t="s" s="74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5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6">
        <f>IF(P85="","",IF(G85="買",(P85-H85),(H85-P85))*IF(RIGHT($D$2,3)="JPY",100,10000))</f>
      </c>
      <c r="U85" s="66"/>
      <c r="V85" s="56">
        <f>IF(S85&lt;&gt;"",IF(S85&lt;0,1+V84,0),"")</f>
      </c>
      <c r="W85" t="s" s="74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5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6">
        <f>IF(P86="","",IF(G86="買",(P86-H86),(H86-P86))*IF(RIGHT($D$2,3)="JPY",100,10000))</f>
      </c>
      <c r="U86" s="66"/>
      <c r="V86" s="56">
        <f>IF(S86&lt;&gt;"",IF(S86&lt;0,1+V85,0),"")</f>
      </c>
      <c r="W86" t="s" s="74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5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6">
        <f>IF(P87="","",IF(G87="買",(P87-H87),(H87-P87))*IF(RIGHT($D$2,3)="JPY",100,10000))</f>
      </c>
      <c r="U87" s="66"/>
      <c r="V87" s="56">
        <f>IF(S87&lt;&gt;"",IF(S87&lt;0,1+V86,0),"")</f>
      </c>
      <c r="W87" t="s" s="74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5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6">
        <f>IF(P88="","",IF(G88="買",(P88-H88),(H88-P88))*IF(RIGHT($D$2,3)="JPY",100,10000))</f>
      </c>
      <c r="U88" s="66"/>
      <c r="V88" s="56">
        <f>IF(S88&lt;&gt;"",IF(S88&lt;0,1+V87,0),"")</f>
      </c>
      <c r="W88" t="s" s="74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5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6">
        <f>IF(P89="","",IF(G89="買",(P89-H89),(H89-P89))*IF(RIGHT($D$2,3)="JPY",100,10000))</f>
      </c>
      <c r="U89" s="66"/>
      <c r="V89" s="56">
        <f>IF(S89&lt;&gt;"",IF(S89&lt;0,1+V88,0),"")</f>
      </c>
      <c r="W89" t="s" s="74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5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6">
        <f>IF(P90="","",IF(G90="買",(P90-H90),(H90-P90))*IF(RIGHT($D$2,3)="JPY",100,10000))</f>
      </c>
      <c r="U90" s="66"/>
      <c r="V90" s="56">
        <f>IF(S90&lt;&gt;"",IF(S90&lt;0,1+V89,0),"")</f>
      </c>
      <c r="W90" t="s" s="74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5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6">
        <f>IF(P91="","",IF(G91="買",(P91-H91),(H91-P91))*IF(RIGHT($D$2,3)="JPY",100,10000))</f>
      </c>
      <c r="U91" s="66"/>
      <c r="V91" s="56">
        <f>IF(S91&lt;&gt;"",IF(S91&lt;0,1+V90,0),"")</f>
      </c>
      <c r="W91" t="s" s="74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5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6">
        <f>IF(P92="","",IF(G92="買",(P92-H92),(H92-P92))*IF(RIGHT($D$2,3)="JPY",100,10000))</f>
      </c>
      <c r="U92" s="66"/>
      <c r="V92" s="56">
        <f>IF(S92&lt;&gt;"",IF(S92&lt;0,1+V91,0),"")</f>
      </c>
      <c r="W92" t="s" s="74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5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6">
        <f>IF(P93="","",IF(G93="買",(P93-H93),(H93-P93))*IF(RIGHT($D$2,3)="JPY",100,10000))</f>
      </c>
      <c r="U93" s="66"/>
      <c r="V93" s="56">
        <f>IF(S93&lt;&gt;"",IF(S93&lt;0,1+V92,0),"")</f>
      </c>
      <c r="W93" t="s" s="74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5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6">
        <f>IF(P94="","",IF(G94="買",(P94-H94),(H94-P94))*IF(RIGHT($D$2,3)="JPY",100,10000))</f>
      </c>
      <c r="U94" s="66"/>
      <c r="V94" s="56">
        <f>IF(S94&lt;&gt;"",IF(S94&lt;0,1+V93,0),"")</f>
      </c>
      <c r="W94" t="s" s="74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5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6">
        <f>IF(P95="","",IF(G95="買",(P95-H95),(H95-P95))*IF(RIGHT($D$2,3)="JPY",100,10000))</f>
      </c>
      <c r="U95" s="66"/>
      <c r="V95" s="56">
        <f>IF(S95&lt;&gt;"",IF(S95&lt;0,1+V94,0),"")</f>
      </c>
      <c r="W95" t="s" s="74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5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6">
        <f>IF(P96="","",IF(G96="買",(P96-H96),(H96-P96))*IF(RIGHT($D$2,3)="JPY",100,10000))</f>
      </c>
      <c r="U96" s="66"/>
      <c r="V96" s="56">
        <f>IF(S96&lt;&gt;"",IF(S96&lt;0,1+V95,0),"")</f>
      </c>
      <c r="W96" t="s" s="74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5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6">
        <f>IF(P97="","",IF(G97="買",(P97-H97),(H97-P97))*IF(RIGHT($D$2,3)="JPY",100,10000))</f>
      </c>
      <c r="U97" s="66"/>
      <c r="V97" s="56">
        <f>IF(S97&lt;&gt;"",IF(S97&lt;0,1+V96,0),"")</f>
      </c>
      <c r="W97" t="s" s="74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5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6">
        <f>IF(P98="","",IF(G98="買",(P98-H98),(H98-P98))*IF(RIGHT($D$2,3)="JPY",100,10000))</f>
      </c>
      <c r="U98" s="66"/>
      <c r="V98" s="56">
        <f>IF(S98&lt;&gt;"",IF(S98&lt;0,1+V97,0),"")</f>
      </c>
      <c r="W98" t="s" s="74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5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6">
        <f>IF(P99="","",IF(G99="買",(P99-H99),(H99-P99))*IF(RIGHT($D$2,3)="JPY",100,10000))</f>
      </c>
      <c r="U99" s="66"/>
      <c r="V99" s="56">
        <f>IF(S99&lt;&gt;"",IF(S99&lt;0,1+V98,0),"")</f>
      </c>
      <c r="W99" t="s" s="74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5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6">
        <f>IF(P100="","",IF(G100="買",(P100-H100),(H100-P100))*IF(RIGHT($D$2,3)="JPY",100,10000))</f>
      </c>
      <c r="U100" s="66"/>
      <c r="V100" s="56">
        <f>IF(S100&lt;&gt;"",IF(S100&lt;0,1+V99,0),"")</f>
      </c>
      <c r="W100" t="s" s="74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5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6">
        <f>IF(P101="","",IF(G101="買",(P101-H101),(H101-P101))*IF(RIGHT($D$2,3)="JPY",100,10000))</f>
      </c>
      <c r="U101" s="66"/>
      <c r="V101" s="56">
        <f>IF(S101&lt;&gt;"",IF(S101&lt;0,1+V100,0),"")</f>
      </c>
      <c r="W101" t="s" s="74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5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6">
        <f>IF(P102="","",IF(G102="買",(P102-H102),(H102-P102))*IF(RIGHT($D$2,3)="JPY",100,10000))</f>
      </c>
      <c r="U102" s="66"/>
      <c r="V102" s="56">
        <f>IF(S102&lt;&gt;"",IF(S102&lt;0,1+V101,0),"")</f>
      </c>
      <c r="W102" t="s" s="74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5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6">
        <f>IF(P103="","",IF(G103="買",(P103-H103),(H103-P103))*IF(RIGHT($D$2,3)="JPY",100,10000))</f>
      </c>
      <c r="U103" s="66"/>
      <c r="V103" s="56">
        <f>IF(S103&lt;&gt;"",IF(S103&lt;0,1+V102,0),"")</f>
      </c>
      <c r="W103" t="s" s="74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5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6">
        <f>IF(P104="","",IF(G104="買",(P104-H104),(H104-P104))*IF(RIGHT($D$2,3)="JPY",100,10000))</f>
      </c>
      <c r="U104" s="66"/>
      <c r="V104" s="56">
        <f>IF(S104&lt;&gt;"",IF(S104&lt;0,1+V103,0),"")</f>
      </c>
      <c r="W104" t="s" s="74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5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6">
        <f>IF(P105="","",IF(G105="買",(P105-H105),(H105-P105))*IF(RIGHT($D$2,3)="JPY",100,10000))</f>
      </c>
      <c r="U105" s="66"/>
      <c r="V105" s="56">
        <f>IF(S105&lt;&gt;"",IF(S105&lt;0,1+V104,0),"")</f>
      </c>
      <c r="W105" t="s" s="74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5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6">
        <f>IF(P106="","",IF(G106="買",(P106-H106),(H106-P106))*IF(RIGHT($D$2,3)="JPY",100,10000))</f>
      </c>
      <c r="U106" s="66"/>
      <c r="V106" s="56">
        <f>IF(S106&lt;&gt;"",IF(S106&lt;0,1+V105,0),"")</f>
      </c>
      <c r="W106" t="s" s="74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5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6">
        <f>IF(P107="","",IF(G107="買",(P107-H107),(H107-P107))*IF(RIGHT($D$2,3)="JPY",100,10000))</f>
      </c>
      <c r="U107" s="66"/>
      <c r="V107" s="56">
        <f>IF(S107&lt;&gt;"",IF(S107&lt;0,1+V106,0),"")</f>
      </c>
      <c r="W107" t="s" s="74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5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6">
        <f>IF(P108="","",IF(G108="買",(P108-H108),(H108-P108))*IF(RIGHT($D$2,3)="JPY",100,10000))</f>
      </c>
      <c r="U108" s="66"/>
      <c r="V108" s="56">
        <f>IF(S108&lt;&gt;"",IF(S108&lt;0,1+V107,0),"")</f>
      </c>
      <c r="W108" t="s" s="74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71429" defaultRowHeight="14.25" customHeight="1" outlineLevelRow="0" outlineLevelCol="0"/>
  <cols>
    <col min="1" max="1" width="7.44531" style="83" customWidth="1"/>
    <col min="2" max="2" width="8.15625" style="83" customWidth="1"/>
    <col min="3" max="5" width="8.73438" style="83" customWidth="1"/>
    <col min="6" max="256" width="8.73438" style="83" customWidth="1"/>
  </cols>
  <sheetData>
    <row r="1" ht="16" customHeight="1">
      <c r="A1" s="11"/>
      <c r="B1" s="11"/>
      <c r="C1" s="7"/>
      <c r="D1" s="7"/>
      <c r="E1" s="7"/>
    </row>
    <row r="2" ht="16" customHeight="1">
      <c r="A2" s="11"/>
      <c r="B2" s="11"/>
      <c r="C2" s="7"/>
      <c r="D2" s="7"/>
      <c r="E2" s="7"/>
    </row>
    <row r="3" ht="16" customHeight="1">
      <c r="A3" s="11"/>
      <c r="B3" s="11"/>
      <c r="C3" s="7"/>
      <c r="D3" s="7"/>
      <c r="E3" s="7"/>
    </row>
    <row r="4" ht="16" customHeight="1">
      <c r="A4" s="11"/>
      <c r="B4" s="11"/>
      <c r="C4" s="7"/>
      <c r="D4" s="7"/>
      <c r="E4" s="7"/>
    </row>
    <row r="5" ht="16" customHeight="1">
      <c r="A5" s="11"/>
      <c r="B5" s="11"/>
      <c r="C5" s="7"/>
      <c r="D5" s="7"/>
      <c r="E5" s="7"/>
    </row>
    <row r="6" ht="16" customHeight="1">
      <c r="A6" s="11"/>
      <c r="B6" s="11"/>
      <c r="C6" s="7"/>
      <c r="D6" s="7"/>
      <c r="E6" s="7"/>
    </row>
    <row r="7" ht="16" customHeight="1">
      <c r="A7" s="11"/>
      <c r="B7" s="11"/>
      <c r="C7" s="7"/>
      <c r="D7" s="7"/>
      <c r="E7" s="7"/>
    </row>
    <row r="8" ht="16" customHeight="1">
      <c r="A8" s="11"/>
      <c r="B8" s="11"/>
      <c r="C8" s="7"/>
      <c r="D8" s="7"/>
      <c r="E8" s="7"/>
    </row>
    <row r="9" ht="16" customHeight="1">
      <c r="A9" s="11"/>
      <c r="B9" s="11"/>
      <c r="C9" s="7"/>
      <c r="D9" s="7"/>
      <c r="E9" s="7"/>
    </row>
    <row r="10" ht="16" customHeight="1">
      <c r="A10" s="11"/>
      <c r="B10" s="11"/>
      <c r="C10" s="7"/>
      <c r="D10" s="7"/>
      <c r="E10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4" customWidth="1"/>
    <col min="11" max="256" width="9" style="84" customWidth="1"/>
  </cols>
  <sheetData>
    <row r="1" ht="16" customHeight="1">
      <c r="A1" t="s" s="74">
        <v>63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s="85"/>
      <c r="B2" s="86"/>
      <c r="C2" s="86"/>
      <c r="D2" s="86"/>
      <c r="E2" s="86"/>
      <c r="F2" s="86"/>
      <c r="G2" s="86"/>
      <c r="H2" s="86"/>
      <c r="I2" s="86"/>
      <c r="J2" s="86"/>
    </row>
    <row r="3" ht="8" customHeight="1">
      <c r="A3" s="86"/>
      <c r="B3" s="86"/>
      <c r="C3" s="86"/>
      <c r="D3" s="86"/>
      <c r="E3" s="86"/>
      <c r="F3" s="86"/>
      <c r="G3" s="86"/>
      <c r="H3" s="86"/>
      <c r="I3" s="86"/>
      <c r="J3" s="86"/>
    </row>
    <row r="4" ht="8" customHeight="1">
      <c r="A4" s="86"/>
      <c r="B4" s="86"/>
      <c r="C4" s="86"/>
      <c r="D4" s="86"/>
      <c r="E4" s="86"/>
      <c r="F4" s="86"/>
      <c r="G4" s="86"/>
      <c r="H4" s="86"/>
      <c r="I4" s="86"/>
      <c r="J4" s="86"/>
    </row>
    <row r="5" ht="8" customHeight="1">
      <c r="A5" s="86"/>
      <c r="B5" s="86"/>
      <c r="C5" s="86"/>
      <c r="D5" s="86"/>
      <c r="E5" s="86"/>
      <c r="F5" s="86"/>
      <c r="G5" s="86"/>
      <c r="H5" s="86"/>
      <c r="I5" s="86"/>
      <c r="J5" s="86"/>
    </row>
    <row r="6" ht="8" customHeight="1">
      <c r="A6" s="86"/>
      <c r="B6" s="86"/>
      <c r="C6" s="86"/>
      <c r="D6" s="86"/>
      <c r="E6" s="86"/>
      <c r="F6" s="86"/>
      <c r="G6" s="86"/>
      <c r="H6" s="86"/>
      <c r="I6" s="86"/>
      <c r="J6" s="86"/>
    </row>
    <row r="7" ht="8" customHeight="1">
      <c r="A7" s="86"/>
      <c r="B7" s="86"/>
      <c r="C7" s="86"/>
      <c r="D7" s="86"/>
      <c r="E7" s="86"/>
      <c r="F7" s="86"/>
      <c r="G7" s="86"/>
      <c r="H7" s="86"/>
      <c r="I7" s="86"/>
      <c r="J7" s="86"/>
    </row>
    <row r="8" ht="8" customHeight="1">
      <c r="A8" s="86"/>
      <c r="B8" s="86"/>
      <c r="C8" s="86"/>
      <c r="D8" s="86"/>
      <c r="E8" s="86"/>
      <c r="F8" s="86"/>
      <c r="G8" s="86"/>
      <c r="H8" s="86"/>
      <c r="I8" s="86"/>
      <c r="J8" s="86"/>
    </row>
    <row r="9" ht="8.5" customHeight="1">
      <c r="A9" s="86"/>
      <c r="B9" s="86"/>
      <c r="C9" s="86"/>
      <c r="D9" s="86"/>
      <c r="E9" s="86"/>
      <c r="F9" s="86"/>
      <c r="G9" s="86"/>
      <c r="H9" s="86"/>
      <c r="I9" s="86"/>
      <c r="J9" s="86"/>
    </row>
    <row r="10" ht="16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6" customHeight="1">
      <c r="A11" t="s" s="74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7"/>
      <c r="B12" s="88"/>
      <c r="C12" s="88"/>
      <c r="D12" s="88"/>
      <c r="E12" s="88"/>
      <c r="F12" s="88"/>
      <c r="G12" s="88"/>
      <c r="H12" s="88"/>
      <c r="I12" s="88"/>
      <c r="J12" s="88"/>
    </row>
    <row r="13" ht="8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ht="8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ht="8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ht="8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ht="8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ht="8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ht="8.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0" ht="16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6" customHeight="1">
      <c r="A21" t="s" s="74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ht="8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ht="8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ht="8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ht="8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ht="8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ht="8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ht="8.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5714" defaultRowHeight="17.25" customHeight="1" outlineLevelRow="0" outlineLevelCol="0"/>
  <cols>
    <col min="1" max="1" width="3.15625" style="89" customWidth="1"/>
    <col min="2" max="2" width="13.2891" style="89" customWidth="1"/>
    <col min="3" max="3" width="15.7344" style="89" customWidth="1"/>
    <col min="4" max="4" width="13" style="89" customWidth="1"/>
    <col min="5" max="9" width="15.8672" style="89" customWidth="1"/>
    <col min="10" max="256" width="8.86719" style="89" customWidth="1"/>
  </cols>
  <sheetData>
    <row r="1" ht="16" customHeight="1">
      <c r="A1" s="11"/>
      <c r="B1" s="11"/>
      <c r="C1" s="11"/>
      <c r="D1" s="11"/>
      <c r="E1" s="11"/>
      <c r="F1" s="11"/>
      <c r="G1" s="11"/>
      <c r="H1" s="11"/>
      <c r="I1" s="11"/>
    </row>
    <row r="2" ht="20" customHeight="1">
      <c r="A2" s="11"/>
      <c r="B2" t="s" s="90">
        <v>66</v>
      </c>
      <c r="C2" s="91"/>
      <c r="D2" s="11"/>
      <c r="E2" s="11"/>
      <c r="F2" s="11"/>
      <c r="G2" s="11"/>
      <c r="H2" s="11"/>
      <c r="I2" s="11"/>
    </row>
    <row r="3" ht="16" customHeight="1">
      <c r="A3" s="11"/>
      <c r="B3" s="12"/>
      <c r="C3" s="12"/>
      <c r="D3" s="12"/>
      <c r="E3" s="12"/>
      <c r="F3" s="12"/>
      <c r="G3" s="12"/>
      <c r="H3" s="12"/>
      <c r="I3" s="12"/>
    </row>
    <row r="4" ht="20" customHeight="1">
      <c r="A4" s="13"/>
      <c r="B4" t="s" s="92">
        <v>67</v>
      </c>
      <c r="C4" t="s" s="92">
        <v>17</v>
      </c>
      <c r="D4" t="s" s="92">
        <v>20</v>
      </c>
      <c r="E4" t="s" s="92">
        <v>68</v>
      </c>
      <c r="F4" t="s" s="92">
        <v>69</v>
      </c>
      <c r="G4" t="s" s="92">
        <v>68</v>
      </c>
      <c r="H4" t="s" s="92">
        <v>70</v>
      </c>
      <c r="I4" t="s" s="92">
        <v>68</v>
      </c>
    </row>
    <row r="5" ht="20" customHeight="1">
      <c r="A5" s="13"/>
      <c r="B5" t="s" s="93">
        <v>71</v>
      </c>
      <c r="C5" t="s" s="93">
        <v>72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20" customHeight="1">
      <c r="A6" s="13"/>
      <c r="B6" t="s" s="93">
        <v>71</v>
      </c>
      <c r="C6" t="s" s="93">
        <v>73</v>
      </c>
      <c r="D6" s="94">
        <v>46</v>
      </c>
      <c r="E6" s="95">
        <v>42195</v>
      </c>
      <c r="F6" s="26"/>
      <c r="G6" s="26"/>
      <c r="H6" s="26"/>
      <c r="I6" s="26"/>
    </row>
    <row r="7" ht="20" customHeight="1">
      <c r="A7" s="13"/>
      <c r="B7" t="s" s="93">
        <v>71</v>
      </c>
      <c r="C7" s="26"/>
      <c r="D7" s="26"/>
      <c r="E7" s="26"/>
      <c r="F7" s="26"/>
      <c r="G7" s="26"/>
      <c r="H7" s="26"/>
      <c r="I7" s="26"/>
    </row>
    <row r="8" ht="20" customHeight="1">
      <c r="A8" s="13"/>
      <c r="B8" t="s" s="93">
        <v>71</v>
      </c>
      <c r="C8" s="26"/>
      <c r="D8" s="26"/>
      <c r="E8" s="26"/>
      <c r="F8" s="26"/>
      <c r="G8" s="26"/>
      <c r="H8" s="26"/>
      <c r="I8" s="26"/>
    </row>
    <row r="9" ht="20" customHeight="1">
      <c r="A9" s="13"/>
      <c r="B9" t="s" s="93">
        <v>71</v>
      </c>
      <c r="C9" s="26"/>
      <c r="D9" s="26"/>
      <c r="E9" s="26"/>
      <c r="F9" s="26"/>
      <c r="G9" s="26"/>
      <c r="H9" s="26"/>
      <c r="I9" s="26"/>
    </row>
    <row r="10" ht="20" customHeight="1">
      <c r="A10" s="13"/>
      <c r="B10" t="s" s="93">
        <v>71</v>
      </c>
      <c r="C10" s="26"/>
      <c r="D10" s="26"/>
      <c r="E10" s="26"/>
      <c r="F10" s="26"/>
      <c r="G10" s="26"/>
      <c r="H10" s="26"/>
      <c r="I10" s="26"/>
    </row>
    <row r="11" ht="20" customHeight="1">
      <c r="A11" s="13"/>
      <c r="B11" t="s" s="93">
        <v>71</v>
      </c>
      <c r="C11" s="26"/>
      <c r="D11" s="26"/>
      <c r="E11" s="26"/>
      <c r="F11" s="26"/>
      <c r="G11" s="26"/>
      <c r="H11" s="26"/>
      <c r="I11" s="26"/>
    </row>
    <row r="12" ht="20" customHeight="1">
      <c r="A12" s="13"/>
      <c r="B12" t="s" s="93">
        <v>71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96" customWidth="1"/>
    <col min="2" max="18" width="6.57812" style="96" customWidth="1"/>
    <col min="19" max="21" width="8.73438" style="96" customWidth="1"/>
    <col min="22" max="256" width="8.73438" style="96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6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20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56</v>
      </c>
      <c r="E3" s="25"/>
      <c r="F3" s="25"/>
      <c r="G3" s="25"/>
      <c r="H3" s="25"/>
      <c r="I3" s="25"/>
      <c r="J3" t="s" s="14">
        <v>25</v>
      </c>
      <c r="K3" s="15"/>
      <c r="L3" t="s" s="24">
        <v>75</v>
      </c>
      <c r="M3" s="26"/>
      <c r="N3" s="26"/>
      <c r="O3" s="26"/>
      <c r="P3" s="26"/>
      <c r="Q3" s="26"/>
      <c r="R3" s="22"/>
      <c r="S3" s="23"/>
      <c r="T3" s="7"/>
      <c r="U3" s="7"/>
    </row>
    <row r="4" ht="16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76</v>
      </c>
      <c r="K4" s="15"/>
      <c r="L4" s="21">
        <f>MAX($C$9:$D$990)-C9</f>
        <v>153684.21052632</v>
      </c>
      <c r="M4" s="21"/>
      <c r="N4" t="s" s="14">
        <v>77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/>
      <c r="M5" s="32"/>
      <c r="N5" t="s" s="33">
        <v>35</v>
      </c>
      <c r="O5" s="34"/>
      <c r="P5" s="31"/>
      <c r="Q5" s="32"/>
      <c r="R5" s="22"/>
      <c r="S5" s="23"/>
      <c r="T5" s="23"/>
      <c r="U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</row>
    <row r="9" ht="16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52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6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52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6">
        <f>IF(O10="","",IF(R10&lt;0,J10*(-1),IF(G10="買",(P10-H10)*100,(H10-P10)*100)))</f>
      </c>
      <c r="U10" s="66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52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6">
        <f>IF(O11="","",IF(R11&lt;0,J11*(-1),IF(G11="買",(P11-H11)*100,(H11-P11)*100)))</f>
      </c>
      <c r="U11" s="66"/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6">
        <f>IF(O12="","",IF(R12&lt;0,J12*(-1),IF(G12="買",(P12-H12)*100,(H12-P12)*100)))</f>
      </c>
      <c r="U12" s="66"/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6">
        <f>IF(O13="","",IF(R13&lt;0,J13*(-1),IF(G13="買",(P13-H13)*100,(H13-P13)*100)))</f>
      </c>
      <c r="U13" s="66"/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52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6">
        <f>IF(O14="","",IF(R14&lt;0,J14*(-1),IF(G14="買",(P14-H14)*100,(H14-P14)*100)))</f>
      </c>
      <c r="U14" s="66"/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52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6">
        <f>IF(O15="","",IF(R15&lt;0,J15*(-1),IF(G15="買",(P15-H15)*100,(H15-P15)*100)))</f>
      </c>
      <c r="U15" s="66"/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52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6">
        <f>IF(O16="","",IF(R16&lt;0,J16*(-1),IF(G16="買",(P16-H16)*100,(H16-P16)*100)))</f>
      </c>
      <c r="U16" s="66"/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52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6">
        <f>IF(O17="","",IF(R17&lt;0,J17*(-1),IF(G17="買",(P17-H17)*100,(H17-P17)*100)))</f>
      </c>
      <c r="U17" s="66"/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52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6">
        <f>IF(O18="","",IF(R18&lt;0,J18*(-1),IF(G18="買",(P18-H18)*100,(H18-P18)*100)))</f>
      </c>
      <c r="U18" s="66"/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52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6">
        <f>IF(O19="","",IF(R19&lt;0,J19*(-1),IF(G19="買",(P19-H19)*100,(H19-P19)*100)))</f>
      </c>
      <c r="U19" s="66"/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52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6">
        <f>IF(O20="","",IF(R20&lt;0,J20*(-1),IF(G20="買",(P20-H20)*100,(H20-P20)*100)))</f>
      </c>
      <c r="U20" s="66"/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52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6">
        <f>IF(O21="","",IF(R21&lt;0,J21*(-1),IF(G21="買",(P21-H21)*100,(H21-P21)*100)))</f>
      </c>
      <c r="U21" s="66"/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6">
        <f>IF(O22="","",IF(R22&lt;0,J22*(-1),IF(G22="買",(P22-H22)*100,(H22-P22)*100)))</f>
      </c>
      <c r="U22" s="66"/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52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6">
        <f>IF(O23="","",IF(R23&lt;0,J23*(-1),IF(G23="買",(P23-H23)*100,(H23-P23)*100)))</f>
      </c>
      <c r="U23" s="66"/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52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6">
        <f>IF(O24="","",IF(R24&lt;0,J24*(-1),IF(G24="買",(P24-H24)*100,(H24-P24)*100)))</f>
      </c>
      <c r="U24" s="66"/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52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6">
        <f>IF(O25="","",IF(R25&lt;0,J25*(-1),IF(G25="買",(P25-H25)*100,(H25-P25)*100)))</f>
      </c>
      <c r="U25" s="66"/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52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6">
        <f>IF(O26="","",IF(R26&lt;0,J26*(-1),IF(G26="買",(P26-H26)*100,(H26-P26)*100)))</f>
      </c>
      <c r="U26" s="66"/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6">
        <f>IF(O27="","",IF(R27&lt;0,J27*(-1),IF(G27="買",(P27-H27)*100,(H27-P27)*100)))</f>
      </c>
      <c r="U27" s="66"/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52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6">
        <f>IF(O28="","",IF(R28&lt;0,J28*(-1),IF(G28="買",(P28-H28)*100,(H28-P28)*100)))</f>
      </c>
      <c r="U28" s="66"/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6">
        <f>IF(O29="","",IF(R29&lt;0,J29*(-1),IF(G29="買",(P29-H29)*100,(H29-P29)*100)))</f>
      </c>
      <c r="U29" s="66"/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6">
        <f>IF(O30="","",IF(R30&lt;0,J30*(-1),IF(G30="買",(P30-H30)*100,(H30-P30)*100)))</f>
      </c>
      <c r="U30" s="66"/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6">
        <f>IF(O31="","",IF(R31&lt;0,J31*(-1),IF(G31="買",(P31-H31)*100,(H31-P31)*100)))</f>
      </c>
      <c r="U31" s="66"/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6">
        <f>IF(O32="","",IF(R32&lt;0,J32*(-1),IF(G32="買",(P32-H32)*100,(H32-P32)*100)))</f>
      </c>
      <c r="U32" s="66"/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52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6">
        <f>IF(O33="","",IF(R33&lt;0,J33*(-1),IF(G33="買",(P33-H33)*100,(H33-P33)*100)))</f>
      </c>
      <c r="U33" s="66"/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6">
        <f>IF(O34="","",IF(R34&lt;0,J34*(-1),IF(G34="買",(P34-H34)*100,(H34-P34)*100)))</f>
      </c>
      <c r="U34" s="66"/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6">
        <f>IF(O35="","",IF(R35&lt;0,J35*(-1),IF(G35="買",(P35-H35)*100,(H35-P35)*100)))</f>
      </c>
      <c r="U35" s="66"/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6">
        <f>IF(O36="","",IF(R36&lt;0,J36*(-1),IF(G36="買",(P36-H36)*100,(H36-P36)*100)))</f>
      </c>
      <c r="U36" s="66"/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6">
        <f>IF(O37="","",IF(R37&lt;0,J37*(-1),IF(G37="買",(P37-H37)*100,(H37-P37)*100)))</f>
      </c>
      <c r="U37" s="66"/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52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6">
        <f>IF(O38="","",IF(R38&lt;0,J38*(-1),IF(G38="買",(P38-H38)*100,(H38-P38)*100)))</f>
      </c>
      <c r="U38" s="66"/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52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6">
        <f>IF(O39="","",IF(R39&lt;0,J39*(-1),IF(G39="買",(P39-H39)*100,(H39-P39)*100)))</f>
      </c>
      <c r="U39" s="66"/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52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6">
        <f>IF(O40="","",IF(R40&lt;0,J40*(-1),IF(G40="買",(P40-H40)*100,(H40-P40)*100)))</f>
      </c>
      <c r="U40" s="66"/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6">
        <f>IF(O41="","",IF(R41&lt;0,J41*(-1),IF(G41="買",(P41-H41)*100,(H41-P41)*100)))</f>
      </c>
      <c r="U41" s="66"/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52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6">
        <f>IF(O42="","",IF(R42&lt;0,J42*(-1),IF(G42="買",(P42-H42)*100,(H42-P42)*100)))</f>
      </c>
      <c r="U42" s="66"/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6">
        <f>IF(O43="","",IF(R43&lt;0,J43*(-1),IF(G43="買",(P43-H43)*100,(H43-P43)*100)))</f>
      </c>
      <c r="U43" s="66"/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52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6">
        <f>IF(O44="","",IF(R44&lt;0,J44*(-1),IF(G44="買",(P44-H44)*100,(H44-P44)*100)))</f>
      </c>
      <c r="U44" s="66"/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6">
        <f>IF(O45="","",IF(R45&lt;0,J45*(-1),IF(G45="買",(P45-H45)*100,(H45-P45)*100)))</f>
      </c>
      <c r="U45" s="66"/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52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6">
        <f>IF(O46="","",IF(R46&lt;0,J46*(-1),IF(G46="買",(P46-H46)*100,(H46-P46)*100)))</f>
      </c>
      <c r="U46" s="66"/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52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6">
        <f>IF(O47="","",IF(R47&lt;0,J47*(-1),IF(G47="買",(P47-H47)*100,(H47-P47)*100)))</f>
      </c>
      <c r="U47" s="66"/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6">
        <f>IF(O48="","",IF(R48&lt;0,J48*(-1),IF(G48="買",(P48-H48)*100,(H48-P48)*100)))</f>
      </c>
      <c r="U48" s="66"/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52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6">
        <f>IF(O49="","",IF(R49&lt;0,J49*(-1),IF(G49="買",(P49-H49)*100,(H49-P49)*100)))</f>
      </c>
      <c r="U49" s="66"/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52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6">
        <f>IF(O50="","",IF(R50&lt;0,J50*(-1),IF(G50="買",(P50-H50)*100,(H50-P50)*100)))</f>
      </c>
      <c r="U50" s="66"/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6">
        <f>IF(O51="","",IF(R51&lt;0,J51*(-1),IF(G51="買",(P51-H51)*100,(H51-P51)*100)))</f>
      </c>
      <c r="U51" s="66"/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6">
        <f>IF(O52="","",IF(R52&lt;0,J52*(-1),IF(G52="買",(P52-H52)*100,(H52-P52)*100)))</f>
      </c>
      <c r="U52" s="66"/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52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6">
        <f>IF(O53="","",IF(R53&lt;0,J53*(-1),IF(G53="買",(P53-H53)*100,(H53-P53)*100)))</f>
      </c>
      <c r="U53" s="66"/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52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6">
        <f>IF(O54="","",IF(R54&lt;0,J54*(-1),IF(G54="買",(P54-H54)*100,(H54-P54)*100)))</f>
      </c>
      <c r="U54" s="66"/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6">
        <f>IF(O55="","",IF(R55&lt;0,J55*(-1),IF(G55="買",(P55-H55)*100,(H55-P55)*100)))</f>
      </c>
      <c r="U55" s="66"/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6">
        <f>IF(O56="","",IF(R56&lt;0,J56*(-1),IF(G56="買",(P56-H56)*100,(H56-P56)*100)))</f>
      </c>
      <c r="U56" s="66"/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6">
        <f>IF(O57="","",IF(R57&lt;0,J57*(-1),IF(G57="買",(P57-H57)*100,(H57-P57)*100)))</f>
      </c>
      <c r="U57" s="66"/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6">
        <f>IF(O58="","",IF(R58&lt;0,J58*(-1),IF(G58="買",(P58-H58)*100,(H58-P58)*100)))</f>
      </c>
      <c r="U58" s="66"/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6">
        <f>IF(O59="","",IF(R59&lt;0,J59*(-1),IF(G59="買",(P59-H59)*100,(H59-P59)*100)))</f>
      </c>
      <c r="U59" s="66"/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6">
        <f>IF(O60="","",IF(R60&lt;0,J60*(-1),IF(G60="買",(P60-H60)*100,(H60-P60)*100)))</f>
      </c>
      <c r="U60" s="66"/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6">
        <f>IF(O61="","",IF(R61&lt;0,J61*(-1),IF(G61="買",(P61-H61)*100,(H61-P61)*100)))</f>
      </c>
      <c r="U61" s="66"/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6">
        <f>IF(O62="","",IF(R62&lt;0,J62*(-1),IF(G62="買",(P62-H62)*100,(H62-P62)*100)))</f>
      </c>
      <c r="U62" s="66"/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52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6">
        <f>IF(O63="","",IF(R63&lt;0,J63*(-1),IF(G63="買",(P63-H63)*100,(H63-P63)*100)))</f>
      </c>
      <c r="U63" s="66"/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6">
        <f>IF(O64="","",IF(R64&lt;0,J64*(-1),IF(G64="買",(P64-H64)*100,(H64-P64)*100)))</f>
      </c>
      <c r="U64" s="66"/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6">
        <f>IF(O65="","",IF(R65&lt;0,J65*(-1),IF(G65="買",(P65-H65)*100,(H65-P65)*100)))</f>
      </c>
      <c r="U65" s="66"/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6">
        <f>IF(O66="","",IF(R66&lt;0,J66*(-1),IF(G66="買",(P66-H66)*100,(H66-P66)*100)))</f>
      </c>
      <c r="U66" s="66"/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6">
        <f>IF(O67="","",IF(R67&lt;0,J67*(-1),IF(G67="買",(P67-H67)*100,(H67-P67)*100)))</f>
      </c>
      <c r="U67" s="66"/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52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6">
        <f>IF(O68="","",IF(R68&lt;0,J68*(-1),IF(G68="買",(P68-H68)*100,(H68-P68)*100)))</f>
      </c>
      <c r="U68" s="66"/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52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6">
        <f>IF(O69="","",IF(R69&lt;0,J69*(-1),IF(G69="買",(P69-H69)*100,(H69-P69)*100)))</f>
      </c>
      <c r="U69" s="66"/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6">
        <f>IF(O70="","",IF(R70&lt;0,J70*(-1),IF(G70="買",(P70-H70)*100,(H70-P70)*100)))</f>
      </c>
      <c r="U70" s="66"/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52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6">
        <f>IF(O71="","",IF(R71&lt;0,J71*(-1),IF(G71="買",(P71-H71)*100,(H71-P71)*100)))</f>
      </c>
      <c r="U71" s="66"/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6">
        <f>IF(O72="","",IF(R72&lt;0,J72*(-1),IF(G72="買",(P72-H72)*100,(H72-P72)*100)))</f>
      </c>
      <c r="U72" s="66"/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52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6">
        <f>IF(O73="","",IF(R73&lt;0,J73*(-1),IF(G73="買",(P73-H73)*100,(H73-P73)*100)))</f>
      </c>
      <c r="U73" s="66"/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52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6">
        <f>IF(O74="","",IF(R74&lt;0,J74*(-1),IF(G74="買",(P74-H74)*100,(H74-P74)*100)))</f>
      </c>
      <c r="U74" s="66"/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6">
        <f>IF(O75="","",IF(R75&lt;0,J75*(-1),IF(G75="買",(P75-H75)*100,(H75-P75)*100)))</f>
      </c>
      <c r="U75" s="66"/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6">
        <f>IF(O76="","",IF(R76&lt;0,J76*(-1),IF(G76="買",(P76-H76)*100,(H76-P76)*100)))</f>
      </c>
      <c r="U76" s="66"/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6">
        <f>IF(O77="","",IF(R77&lt;0,J77*(-1),IF(G77="買",(P77-H77)*100,(H77-P77)*100)))</f>
      </c>
      <c r="U77" s="66"/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52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6">
        <f>IF(O78="","",IF(R78&lt;0,J78*(-1),IF(G78="買",(P78-H78)*100,(H78-P78)*100)))</f>
      </c>
      <c r="U78" s="66"/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6">
        <f>IF(O79="","",IF(R79&lt;0,J79*(-1),IF(G79="買",(P79-H79)*100,(H79-P79)*100)))</f>
      </c>
      <c r="U79" s="66"/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52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6">
        <f>IF(O80="","",IF(R80&lt;0,J80*(-1),IF(G80="買",(P80-H80)*100,(H80-P80)*100)))</f>
      </c>
      <c r="U80" s="66"/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6">
        <f>IF(O81="","",IF(R81&lt;0,J81*(-1),IF(G81="買",(P81-H81)*100,(H81-P81)*100)))</f>
      </c>
      <c r="U81" s="66"/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6">
        <f>IF(O82="","",IF(R82&lt;0,J82*(-1),IF(G82="買",(P82-H82)*100,(H82-P82)*100)))</f>
      </c>
      <c r="U82" s="66"/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6">
        <f>IF(O83="","",IF(R83&lt;0,J83*(-1),IF(G83="買",(P83-H83)*100,(H83-P83)*100)))</f>
      </c>
      <c r="U83" s="66"/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6">
        <f>IF(O84="","",IF(R84&lt;0,J84*(-1),IF(G84="買",(P84-H84)*100,(H84-P84)*100)))</f>
      </c>
      <c r="U84" s="66"/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52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6">
        <f>IF(O85="","",IF(R85&lt;0,J85*(-1),IF(G85="買",(P85-H85)*100,(H85-P85)*100)))</f>
      </c>
      <c r="U85" s="66"/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6">
        <f>IF(O86="","",IF(R86&lt;0,J86*(-1),IF(G86="買",(P86-H86)*100,(H86-P86)*100)))</f>
      </c>
      <c r="U86" s="66"/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52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6">
        <f>IF(O87="","",IF(R87&lt;0,J87*(-1),IF(G87="買",(P87-H87)*100,(H87-P87)*100)))</f>
      </c>
      <c r="U87" s="66"/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52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6">
        <f>IF(O88="","",IF(R88&lt;0,J88*(-1),IF(G88="買",(P88-H88)*100,(H88-P88)*100)))</f>
      </c>
      <c r="U88" s="66"/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52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6">
        <f>IF(O89="","",IF(R89&lt;0,J89*(-1),IF(G89="買",(P89-H89)*100,(H89-P89)*100)))</f>
      </c>
      <c r="U89" s="66"/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52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6">
        <f>IF(O90="","",IF(R90&lt;0,J90*(-1),IF(G90="買",(P90-H90)*100,(H90-P90)*100)))</f>
      </c>
      <c r="U90" s="66"/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52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6">
        <f>IF(O91="","",IF(R91&lt;0,J91*(-1),IF(G91="買",(P91-H91)*100,(H91-P91)*100)))</f>
      </c>
      <c r="U91" s="66"/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6">
        <f>IF(O92="","",IF(R92&lt;0,J92*(-1),IF(G92="買",(P92-H92)*100,(H92-P92)*100)))</f>
      </c>
      <c r="U92" s="66"/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52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6">
        <f>IF(O93="","",IF(R93&lt;0,J93*(-1),IF(G93="買",(P93-H93)*100,(H93-P93)*100)))</f>
      </c>
      <c r="U93" s="66"/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6">
        <f>IF(O94="","",IF(R94&lt;0,J94*(-1),IF(G94="買",(P94-H94)*100,(H94-P94)*100)))</f>
      </c>
      <c r="U94" s="66"/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52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6">
        <f>IF(O95="","",IF(R95&lt;0,J95*(-1),IF(G95="買",(P95-H95)*100,(H95-P95)*100)))</f>
      </c>
      <c r="U95" s="66"/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6">
        <f>IF(O96="","",IF(R96&lt;0,J96*(-1),IF(G96="買",(P96-H96)*100,(H96-P96)*100)))</f>
      </c>
      <c r="U96" s="66"/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52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6">
        <f>IF(O97="","",IF(R97&lt;0,J97*(-1),IF(G97="買",(P97-H97)*100,(H97-P97)*100)))</f>
      </c>
      <c r="U97" s="66"/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6">
        <f>IF(O98="","",IF(R98&lt;0,J98*(-1),IF(G98="買",(P98-H98)*100,(H98-P98)*100)))</f>
      </c>
      <c r="U98" s="66"/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52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6">
        <f>IF(O99="","",IF(R99&lt;0,J99*(-1),IF(G99="買",(P99-H99)*100,(H99-P99)*100)))</f>
      </c>
      <c r="U99" s="66"/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52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6">
        <f>IF(O100="","",IF(R100&lt;0,J100*(-1),IF(G100="買",(P100-H100)*100,(H100-P100)*100)))</f>
      </c>
      <c r="U100" s="66"/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6">
        <f>IF(O101="","",IF(R101&lt;0,J101*(-1),IF(G101="買",(P101-H101)*100,(H101-P101)*100)))</f>
      </c>
      <c r="U101" s="66"/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6">
        <f>IF(O102="","",IF(R102&lt;0,J102*(-1),IF(G102="買",(P102-H102)*100,(H102-P102)*100)))</f>
      </c>
      <c r="U102" s="66"/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6">
        <f>IF(O103="","",IF(R103&lt;0,J103*(-1),IF(G103="買",(P103-H103)*100,(H103-P103)*100)))</f>
      </c>
      <c r="U103" s="66"/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52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6">
        <f>IF(O104="","",IF(R104&lt;0,J104*(-1),IF(G104="買",(P104-H104)*100,(H104-P104)*100)))</f>
      </c>
      <c r="U104" s="66"/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6">
        <f>IF(O105="","",IF(R105&lt;0,J105*(-1),IF(G105="買",(P105-H105)*100,(H105-P105)*100)))</f>
      </c>
      <c r="U105" s="66"/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52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6">
        <f>IF(O106="","",IF(R106&lt;0,J106*(-1),IF(G106="買",(P106-H106)*100,(H106-P106)*100)))</f>
      </c>
      <c r="U106" s="66"/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52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6">
        <f>IF(O107="","",IF(R107&lt;0,J107*(-1),IF(G107="買",(P107-H107)*100,(H107-P107)*100)))</f>
      </c>
      <c r="U107" s="66"/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6">
        <f>IF(O108="","",IF(R108&lt;0,J108*(-1),IF(G108="買",(P108-H108)*100,(H108-P108)*100)))</f>
      </c>
      <c r="U108" s="66"/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