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 sheetId="3" r:id="rId6"/>
    <sheet name="画像" sheetId="4" r:id="rId7"/>
    <sheet name="気づき" sheetId="5" r:id="rId8"/>
    <sheet name="検証終了通貨" sheetId="6" r:id="rId9"/>
    <sheet name="テンプレ" sheetId="7" r:id="rId10"/>
  </sheets>
</workbook>
</file>

<file path=xl/sharedStrings.xml><?xml version="1.0" encoding="utf-8"?>
<sst xmlns="http://schemas.openxmlformats.org/spreadsheetml/2006/main" uniqueCount="74">
  <si>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</si>
  <si>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</si>
  <si>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</si>
  <si>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</si>
  <si>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</si>
  <si>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</si>
  <si>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</si>
  <si>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</si>
  <si>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</si>
  <si>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</si>
  <si>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</si>
  <si>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</si>
  <si>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</si>
  <si>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</si>
  <si>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</si>
  <si>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</si>
  <si>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t>
  </si>
  <si>
    <t>通貨ペア</t>
  </si>
  <si>
    <t>USDJPY</t>
  </si>
  <si>
    <t>時間足</t>
  </si>
  <si>
    <t>日足</t>
  </si>
  <si>
    <t>当初資金</t>
  </si>
  <si>
    <t>最終資金</t>
  </si>
  <si>
    <t>エントリー理由</t>
  </si>
  <si>
    <t>決済理由</t>
  </si>
  <si>
    <t>・フィボナッチターゲット161決済</t>
  </si>
  <si>
    <t>損益金額</t>
  </si>
  <si>
    <t>損益pips</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</si>
  <si>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</si>
  <si>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</si>
  <si>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</si>
  <si>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</si>
  <si>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</si>
  <si>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</si>
  <si>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</si>
  <si>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</si>
  <si>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</si>
  <si>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</si>
  <si>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</si>
  <si>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</si>
  <si>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</si>
  <si>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</si>
  <si>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</si>
  <si>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</si>
  <si>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</si>
  <si>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</si>
  <si>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</si>
  <si>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</si>
  <si>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</si>
  <si>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</si>
  <si>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</si>
  <si>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買</t>
  </si>
  <si>
    <t>売</t>
  </si>
  <si>
    <t>画像</t>
  </si>
  <si>
    <t>気づき</t>
  </si>
  <si>
    <t>気付き　質問</t>
  </si>
  <si>
    <r>
      <rPr>
        <sz val="11"/>
        <color indexed="8"/>
        <rFont val="ＭＳ Ｐゴシック"/>
      </rPr>
      <t xml:space="preserve">03は損切りですが、ルール通りに。と云う意味ではあっていますでしょうか？
</t>
    </r>
    <r>
      <rPr>
        <sz val="11"/>
        <color indexed="8"/>
        <rFont val="ＭＳ Ｐゴシック"/>
      </rPr>
      <t xml:space="preserve">ルール通りで負けると、勝ちと合わせて深く理解できた気がします。
</t>
    </r>
  </si>
  <si>
    <t>感想</t>
  </si>
  <si>
    <t>やはり勝率が良くないと感じています。
原因としては、僕の見極めなのでしょうか？
未だルール通りになっていない場所で手を出してしまっているのでしょうか？</t>
  </si>
  <si>
    <t>今後</t>
  </si>
  <si>
    <t>今、デモトレでPB、EBをしています。
Fiboトレードを検証で確信が持てたら順番にデモトレに移行していきたいと思います。
その時はPB、EBは少額へ。</t>
  </si>
  <si>
    <t>検証終了通貨</t>
  </si>
  <si>
    <t>ルール</t>
  </si>
  <si>
    <t>終了日</t>
  </si>
  <si>
    <t>4Ｈ足</t>
  </si>
  <si>
    <t>１Ｈ足</t>
  </si>
  <si>
    <t>PB</t>
  </si>
  <si>
    <t>EUR/USD</t>
  </si>
  <si>
    <t>GBP/USD</t>
  </si>
  <si>
    <t>テンプレ</t>
  </si>
  <si>
    <t>10MA・20MAの両方の上側にキャンドルがあれば買い方向、下側なら売り方向。MAに触れてPB出現でエントリー待ち、PB高値or安値ブレイクでエントリー。</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</si>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</sst>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7">
    <font>
      <sz val="11"/>
      <color indexed="8"/>
      <name val="ＭＳ Ｐゴシック"/>
    </font>
    <font>
      <sz val="12"/>
      <color indexed="8"/>
      <name val="ＭＳ Ｐゴシック"/>
    </font>
    <font>
      <sz val="14"/>
      <color indexed="8"/>
      <name val="ＭＳ Ｐゴシック"/>
    </font>
    <font>
      <sz val="12"/>
      <color indexed="8"/>
      <name val="ヒラギノ角ゴ ProN W3"/>
    </font>
    <font>
      <u val="single"/>
      <sz val="12"/>
      <color indexed="11"/>
      <name val="ＭＳ Ｐゴシック"/>
    </font>
    <font>
      <sz val="14"/>
      <color indexed="8"/>
      <name val="ＭＳ Ｐゴシック"/>
    </font>
    <font>
      <sz val="11"/>
      <color indexed="17"/>
      <name val="ＭＳ Ｐゴシック"/>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5">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0" fontId="0" fillId="4" borderId="4" applyNumberFormat="0" applyFont="1" applyFill="1" applyBorder="1" applyAlignment="1" applyProtection="0">
      <alignment vertical="center" wrapText="1"/>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5" applyNumberFormat="1" applyFont="1" applyFill="1" applyBorder="1" applyAlignment="1" applyProtection="0">
      <alignment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6">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png"/><Relationship Id="rId19" Type="http://schemas.openxmlformats.org/officeDocument/2006/relationships/image" Target="../media/image19.png"/><Relationship Id="rId20" Type="http://schemas.openxmlformats.org/officeDocument/2006/relationships/image" Target="../media/image20.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0</xdr:colOff>
      <xdr:row>0</xdr:row>
      <xdr:rowOff>0</xdr:rowOff>
    </xdr:from>
    <xdr:to>
      <xdr:col>10</xdr:col>
      <xdr:colOff>38100</xdr:colOff>
      <xdr:row>24</xdr:row>
      <xdr:rowOff>142562</xdr:rowOff>
    </xdr:to>
    <xdr:pic>
      <xdr:nvPicPr>
        <xdr:cNvPr id="2" name="スクリーンショット 2019-09-19 19.36.04.png"/>
        <xdr:cNvPicPr>
          <a:picLocks noChangeAspect="1"/>
        </xdr:cNvPicPr>
      </xdr:nvPicPr>
      <xdr:blipFill>
        <a:blip r:embed="rId1">
          <a:extLst/>
        </a:blip>
        <a:stretch>
          <a:fillRect/>
        </a:stretch>
      </xdr:blipFill>
      <xdr:spPr>
        <a:xfrm>
          <a:off x="-455005" y="-315757"/>
          <a:ext cx="7620001" cy="4708214"/>
        </a:xfrm>
        <a:prstGeom prst="rect">
          <a:avLst/>
        </a:prstGeom>
        <a:ln w="12700" cap="flat">
          <a:noFill/>
          <a:miter lim="400000"/>
        </a:ln>
        <a:effectLst/>
      </xdr:spPr>
    </xdr:pic>
    <xdr:clientData/>
  </xdr:twoCellAnchor>
  <xdr:twoCellAnchor>
    <xdr:from>
      <xdr:col>9</xdr:col>
      <xdr:colOff>773416</xdr:colOff>
      <xdr:row>0</xdr:row>
      <xdr:rowOff>0</xdr:rowOff>
    </xdr:from>
    <xdr:to>
      <xdr:col>19</xdr:col>
      <xdr:colOff>646416</xdr:colOff>
      <xdr:row>24</xdr:row>
      <xdr:rowOff>142562</xdr:rowOff>
    </xdr:to>
    <xdr:pic>
      <xdr:nvPicPr>
        <xdr:cNvPr id="3" name="スクリーンショット 2019-09-19 19.37.08.png"/>
        <xdr:cNvPicPr>
          <a:picLocks noChangeAspect="1"/>
        </xdr:cNvPicPr>
      </xdr:nvPicPr>
      <xdr:blipFill>
        <a:blip r:embed="rId2">
          <a:extLst/>
        </a:blip>
        <a:stretch>
          <a:fillRect/>
        </a:stretch>
      </xdr:blipFill>
      <xdr:spPr>
        <a:xfrm>
          <a:off x="7580616" y="-315757"/>
          <a:ext cx="7620001" cy="4708214"/>
        </a:xfrm>
        <a:prstGeom prst="rect">
          <a:avLst/>
        </a:prstGeom>
        <a:ln w="12700" cap="flat">
          <a:noFill/>
          <a:miter lim="400000"/>
        </a:ln>
        <a:effectLst/>
      </xdr:spPr>
    </xdr:pic>
    <xdr:clientData/>
  </xdr:twoCellAnchor>
  <xdr:twoCellAnchor>
    <xdr:from>
      <xdr:col>0</xdr:col>
      <xdr:colOff>0</xdr:colOff>
      <xdr:row>25</xdr:row>
      <xdr:rowOff>169193</xdr:rowOff>
    </xdr:from>
    <xdr:to>
      <xdr:col>10</xdr:col>
      <xdr:colOff>38100</xdr:colOff>
      <xdr:row>51</xdr:row>
      <xdr:rowOff>172055</xdr:rowOff>
    </xdr:to>
    <xdr:pic>
      <xdr:nvPicPr>
        <xdr:cNvPr id="4" name="スクリーンショット 2019-09-19 19.51.52.png"/>
        <xdr:cNvPicPr>
          <a:picLocks noChangeAspect="1"/>
        </xdr:cNvPicPr>
      </xdr:nvPicPr>
      <xdr:blipFill>
        <a:blip r:embed="rId3">
          <a:extLst/>
        </a:blip>
        <a:stretch>
          <a:fillRect/>
        </a:stretch>
      </xdr:blipFill>
      <xdr:spPr>
        <a:xfrm>
          <a:off x="-455005" y="4915818"/>
          <a:ext cx="7620001" cy="4708213"/>
        </a:xfrm>
        <a:prstGeom prst="rect">
          <a:avLst/>
        </a:prstGeom>
        <a:ln w="12700" cap="flat">
          <a:noFill/>
          <a:miter lim="400000"/>
        </a:ln>
        <a:effectLst/>
      </xdr:spPr>
    </xdr:pic>
    <xdr:clientData/>
  </xdr:twoCellAnchor>
  <xdr:twoCellAnchor>
    <xdr:from>
      <xdr:col>9</xdr:col>
      <xdr:colOff>773416</xdr:colOff>
      <xdr:row>25</xdr:row>
      <xdr:rowOff>169193</xdr:rowOff>
    </xdr:from>
    <xdr:to>
      <xdr:col>19</xdr:col>
      <xdr:colOff>646416</xdr:colOff>
      <xdr:row>51</xdr:row>
      <xdr:rowOff>172055</xdr:rowOff>
    </xdr:to>
    <xdr:pic>
      <xdr:nvPicPr>
        <xdr:cNvPr id="5" name="スクリーンショット 2019-09-19 19.55.42.png"/>
        <xdr:cNvPicPr>
          <a:picLocks noChangeAspect="1"/>
        </xdr:cNvPicPr>
      </xdr:nvPicPr>
      <xdr:blipFill>
        <a:blip r:embed="rId4">
          <a:extLst/>
        </a:blip>
        <a:stretch>
          <a:fillRect/>
        </a:stretch>
      </xdr:blipFill>
      <xdr:spPr>
        <a:xfrm>
          <a:off x="7580616" y="4915818"/>
          <a:ext cx="7620001" cy="4708213"/>
        </a:xfrm>
        <a:prstGeom prst="rect">
          <a:avLst/>
        </a:prstGeom>
        <a:ln w="12700" cap="flat">
          <a:noFill/>
          <a:miter lim="400000"/>
        </a:ln>
        <a:effectLst/>
      </xdr:spPr>
    </xdr:pic>
    <xdr:clientData/>
  </xdr:twoCellAnchor>
  <xdr:twoCellAnchor>
    <xdr:from>
      <xdr:col>0</xdr:col>
      <xdr:colOff>0</xdr:colOff>
      <xdr:row>53</xdr:row>
      <xdr:rowOff>88737</xdr:rowOff>
    </xdr:from>
    <xdr:to>
      <xdr:col>10</xdr:col>
      <xdr:colOff>38100</xdr:colOff>
      <xdr:row>79</xdr:row>
      <xdr:rowOff>91600</xdr:rowOff>
    </xdr:to>
    <xdr:pic>
      <xdr:nvPicPr>
        <xdr:cNvPr id="6" name="スクリーンショット 2019-09-19 20.00.43.png"/>
        <xdr:cNvPicPr>
          <a:picLocks noChangeAspect="1"/>
        </xdr:cNvPicPr>
      </xdr:nvPicPr>
      <xdr:blipFill>
        <a:blip r:embed="rId5">
          <a:extLst/>
        </a:blip>
        <a:stretch>
          <a:fillRect/>
        </a:stretch>
      </xdr:blipFill>
      <xdr:spPr>
        <a:xfrm>
          <a:off x="-455005" y="9902662"/>
          <a:ext cx="7620001" cy="4708214"/>
        </a:xfrm>
        <a:prstGeom prst="rect">
          <a:avLst/>
        </a:prstGeom>
        <a:ln w="12700" cap="flat">
          <a:noFill/>
          <a:miter lim="400000"/>
        </a:ln>
        <a:effectLst/>
      </xdr:spPr>
    </xdr:pic>
    <xdr:clientData/>
  </xdr:twoCellAnchor>
  <xdr:twoCellAnchor>
    <xdr:from>
      <xdr:col>9</xdr:col>
      <xdr:colOff>773416</xdr:colOff>
      <xdr:row>53</xdr:row>
      <xdr:rowOff>88737</xdr:rowOff>
    </xdr:from>
    <xdr:to>
      <xdr:col>19</xdr:col>
      <xdr:colOff>646416</xdr:colOff>
      <xdr:row>79</xdr:row>
      <xdr:rowOff>91600</xdr:rowOff>
    </xdr:to>
    <xdr:pic>
      <xdr:nvPicPr>
        <xdr:cNvPr id="7" name="スクリーンショット 2019-09-19 20.03.47.png"/>
        <xdr:cNvPicPr>
          <a:picLocks noChangeAspect="1"/>
        </xdr:cNvPicPr>
      </xdr:nvPicPr>
      <xdr:blipFill>
        <a:blip r:embed="rId6">
          <a:extLst/>
        </a:blip>
        <a:stretch>
          <a:fillRect/>
        </a:stretch>
      </xdr:blipFill>
      <xdr:spPr>
        <a:xfrm>
          <a:off x="7580616" y="9902662"/>
          <a:ext cx="7620001" cy="4708214"/>
        </a:xfrm>
        <a:prstGeom prst="rect">
          <a:avLst/>
        </a:prstGeom>
        <a:ln w="12700" cap="flat">
          <a:noFill/>
          <a:miter lim="400000"/>
        </a:ln>
        <a:effectLst/>
      </xdr:spPr>
    </xdr:pic>
    <xdr:clientData/>
  </xdr:twoCellAnchor>
  <xdr:twoCellAnchor>
    <xdr:from>
      <xdr:col>0</xdr:col>
      <xdr:colOff>0</xdr:colOff>
      <xdr:row>82</xdr:row>
      <xdr:rowOff>9083</xdr:rowOff>
    </xdr:from>
    <xdr:to>
      <xdr:col>10</xdr:col>
      <xdr:colOff>38100</xdr:colOff>
      <xdr:row>108</xdr:row>
      <xdr:rowOff>11945</xdr:rowOff>
    </xdr:to>
    <xdr:pic>
      <xdr:nvPicPr>
        <xdr:cNvPr id="8" name="スクリーンショット 2019-09-19 20.13.04.png"/>
        <xdr:cNvPicPr>
          <a:picLocks noChangeAspect="1"/>
        </xdr:cNvPicPr>
      </xdr:nvPicPr>
      <xdr:blipFill>
        <a:blip r:embed="rId7">
          <a:extLst/>
        </a:blip>
        <a:stretch>
          <a:fillRect/>
        </a:stretch>
      </xdr:blipFill>
      <xdr:spPr>
        <a:xfrm>
          <a:off x="-455005" y="15071283"/>
          <a:ext cx="7620001" cy="4708213"/>
        </a:xfrm>
        <a:prstGeom prst="rect">
          <a:avLst/>
        </a:prstGeom>
        <a:ln w="12700" cap="flat">
          <a:noFill/>
          <a:miter lim="400000"/>
        </a:ln>
        <a:effectLst/>
      </xdr:spPr>
    </xdr:pic>
    <xdr:clientData/>
  </xdr:twoCellAnchor>
  <xdr:twoCellAnchor>
    <xdr:from>
      <xdr:col>9</xdr:col>
      <xdr:colOff>773416</xdr:colOff>
      <xdr:row>82</xdr:row>
      <xdr:rowOff>9083</xdr:rowOff>
    </xdr:from>
    <xdr:to>
      <xdr:col>19</xdr:col>
      <xdr:colOff>646416</xdr:colOff>
      <xdr:row>108</xdr:row>
      <xdr:rowOff>11945</xdr:rowOff>
    </xdr:to>
    <xdr:pic>
      <xdr:nvPicPr>
        <xdr:cNvPr id="9" name="スクリーンショット 2019-09-19 20.15.11.png"/>
        <xdr:cNvPicPr>
          <a:picLocks noChangeAspect="1"/>
        </xdr:cNvPicPr>
      </xdr:nvPicPr>
      <xdr:blipFill>
        <a:blip r:embed="rId8">
          <a:extLst/>
        </a:blip>
        <a:stretch>
          <a:fillRect/>
        </a:stretch>
      </xdr:blipFill>
      <xdr:spPr>
        <a:xfrm>
          <a:off x="7580616" y="15071283"/>
          <a:ext cx="7620001" cy="4708213"/>
        </a:xfrm>
        <a:prstGeom prst="rect">
          <a:avLst/>
        </a:prstGeom>
        <a:ln w="12700" cap="flat">
          <a:noFill/>
          <a:miter lim="400000"/>
        </a:ln>
        <a:effectLst/>
      </xdr:spPr>
    </xdr:pic>
    <xdr:clientData/>
  </xdr:twoCellAnchor>
  <xdr:twoCellAnchor>
    <xdr:from>
      <xdr:col>0</xdr:col>
      <xdr:colOff>0</xdr:colOff>
      <xdr:row>110</xdr:row>
      <xdr:rowOff>110402</xdr:rowOff>
    </xdr:from>
    <xdr:to>
      <xdr:col>10</xdr:col>
      <xdr:colOff>38100</xdr:colOff>
      <xdr:row>136</xdr:row>
      <xdr:rowOff>113265</xdr:rowOff>
    </xdr:to>
    <xdr:pic>
      <xdr:nvPicPr>
        <xdr:cNvPr id="10" name="スクリーンショット 2019-09-19 20.13.04.png"/>
        <xdr:cNvPicPr>
          <a:picLocks noChangeAspect="1"/>
        </xdr:cNvPicPr>
      </xdr:nvPicPr>
      <xdr:blipFill>
        <a:blip r:embed="rId7">
          <a:extLst/>
        </a:blip>
        <a:stretch>
          <a:fillRect/>
        </a:stretch>
      </xdr:blipFill>
      <xdr:spPr>
        <a:xfrm>
          <a:off x="-455005" y="20239902"/>
          <a:ext cx="7620001" cy="4708214"/>
        </a:xfrm>
        <a:prstGeom prst="rect">
          <a:avLst/>
        </a:prstGeom>
        <a:ln w="12700" cap="flat">
          <a:noFill/>
          <a:miter lim="400000"/>
        </a:ln>
        <a:effectLst/>
      </xdr:spPr>
    </xdr:pic>
    <xdr:clientData/>
  </xdr:twoCellAnchor>
  <xdr:twoCellAnchor>
    <xdr:from>
      <xdr:col>9</xdr:col>
      <xdr:colOff>773416</xdr:colOff>
      <xdr:row>110</xdr:row>
      <xdr:rowOff>110402</xdr:rowOff>
    </xdr:from>
    <xdr:to>
      <xdr:col>19</xdr:col>
      <xdr:colOff>646416</xdr:colOff>
      <xdr:row>136</xdr:row>
      <xdr:rowOff>113265</xdr:rowOff>
    </xdr:to>
    <xdr:pic>
      <xdr:nvPicPr>
        <xdr:cNvPr id="11" name="スクリーンショット 2019-09-19 20.15.11.png"/>
        <xdr:cNvPicPr>
          <a:picLocks noChangeAspect="1"/>
        </xdr:cNvPicPr>
      </xdr:nvPicPr>
      <xdr:blipFill>
        <a:blip r:embed="rId8">
          <a:extLst/>
        </a:blip>
        <a:stretch>
          <a:fillRect/>
        </a:stretch>
      </xdr:blipFill>
      <xdr:spPr>
        <a:xfrm>
          <a:off x="7580616" y="20239902"/>
          <a:ext cx="7620001" cy="4708214"/>
        </a:xfrm>
        <a:prstGeom prst="rect">
          <a:avLst/>
        </a:prstGeom>
        <a:ln w="12700" cap="flat">
          <a:noFill/>
          <a:miter lim="400000"/>
        </a:ln>
        <a:effectLst/>
      </xdr:spPr>
    </xdr:pic>
    <xdr:clientData/>
  </xdr:twoCellAnchor>
  <xdr:twoCellAnchor>
    <xdr:from>
      <xdr:col>0</xdr:col>
      <xdr:colOff>0</xdr:colOff>
      <xdr:row>139</xdr:row>
      <xdr:rowOff>30746</xdr:rowOff>
    </xdr:from>
    <xdr:to>
      <xdr:col>10</xdr:col>
      <xdr:colOff>38100</xdr:colOff>
      <xdr:row>165</xdr:row>
      <xdr:rowOff>33609</xdr:rowOff>
    </xdr:to>
    <xdr:pic>
      <xdr:nvPicPr>
        <xdr:cNvPr id="12" name="スクリーンショット 2019-09-19 20.29.28.png"/>
        <xdr:cNvPicPr>
          <a:picLocks noChangeAspect="1"/>
        </xdr:cNvPicPr>
      </xdr:nvPicPr>
      <xdr:blipFill>
        <a:blip r:embed="rId9">
          <a:extLst/>
        </a:blip>
        <a:stretch>
          <a:fillRect/>
        </a:stretch>
      </xdr:blipFill>
      <xdr:spPr>
        <a:xfrm>
          <a:off x="-455005" y="25408521"/>
          <a:ext cx="7620001" cy="4708214"/>
        </a:xfrm>
        <a:prstGeom prst="rect">
          <a:avLst/>
        </a:prstGeom>
        <a:ln w="12700" cap="flat">
          <a:noFill/>
          <a:miter lim="400000"/>
        </a:ln>
        <a:effectLst/>
      </xdr:spPr>
    </xdr:pic>
    <xdr:clientData/>
  </xdr:twoCellAnchor>
  <xdr:twoCellAnchor>
    <xdr:from>
      <xdr:col>9</xdr:col>
      <xdr:colOff>773416</xdr:colOff>
      <xdr:row>139</xdr:row>
      <xdr:rowOff>30746</xdr:rowOff>
    </xdr:from>
    <xdr:to>
      <xdr:col>19</xdr:col>
      <xdr:colOff>646416</xdr:colOff>
      <xdr:row>165</xdr:row>
      <xdr:rowOff>33609</xdr:rowOff>
    </xdr:to>
    <xdr:pic>
      <xdr:nvPicPr>
        <xdr:cNvPr id="13" name="スクリーンショット 2019-09-19 20.32.14.png"/>
        <xdr:cNvPicPr>
          <a:picLocks noChangeAspect="1"/>
        </xdr:cNvPicPr>
      </xdr:nvPicPr>
      <xdr:blipFill>
        <a:blip r:embed="rId10">
          <a:extLst/>
        </a:blip>
        <a:stretch>
          <a:fillRect/>
        </a:stretch>
      </xdr:blipFill>
      <xdr:spPr>
        <a:xfrm>
          <a:off x="7580616" y="25408521"/>
          <a:ext cx="7620001" cy="4708214"/>
        </a:xfrm>
        <a:prstGeom prst="rect">
          <a:avLst/>
        </a:prstGeom>
        <a:ln w="12700" cap="flat">
          <a:noFill/>
          <a:miter lim="400000"/>
        </a:ln>
        <a:effectLst/>
      </xdr:spPr>
    </xdr:pic>
    <xdr:clientData/>
  </xdr:twoCellAnchor>
  <xdr:twoCellAnchor>
    <xdr:from>
      <xdr:col>0</xdr:col>
      <xdr:colOff>0</xdr:colOff>
      <xdr:row>167</xdr:row>
      <xdr:rowOff>132066</xdr:rowOff>
    </xdr:from>
    <xdr:to>
      <xdr:col>10</xdr:col>
      <xdr:colOff>38100</xdr:colOff>
      <xdr:row>193</xdr:row>
      <xdr:rowOff>134928</xdr:rowOff>
    </xdr:to>
    <xdr:pic>
      <xdr:nvPicPr>
        <xdr:cNvPr id="14" name="スクリーンショット 2019-09-19 20.34.21.png"/>
        <xdr:cNvPicPr>
          <a:picLocks noChangeAspect="1"/>
        </xdr:cNvPicPr>
      </xdr:nvPicPr>
      <xdr:blipFill>
        <a:blip r:embed="rId11">
          <a:extLst/>
        </a:blip>
        <a:stretch>
          <a:fillRect/>
        </a:stretch>
      </xdr:blipFill>
      <xdr:spPr>
        <a:xfrm>
          <a:off x="-455005" y="30577141"/>
          <a:ext cx="7620001" cy="4708213"/>
        </a:xfrm>
        <a:prstGeom prst="rect">
          <a:avLst/>
        </a:prstGeom>
        <a:ln w="12700" cap="flat">
          <a:noFill/>
          <a:miter lim="400000"/>
        </a:ln>
        <a:effectLst/>
      </xdr:spPr>
    </xdr:pic>
    <xdr:clientData/>
  </xdr:twoCellAnchor>
  <xdr:twoCellAnchor>
    <xdr:from>
      <xdr:col>9</xdr:col>
      <xdr:colOff>773416</xdr:colOff>
      <xdr:row>167</xdr:row>
      <xdr:rowOff>132066</xdr:rowOff>
    </xdr:from>
    <xdr:to>
      <xdr:col>19</xdr:col>
      <xdr:colOff>646416</xdr:colOff>
      <xdr:row>193</xdr:row>
      <xdr:rowOff>134928</xdr:rowOff>
    </xdr:to>
    <xdr:pic>
      <xdr:nvPicPr>
        <xdr:cNvPr id="15" name="スクリーンショット 2019-09-19 20.37.34.png"/>
        <xdr:cNvPicPr>
          <a:picLocks noChangeAspect="1"/>
        </xdr:cNvPicPr>
      </xdr:nvPicPr>
      <xdr:blipFill>
        <a:blip r:embed="rId12">
          <a:extLst/>
        </a:blip>
        <a:stretch>
          <a:fillRect/>
        </a:stretch>
      </xdr:blipFill>
      <xdr:spPr>
        <a:xfrm>
          <a:off x="7580616" y="30577141"/>
          <a:ext cx="7620001" cy="4708213"/>
        </a:xfrm>
        <a:prstGeom prst="rect">
          <a:avLst/>
        </a:prstGeom>
        <a:ln w="12700" cap="flat">
          <a:noFill/>
          <a:miter lim="400000"/>
        </a:ln>
        <a:effectLst/>
      </xdr:spPr>
    </xdr:pic>
    <xdr:clientData/>
  </xdr:twoCellAnchor>
  <xdr:twoCellAnchor>
    <xdr:from>
      <xdr:col>0</xdr:col>
      <xdr:colOff>0</xdr:colOff>
      <xdr:row>196</xdr:row>
      <xdr:rowOff>52409</xdr:rowOff>
    </xdr:from>
    <xdr:to>
      <xdr:col>10</xdr:col>
      <xdr:colOff>38100</xdr:colOff>
      <xdr:row>222</xdr:row>
      <xdr:rowOff>55271</xdr:rowOff>
    </xdr:to>
    <xdr:pic>
      <xdr:nvPicPr>
        <xdr:cNvPr id="16" name="スクリーンショット 2019-09-19 21.15.43.png"/>
        <xdr:cNvPicPr>
          <a:picLocks noChangeAspect="1"/>
        </xdr:cNvPicPr>
      </xdr:nvPicPr>
      <xdr:blipFill>
        <a:blip r:embed="rId13">
          <a:extLst/>
        </a:blip>
        <a:stretch>
          <a:fillRect/>
        </a:stretch>
      </xdr:blipFill>
      <xdr:spPr>
        <a:xfrm>
          <a:off x="-455005" y="35745759"/>
          <a:ext cx="7620001" cy="4708213"/>
        </a:xfrm>
        <a:prstGeom prst="rect">
          <a:avLst/>
        </a:prstGeom>
        <a:ln w="12700" cap="flat">
          <a:noFill/>
          <a:miter lim="400000"/>
        </a:ln>
        <a:effectLst/>
      </xdr:spPr>
    </xdr:pic>
    <xdr:clientData/>
  </xdr:twoCellAnchor>
  <xdr:twoCellAnchor>
    <xdr:from>
      <xdr:col>9</xdr:col>
      <xdr:colOff>773416</xdr:colOff>
      <xdr:row>196</xdr:row>
      <xdr:rowOff>52409</xdr:rowOff>
    </xdr:from>
    <xdr:to>
      <xdr:col>19</xdr:col>
      <xdr:colOff>646416</xdr:colOff>
      <xdr:row>222</xdr:row>
      <xdr:rowOff>55271</xdr:rowOff>
    </xdr:to>
    <xdr:pic>
      <xdr:nvPicPr>
        <xdr:cNvPr id="17" name="スクリーンショット 2019-09-19 21.17.53.png"/>
        <xdr:cNvPicPr>
          <a:picLocks noChangeAspect="1"/>
        </xdr:cNvPicPr>
      </xdr:nvPicPr>
      <xdr:blipFill>
        <a:blip r:embed="rId14">
          <a:extLst/>
        </a:blip>
        <a:stretch>
          <a:fillRect/>
        </a:stretch>
      </xdr:blipFill>
      <xdr:spPr>
        <a:xfrm>
          <a:off x="7580616" y="35745759"/>
          <a:ext cx="7620001" cy="4708213"/>
        </a:xfrm>
        <a:prstGeom prst="rect">
          <a:avLst/>
        </a:prstGeom>
        <a:ln w="12700" cap="flat">
          <a:noFill/>
          <a:miter lim="400000"/>
        </a:ln>
        <a:effectLst/>
      </xdr:spPr>
    </xdr:pic>
    <xdr:clientData/>
  </xdr:twoCellAnchor>
  <xdr:twoCellAnchor>
    <xdr:from>
      <xdr:col>0</xdr:col>
      <xdr:colOff>0</xdr:colOff>
      <xdr:row>224</xdr:row>
      <xdr:rowOff>153730</xdr:rowOff>
    </xdr:from>
    <xdr:to>
      <xdr:col>10</xdr:col>
      <xdr:colOff>38100</xdr:colOff>
      <xdr:row>250</xdr:row>
      <xdr:rowOff>156592</xdr:rowOff>
    </xdr:to>
    <xdr:pic>
      <xdr:nvPicPr>
        <xdr:cNvPr id="18" name="スクリーンショット 2019-09-19 21.19.24.png"/>
        <xdr:cNvPicPr>
          <a:picLocks noChangeAspect="1"/>
        </xdr:cNvPicPr>
      </xdr:nvPicPr>
      <xdr:blipFill>
        <a:blip r:embed="rId15">
          <a:extLst/>
        </a:blip>
        <a:stretch>
          <a:fillRect/>
        </a:stretch>
      </xdr:blipFill>
      <xdr:spPr>
        <a:xfrm>
          <a:off x="-455005" y="40914380"/>
          <a:ext cx="7620001" cy="4708213"/>
        </a:xfrm>
        <a:prstGeom prst="rect">
          <a:avLst/>
        </a:prstGeom>
        <a:ln w="12700" cap="flat">
          <a:noFill/>
          <a:miter lim="400000"/>
        </a:ln>
        <a:effectLst/>
      </xdr:spPr>
    </xdr:pic>
    <xdr:clientData/>
  </xdr:twoCellAnchor>
  <xdr:twoCellAnchor>
    <xdr:from>
      <xdr:col>9</xdr:col>
      <xdr:colOff>773416</xdr:colOff>
      <xdr:row>224</xdr:row>
      <xdr:rowOff>153730</xdr:rowOff>
    </xdr:from>
    <xdr:to>
      <xdr:col>19</xdr:col>
      <xdr:colOff>646416</xdr:colOff>
      <xdr:row>250</xdr:row>
      <xdr:rowOff>156592</xdr:rowOff>
    </xdr:to>
    <xdr:pic>
      <xdr:nvPicPr>
        <xdr:cNvPr id="19" name="スクリーンショット 2019-09-19 21.22.18.png"/>
        <xdr:cNvPicPr>
          <a:picLocks noChangeAspect="1"/>
        </xdr:cNvPicPr>
      </xdr:nvPicPr>
      <xdr:blipFill>
        <a:blip r:embed="rId16">
          <a:extLst/>
        </a:blip>
        <a:stretch>
          <a:fillRect/>
        </a:stretch>
      </xdr:blipFill>
      <xdr:spPr>
        <a:xfrm>
          <a:off x="7580616" y="40914380"/>
          <a:ext cx="7620001" cy="4708213"/>
        </a:xfrm>
        <a:prstGeom prst="rect">
          <a:avLst/>
        </a:prstGeom>
        <a:ln w="12700" cap="flat">
          <a:noFill/>
          <a:miter lim="400000"/>
        </a:ln>
        <a:effectLst/>
      </xdr:spPr>
    </xdr:pic>
    <xdr:clientData/>
  </xdr:twoCellAnchor>
  <xdr:twoCellAnchor>
    <xdr:from>
      <xdr:col>0</xdr:col>
      <xdr:colOff>0</xdr:colOff>
      <xdr:row>253</xdr:row>
      <xdr:rowOff>74076</xdr:rowOff>
    </xdr:from>
    <xdr:to>
      <xdr:col>10</xdr:col>
      <xdr:colOff>38100</xdr:colOff>
      <xdr:row>279</xdr:row>
      <xdr:rowOff>76938</xdr:rowOff>
    </xdr:to>
    <xdr:pic>
      <xdr:nvPicPr>
        <xdr:cNvPr id="20" name="スクリーンショット 2019-09-19 21.35.51.png"/>
        <xdr:cNvPicPr>
          <a:picLocks noChangeAspect="1"/>
        </xdr:cNvPicPr>
      </xdr:nvPicPr>
      <xdr:blipFill>
        <a:blip r:embed="rId17">
          <a:extLst/>
        </a:blip>
        <a:stretch>
          <a:fillRect/>
        </a:stretch>
      </xdr:blipFill>
      <xdr:spPr>
        <a:xfrm>
          <a:off x="-455005" y="46083001"/>
          <a:ext cx="7620001" cy="4708213"/>
        </a:xfrm>
        <a:prstGeom prst="rect">
          <a:avLst/>
        </a:prstGeom>
        <a:ln w="12700" cap="flat">
          <a:noFill/>
          <a:miter lim="400000"/>
        </a:ln>
        <a:effectLst/>
      </xdr:spPr>
    </xdr:pic>
    <xdr:clientData/>
  </xdr:twoCellAnchor>
  <xdr:twoCellAnchor>
    <xdr:from>
      <xdr:col>9</xdr:col>
      <xdr:colOff>773416</xdr:colOff>
      <xdr:row>253</xdr:row>
      <xdr:rowOff>74076</xdr:rowOff>
    </xdr:from>
    <xdr:to>
      <xdr:col>19</xdr:col>
      <xdr:colOff>646416</xdr:colOff>
      <xdr:row>279</xdr:row>
      <xdr:rowOff>76938</xdr:rowOff>
    </xdr:to>
    <xdr:pic>
      <xdr:nvPicPr>
        <xdr:cNvPr id="21" name="スクリーンショット 2019-09-19 21.37.08.png"/>
        <xdr:cNvPicPr>
          <a:picLocks noChangeAspect="1"/>
        </xdr:cNvPicPr>
      </xdr:nvPicPr>
      <xdr:blipFill>
        <a:blip r:embed="rId18">
          <a:extLst/>
        </a:blip>
        <a:stretch>
          <a:fillRect/>
        </a:stretch>
      </xdr:blipFill>
      <xdr:spPr>
        <a:xfrm>
          <a:off x="7580616" y="46083001"/>
          <a:ext cx="7620001" cy="4708213"/>
        </a:xfrm>
        <a:prstGeom prst="rect">
          <a:avLst/>
        </a:prstGeom>
        <a:ln w="12700" cap="flat">
          <a:noFill/>
          <a:miter lim="400000"/>
        </a:ln>
        <a:effectLst/>
      </xdr:spPr>
    </xdr:pic>
    <xdr:clientData/>
  </xdr:twoCellAnchor>
  <xdr:twoCellAnchor>
    <xdr:from>
      <xdr:col>0</xdr:col>
      <xdr:colOff>0</xdr:colOff>
      <xdr:row>281</xdr:row>
      <xdr:rowOff>56573</xdr:rowOff>
    </xdr:from>
    <xdr:to>
      <xdr:col>10</xdr:col>
      <xdr:colOff>38100</xdr:colOff>
      <xdr:row>307</xdr:row>
      <xdr:rowOff>59435</xdr:rowOff>
    </xdr:to>
    <xdr:pic>
      <xdr:nvPicPr>
        <xdr:cNvPr id="22" name="スクリーンショット 2019-09-19 21.41.44.png"/>
        <xdr:cNvPicPr>
          <a:picLocks noChangeAspect="1"/>
        </xdr:cNvPicPr>
      </xdr:nvPicPr>
      <xdr:blipFill>
        <a:blip r:embed="rId19">
          <a:extLst/>
        </a:blip>
        <a:stretch>
          <a:fillRect/>
        </a:stretch>
      </xdr:blipFill>
      <xdr:spPr>
        <a:xfrm>
          <a:off x="-455005" y="51132798"/>
          <a:ext cx="7620001" cy="4708213"/>
        </a:xfrm>
        <a:prstGeom prst="rect">
          <a:avLst/>
        </a:prstGeom>
        <a:ln w="12700" cap="flat">
          <a:noFill/>
          <a:miter lim="400000"/>
        </a:ln>
        <a:effectLst/>
      </xdr:spPr>
    </xdr:pic>
    <xdr:clientData/>
  </xdr:twoCellAnchor>
  <xdr:twoCellAnchor>
    <xdr:from>
      <xdr:col>9</xdr:col>
      <xdr:colOff>773416</xdr:colOff>
      <xdr:row>281</xdr:row>
      <xdr:rowOff>56573</xdr:rowOff>
    </xdr:from>
    <xdr:to>
      <xdr:col>19</xdr:col>
      <xdr:colOff>646416</xdr:colOff>
      <xdr:row>307</xdr:row>
      <xdr:rowOff>59435</xdr:rowOff>
    </xdr:to>
    <xdr:pic>
      <xdr:nvPicPr>
        <xdr:cNvPr id="23" name="スクリーンショット 2019-09-19 21.42.10.png"/>
        <xdr:cNvPicPr>
          <a:picLocks noChangeAspect="1"/>
        </xdr:cNvPicPr>
      </xdr:nvPicPr>
      <xdr:blipFill>
        <a:blip r:embed="rId20">
          <a:extLst/>
        </a:blip>
        <a:stretch>
          <a:fillRect/>
        </a:stretch>
      </xdr:blipFill>
      <xdr:spPr>
        <a:xfrm>
          <a:off x="7580616" y="51132798"/>
          <a:ext cx="7620001" cy="4708213"/>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4.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53</v>
      </c>
      <c r="C13" s="3"/>
      <c r="D13" s="3"/>
    </row>
    <row r="14">
      <c r="B14" s="4"/>
      <c r="C14" t="s" s="4">
        <v>5</v>
      </c>
      <c r="D14" t="s" s="5">
        <v>53</v>
      </c>
    </row>
    <row r="15">
      <c r="B15" t="s" s="3">
        <v>54</v>
      </c>
      <c r="C15" s="3"/>
      <c r="D15" s="3"/>
    </row>
    <row r="16">
      <c r="B16" s="4"/>
      <c r="C16" t="s" s="4">
        <v>5</v>
      </c>
      <c r="D16" t="s" s="5">
        <v>54</v>
      </c>
    </row>
    <row r="17">
      <c r="B17" t="s" s="3">
        <v>61</v>
      </c>
      <c r="C17" s="3"/>
      <c r="D17" s="3"/>
    </row>
    <row r="18">
      <c r="B18" s="4"/>
      <c r="C18" t="s" s="4">
        <v>5</v>
      </c>
      <c r="D18" t="s" s="5">
        <v>61</v>
      </c>
    </row>
    <row r="19">
      <c r="B19" t="s" s="3">
        <v>69</v>
      </c>
      <c r="C19" s="3"/>
      <c r="D19" s="3"/>
    </row>
    <row r="20">
      <c r="B20" s="4"/>
      <c r="C20" t="s" s="4">
        <v>5</v>
      </c>
      <c r="D20" t="s" s="5">
        <v>69</v>
      </c>
    </row>
  </sheetData>
  <mergeCells count="1">
    <mergeCell ref="B3:D3"/>
  </mergeCells>
  <hyperlinks>
    <hyperlink ref="D10" location="'定数'!R1C1" tooltip="" display="定数"/>
    <hyperlink ref="D12" location="'検証シート　FIB'!R1C1" tooltip="" display="検証シート　FIB"/>
    <hyperlink ref="D14" location="'画像'!R1C1" tooltip="" display="画像"/>
    <hyperlink ref="D16" location="'気づき'!R1C1" tooltip="" display="気づき"/>
    <hyperlink ref="D18" location="'検証終了通貨'!R1C1" tooltip="" display="検証終了通貨"/>
    <hyperlink ref="D20"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8.71429" defaultRowHeight="13.5" customHeight="1" outlineLevelRow="0" outlineLevelCol="0"/>
  <cols>
    <col min="1" max="5" width="8.73438" style="6" customWidth="1"/>
    <col min="6" max="256" width="8.73438" style="6" customWidth="1"/>
  </cols>
  <sheetData>
    <row r="1" ht="16" customHeight="1">
      <c r="A1" s="7"/>
      <c r="B1" s="7"/>
      <c r="C1" s="7"/>
      <c r="D1" s="7"/>
      <c r="E1" s="7"/>
    </row>
    <row r="2" ht="16" customHeight="1">
      <c r="A2" t="s" s="8">
        <v>6</v>
      </c>
      <c r="B2" s="7"/>
      <c r="C2" s="7"/>
      <c r="D2" s="7"/>
      <c r="E2" s="7"/>
    </row>
    <row r="3" ht="16" customHeight="1">
      <c r="A3" s="9">
        <v>100000</v>
      </c>
      <c r="B3" s="7"/>
      <c r="C3" s="7"/>
      <c r="D3" s="7"/>
      <c r="E3" s="7"/>
    </row>
    <row r="4" ht="16" customHeight="1">
      <c r="A4" s="7"/>
      <c r="B4" s="7"/>
      <c r="C4" s="7"/>
      <c r="D4" s="7"/>
      <c r="E4" s="7"/>
    </row>
    <row r="5" ht="16" customHeight="1">
      <c r="A5" t="s" s="8">
        <v>7</v>
      </c>
      <c r="B5" s="7"/>
      <c r="C5" s="7"/>
      <c r="D5" s="7"/>
      <c r="E5" s="7"/>
    </row>
    <row r="6" ht="16" customHeight="1">
      <c r="A6" t="s" s="8">
        <v>8</v>
      </c>
      <c r="B6" s="9">
        <v>90</v>
      </c>
      <c r="C6" s="7"/>
      <c r="D6" s="7"/>
      <c r="E6" s="7"/>
    </row>
    <row r="7" ht="16" customHeight="1">
      <c r="A7" t="s" s="8">
        <v>9</v>
      </c>
      <c r="B7" s="9">
        <v>90</v>
      </c>
      <c r="C7" s="7"/>
      <c r="D7" s="7"/>
      <c r="E7" s="7"/>
    </row>
    <row r="8" ht="16" customHeight="1">
      <c r="A8" t="s" s="8">
        <v>10</v>
      </c>
      <c r="B8" s="9">
        <v>110</v>
      </c>
      <c r="C8" s="7"/>
      <c r="D8" s="7"/>
      <c r="E8" s="7"/>
    </row>
    <row r="9" ht="16" customHeight="1">
      <c r="A9" t="s" s="8">
        <v>11</v>
      </c>
      <c r="B9" s="9">
        <v>120</v>
      </c>
      <c r="C9" s="7"/>
      <c r="D9" s="7"/>
      <c r="E9" s="7"/>
    </row>
    <row r="10" ht="16" customHeight="1">
      <c r="A10" t="s" s="8">
        <v>12</v>
      </c>
      <c r="B10" s="9">
        <v>150</v>
      </c>
      <c r="C10" s="7"/>
      <c r="D10" s="7"/>
      <c r="E10" s="7"/>
    </row>
    <row r="11" ht="16" customHeight="1">
      <c r="A11" t="s" s="8">
        <v>13</v>
      </c>
      <c r="B11" s="9">
        <v>100</v>
      </c>
      <c r="C11" s="7"/>
      <c r="D11" s="7"/>
      <c r="E11" s="7"/>
    </row>
    <row r="12" ht="16" customHeight="1">
      <c r="A12" t="s" s="8">
        <v>14</v>
      </c>
      <c r="B12" s="9">
        <v>80</v>
      </c>
      <c r="C12" s="7"/>
      <c r="D12" s="7"/>
      <c r="E12" s="7"/>
    </row>
    <row r="13" ht="16"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71429" defaultRowHeight="13.5" customHeight="1" outlineLevelRow="0" outlineLevelCol="0"/>
  <cols>
    <col min="1" max="1" width="2.86719" style="10" customWidth="1"/>
    <col min="2" max="18" width="6.57812" style="10" customWidth="1"/>
    <col min="19" max="21" width="8.73438" style="10" customWidth="1"/>
    <col min="22" max="23" hidden="1" width="8.71429" style="10" customWidth="1"/>
    <col min="24" max="25" width="8.73438" style="10" customWidth="1"/>
    <col min="26" max="256" width="8.73438" style="10" customWidth="1"/>
  </cols>
  <sheetData>
    <row r="1" ht="16" customHeight="1">
      <c r="A1" s="11"/>
      <c r="B1" s="12"/>
      <c r="C1" s="12"/>
      <c r="D1" s="12"/>
      <c r="E1" s="12"/>
      <c r="F1" s="12"/>
      <c r="G1" s="12"/>
      <c r="H1" s="12"/>
      <c r="I1" s="12"/>
      <c r="J1" s="12"/>
      <c r="K1" s="12"/>
      <c r="L1" s="12"/>
      <c r="M1" s="12"/>
      <c r="N1" s="12"/>
      <c r="O1" s="12"/>
      <c r="P1" s="12"/>
      <c r="Q1" s="12"/>
      <c r="R1" s="11"/>
      <c r="S1" s="7"/>
      <c r="T1" s="7"/>
      <c r="U1" s="7"/>
      <c r="V1" s="11"/>
      <c r="W1" s="11"/>
      <c r="X1" s="7"/>
      <c r="Y1" s="7"/>
    </row>
    <row r="2" ht="16" customHeight="1">
      <c r="A2" s="13"/>
      <c r="B2" t="s" s="14">
        <v>17</v>
      </c>
      <c r="C2" s="15"/>
      <c r="D2" t="s" s="16">
        <v>18</v>
      </c>
      <c r="E2" s="17"/>
      <c r="F2" t="s" s="14">
        <v>19</v>
      </c>
      <c r="G2" s="15"/>
      <c r="H2" t="s" s="18">
        <v>20</v>
      </c>
      <c r="I2" s="19"/>
      <c r="J2" t="s" s="14">
        <v>21</v>
      </c>
      <c r="K2" s="15"/>
      <c r="L2" s="20">
        <v>100000</v>
      </c>
      <c r="M2" s="17"/>
      <c r="N2" t="s" s="14">
        <v>22</v>
      </c>
      <c r="O2" s="15"/>
      <c r="P2" s="21">
        <f>SUM(L2,D4)</f>
        <v>100407.559926924</v>
      </c>
      <c r="Q2" s="19"/>
      <c r="R2" s="22"/>
      <c r="S2" s="23"/>
      <c r="T2" s="23"/>
      <c r="U2" s="7"/>
      <c r="V2" s="11"/>
      <c r="W2" s="11"/>
      <c r="X2" s="7"/>
      <c r="Y2" s="7"/>
    </row>
    <row r="3" ht="57" customHeight="1">
      <c r="A3" s="13"/>
      <c r="B3" t="s" s="14">
        <v>23</v>
      </c>
      <c r="C3" s="15"/>
      <c r="D3" s="24"/>
      <c r="E3" s="24"/>
      <c r="F3" s="24"/>
      <c r="G3" s="24"/>
      <c r="H3" s="24"/>
      <c r="I3" s="24"/>
      <c r="J3" t="s" s="14">
        <v>24</v>
      </c>
      <c r="K3" s="15"/>
      <c r="L3" t="s" s="25">
        <v>25</v>
      </c>
      <c r="M3" s="26"/>
      <c r="N3" s="26"/>
      <c r="O3" s="26"/>
      <c r="P3" s="26"/>
      <c r="Q3" s="26"/>
      <c r="R3" s="22"/>
      <c r="S3" s="23"/>
      <c r="T3" s="7"/>
      <c r="U3" s="7"/>
      <c r="V3" s="11"/>
      <c r="W3" s="11"/>
      <c r="X3" s="7"/>
      <c r="Y3" s="7"/>
    </row>
    <row r="4" ht="16" customHeight="1">
      <c r="A4" s="13"/>
      <c r="B4" t="s" s="14">
        <v>26</v>
      </c>
      <c r="C4" s="15"/>
      <c r="D4" s="27">
        <f>SUM($R$9:$S$993)</f>
        <v>407.559926923830</v>
      </c>
      <c r="E4" s="27"/>
      <c r="F4" t="s" s="14">
        <v>27</v>
      </c>
      <c r="G4" s="15"/>
      <c r="H4" s="28">
        <f>SUM($T$9:$U$108)</f>
        <v>-27.9</v>
      </c>
      <c r="I4" s="19"/>
      <c r="J4" s="15"/>
      <c r="K4" s="15"/>
      <c r="L4" s="21"/>
      <c r="M4" s="21"/>
      <c r="N4" t="s" s="14">
        <v>28</v>
      </c>
      <c r="O4" s="15"/>
      <c r="P4" s="29">
        <f>MAX(Y1:Y993)</f>
        <v>0.09689396075743729</v>
      </c>
      <c r="Q4" s="29"/>
      <c r="R4" s="22"/>
      <c r="S4" s="23"/>
      <c r="T4" s="23"/>
      <c r="U4" s="7"/>
      <c r="V4" s="11"/>
      <c r="W4" s="11"/>
      <c r="X4" s="7"/>
      <c r="Y4" s="7"/>
    </row>
    <row r="5" ht="16" customHeight="1">
      <c r="A5" s="13"/>
      <c r="B5" t="s" s="14">
        <v>29</v>
      </c>
      <c r="C5" s="30">
        <f>COUNTIF($R$9:$R$990,"&gt;0")</f>
        <v>6</v>
      </c>
      <c r="D5" t="s" s="14">
        <v>30</v>
      </c>
      <c r="E5" s="30">
        <f>COUNTIF($R$9:$R$990,"&lt;0")</f>
        <v>5</v>
      </c>
      <c r="F5" t="s" s="14">
        <v>31</v>
      </c>
      <c r="G5" s="30">
        <f>COUNTIF($R$9:$R$990,"=0")</f>
        <v>0</v>
      </c>
      <c r="H5" t="s" s="14">
        <v>32</v>
      </c>
      <c r="I5" s="29">
        <f>C5/SUM(C5,E5,G5)</f>
        <v>0.545454545454545</v>
      </c>
      <c r="J5" t="s" s="14">
        <v>33</v>
      </c>
      <c r="K5" s="15"/>
      <c r="L5" s="31">
        <f>MAX(V9:V993)</f>
      </c>
      <c r="M5" s="32"/>
      <c r="N5" t="s" s="33">
        <v>34</v>
      </c>
      <c r="O5" s="34"/>
      <c r="P5" s="35">
        <f>MAX(W9:W993)</f>
        <v>3</v>
      </c>
      <c r="Q5" s="32"/>
      <c r="R5" s="22"/>
      <c r="S5" s="23"/>
      <c r="T5" s="23"/>
      <c r="U5" s="7"/>
      <c r="V5" s="11"/>
      <c r="W5" s="11"/>
      <c r="X5" s="7"/>
      <c r="Y5" s="7"/>
    </row>
    <row r="6" ht="16" customHeight="1">
      <c r="A6" s="11"/>
      <c r="B6" s="36"/>
      <c r="C6" s="36"/>
      <c r="D6" s="36"/>
      <c r="E6" s="36"/>
      <c r="F6" s="36"/>
      <c r="G6" s="36"/>
      <c r="H6" s="36"/>
      <c r="I6" s="37"/>
      <c r="J6" s="36"/>
      <c r="K6" s="36"/>
      <c r="L6" s="36"/>
      <c r="M6" t="s" s="38">
        <v>35</v>
      </c>
      <c r="N6" s="39"/>
      <c r="O6" s="39"/>
      <c r="P6" s="36"/>
      <c r="Q6" s="32"/>
      <c r="R6" s="40"/>
      <c r="S6" s="41"/>
      <c r="T6" s="41"/>
      <c r="U6" s="42"/>
      <c r="V6" s="11"/>
      <c r="W6" s="11"/>
      <c r="X6" s="7"/>
      <c r="Y6" s="7"/>
    </row>
    <row r="7" ht="16" customHeight="1">
      <c r="A7" s="13"/>
      <c r="B7" t="s" s="14">
        <v>36</v>
      </c>
      <c r="C7" t="s" s="43">
        <v>37</v>
      </c>
      <c r="D7" s="44"/>
      <c r="E7" t="s" s="45">
        <v>38</v>
      </c>
      <c r="F7" s="46"/>
      <c r="G7" s="46"/>
      <c r="H7" s="46"/>
      <c r="I7" s="47"/>
      <c r="J7" t="s" s="48">
        <v>39</v>
      </c>
      <c r="K7" s="49"/>
      <c r="L7" s="50"/>
      <c r="M7" t="s" s="18">
        <v>40</v>
      </c>
      <c r="N7" t="s" s="51">
        <v>41</v>
      </c>
      <c r="O7" s="52"/>
      <c r="P7" s="52"/>
      <c r="Q7" s="53"/>
      <c r="R7" t="s" s="54">
        <v>42</v>
      </c>
      <c r="S7" s="55"/>
      <c r="T7" s="55"/>
      <c r="U7" s="55"/>
      <c r="V7" s="56"/>
      <c r="W7" s="11"/>
      <c r="X7" s="57"/>
      <c r="Y7" s="7"/>
    </row>
    <row r="8" ht="16" customHeight="1">
      <c r="A8" s="13"/>
      <c r="B8" s="15"/>
      <c r="C8" s="58"/>
      <c r="D8" s="59"/>
      <c r="E8" t="s" s="60">
        <v>43</v>
      </c>
      <c r="F8" t="s" s="60">
        <v>44</v>
      </c>
      <c r="G8" t="s" s="60">
        <v>45</v>
      </c>
      <c r="H8" t="s" s="45">
        <v>46</v>
      </c>
      <c r="I8" s="47"/>
      <c r="J8" t="s" s="61">
        <v>47</v>
      </c>
      <c r="K8" t="s" s="48">
        <v>48</v>
      </c>
      <c r="L8" s="50"/>
      <c r="M8" s="19"/>
      <c r="N8" t="s" s="62">
        <v>43</v>
      </c>
      <c r="O8" t="s" s="62">
        <v>44</v>
      </c>
      <c r="P8" t="s" s="51">
        <v>46</v>
      </c>
      <c r="Q8" s="53"/>
      <c r="R8" t="s" s="54">
        <v>49</v>
      </c>
      <c r="S8" s="55"/>
      <c r="T8" t="s" s="54">
        <v>47</v>
      </c>
      <c r="U8" s="55"/>
      <c r="V8" s="56"/>
      <c r="W8" s="11"/>
      <c r="X8" s="57"/>
      <c r="Y8" t="s" s="8">
        <v>50</v>
      </c>
    </row>
    <row r="9" ht="16" customHeight="1">
      <c r="A9" s="13"/>
      <c r="B9" s="30">
        <v>1</v>
      </c>
      <c r="C9" s="21">
        <f>L2</f>
        <v>100000</v>
      </c>
      <c r="D9" s="21"/>
      <c r="E9" s="30">
        <v>2018</v>
      </c>
      <c r="F9" s="63">
        <v>43467</v>
      </c>
      <c r="G9" t="s" s="18">
        <v>51</v>
      </c>
      <c r="H9" s="30">
        <v>112.269</v>
      </c>
      <c r="I9" s="19"/>
      <c r="J9" s="30">
        <v>17</v>
      </c>
      <c r="K9" s="21">
        <f>IF(J9="","",C9*0.03)</f>
        <v>3000</v>
      </c>
      <c r="L9" s="21"/>
      <c r="M9" s="64">
        <f>IF(J9="","",(K9/J9)/LOOKUP(RIGHT($D$2,3),'定数'!$A$6:$A$13,'定数'!$B$6:$B$13))</f>
        <v>1.76470588235294</v>
      </c>
      <c r="N9" s="30">
        <v>2018</v>
      </c>
      <c r="O9" s="63">
        <v>43468</v>
      </c>
      <c r="P9" s="30">
        <v>112.401</v>
      </c>
      <c r="Q9" s="19"/>
      <c r="R9" s="27">
        <f>IF(P9="","",T9*M9*LOOKUP(RIGHT($D$2,3),'定数'!$A$6:$A$13,'定数'!$B$6:$B$13))</f>
        <v>2329.411764705880</v>
      </c>
      <c r="S9" s="65"/>
      <c r="T9" s="66">
        <f>IF(P9="","",IF(G9="買",(P9-H9),(H9-P9))*IF(RIGHT($D$2,3)="JPY",100,10000))</f>
        <v>13.2</v>
      </c>
      <c r="U9" s="66"/>
      <c r="V9" s="67">
        <f>IF(T9&lt;&gt;"",IF(T9&gt;0,1+V8,0),"")</f>
        <v>1</v>
      </c>
      <c r="W9" s="68">
        <f>IF(T9&lt;&gt;"",IF(T9&lt;0,1+W8,0),"")</f>
        <v>0</v>
      </c>
      <c r="X9" s="57"/>
      <c r="Y9" s="7"/>
    </row>
    <row r="10" ht="16" customHeight="1">
      <c r="A10" s="13"/>
      <c r="B10" s="30">
        <v>2</v>
      </c>
      <c r="C10" s="21">
        <f>IF(R9="","",C9+R9)</f>
        <v>102329.411764706</v>
      </c>
      <c r="D10" s="21"/>
      <c r="E10" s="30">
        <v>2018</v>
      </c>
      <c r="F10" s="63">
        <v>43469</v>
      </c>
      <c r="G10" t="s" s="18">
        <v>52</v>
      </c>
      <c r="H10" s="30">
        <v>112.639</v>
      </c>
      <c r="I10" s="19"/>
      <c r="J10" s="30">
        <v>9</v>
      </c>
      <c r="K10" s="69">
        <f>IF(J10="","",C10*0.03)</f>
        <v>3069.882352941180</v>
      </c>
      <c r="L10" s="70"/>
      <c r="M10" s="64">
        <f>IF(J10="","",(K10/J10)/LOOKUP(RIGHT($D$2,3),'定数'!$A$6:$A$13,'定数'!$B$6:$B$13))</f>
        <v>3.41098039215687</v>
      </c>
      <c r="N10" s="30">
        <v>2018</v>
      </c>
      <c r="O10" s="63">
        <v>43469</v>
      </c>
      <c r="P10" s="30">
        <v>112.533</v>
      </c>
      <c r="Q10" s="19"/>
      <c r="R10" s="27">
        <f>IF(P10="","",T10*M10*LOOKUP(RIGHT($D$2,3),'定数'!$A$6:$A$13,'定数'!$B$6:$B$13))</f>
        <v>3615.639215686280</v>
      </c>
      <c r="S10" s="65"/>
      <c r="T10" s="66">
        <f>IF(P10="","",IF(G10="買",(P10-H10),(H10-P10))*IF(RIGHT($D$2,3)="JPY",100,10000))</f>
        <v>10.6</v>
      </c>
      <c r="U10" s="66"/>
      <c r="V10" s="67">
        <f>IF(T10&lt;&gt;"",IF(T10&gt;0,1+V9,0),"")</f>
        <v>2</v>
      </c>
      <c r="W10" s="68">
        <f>IF(T10&lt;&gt;"",IF(T10&lt;0,1+W9,0),"")</f>
        <v>0</v>
      </c>
      <c r="X10" s="71">
        <f>IF(C10&lt;&gt;"",MAX(C10,C9),"")</f>
        <v>102329.411764706</v>
      </c>
      <c r="Y10" s="7"/>
    </row>
    <row r="11" ht="16" customHeight="1">
      <c r="A11" s="13"/>
      <c r="B11" s="30">
        <v>3</v>
      </c>
      <c r="C11" s="21">
        <f>IF(R10="","",C10+R10)</f>
        <v>105945.050980392</v>
      </c>
      <c r="D11" s="21"/>
      <c r="E11" s="30">
        <v>2018</v>
      </c>
      <c r="F11" s="63">
        <v>43475</v>
      </c>
      <c r="G11" t="s" s="18">
        <v>51</v>
      </c>
      <c r="H11" s="30">
        <v>112.666</v>
      </c>
      <c r="I11" s="19"/>
      <c r="J11" s="30">
        <v>24</v>
      </c>
      <c r="K11" s="69">
        <f>IF(J11="","",C11*0.03)</f>
        <v>3178.351529411760</v>
      </c>
      <c r="L11" s="70"/>
      <c r="M11" s="64">
        <f>IF(J11="","",(K11/J11)/LOOKUP(RIGHT($D$2,3),'定数'!$A$6:$A$13,'定数'!$B$6:$B$13))</f>
        <v>1.3243131372549</v>
      </c>
      <c r="N11" s="30">
        <v>2018</v>
      </c>
      <c r="O11" s="63">
        <v>43475</v>
      </c>
      <c r="P11" s="30">
        <v>112.429</v>
      </c>
      <c r="Q11" s="19"/>
      <c r="R11" s="27">
        <f>IF(P11="","",T11*M11*LOOKUP(RIGHT($D$2,3),'定数'!$A$6:$A$13,'定数'!$B$6:$B$13))</f>
        <v>-3138.622135294110</v>
      </c>
      <c r="S11" s="65"/>
      <c r="T11" s="66">
        <f>IF(P11="","",IF(G11="買",(P11-H11),(H11-P11))*IF(RIGHT($D$2,3)="JPY",100,10000))</f>
        <v>-23.7</v>
      </c>
      <c r="U11" s="66"/>
      <c r="V11" s="67">
        <f>IF(T11&lt;&gt;"",IF(T11&gt;0,1+V10,0),"")</f>
        <v>0</v>
      </c>
      <c r="W11" s="68">
        <f>IF(T11&lt;&gt;"",IF(T11&lt;0,1+W10,0),"")</f>
        <v>1</v>
      </c>
      <c r="X11" s="71">
        <f>IF(C11&lt;&gt;"",MAX(X10,C11),"")</f>
        <v>105945.050980392</v>
      </c>
      <c r="Y11" s="72">
        <f>IF(X11&lt;&gt;"",1-(C11/X11),"")</f>
        <v>0</v>
      </c>
    </row>
    <row r="12" ht="16" customHeight="1">
      <c r="A12" s="13"/>
      <c r="B12" s="30">
        <v>4</v>
      </c>
      <c r="C12" s="21">
        <f>IF(R11="","",C11+R11)</f>
        <v>102806.428845098</v>
      </c>
      <c r="D12" s="21"/>
      <c r="E12" s="30">
        <v>2018</v>
      </c>
      <c r="F12" s="63">
        <v>43476</v>
      </c>
      <c r="G12" t="s" s="18">
        <v>51</v>
      </c>
      <c r="H12" s="30">
        <v>111.646</v>
      </c>
      <c r="I12" s="19"/>
      <c r="J12" s="30">
        <v>35</v>
      </c>
      <c r="K12" s="69">
        <f>IF(J12="","",C12*0.03)</f>
        <v>3084.192865352940</v>
      </c>
      <c r="L12" s="70"/>
      <c r="M12" s="64">
        <f>IF(J12="","",(K12/J12)/LOOKUP(RIGHT($D$2,3),'定数'!$A$6:$A$13,'定数'!$B$6:$B$13))</f>
        <v>0.881197961529411</v>
      </c>
      <c r="N12" s="30">
        <v>2018</v>
      </c>
      <c r="O12" s="63">
        <v>43476</v>
      </c>
      <c r="P12" s="30">
        <v>111.299</v>
      </c>
      <c r="Q12" s="19"/>
      <c r="R12" s="27">
        <f>IF(P12="","",T12*M12*LOOKUP(RIGHT($D$2,3),'定数'!$A$6:$A$13,'定数'!$B$6:$B$13))</f>
        <v>-3057.756926507060</v>
      </c>
      <c r="S12" s="65"/>
      <c r="T12" s="66">
        <f>IF(P12="","",IF(G12="買",(P12-H12),(H12-P12))*IF(RIGHT($D$2,3)="JPY",100,10000))</f>
        <v>-34.7</v>
      </c>
      <c r="U12" s="66"/>
      <c r="V12" s="67">
        <f>IF(T12&lt;&gt;"",IF(T12&gt;0,1+V11,0),"")</f>
        <v>0</v>
      </c>
      <c r="W12" s="68">
        <f>IF(T12&lt;&gt;"",IF(T12&lt;0,1+W11,0),"")</f>
        <v>2</v>
      </c>
      <c r="X12" s="71">
        <f>IF(C12&lt;&gt;"",MAX(X11,C12),"")</f>
        <v>105945.050980392</v>
      </c>
      <c r="Y12" s="72">
        <f>IF(X12&lt;&gt;"",1-(C12/X12),"")</f>
        <v>0.0296249999999989</v>
      </c>
    </row>
    <row r="13" ht="16" customHeight="1">
      <c r="A13" s="13"/>
      <c r="B13" s="30">
        <v>5</v>
      </c>
      <c r="C13" s="21">
        <f>IF(R12="","",C12+R12)</f>
        <v>99748.6719185909</v>
      </c>
      <c r="D13" s="21"/>
      <c r="E13" s="30">
        <v>2018</v>
      </c>
      <c r="F13" s="63">
        <v>43482</v>
      </c>
      <c r="G13" t="s" s="18">
        <v>52</v>
      </c>
      <c r="H13" s="30">
        <v>110.72</v>
      </c>
      <c r="I13" s="19"/>
      <c r="J13" s="30">
        <v>16</v>
      </c>
      <c r="K13" s="69">
        <f>IF(J13="","",C13*0.03)</f>
        <v>2992.460157557730</v>
      </c>
      <c r="L13" s="70"/>
      <c r="M13" s="64">
        <f>IF(J13="","",(K13/J13)/LOOKUP(RIGHT($D$2,3),'定数'!$A$6:$A$13,'定数'!$B$6:$B$13))</f>
        <v>1.87028759847358</v>
      </c>
      <c r="N13" s="30">
        <v>2018</v>
      </c>
      <c r="O13" s="63">
        <v>43482</v>
      </c>
      <c r="P13" s="30">
        <v>110.877</v>
      </c>
      <c r="Q13" s="19"/>
      <c r="R13" s="27">
        <f>IF(P13="","",T13*M13*LOOKUP(RIGHT($D$2,3),'定数'!$A$6:$A$13,'定数'!$B$6:$B$13))</f>
        <v>-2936.351529603520</v>
      </c>
      <c r="S13" s="65"/>
      <c r="T13" s="66">
        <f>IF(P13="","",IF(G13="買",(P13-H13),(H13-P13))*IF(RIGHT($D$2,3)="JPY",100,10000))</f>
        <v>-15.7</v>
      </c>
      <c r="U13" s="66"/>
      <c r="V13" s="67">
        <f>IF(T13&lt;&gt;"",IF(T13&gt;0,1+V12,0),"")</f>
        <v>0</v>
      </c>
      <c r="W13" s="68">
        <f>IF(T13&lt;&gt;"",IF(T13&lt;0,1+W12,0),"")</f>
        <v>3</v>
      </c>
      <c r="X13" s="71">
        <f>IF(C13&lt;&gt;"",MAX(X12,C13),"")</f>
        <v>105945.050980392</v>
      </c>
      <c r="Y13" s="72">
        <f>IF(X13&lt;&gt;"",1-(C13/X13),"")</f>
        <v>0.0584867249999994</v>
      </c>
    </row>
    <row r="14" ht="16" customHeight="1">
      <c r="A14" s="13"/>
      <c r="B14" s="30">
        <v>6</v>
      </c>
      <c r="C14" s="21">
        <f>IF(R13="","",C13+R13)</f>
        <v>96812.3203889874</v>
      </c>
      <c r="D14" s="21"/>
      <c r="E14" s="30">
        <v>2018</v>
      </c>
      <c r="F14" s="63">
        <v>43483</v>
      </c>
      <c r="G14" t="s" s="18">
        <v>52</v>
      </c>
      <c r="H14" s="30">
        <v>111.098</v>
      </c>
      <c r="I14" s="19"/>
      <c r="J14" s="30">
        <v>37</v>
      </c>
      <c r="K14" s="69">
        <f>IF(J14="","",C14*0.03)</f>
        <v>2904.369611669620</v>
      </c>
      <c r="L14" s="70"/>
      <c r="M14" s="64">
        <f>IF(J14="","",(K14/J14)/LOOKUP(RIGHT($D$2,3),'定数'!$A$6:$A$13,'定数'!$B$6:$B$13))</f>
        <v>0.784964759910708</v>
      </c>
      <c r="N14" s="30">
        <v>2018</v>
      </c>
      <c r="O14" s="63">
        <v>43483</v>
      </c>
      <c r="P14" s="30">
        <v>110.861</v>
      </c>
      <c r="Q14" s="19"/>
      <c r="R14" s="27">
        <f>IF(P14="","",T14*M14*LOOKUP(RIGHT($D$2,3),'定数'!$A$6:$A$13,'定数'!$B$6:$B$13))</f>
        <v>1860.366480988380</v>
      </c>
      <c r="S14" s="65"/>
      <c r="T14" s="66">
        <f>IF(P14="","",IF(G14="買",(P14-H14),(H14-P14))*IF(RIGHT($D$2,3)="JPY",100,10000))</f>
        <v>23.7</v>
      </c>
      <c r="U14" s="66"/>
      <c r="V14" s="67">
        <f>IF(T14&lt;&gt;"",IF(T14&gt;0,1+V13,0),"")</f>
        <v>1</v>
      </c>
      <c r="W14" s="68">
        <f>IF(T14&lt;&gt;"",IF(T14&lt;0,1+W13,0),"")</f>
        <v>0</v>
      </c>
      <c r="X14" s="71">
        <f>IF(C14&lt;&gt;"",MAX(X13,C14),"")</f>
        <v>105945.050980392</v>
      </c>
      <c r="Y14" s="72">
        <f>IF(X14&lt;&gt;"",1-(C14/X14),"")</f>
        <v>0.0862025220328117</v>
      </c>
    </row>
    <row r="15" ht="16" customHeight="1">
      <c r="A15" s="13"/>
      <c r="B15" s="30">
        <v>7</v>
      </c>
      <c r="C15" s="21">
        <f>IF(R14="","",C14+R14)</f>
        <v>98672.686869975805</v>
      </c>
      <c r="D15" s="21"/>
      <c r="E15" s="30">
        <v>2018</v>
      </c>
      <c r="F15" s="63">
        <v>43484</v>
      </c>
      <c r="G15" t="s" s="18">
        <v>51</v>
      </c>
      <c r="H15" s="30">
        <v>110.781</v>
      </c>
      <c r="I15" s="19"/>
      <c r="J15" s="30">
        <v>27</v>
      </c>
      <c r="K15" s="69">
        <f>IF(J15="","",C15*0.03)</f>
        <v>2960.180606099270</v>
      </c>
      <c r="L15" s="70"/>
      <c r="M15" s="64">
        <f>IF(J15="","",(K15/J15)/LOOKUP(RIGHT($D$2,3),'定数'!$A$6:$A$13,'定数'!$B$6:$B$13))</f>
        <v>1.09636318744417</v>
      </c>
      <c r="N15" s="30">
        <v>2018</v>
      </c>
      <c r="O15" s="63">
        <v>43484</v>
      </c>
      <c r="P15" s="30">
        <v>110.508</v>
      </c>
      <c r="Q15" s="19"/>
      <c r="R15" s="27">
        <f>IF(P15="","",T15*M15*LOOKUP(RIGHT($D$2,3),'定数'!$A$6:$A$13,'定数'!$B$6:$B$13))</f>
        <v>-2993.071501722580</v>
      </c>
      <c r="S15" s="65"/>
      <c r="T15" s="66">
        <f>IF(P15="","",IF(G15="買",(P15-H15),(H15-P15))*IF(RIGHT($D$2,3)="JPY",100,10000))</f>
        <v>-27.3</v>
      </c>
      <c r="U15" s="66"/>
      <c r="V15" s="67">
        <f>IF(T15&lt;&gt;"",IF(T15&gt;0,1+V14,0),"")</f>
        <v>0</v>
      </c>
      <c r="W15" s="68">
        <f>IF(T15&lt;&gt;"",IF(T15&lt;0,1+W14,0),"")</f>
        <v>1</v>
      </c>
      <c r="X15" s="71">
        <f>IF(C15&lt;&gt;"",MAX(X14,C15),"")</f>
        <v>105945.050980392</v>
      </c>
      <c r="Y15" s="72">
        <f>IF(X15&lt;&gt;"",1-(C15/X15),"")</f>
        <v>0.0686427921183609</v>
      </c>
    </row>
    <row r="16" ht="16" customHeight="1">
      <c r="A16" s="13"/>
      <c r="B16" s="30">
        <v>8</v>
      </c>
      <c r="C16" s="21">
        <f>IF(R15="","",C15+R15)</f>
        <v>95679.6153682532</v>
      </c>
      <c r="D16" s="21"/>
      <c r="E16" s="30">
        <v>2018</v>
      </c>
      <c r="F16" s="63">
        <v>43504</v>
      </c>
      <c r="G16" t="s" s="18">
        <v>52</v>
      </c>
      <c r="H16" s="30">
        <v>109.477</v>
      </c>
      <c r="I16" s="19"/>
      <c r="J16" s="30">
        <v>20</v>
      </c>
      <c r="K16" s="69">
        <f>IF(J16="","",C16*0.03)</f>
        <v>2870.3884610476</v>
      </c>
      <c r="L16" s="70"/>
      <c r="M16" s="64">
        <f>IF(J16="","",(K16/J16)/LOOKUP(RIGHT($D$2,3),'定数'!$A$6:$A$13,'定数'!$B$6:$B$13))</f>
        <v>1.4351942305238</v>
      </c>
      <c r="N16" s="30">
        <v>2018</v>
      </c>
      <c r="O16" s="63">
        <v>43504</v>
      </c>
      <c r="P16" s="30">
        <v>109.287</v>
      </c>
      <c r="Q16" s="19"/>
      <c r="R16" s="27">
        <f>IF(P16="","",T16*M16*LOOKUP(RIGHT($D$2,3),'定数'!$A$6:$A$13,'定数'!$B$6:$B$13))</f>
        <v>2726.869037995220</v>
      </c>
      <c r="S16" s="65"/>
      <c r="T16" s="66">
        <f>IF(P16="","",IF(G16="買",(P16-H16),(H16-P16))*IF(RIGHT($D$2,3)="JPY",100,10000))</f>
        <v>19</v>
      </c>
      <c r="U16" s="66"/>
      <c r="V16" s="67">
        <f>IF(T16&lt;&gt;"",IF(T16&gt;0,1+V15,0),"")</f>
        <v>1</v>
      </c>
      <c r="W16" s="68">
        <f>IF(T16&lt;&gt;"",IF(T16&lt;0,1+W15,0),"")</f>
        <v>0</v>
      </c>
      <c r="X16" s="71">
        <f>IF(C16&lt;&gt;"",MAX(X15,C16),"")</f>
        <v>105945.050980392</v>
      </c>
      <c r="Y16" s="72">
        <f>IF(X16&lt;&gt;"",1-(C16/X16),"")</f>
        <v>0.09689396075743729</v>
      </c>
    </row>
    <row r="17" ht="16" customHeight="1">
      <c r="A17" s="13"/>
      <c r="B17" s="30">
        <v>9</v>
      </c>
      <c r="C17" s="21">
        <f>IF(R16="","",C16+R16)</f>
        <v>98406.4844062484</v>
      </c>
      <c r="D17" s="21"/>
      <c r="E17" s="30">
        <v>2018</v>
      </c>
      <c r="F17" s="63">
        <v>43505</v>
      </c>
      <c r="G17" t="s" s="18">
        <v>52</v>
      </c>
      <c r="H17" s="30">
        <v>109.037</v>
      </c>
      <c r="I17" s="19"/>
      <c r="J17" s="30">
        <v>22</v>
      </c>
      <c r="K17" s="69">
        <f>IF(J17="","",C17*0.03)</f>
        <v>2952.194532187450</v>
      </c>
      <c r="L17" s="70"/>
      <c r="M17" s="64">
        <f>IF(J17="","",(K17/J17)/LOOKUP(RIGHT($D$2,3),'定数'!$A$6:$A$13,'定数'!$B$6:$B$13))</f>
        <v>1.34190660553975</v>
      </c>
      <c r="N17" s="30">
        <v>2018</v>
      </c>
      <c r="O17" s="63">
        <v>43505</v>
      </c>
      <c r="P17" s="30">
        <v>108.868</v>
      </c>
      <c r="Q17" s="19"/>
      <c r="R17" s="27">
        <f>IF(P17="","",T17*M17*LOOKUP(RIGHT($D$2,3),'定数'!$A$6:$A$13,'定数'!$B$6:$B$13))</f>
        <v>2267.822163362180</v>
      </c>
      <c r="S17" s="65"/>
      <c r="T17" s="66">
        <f>IF(P17="","",IF(G17="買",(P17-H17),(H17-P17))*IF(RIGHT($D$2,3)="JPY",100,10000))</f>
        <v>16.9</v>
      </c>
      <c r="U17" s="66"/>
      <c r="V17" s="67">
        <f>IF(T17&lt;&gt;"",IF(T17&gt;0,1+V16,0),"")</f>
        <v>2</v>
      </c>
      <c r="W17" s="68">
        <f>IF(T17&lt;&gt;"",IF(T17&lt;0,1+W16,0),"")</f>
        <v>0</v>
      </c>
      <c r="X17" s="71">
        <f>IF(C17&lt;&gt;"",MAX(X16,C17),"")</f>
        <v>105945.050980392</v>
      </c>
      <c r="Y17" s="72">
        <f>IF(X17&lt;&gt;"",1-(C17/X17),"")</f>
        <v>0.0711554386390244</v>
      </c>
    </row>
    <row r="18" ht="16" customHeight="1">
      <c r="A18" s="13"/>
      <c r="B18" s="30">
        <v>10</v>
      </c>
      <c r="C18" s="21">
        <f>IF(R17="","",C17+R17)</f>
        <v>100674.306569611</v>
      </c>
      <c r="D18" s="21"/>
      <c r="E18" s="30">
        <v>2018</v>
      </c>
      <c r="F18" s="63">
        <v>43519</v>
      </c>
      <c r="G18" t="s" s="18">
        <v>51</v>
      </c>
      <c r="H18" s="30">
        <v>106.995</v>
      </c>
      <c r="I18" s="19"/>
      <c r="J18" s="30">
        <v>40</v>
      </c>
      <c r="K18" s="69">
        <f>IF(J18="","",C18*0.03)</f>
        <v>3020.229197088330</v>
      </c>
      <c r="L18" s="70"/>
      <c r="M18" s="64">
        <f>IF(J18="","",(K18/J18)/LOOKUP(RIGHT($D$2,3),'定数'!$A$6:$A$13,'定数'!$B$6:$B$13))</f>
        <v>0.755057299272083</v>
      </c>
      <c r="N18" s="30">
        <v>2018</v>
      </c>
      <c r="O18" s="63">
        <v>43519</v>
      </c>
      <c r="P18" s="30">
        <v>106.648</v>
      </c>
      <c r="Q18" s="19"/>
      <c r="R18" s="27">
        <f>IF(P18="","",T18*M18*LOOKUP(RIGHT($D$2,3),'定数'!$A$6:$A$13,'定数'!$B$6:$B$13))</f>
        <v>-2620.048828474130</v>
      </c>
      <c r="S18" s="65"/>
      <c r="T18" s="66">
        <f>IF(P18="","",IF(G18="買",(P18-H18),(H18-P18))*IF(RIGHT($D$2,3)="JPY",100,10000))</f>
        <v>-34.7</v>
      </c>
      <c r="U18" s="66"/>
      <c r="V18" s="67">
        <f>IF(T18&lt;&gt;"",IF(T18&gt;0,1+V17,0),"")</f>
        <v>0</v>
      </c>
      <c r="W18" s="68">
        <f>IF(T18&lt;&gt;"",IF(T18&lt;0,1+W17,0),"")</f>
        <v>1</v>
      </c>
      <c r="X18" s="71">
        <f>IF(C18&lt;&gt;"",MAX(X17,C18),"")</f>
        <v>105945.050980392</v>
      </c>
      <c r="Y18" s="72">
        <f>IF(X18&lt;&gt;"",1-(C18/X18),"")</f>
        <v>0.0497497935203834</v>
      </c>
    </row>
    <row r="19" ht="16" customHeight="1">
      <c r="A19" s="13"/>
      <c r="B19" s="30">
        <v>11</v>
      </c>
      <c r="C19" s="21">
        <f>IF(R18="","",C18+R18)</f>
        <v>98054.2577411369</v>
      </c>
      <c r="D19" s="21"/>
      <c r="E19" s="30">
        <v>2018</v>
      </c>
      <c r="F19" s="63">
        <v>43524</v>
      </c>
      <c r="G19" t="s" s="18">
        <v>52</v>
      </c>
      <c r="H19" s="30">
        <v>107.275</v>
      </c>
      <c r="I19" s="19"/>
      <c r="J19" s="30">
        <v>31</v>
      </c>
      <c r="K19" s="69">
        <f>IF(J19="","",C19*0.03)</f>
        <v>2941.627732234110</v>
      </c>
      <c r="L19" s="70"/>
      <c r="M19" s="64">
        <f>IF(J19="","",(K19/J19)/LOOKUP(RIGHT($D$2,3),'定数'!$A$6:$A$13,'定数'!$B$6:$B$13))</f>
        <v>0.948912171688423</v>
      </c>
      <c r="N19" s="30">
        <v>2018</v>
      </c>
      <c r="O19" s="63">
        <v>43524</v>
      </c>
      <c r="P19" s="30">
        <v>107.027</v>
      </c>
      <c r="Q19" s="19"/>
      <c r="R19" s="27">
        <f>IF(P19="","",T19*M19*LOOKUP(RIGHT($D$2,3),'定数'!$A$6:$A$13,'定数'!$B$6:$B$13))</f>
        <v>2353.302185787290</v>
      </c>
      <c r="S19" s="65"/>
      <c r="T19" s="66">
        <f>IF(P19="","",IF(G19="買",(P19-H19),(H19-P19))*IF(RIGHT($D$2,3)="JPY",100,10000))</f>
        <v>24.8</v>
      </c>
      <c r="U19" s="66"/>
      <c r="V19" s="67">
        <f>IF(T19&lt;&gt;"",IF(T19&gt;0,1+V18,0),"")</f>
        <v>1</v>
      </c>
      <c r="W19" s="68">
        <f>IF(T19&lt;&gt;"",IF(T19&lt;0,1+W18,0),"")</f>
        <v>0</v>
      </c>
      <c r="X19" s="71">
        <f>IF(C19&lt;&gt;"",MAX(X18,C19),"")</f>
        <v>105945.050980392</v>
      </c>
      <c r="Y19" s="72">
        <f>IF(X19&lt;&gt;"",1-(C19/X19),"")</f>
        <v>0.07448005514401521</v>
      </c>
    </row>
    <row r="20" ht="16" customHeight="1">
      <c r="A20" s="13"/>
      <c r="B20" s="30">
        <v>12</v>
      </c>
      <c r="C20" s="21">
        <f>IF(R19="","",C19+R19)</f>
        <v>100407.559926924</v>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s="71">
        <f>IF(C20&lt;&gt;"",MAX(X19,C20),"")</f>
        <v>105945.050980392</v>
      </c>
      <c r="Y20" s="72">
        <f>IF(X20&lt;&gt;"",1-(C20/X20),"")</f>
        <v>0.0522675764674733</v>
      </c>
    </row>
    <row r="21" ht="16"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6"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6"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6"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6"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6"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6"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6"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6"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6"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6"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6"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6"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6"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6"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6"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6"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6"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6"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6"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6"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6"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6"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6"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6"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6"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6"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6"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6"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6"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6"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6"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6"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6"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6"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6"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6"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6"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6"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6"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6"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6"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6"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6"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6"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6"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6"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6"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6"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6"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6"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6"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6"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6"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6"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6"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6"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6"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6"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6"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6"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6"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6"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6"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6"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6"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6"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6"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6"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6"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6"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6"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6"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6"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6"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6"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6"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6"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6"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6"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6"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6"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6"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6"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6"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6"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6"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6"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6"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8.71429" defaultRowHeight="14.25" customHeight="1" outlineLevelRow="0" outlineLevelCol="0"/>
  <cols>
    <col min="1" max="1" width="7.44531" style="80" customWidth="1"/>
    <col min="2" max="2" width="8.15625" style="80" customWidth="1"/>
    <col min="3" max="5" width="8.73438" style="80" customWidth="1"/>
    <col min="6" max="256" width="8.73438" style="80" customWidth="1"/>
  </cols>
  <sheetData>
    <row r="1" ht="16" customHeight="1">
      <c r="A1" s="11"/>
      <c r="B1" s="11"/>
      <c r="C1" s="7"/>
      <c r="D1" s="7"/>
      <c r="E1" s="7"/>
    </row>
    <row r="2" ht="16" customHeight="1">
      <c r="A2" s="11"/>
      <c r="B2" s="11"/>
      <c r="C2" s="7"/>
      <c r="D2" s="7"/>
      <c r="E2" s="7"/>
    </row>
    <row r="3" ht="16" customHeight="1">
      <c r="A3" s="11"/>
      <c r="B3" s="11"/>
      <c r="C3" s="7"/>
      <c r="D3" s="7"/>
      <c r="E3" s="7"/>
    </row>
    <row r="4" ht="16" customHeight="1">
      <c r="A4" s="11"/>
      <c r="B4" s="11"/>
      <c r="C4" s="7"/>
      <c r="D4" s="7"/>
      <c r="E4" s="7"/>
    </row>
    <row r="5" ht="16" customHeight="1">
      <c r="A5" s="11"/>
      <c r="B5" s="11"/>
      <c r="C5" s="7"/>
      <c r="D5" s="7"/>
      <c r="E5" s="7"/>
    </row>
    <row r="6" ht="16" customHeight="1">
      <c r="A6" s="11"/>
      <c r="B6" s="11"/>
      <c r="C6" s="7"/>
      <c r="D6" s="7"/>
      <c r="E6" s="7"/>
    </row>
    <row r="7" ht="16" customHeight="1">
      <c r="A7" s="11"/>
      <c r="B7" s="11"/>
      <c r="C7" s="7"/>
      <c r="D7" s="7"/>
      <c r="E7" s="7"/>
    </row>
    <row r="8" ht="16" customHeight="1">
      <c r="A8" s="11"/>
      <c r="B8" s="11"/>
      <c r="C8" s="7"/>
      <c r="D8" s="7"/>
      <c r="E8" s="7"/>
    </row>
    <row r="9" ht="16" customHeight="1">
      <c r="A9" s="11"/>
      <c r="B9" s="11"/>
      <c r="C9" s="7"/>
      <c r="D9" s="7"/>
      <c r="E9" s="7"/>
    </row>
    <row r="10" ht="16" customHeight="1">
      <c r="A10" s="11"/>
      <c r="B10" s="11"/>
      <c r="C10" s="7"/>
      <c r="D10" s="7"/>
      <c r="E10"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5.xml><?xml version="1.0" encoding="utf-8"?>
<worksheet xmlns:r="http://schemas.openxmlformats.org/officeDocument/2006/relationships" xmlns="http://schemas.openxmlformats.org/spreadsheetml/2006/main">
  <dimension ref="A1:J30"/>
  <sheetViews>
    <sheetView workbookViewId="0" showGridLines="0" defaultGridColor="1"/>
  </sheetViews>
  <sheetFormatPr defaultColWidth="9" defaultRowHeight="13.5" customHeight="1" outlineLevelRow="0" outlineLevelCol="0"/>
  <cols>
    <col min="1" max="10" width="9" style="81" customWidth="1"/>
    <col min="11" max="256" width="9" style="81" customWidth="1"/>
  </cols>
  <sheetData>
    <row r="1" ht="16" customHeight="1">
      <c r="A1" t="s" s="76">
        <v>55</v>
      </c>
      <c r="B1" s="11"/>
      <c r="C1" s="11"/>
      <c r="D1" s="11"/>
      <c r="E1" s="11"/>
      <c r="F1" s="11"/>
      <c r="G1" s="11"/>
      <c r="H1" s="11"/>
      <c r="I1" s="11"/>
      <c r="J1" s="11"/>
    </row>
    <row r="2" ht="8.5" customHeight="1">
      <c r="A2" t="s" s="82">
        <v>56</v>
      </c>
      <c r="B2" s="83"/>
      <c r="C2" s="83"/>
      <c r="D2" s="83"/>
      <c r="E2" s="83"/>
      <c r="F2" s="83"/>
      <c r="G2" s="83"/>
      <c r="H2" s="83"/>
      <c r="I2" s="83"/>
      <c r="J2" s="83"/>
    </row>
    <row r="3" ht="8" customHeight="1">
      <c r="A3" s="83"/>
      <c r="B3" s="83"/>
      <c r="C3" s="83"/>
      <c r="D3" s="83"/>
      <c r="E3" s="83"/>
      <c r="F3" s="83"/>
      <c r="G3" s="83"/>
      <c r="H3" s="83"/>
      <c r="I3" s="83"/>
      <c r="J3" s="83"/>
    </row>
    <row r="4" ht="8" customHeight="1">
      <c r="A4" s="83"/>
      <c r="B4" s="83"/>
      <c r="C4" s="83"/>
      <c r="D4" s="83"/>
      <c r="E4" s="83"/>
      <c r="F4" s="83"/>
      <c r="G4" s="83"/>
      <c r="H4" s="83"/>
      <c r="I4" s="83"/>
      <c r="J4" s="83"/>
    </row>
    <row r="5" ht="8" customHeight="1">
      <c r="A5" s="83"/>
      <c r="B5" s="83"/>
      <c r="C5" s="83"/>
      <c r="D5" s="83"/>
      <c r="E5" s="83"/>
      <c r="F5" s="83"/>
      <c r="G5" s="83"/>
      <c r="H5" s="83"/>
      <c r="I5" s="83"/>
      <c r="J5" s="83"/>
    </row>
    <row r="6" ht="8" customHeight="1">
      <c r="A6" s="83"/>
      <c r="B6" s="83"/>
      <c r="C6" s="83"/>
      <c r="D6" s="83"/>
      <c r="E6" s="83"/>
      <c r="F6" s="83"/>
      <c r="G6" s="83"/>
      <c r="H6" s="83"/>
      <c r="I6" s="83"/>
      <c r="J6" s="83"/>
    </row>
    <row r="7" ht="8" customHeight="1">
      <c r="A7" s="83"/>
      <c r="B7" s="83"/>
      <c r="C7" s="83"/>
      <c r="D7" s="83"/>
      <c r="E7" s="83"/>
      <c r="F7" s="83"/>
      <c r="G7" s="83"/>
      <c r="H7" s="83"/>
      <c r="I7" s="83"/>
      <c r="J7" s="83"/>
    </row>
    <row r="8" ht="8" customHeight="1">
      <c r="A8" s="83"/>
      <c r="B8" s="83"/>
      <c r="C8" s="83"/>
      <c r="D8" s="83"/>
      <c r="E8" s="83"/>
      <c r="F8" s="83"/>
      <c r="G8" s="83"/>
      <c r="H8" s="83"/>
      <c r="I8" s="83"/>
      <c r="J8" s="83"/>
    </row>
    <row r="9" ht="8.5" customHeight="1">
      <c r="A9" s="83"/>
      <c r="B9" s="83"/>
      <c r="C9" s="83"/>
      <c r="D9" s="83"/>
      <c r="E9" s="83"/>
      <c r="F9" s="83"/>
      <c r="G9" s="83"/>
      <c r="H9" s="83"/>
      <c r="I9" s="83"/>
      <c r="J9" s="83"/>
    </row>
    <row r="10" ht="16" customHeight="1">
      <c r="A10" s="11"/>
      <c r="B10" s="11"/>
      <c r="C10" s="11"/>
      <c r="D10" s="11"/>
      <c r="E10" s="11"/>
      <c r="F10" s="11"/>
      <c r="G10" s="11"/>
      <c r="H10" s="11"/>
      <c r="I10" s="11"/>
      <c r="J10" s="11"/>
    </row>
    <row r="11" ht="16" customHeight="1">
      <c r="A11" t="s" s="76">
        <v>57</v>
      </c>
      <c r="B11" s="11"/>
      <c r="C11" s="11"/>
      <c r="D11" s="11"/>
      <c r="E11" s="11"/>
      <c r="F11" s="11"/>
      <c r="G11" s="11"/>
      <c r="H11" s="11"/>
      <c r="I11" s="11"/>
      <c r="J11" s="11"/>
    </row>
    <row r="12" ht="8.5" customHeight="1">
      <c r="A12" t="s" s="84">
        <v>58</v>
      </c>
      <c r="B12" s="85"/>
      <c r="C12" s="85"/>
      <c r="D12" s="85"/>
      <c r="E12" s="85"/>
      <c r="F12" s="85"/>
      <c r="G12" s="85"/>
      <c r="H12" s="85"/>
      <c r="I12" s="85"/>
      <c r="J12" s="85"/>
    </row>
    <row r="13" ht="8" customHeight="1">
      <c r="A13" s="85"/>
      <c r="B13" s="85"/>
      <c r="C13" s="85"/>
      <c r="D13" s="85"/>
      <c r="E13" s="85"/>
      <c r="F13" s="85"/>
      <c r="G13" s="85"/>
      <c r="H13" s="85"/>
      <c r="I13" s="85"/>
      <c r="J13" s="85"/>
    </row>
    <row r="14" ht="8" customHeight="1">
      <c r="A14" s="85"/>
      <c r="B14" s="85"/>
      <c r="C14" s="85"/>
      <c r="D14" s="85"/>
      <c r="E14" s="85"/>
      <c r="F14" s="85"/>
      <c r="G14" s="85"/>
      <c r="H14" s="85"/>
      <c r="I14" s="85"/>
      <c r="J14" s="85"/>
    </row>
    <row r="15" ht="8" customHeight="1">
      <c r="A15" s="85"/>
      <c r="B15" s="85"/>
      <c r="C15" s="85"/>
      <c r="D15" s="85"/>
      <c r="E15" s="85"/>
      <c r="F15" s="85"/>
      <c r="G15" s="85"/>
      <c r="H15" s="85"/>
      <c r="I15" s="85"/>
      <c r="J15" s="85"/>
    </row>
    <row r="16" ht="8" customHeight="1">
      <c r="A16" s="85"/>
      <c r="B16" s="85"/>
      <c r="C16" s="85"/>
      <c r="D16" s="85"/>
      <c r="E16" s="85"/>
      <c r="F16" s="85"/>
      <c r="G16" s="85"/>
      <c r="H16" s="85"/>
      <c r="I16" s="85"/>
      <c r="J16" s="85"/>
    </row>
    <row r="17" ht="8" customHeight="1">
      <c r="A17" s="85"/>
      <c r="B17" s="85"/>
      <c r="C17" s="85"/>
      <c r="D17" s="85"/>
      <c r="E17" s="85"/>
      <c r="F17" s="85"/>
      <c r="G17" s="85"/>
      <c r="H17" s="85"/>
      <c r="I17" s="85"/>
      <c r="J17" s="85"/>
    </row>
    <row r="18" ht="8" customHeight="1">
      <c r="A18" s="85"/>
      <c r="B18" s="85"/>
      <c r="C18" s="85"/>
      <c r="D18" s="85"/>
      <c r="E18" s="85"/>
      <c r="F18" s="85"/>
      <c r="G18" s="85"/>
      <c r="H18" s="85"/>
      <c r="I18" s="85"/>
      <c r="J18" s="85"/>
    </row>
    <row r="19" ht="8.5" customHeight="1">
      <c r="A19" s="85"/>
      <c r="B19" s="85"/>
      <c r="C19" s="85"/>
      <c r="D19" s="85"/>
      <c r="E19" s="85"/>
      <c r="F19" s="85"/>
      <c r="G19" s="85"/>
      <c r="H19" s="85"/>
      <c r="I19" s="85"/>
      <c r="J19" s="85"/>
    </row>
    <row r="20" ht="16" customHeight="1">
      <c r="A20" s="11"/>
      <c r="B20" s="11"/>
      <c r="C20" s="11"/>
      <c r="D20" s="11"/>
      <c r="E20" s="11"/>
      <c r="F20" s="11"/>
      <c r="G20" s="11"/>
      <c r="H20" s="11"/>
      <c r="I20" s="11"/>
      <c r="J20" s="11"/>
    </row>
    <row r="21" ht="16" customHeight="1">
      <c r="A21" t="s" s="76">
        <v>59</v>
      </c>
      <c r="B21" s="11"/>
      <c r="C21" s="11"/>
      <c r="D21" s="11"/>
      <c r="E21" s="11"/>
      <c r="F21" s="11"/>
      <c r="G21" s="11"/>
      <c r="H21" s="11"/>
      <c r="I21" s="11"/>
      <c r="J21" s="11"/>
    </row>
    <row r="22" ht="8.5" customHeight="1">
      <c r="A22" t="s" s="84">
        <v>60</v>
      </c>
      <c r="B22" s="86"/>
      <c r="C22" s="86"/>
      <c r="D22" s="86"/>
      <c r="E22" s="86"/>
      <c r="F22" s="86"/>
      <c r="G22" s="86"/>
      <c r="H22" s="86"/>
      <c r="I22" s="86"/>
      <c r="J22" s="86"/>
    </row>
    <row r="23" ht="8" customHeight="1">
      <c r="A23" s="86"/>
      <c r="B23" s="86"/>
      <c r="C23" s="86"/>
      <c r="D23" s="86"/>
      <c r="E23" s="86"/>
      <c r="F23" s="86"/>
      <c r="G23" s="86"/>
      <c r="H23" s="86"/>
      <c r="I23" s="86"/>
      <c r="J23" s="86"/>
    </row>
    <row r="24" ht="8" customHeight="1">
      <c r="A24" s="86"/>
      <c r="B24" s="86"/>
      <c r="C24" s="86"/>
      <c r="D24" s="86"/>
      <c r="E24" s="86"/>
      <c r="F24" s="86"/>
      <c r="G24" s="86"/>
      <c r="H24" s="86"/>
      <c r="I24" s="86"/>
      <c r="J24" s="86"/>
    </row>
    <row r="25" ht="8" customHeight="1">
      <c r="A25" s="86"/>
      <c r="B25" s="86"/>
      <c r="C25" s="86"/>
      <c r="D25" s="86"/>
      <c r="E25" s="86"/>
      <c r="F25" s="86"/>
      <c r="G25" s="86"/>
      <c r="H25" s="86"/>
      <c r="I25" s="86"/>
      <c r="J25" s="86"/>
    </row>
    <row r="26" ht="8" customHeight="1">
      <c r="A26" s="86"/>
      <c r="B26" s="86"/>
      <c r="C26" s="86"/>
      <c r="D26" s="86"/>
      <c r="E26" s="86"/>
      <c r="F26" s="86"/>
      <c r="G26" s="86"/>
      <c r="H26" s="86"/>
      <c r="I26" s="86"/>
      <c r="J26" s="86"/>
    </row>
    <row r="27" ht="8" customHeight="1">
      <c r="A27" s="86"/>
      <c r="B27" s="86"/>
      <c r="C27" s="86"/>
      <c r="D27" s="86"/>
      <c r="E27" s="86"/>
      <c r="F27" s="86"/>
      <c r="G27" s="86"/>
      <c r="H27" s="86"/>
      <c r="I27" s="86"/>
      <c r="J27" s="86"/>
    </row>
    <row r="28" ht="8" customHeight="1">
      <c r="A28" s="86"/>
      <c r="B28" s="86"/>
      <c r="C28" s="86"/>
      <c r="D28" s="86"/>
      <c r="E28" s="86"/>
      <c r="F28" s="86"/>
      <c r="G28" s="86"/>
      <c r="H28" s="86"/>
      <c r="I28" s="86"/>
      <c r="J28" s="86"/>
    </row>
    <row r="29" ht="8.5" customHeight="1">
      <c r="A29" s="86"/>
      <c r="B29" s="86"/>
      <c r="C29" s="86"/>
      <c r="D29" s="86"/>
      <c r="E29" s="86"/>
      <c r="F29" s="86"/>
      <c r="G29" s="86"/>
      <c r="H29" s="86"/>
      <c r="I29" s="86"/>
      <c r="J29" s="86"/>
    </row>
    <row r="30" ht="16" customHeight="1">
      <c r="A30" s="86"/>
      <c r="B30" s="86"/>
      <c r="C30" s="86"/>
      <c r="D30" s="86"/>
      <c r="E30" s="86"/>
      <c r="F30" s="86"/>
      <c r="G30" s="86"/>
      <c r="H30" s="86"/>
      <c r="I30" s="86"/>
      <c r="J30" s="86"/>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8.85714" defaultRowHeight="17.25" customHeight="1" outlineLevelRow="0" outlineLevelCol="0"/>
  <cols>
    <col min="1" max="1" width="3.15625" style="87" customWidth="1"/>
    <col min="2" max="2" width="13.2891" style="87" customWidth="1"/>
    <col min="3" max="3" width="15.7344" style="87" customWidth="1"/>
    <col min="4" max="4" width="13" style="87" customWidth="1"/>
    <col min="5" max="9" width="15.8672" style="87" customWidth="1"/>
    <col min="10" max="256" width="8.86719" style="87" customWidth="1"/>
  </cols>
  <sheetData>
    <row r="1" ht="16" customHeight="1">
      <c r="A1" s="11"/>
      <c r="B1" s="11"/>
      <c r="C1" s="11"/>
      <c r="D1" s="11"/>
      <c r="E1" s="11"/>
      <c r="F1" s="11"/>
      <c r="G1" s="11"/>
      <c r="H1" s="11"/>
      <c r="I1" s="11"/>
    </row>
    <row r="2" ht="20" customHeight="1">
      <c r="A2" s="11"/>
      <c r="B2" t="s" s="88">
        <v>61</v>
      </c>
      <c r="C2" s="89"/>
      <c r="D2" s="11"/>
      <c r="E2" s="11"/>
      <c r="F2" s="11"/>
      <c r="G2" s="11"/>
      <c r="H2" s="11"/>
      <c r="I2" s="11"/>
    </row>
    <row r="3" ht="16" customHeight="1">
      <c r="A3" s="11"/>
      <c r="B3" s="12"/>
      <c r="C3" s="12"/>
      <c r="D3" s="12"/>
      <c r="E3" s="12"/>
      <c r="F3" s="12"/>
      <c r="G3" s="12"/>
      <c r="H3" s="12"/>
      <c r="I3" s="12"/>
    </row>
    <row r="4" ht="20" customHeight="1">
      <c r="A4" s="13"/>
      <c r="B4" t="s" s="90">
        <v>62</v>
      </c>
      <c r="C4" t="s" s="90">
        <v>17</v>
      </c>
      <c r="D4" t="s" s="90">
        <v>20</v>
      </c>
      <c r="E4" t="s" s="90">
        <v>63</v>
      </c>
      <c r="F4" t="s" s="90">
        <v>64</v>
      </c>
      <c r="G4" t="s" s="90">
        <v>63</v>
      </c>
      <c r="H4" t="s" s="90">
        <v>65</v>
      </c>
      <c r="I4" t="s" s="90">
        <v>63</v>
      </c>
    </row>
    <row r="5" ht="20" customHeight="1">
      <c r="A5" s="13"/>
      <c r="B5" t="s" s="91">
        <v>66</v>
      </c>
      <c r="C5" t="s" s="91">
        <v>67</v>
      </c>
      <c r="D5" s="92">
        <v>54</v>
      </c>
      <c r="E5" s="93">
        <v>42194</v>
      </c>
      <c r="F5" s="92">
        <v>100</v>
      </c>
      <c r="G5" s="93">
        <v>42197</v>
      </c>
      <c r="H5" s="92">
        <v>100</v>
      </c>
      <c r="I5" s="93">
        <v>42196</v>
      </c>
    </row>
    <row r="6" ht="20" customHeight="1">
      <c r="A6" s="13"/>
      <c r="B6" t="s" s="91">
        <v>66</v>
      </c>
      <c r="C6" t="s" s="91">
        <v>68</v>
      </c>
      <c r="D6" s="92">
        <v>46</v>
      </c>
      <c r="E6" s="93">
        <v>42195</v>
      </c>
      <c r="F6" s="26"/>
      <c r="G6" s="26"/>
      <c r="H6" s="26"/>
      <c r="I6" s="26"/>
    </row>
    <row r="7" ht="20" customHeight="1">
      <c r="A7" s="13"/>
      <c r="B7" t="s" s="91">
        <v>66</v>
      </c>
      <c r="C7" s="26"/>
      <c r="D7" s="26"/>
      <c r="E7" s="26"/>
      <c r="F7" s="26"/>
      <c r="G7" s="26"/>
      <c r="H7" s="26"/>
      <c r="I7" s="26"/>
    </row>
    <row r="8" ht="20" customHeight="1">
      <c r="A8" s="13"/>
      <c r="B8" t="s" s="91">
        <v>66</v>
      </c>
      <c r="C8" s="26"/>
      <c r="D8" s="26"/>
      <c r="E8" s="26"/>
      <c r="F8" s="26"/>
      <c r="G8" s="26"/>
      <c r="H8" s="26"/>
      <c r="I8" s="26"/>
    </row>
    <row r="9" ht="20" customHeight="1">
      <c r="A9" s="13"/>
      <c r="B9" t="s" s="91">
        <v>66</v>
      </c>
      <c r="C9" s="26"/>
      <c r="D9" s="26"/>
      <c r="E9" s="26"/>
      <c r="F9" s="26"/>
      <c r="G9" s="26"/>
      <c r="H9" s="26"/>
      <c r="I9" s="26"/>
    </row>
    <row r="10" ht="20" customHeight="1">
      <c r="A10" s="13"/>
      <c r="B10" t="s" s="91">
        <v>66</v>
      </c>
      <c r="C10" s="26"/>
      <c r="D10" s="26"/>
      <c r="E10" s="26"/>
      <c r="F10" s="26"/>
      <c r="G10" s="26"/>
      <c r="H10" s="26"/>
      <c r="I10" s="26"/>
    </row>
    <row r="11" ht="20" customHeight="1">
      <c r="A11" s="13"/>
      <c r="B11" t="s" s="91">
        <v>66</v>
      </c>
      <c r="C11" s="26"/>
      <c r="D11" s="26"/>
      <c r="E11" s="26"/>
      <c r="F11" s="26"/>
      <c r="G11" s="26"/>
      <c r="H11" s="26"/>
      <c r="I11" s="26"/>
    </row>
    <row r="12" ht="20" customHeight="1">
      <c r="A12" s="13"/>
      <c r="B12" t="s" s="91">
        <v>66</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7.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8.71429" defaultRowHeight="13.5" customHeight="1" outlineLevelRow="0" outlineLevelCol="0"/>
  <cols>
    <col min="1" max="1" width="2.86719" style="94" customWidth="1"/>
    <col min="2" max="18" width="6.57812" style="94" customWidth="1"/>
    <col min="19" max="21" width="8.73438" style="94" customWidth="1"/>
    <col min="22" max="256" width="8.73438" style="94" customWidth="1"/>
  </cols>
  <sheetData>
    <row r="1" ht="16" customHeight="1">
      <c r="A1" s="11"/>
      <c r="B1" s="12"/>
      <c r="C1" s="12"/>
      <c r="D1" s="12"/>
      <c r="E1" s="12"/>
      <c r="F1" s="12"/>
      <c r="G1" s="12"/>
      <c r="H1" s="12"/>
      <c r="I1" s="12"/>
      <c r="J1" s="12"/>
      <c r="K1" s="12"/>
      <c r="L1" s="12"/>
      <c r="M1" s="12"/>
      <c r="N1" s="12"/>
      <c r="O1" s="12"/>
      <c r="P1" s="12"/>
      <c r="Q1" s="12"/>
      <c r="R1" s="11"/>
      <c r="S1" s="7"/>
      <c r="T1" s="7"/>
      <c r="U1" s="7"/>
    </row>
    <row r="2" ht="16" customHeight="1">
      <c r="A2" s="13"/>
      <c r="B2" t="s" s="14">
        <v>17</v>
      </c>
      <c r="C2" s="15"/>
      <c r="D2" s="19"/>
      <c r="E2" s="19"/>
      <c r="F2" t="s" s="14">
        <v>19</v>
      </c>
      <c r="G2" s="15"/>
      <c r="H2" t="s" s="18">
        <v>20</v>
      </c>
      <c r="I2" s="19"/>
      <c r="J2" t="s" s="14">
        <v>21</v>
      </c>
      <c r="K2" s="15"/>
      <c r="L2" s="21">
        <f>C9</f>
        <v>1000000</v>
      </c>
      <c r="M2" s="19"/>
      <c r="N2" t="s" s="14">
        <v>22</v>
      </c>
      <c r="O2" s="15"/>
      <c r="P2" s="21">
        <f>C108+R108</f>
      </c>
      <c r="Q2" s="19"/>
      <c r="R2" s="22"/>
      <c r="S2" s="23"/>
      <c r="T2" s="23"/>
      <c r="U2" s="7"/>
    </row>
    <row r="3" ht="57" customHeight="1">
      <c r="A3" s="13"/>
      <c r="B3" t="s" s="14">
        <v>23</v>
      </c>
      <c r="C3" s="15"/>
      <c r="D3" t="s" s="25">
        <v>70</v>
      </c>
      <c r="E3" s="24"/>
      <c r="F3" s="24"/>
      <c r="G3" s="24"/>
      <c r="H3" s="24"/>
      <c r="I3" s="24"/>
      <c r="J3" t="s" s="14">
        <v>24</v>
      </c>
      <c r="K3" s="15"/>
      <c r="L3" t="s" s="25">
        <v>71</v>
      </c>
      <c r="M3" s="26"/>
      <c r="N3" s="26"/>
      <c r="O3" s="26"/>
      <c r="P3" s="26"/>
      <c r="Q3" s="26"/>
      <c r="R3" s="22"/>
      <c r="S3" s="23"/>
      <c r="T3" s="7"/>
      <c r="U3" s="7"/>
    </row>
    <row r="4" ht="16" customHeight="1">
      <c r="A4" s="13"/>
      <c r="B4" t="s" s="14">
        <v>26</v>
      </c>
      <c r="C4" s="15"/>
      <c r="D4" s="27">
        <f>SUM($R$9:$S$993)</f>
        <v>153684.210526316</v>
      </c>
      <c r="E4" s="27"/>
      <c r="F4" t="s" s="14">
        <v>27</v>
      </c>
      <c r="G4" s="15"/>
      <c r="H4" s="28">
        <f>SUM($T$9:$U$108)</f>
        <v>292</v>
      </c>
      <c r="I4" s="19"/>
      <c r="J4" t="s" s="14">
        <v>72</v>
      </c>
      <c r="K4" s="15"/>
      <c r="L4" s="21">
        <f>MAX($C$9:$D$990)-C9</f>
        <v>153684.21052632</v>
      </c>
      <c r="M4" s="21"/>
      <c r="N4" t="s" s="14">
        <v>73</v>
      </c>
      <c r="O4" s="15"/>
      <c r="P4" s="27">
        <f>MIN($C$9:$D$990)-C9</f>
        <v>0</v>
      </c>
      <c r="Q4" s="27"/>
      <c r="R4" s="22"/>
      <c r="S4" s="23"/>
      <c r="T4" s="23"/>
      <c r="U4" s="7"/>
    </row>
    <row r="5" ht="16" customHeight="1">
      <c r="A5" s="13"/>
      <c r="B5" t="s" s="14">
        <v>29</v>
      </c>
      <c r="C5" s="30">
        <f>COUNTIF($R$9:$R$990,"&gt;0")</f>
        <v>1</v>
      </c>
      <c r="D5" t="s" s="14">
        <v>30</v>
      </c>
      <c r="E5" s="30">
        <f>COUNTIF($R$9:$R$990,"&lt;0")</f>
        <v>0</v>
      </c>
      <c r="F5" t="s" s="14">
        <v>31</v>
      </c>
      <c r="G5" s="30">
        <f>COUNTIF($R$9:$R$990,"=0")</f>
        <v>0</v>
      </c>
      <c r="H5" t="s" s="14">
        <v>32</v>
      </c>
      <c r="I5" s="29">
        <f>C5/SUM(C5,E5,G5)</f>
        <v>1</v>
      </c>
      <c r="J5" t="s" s="14">
        <v>33</v>
      </c>
      <c r="K5" s="15"/>
      <c r="L5" s="31"/>
      <c r="M5" s="32"/>
      <c r="N5" t="s" s="33">
        <v>34</v>
      </c>
      <c r="O5" s="34"/>
      <c r="P5" s="31"/>
      <c r="Q5" s="32"/>
      <c r="R5" s="22"/>
      <c r="S5" s="23"/>
      <c r="T5" s="23"/>
      <c r="U5" s="7"/>
    </row>
    <row r="6" ht="16" customHeight="1">
      <c r="A6" s="11"/>
      <c r="B6" s="36"/>
      <c r="C6" s="36"/>
      <c r="D6" s="36"/>
      <c r="E6" s="36"/>
      <c r="F6" s="36"/>
      <c r="G6" s="36"/>
      <c r="H6" s="36"/>
      <c r="I6" s="37"/>
      <c r="J6" s="36"/>
      <c r="K6" s="36"/>
      <c r="L6" s="36"/>
      <c r="M6" s="36"/>
      <c r="N6" s="39"/>
      <c r="O6" s="39"/>
      <c r="P6" s="36"/>
      <c r="Q6" s="32"/>
      <c r="R6" s="40"/>
      <c r="S6" s="41"/>
      <c r="T6" s="41"/>
      <c r="U6" s="42"/>
    </row>
    <row r="7" ht="16" customHeight="1">
      <c r="A7" s="13"/>
      <c r="B7" t="s" s="14">
        <v>36</v>
      </c>
      <c r="C7" t="s" s="43">
        <v>37</v>
      </c>
      <c r="D7" s="44"/>
      <c r="E7" t="s" s="45">
        <v>38</v>
      </c>
      <c r="F7" s="46"/>
      <c r="G7" s="46"/>
      <c r="H7" s="46"/>
      <c r="I7" s="47"/>
      <c r="J7" t="s" s="48">
        <v>39</v>
      </c>
      <c r="K7" s="49"/>
      <c r="L7" s="50"/>
      <c r="M7" t="s" s="18">
        <v>40</v>
      </c>
      <c r="N7" t="s" s="51">
        <v>41</v>
      </c>
      <c r="O7" s="52"/>
      <c r="P7" s="52"/>
      <c r="Q7" s="53"/>
      <c r="R7" t="s" s="54">
        <v>42</v>
      </c>
      <c r="S7" s="55"/>
      <c r="T7" s="55"/>
      <c r="U7" s="55"/>
    </row>
    <row r="8" ht="16" customHeight="1">
      <c r="A8" s="13"/>
      <c r="B8" s="15"/>
      <c r="C8" s="58"/>
      <c r="D8" s="59"/>
      <c r="E8" t="s" s="60">
        <v>43</v>
      </c>
      <c r="F8" t="s" s="60">
        <v>44</v>
      </c>
      <c r="G8" t="s" s="60">
        <v>45</v>
      </c>
      <c r="H8" t="s" s="45">
        <v>46</v>
      </c>
      <c r="I8" s="47"/>
      <c r="J8" t="s" s="61">
        <v>47</v>
      </c>
      <c r="K8" t="s" s="48">
        <v>48</v>
      </c>
      <c r="L8" s="50"/>
      <c r="M8" s="19"/>
      <c r="N8" t="s" s="62">
        <v>43</v>
      </c>
      <c r="O8" t="s" s="62">
        <v>44</v>
      </c>
      <c r="P8" t="s" s="51">
        <v>46</v>
      </c>
      <c r="Q8" s="53"/>
      <c r="R8" t="s" s="54">
        <v>49</v>
      </c>
      <c r="S8" s="55"/>
      <c r="T8" t="s" s="54">
        <v>47</v>
      </c>
      <c r="U8" s="55"/>
    </row>
    <row r="9" ht="16" customHeight="1">
      <c r="A9" s="13"/>
      <c r="B9" s="30">
        <v>1</v>
      </c>
      <c r="C9" s="21">
        <v>1000000</v>
      </c>
      <c r="D9" s="21"/>
      <c r="E9" s="30">
        <v>2001</v>
      </c>
      <c r="F9" s="63">
        <v>42111</v>
      </c>
      <c r="G9" t="s" s="18">
        <v>51</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6" customHeight="1">
      <c r="A10" s="13"/>
      <c r="B10" s="30">
        <v>2</v>
      </c>
      <c r="C10" s="21">
        <f>IF(R9="","",C9+R9)</f>
        <v>1153684.21052632</v>
      </c>
      <c r="D10" s="21"/>
      <c r="E10" s="19"/>
      <c r="F10" s="63"/>
      <c r="G10" t="s" s="18">
        <v>51</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6" customHeight="1">
      <c r="A11" s="13"/>
      <c r="B11" s="30">
        <v>3</v>
      </c>
      <c r="C11" t="s" s="18">
        <f>IF(R10="","",C10+R10)</f>
      </c>
      <c r="D11" s="21"/>
      <c r="E11" s="19"/>
      <c r="F11" s="63"/>
      <c r="G11" t="s" s="18">
        <v>51</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6" customHeight="1">
      <c r="A12" s="13"/>
      <c r="B12" s="30">
        <v>4</v>
      </c>
      <c r="C12" t="s" s="18">
        <f>IF(R11="","",C11+R11)</f>
      </c>
      <c r="D12" s="21"/>
      <c r="E12" s="19"/>
      <c r="F12" s="63"/>
      <c r="G12" t="s" s="18">
        <v>52</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6" customHeight="1">
      <c r="A13" s="13"/>
      <c r="B13" s="30">
        <v>5</v>
      </c>
      <c r="C13" t="s" s="18">
        <f>IF(R12="","",C12+R12)</f>
      </c>
      <c r="D13" s="21"/>
      <c r="E13" s="19"/>
      <c r="F13" s="63"/>
      <c r="G13" t="s" s="18">
        <v>52</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6" customHeight="1">
      <c r="A14" s="13"/>
      <c r="B14" s="30">
        <v>6</v>
      </c>
      <c r="C14" t="s" s="18">
        <f>IF(R13="","",C13+R13)</f>
      </c>
      <c r="D14" s="21"/>
      <c r="E14" s="19"/>
      <c r="F14" s="63"/>
      <c r="G14" t="s" s="18">
        <v>51</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6" customHeight="1">
      <c r="A15" s="13"/>
      <c r="B15" s="30">
        <v>7</v>
      </c>
      <c r="C15" t="s" s="18">
        <f>IF(R14="","",C14+R14)</f>
      </c>
      <c r="D15" s="21"/>
      <c r="E15" s="19"/>
      <c r="F15" s="63"/>
      <c r="G15" t="s" s="18">
        <v>51</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6" customHeight="1">
      <c r="A16" s="13"/>
      <c r="B16" s="30">
        <v>8</v>
      </c>
      <c r="C16" t="s" s="18">
        <f>IF(R15="","",C15+R15)</f>
      </c>
      <c r="D16" s="21"/>
      <c r="E16" s="19"/>
      <c r="F16" s="63"/>
      <c r="G16" t="s" s="18">
        <v>51</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6" customHeight="1">
      <c r="A17" s="13"/>
      <c r="B17" s="30">
        <v>9</v>
      </c>
      <c r="C17" t="s" s="18">
        <f>IF(R16="","",C16+R16)</f>
      </c>
      <c r="D17" s="21"/>
      <c r="E17" s="19"/>
      <c r="F17" s="63"/>
      <c r="G17" t="s" s="18">
        <v>51</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6" customHeight="1">
      <c r="A18" s="13"/>
      <c r="B18" s="30">
        <v>10</v>
      </c>
      <c r="C18" t="s" s="18">
        <f>IF(R17="","",C17+R17)</f>
      </c>
      <c r="D18" s="21"/>
      <c r="E18" s="19"/>
      <c r="F18" s="63"/>
      <c r="G18" t="s" s="18">
        <v>51</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6" customHeight="1">
      <c r="A19" s="13"/>
      <c r="B19" s="30">
        <v>11</v>
      </c>
      <c r="C19" t="s" s="18">
        <f>IF(R18="","",C18+R18)</f>
      </c>
      <c r="D19" s="21"/>
      <c r="E19" s="19"/>
      <c r="F19" s="63"/>
      <c r="G19" t="s" s="18">
        <v>51</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6" customHeight="1">
      <c r="A20" s="13"/>
      <c r="B20" s="30">
        <v>12</v>
      </c>
      <c r="C20" t="s" s="18">
        <f>IF(R19="","",C19+R19)</f>
      </c>
      <c r="D20" s="21"/>
      <c r="E20" s="19"/>
      <c r="F20" s="63"/>
      <c r="G20" t="s" s="18">
        <v>51</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6" customHeight="1">
      <c r="A21" s="13"/>
      <c r="B21" s="30">
        <v>13</v>
      </c>
      <c r="C21" t="s" s="18">
        <f>IF(R20="","",C20+R20)</f>
      </c>
      <c r="D21" s="21"/>
      <c r="E21" s="19"/>
      <c r="F21" s="63"/>
      <c r="G21" t="s" s="18">
        <v>51</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6" customHeight="1">
      <c r="A22" s="13"/>
      <c r="B22" s="30">
        <v>14</v>
      </c>
      <c r="C22" t="s" s="18">
        <f>IF(R21="","",C21+R21)</f>
      </c>
      <c r="D22" s="21"/>
      <c r="E22" s="19"/>
      <c r="F22" s="63"/>
      <c r="G22" t="s" s="18">
        <v>52</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6" customHeight="1">
      <c r="A23" s="13"/>
      <c r="B23" s="30">
        <v>15</v>
      </c>
      <c r="C23" t="s" s="18">
        <f>IF(R22="","",C22+R22)</f>
      </c>
      <c r="D23" s="21"/>
      <c r="E23" s="19"/>
      <c r="F23" s="63"/>
      <c r="G23" t="s" s="18">
        <v>51</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6" customHeight="1">
      <c r="A24" s="13"/>
      <c r="B24" s="30">
        <v>16</v>
      </c>
      <c r="C24" t="s" s="18">
        <f>IF(R23="","",C23+R23)</f>
      </c>
      <c r="D24" s="21"/>
      <c r="E24" s="19"/>
      <c r="F24" s="63"/>
      <c r="G24" t="s" s="18">
        <v>51</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6" customHeight="1">
      <c r="A25" s="13"/>
      <c r="B25" s="30">
        <v>17</v>
      </c>
      <c r="C25" t="s" s="18">
        <f>IF(R24="","",C24+R24)</f>
      </c>
      <c r="D25" s="21"/>
      <c r="E25" s="19"/>
      <c r="F25" s="63"/>
      <c r="G25" t="s" s="18">
        <v>51</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6" customHeight="1">
      <c r="A26" s="13"/>
      <c r="B26" s="30">
        <v>18</v>
      </c>
      <c r="C26" t="s" s="18">
        <f>IF(R25="","",C25+R25)</f>
      </c>
      <c r="D26" s="21"/>
      <c r="E26" s="19"/>
      <c r="F26" s="63"/>
      <c r="G26" t="s" s="18">
        <v>51</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6" customHeight="1">
      <c r="A27" s="13"/>
      <c r="B27" s="30">
        <v>19</v>
      </c>
      <c r="C27" t="s" s="18">
        <f>IF(R26="","",C26+R26)</f>
      </c>
      <c r="D27" s="21"/>
      <c r="E27" s="19"/>
      <c r="F27" s="63"/>
      <c r="G27" t="s" s="18">
        <v>52</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6" customHeight="1">
      <c r="A28" s="13"/>
      <c r="B28" s="30">
        <v>20</v>
      </c>
      <c r="C28" t="s" s="18">
        <f>IF(R27="","",C27+R27)</f>
      </c>
      <c r="D28" s="21"/>
      <c r="E28" s="19"/>
      <c r="F28" s="63"/>
      <c r="G28" t="s" s="18">
        <v>51</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6" customHeight="1">
      <c r="A29" s="13"/>
      <c r="B29" s="30">
        <v>21</v>
      </c>
      <c r="C29" t="s" s="18">
        <f>IF(R28="","",C28+R28)</f>
      </c>
      <c r="D29" s="21"/>
      <c r="E29" s="19"/>
      <c r="F29" s="63"/>
      <c r="G29" t="s" s="18">
        <v>52</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6" customHeight="1">
      <c r="A30" s="13"/>
      <c r="B30" s="30">
        <v>22</v>
      </c>
      <c r="C30" t="s" s="18">
        <f>IF(R29="","",C29+R29)</f>
      </c>
      <c r="D30" s="21"/>
      <c r="E30" s="19"/>
      <c r="F30" s="63"/>
      <c r="G30" t="s" s="18">
        <v>52</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6" customHeight="1">
      <c r="A31" s="13"/>
      <c r="B31" s="30">
        <v>23</v>
      </c>
      <c r="C31" t="s" s="18">
        <f>IF(R30="","",C30+R30)</f>
      </c>
      <c r="D31" s="21"/>
      <c r="E31" s="19"/>
      <c r="F31" s="63"/>
      <c r="G31" t="s" s="18">
        <v>52</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6" customHeight="1">
      <c r="A32" s="13"/>
      <c r="B32" s="30">
        <v>24</v>
      </c>
      <c r="C32" t="s" s="18">
        <f>IF(R31="","",C31+R31)</f>
      </c>
      <c r="D32" s="21"/>
      <c r="E32" s="19"/>
      <c r="F32" s="63"/>
      <c r="G32" t="s" s="18">
        <v>52</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6" customHeight="1">
      <c r="A33" s="13"/>
      <c r="B33" s="30">
        <v>25</v>
      </c>
      <c r="C33" t="s" s="18">
        <f>IF(R32="","",C32+R32)</f>
      </c>
      <c r="D33" s="21"/>
      <c r="E33" s="19"/>
      <c r="F33" s="63"/>
      <c r="G33" t="s" s="18">
        <v>51</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6" customHeight="1">
      <c r="A34" s="13"/>
      <c r="B34" s="30">
        <v>26</v>
      </c>
      <c r="C34" t="s" s="18">
        <f>IF(R33="","",C33+R33)</f>
      </c>
      <c r="D34" s="21"/>
      <c r="E34" s="19"/>
      <c r="F34" s="63"/>
      <c r="G34" t="s" s="18">
        <v>52</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6" customHeight="1">
      <c r="A35" s="13"/>
      <c r="B35" s="30">
        <v>27</v>
      </c>
      <c r="C35" t="s" s="18">
        <f>IF(R34="","",C34+R34)</f>
      </c>
      <c r="D35" s="21"/>
      <c r="E35" s="19"/>
      <c r="F35" s="63"/>
      <c r="G35" t="s" s="18">
        <v>52</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6" customHeight="1">
      <c r="A36" s="13"/>
      <c r="B36" s="30">
        <v>28</v>
      </c>
      <c r="C36" t="s" s="18">
        <f>IF(R35="","",C35+R35)</f>
      </c>
      <c r="D36" s="21"/>
      <c r="E36" s="19"/>
      <c r="F36" s="63"/>
      <c r="G36" t="s" s="18">
        <v>52</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6" customHeight="1">
      <c r="A37" s="13"/>
      <c r="B37" s="30">
        <v>29</v>
      </c>
      <c r="C37" t="s" s="18">
        <f>IF(R36="","",C36+R36)</f>
      </c>
      <c r="D37" s="21"/>
      <c r="E37" s="19"/>
      <c r="F37" s="63"/>
      <c r="G37" t="s" s="18">
        <v>52</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6" customHeight="1">
      <c r="A38" s="13"/>
      <c r="B38" s="30">
        <v>30</v>
      </c>
      <c r="C38" t="s" s="18">
        <f>IF(R37="","",C37+R37)</f>
      </c>
      <c r="D38" s="21"/>
      <c r="E38" s="19"/>
      <c r="F38" s="63"/>
      <c r="G38" t="s" s="18">
        <v>51</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6" customHeight="1">
      <c r="A39" s="13"/>
      <c r="B39" s="30">
        <v>31</v>
      </c>
      <c r="C39" t="s" s="18">
        <f>IF(R38="","",C38+R38)</f>
      </c>
      <c r="D39" s="21"/>
      <c r="E39" s="19"/>
      <c r="F39" s="63"/>
      <c r="G39" t="s" s="18">
        <v>51</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6" customHeight="1">
      <c r="A40" s="13"/>
      <c r="B40" s="30">
        <v>32</v>
      </c>
      <c r="C40" t="s" s="18">
        <f>IF(R39="","",C39+R39)</f>
      </c>
      <c r="D40" s="21"/>
      <c r="E40" s="19"/>
      <c r="F40" s="63"/>
      <c r="G40" t="s" s="18">
        <v>51</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6" customHeight="1">
      <c r="A41" s="13"/>
      <c r="B41" s="30">
        <v>33</v>
      </c>
      <c r="C41" t="s" s="18">
        <f>IF(R40="","",C40+R40)</f>
      </c>
      <c r="D41" s="21"/>
      <c r="E41" s="19"/>
      <c r="F41" s="63"/>
      <c r="G41" t="s" s="18">
        <v>52</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6" customHeight="1">
      <c r="A42" s="13"/>
      <c r="B42" s="30">
        <v>34</v>
      </c>
      <c r="C42" t="s" s="18">
        <f>IF(R41="","",C41+R41)</f>
      </c>
      <c r="D42" s="21"/>
      <c r="E42" s="19"/>
      <c r="F42" s="63"/>
      <c r="G42" t="s" s="18">
        <v>51</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6" customHeight="1">
      <c r="A43" s="13"/>
      <c r="B43" s="30">
        <v>35</v>
      </c>
      <c r="C43" t="s" s="18">
        <f>IF(R42="","",C42+R42)</f>
      </c>
      <c r="D43" s="21"/>
      <c r="E43" s="19"/>
      <c r="F43" s="63"/>
      <c r="G43" t="s" s="18">
        <v>52</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6" customHeight="1">
      <c r="A44" s="13"/>
      <c r="B44" s="30">
        <v>36</v>
      </c>
      <c r="C44" t="s" s="18">
        <f>IF(R43="","",C43+R43)</f>
      </c>
      <c r="D44" s="21"/>
      <c r="E44" s="19"/>
      <c r="F44" s="63"/>
      <c r="G44" t="s" s="18">
        <v>51</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6" customHeight="1">
      <c r="A45" s="13"/>
      <c r="B45" s="30">
        <v>37</v>
      </c>
      <c r="C45" t="s" s="18">
        <f>IF(R44="","",C44+R44)</f>
      </c>
      <c r="D45" s="21"/>
      <c r="E45" s="19"/>
      <c r="F45" s="63"/>
      <c r="G45" t="s" s="18">
        <v>52</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6" customHeight="1">
      <c r="A46" s="13"/>
      <c r="B46" s="30">
        <v>38</v>
      </c>
      <c r="C46" t="s" s="18">
        <f>IF(R45="","",C45+R45)</f>
      </c>
      <c r="D46" s="21"/>
      <c r="E46" s="19"/>
      <c r="F46" s="63"/>
      <c r="G46" t="s" s="18">
        <v>51</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6" customHeight="1">
      <c r="A47" s="13"/>
      <c r="B47" s="30">
        <v>39</v>
      </c>
      <c r="C47" t="s" s="18">
        <f>IF(R46="","",C46+R46)</f>
      </c>
      <c r="D47" s="21"/>
      <c r="E47" s="19"/>
      <c r="F47" s="63"/>
      <c r="G47" t="s" s="18">
        <v>51</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6" customHeight="1">
      <c r="A48" s="13"/>
      <c r="B48" s="30">
        <v>40</v>
      </c>
      <c r="C48" t="s" s="18">
        <f>IF(R47="","",C47+R47)</f>
      </c>
      <c r="D48" s="21"/>
      <c r="E48" s="19"/>
      <c r="F48" s="63"/>
      <c r="G48" t="s" s="18">
        <v>52</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6" customHeight="1">
      <c r="A49" s="13"/>
      <c r="B49" s="30">
        <v>41</v>
      </c>
      <c r="C49" t="s" s="18">
        <f>IF(R48="","",C48+R48)</f>
      </c>
      <c r="D49" s="21"/>
      <c r="E49" s="19"/>
      <c r="F49" s="63"/>
      <c r="G49" t="s" s="18">
        <v>51</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6" customHeight="1">
      <c r="A50" s="13"/>
      <c r="B50" s="30">
        <v>42</v>
      </c>
      <c r="C50" t="s" s="18">
        <f>IF(R49="","",C49+R49)</f>
      </c>
      <c r="D50" s="21"/>
      <c r="E50" s="19"/>
      <c r="F50" s="63"/>
      <c r="G50" t="s" s="18">
        <v>51</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6" customHeight="1">
      <c r="A51" s="13"/>
      <c r="B51" s="30">
        <v>43</v>
      </c>
      <c r="C51" t="s" s="18">
        <f>IF(R50="","",C50+R50)</f>
      </c>
      <c r="D51" s="21"/>
      <c r="E51" s="19"/>
      <c r="F51" s="63"/>
      <c r="G51" t="s" s="18">
        <v>52</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6" customHeight="1">
      <c r="A52" s="13"/>
      <c r="B52" s="30">
        <v>44</v>
      </c>
      <c r="C52" t="s" s="18">
        <f>IF(R51="","",C51+R51)</f>
      </c>
      <c r="D52" s="21"/>
      <c r="E52" s="19"/>
      <c r="F52" s="63"/>
      <c r="G52" t="s" s="18">
        <v>52</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6" customHeight="1">
      <c r="A53" s="13"/>
      <c r="B53" s="30">
        <v>45</v>
      </c>
      <c r="C53" t="s" s="18">
        <f>IF(R52="","",C52+R52)</f>
      </c>
      <c r="D53" s="21"/>
      <c r="E53" s="19"/>
      <c r="F53" s="63"/>
      <c r="G53" t="s" s="18">
        <v>51</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6" customHeight="1">
      <c r="A54" s="13"/>
      <c r="B54" s="30">
        <v>46</v>
      </c>
      <c r="C54" t="s" s="18">
        <f>IF(R53="","",C53+R53)</f>
      </c>
      <c r="D54" s="21"/>
      <c r="E54" s="19"/>
      <c r="F54" s="63"/>
      <c r="G54" t="s" s="18">
        <v>51</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6" customHeight="1">
      <c r="A55" s="13"/>
      <c r="B55" s="30">
        <v>47</v>
      </c>
      <c r="C55" t="s" s="18">
        <f>IF(R54="","",C54+R54)</f>
      </c>
      <c r="D55" s="21"/>
      <c r="E55" s="19"/>
      <c r="F55" s="63"/>
      <c r="G55" t="s" s="18">
        <v>52</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6" customHeight="1">
      <c r="A56" s="13"/>
      <c r="B56" s="30">
        <v>48</v>
      </c>
      <c r="C56" t="s" s="18">
        <f>IF(R55="","",C55+R55)</f>
      </c>
      <c r="D56" s="21"/>
      <c r="E56" s="19"/>
      <c r="F56" s="63"/>
      <c r="G56" t="s" s="18">
        <v>52</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6" customHeight="1">
      <c r="A57" s="13"/>
      <c r="B57" s="30">
        <v>49</v>
      </c>
      <c r="C57" t="s" s="18">
        <f>IF(R56="","",C56+R56)</f>
      </c>
      <c r="D57" s="21"/>
      <c r="E57" s="19"/>
      <c r="F57" s="63"/>
      <c r="G57" t="s" s="18">
        <v>52</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6" customHeight="1">
      <c r="A58" s="13"/>
      <c r="B58" s="30">
        <v>50</v>
      </c>
      <c r="C58" t="s" s="18">
        <f>IF(R57="","",C57+R57)</f>
      </c>
      <c r="D58" s="21"/>
      <c r="E58" s="19"/>
      <c r="F58" s="63"/>
      <c r="G58" t="s" s="18">
        <v>52</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6" customHeight="1">
      <c r="A59" s="13"/>
      <c r="B59" s="30">
        <v>51</v>
      </c>
      <c r="C59" t="s" s="18">
        <f>IF(R58="","",C58+R58)</f>
      </c>
      <c r="D59" s="21"/>
      <c r="E59" s="19"/>
      <c r="F59" s="63"/>
      <c r="G59" t="s" s="18">
        <v>52</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6" customHeight="1">
      <c r="A60" s="13"/>
      <c r="B60" s="30">
        <v>52</v>
      </c>
      <c r="C60" t="s" s="18">
        <f>IF(R59="","",C59+R59)</f>
      </c>
      <c r="D60" s="21"/>
      <c r="E60" s="19"/>
      <c r="F60" s="63"/>
      <c r="G60" t="s" s="18">
        <v>52</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6" customHeight="1">
      <c r="A61" s="13"/>
      <c r="B61" s="30">
        <v>53</v>
      </c>
      <c r="C61" t="s" s="18">
        <f>IF(R60="","",C60+R60)</f>
      </c>
      <c r="D61" s="21"/>
      <c r="E61" s="19"/>
      <c r="F61" s="63"/>
      <c r="G61" t="s" s="18">
        <v>52</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6" customHeight="1">
      <c r="A62" s="13"/>
      <c r="B62" s="30">
        <v>54</v>
      </c>
      <c r="C62" t="s" s="18">
        <f>IF(R61="","",C61+R61)</f>
      </c>
      <c r="D62" s="21"/>
      <c r="E62" s="19"/>
      <c r="F62" s="63"/>
      <c r="G62" t="s" s="18">
        <v>52</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6" customHeight="1">
      <c r="A63" s="13"/>
      <c r="B63" s="30">
        <v>55</v>
      </c>
      <c r="C63" t="s" s="18">
        <f>IF(R62="","",C62+R62)</f>
      </c>
      <c r="D63" s="21"/>
      <c r="E63" s="19"/>
      <c r="F63" s="63"/>
      <c r="G63" t="s" s="18">
        <v>51</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6" customHeight="1">
      <c r="A64" s="13"/>
      <c r="B64" s="30">
        <v>56</v>
      </c>
      <c r="C64" t="s" s="18">
        <f>IF(R63="","",C63+R63)</f>
      </c>
      <c r="D64" s="21"/>
      <c r="E64" s="19"/>
      <c r="F64" s="63"/>
      <c r="G64" t="s" s="18">
        <v>52</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6" customHeight="1">
      <c r="A65" s="13"/>
      <c r="B65" s="30">
        <v>57</v>
      </c>
      <c r="C65" t="s" s="18">
        <f>IF(R64="","",C64+R64)</f>
      </c>
      <c r="D65" s="21"/>
      <c r="E65" s="19"/>
      <c r="F65" s="63"/>
      <c r="G65" t="s" s="18">
        <v>52</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6" customHeight="1">
      <c r="A66" s="13"/>
      <c r="B66" s="30">
        <v>58</v>
      </c>
      <c r="C66" t="s" s="18">
        <f>IF(R65="","",C65+R65)</f>
      </c>
      <c r="D66" s="21"/>
      <c r="E66" s="19"/>
      <c r="F66" s="63"/>
      <c r="G66" t="s" s="18">
        <v>52</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6" customHeight="1">
      <c r="A67" s="13"/>
      <c r="B67" s="30">
        <v>59</v>
      </c>
      <c r="C67" t="s" s="18">
        <f>IF(R66="","",C66+R66)</f>
      </c>
      <c r="D67" s="21"/>
      <c r="E67" s="19"/>
      <c r="F67" s="63"/>
      <c r="G67" t="s" s="18">
        <v>52</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6" customHeight="1">
      <c r="A68" s="13"/>
      <c r="B68" s="30">
        <v>60</v>
      </c>
      <c r="C68" t="s" s="18">
        <f>IF(R67="","",C67+R67)</f>
      </c>
      <c r="D68" s="21"/>
      <c r="E68" s="19"/>
      <c r="F68" s="63"/>
      <c r="G68" t="s" s="18">
        <v>51</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6" customHeight="1">
      <c r="A69" s="13"/>
      <c r="B69" s="30">
        <v>61</v>
      </c>
      <c r="C69" t="s" s="18">
        <f>IF(R68="","",C68+R68)</f>
      </c>
      <c r="D69" s="21"/>
      <c r="E69" s="19"/>
      <c r="F69" s="63"/>
      <c r="G69" t="s" s="18">
        <v>51</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6" customHeight="1">
      <c r="A70" s="13"/>
      <c r="B70" s="30">
        <v>62</v>
      </c>
      <c r="C70" t="s" s="18">
        <f>IF(R69="","",C69+R69)</f>
      </c>
      <c r="D70" s="21"/>
      <c r="E70" s="19"/>
      <c r="F70" s="63"/>
      <c r="G70" t="s" s="18">
        <v>52</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6" customHeight="1">
      <c r="A71" s="13"/>
      <c r="B71" s="30">
        <v>63</v>
      </c>
      <c r="C71" t="s" s="18">
        <f>IF(R70="","",C70+R70)</f>
      </c>
      <c r="D71" s="21"/>
      <c r="E71" s="19"/>
      <c r="F71" s="63"/>
      <c r="G71" t="s" s="18">
        <v>51</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6" customHeight="1">
      <c r="A72" s="13"/>
      <c r="B72" s="30">
        <v>64</v>
      </c>
      <c r="C72" t="s" s="18">
        <f>IF(R71="","",C71+R71)</f>
      </c>
      <c r="D72" s="21"/>
      <c r="E72" s="19"/>
      <c r="F72" s="63"/>
      <c r="G72" t="s" s="18">
        <v>52</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6" customHeight="1">
      <c r="A73" s="13"/>
      <c r="B73" s="30">
        <v>65</v>
      </c>
      <c r="C73" t="s" s="18">
        <f>IF(R72="","",C72+R72)</f>
      </c>
      <c r="D73" s="21"/>
      <c r="E73" s="19"/>
      <c r="F73" s="63"/>
      <c r="G73" t="s" s="18">
        <v>51</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6" customHeight="1">
      <c r="A74" s="13"/>
      <c r="B74" s="30">
        <v>66</v>
      </c>
      <c r="C74" t="s" s="18">
        <f>IF(R73="","",C73+R73)</f>
      </c>
      <c r="D74" s="21"/>
      <c r="E74" s="19"/>
      <c r="F74" s="63"/>
      <c r="G74" t="s" s="18">
        <v>51</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6" customHeight="1">
      <c r="A75" s="13"/>
      <c r="B75" s="30">
        <v>67</v>
      </c>
      <c r="C75" t="s" s="18">
        <f>IF(R74="","",C74+R74)</f>
      </c>
      <c r="D75" s="21"/>
      <c r="E75" s="19"/>
      <c r="F75" s="63"/>
      <c r="G75" t="s" s="18">
        <v>52</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6" customHeight="1">
      <c r="A76" s="13"/>
      <c r="B76" s="30">
        <v>68</v>
      </c>
      <c r="C76" t="s" s="18">
        <f>IF(R75="","",C75+R75)</f>
      </c>
      <c r="D76" s="21"/>
      <c r="E76" s="19"/>
      <c r="F76" s="63"/>
      <c r="G76" t="s" s="18">
        <v>52</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6" customHeight="1">
      <c r="A77" s="13"/>
      <c r="B77" s="30">
        <v>69</v>
      </c>
      <c r="C77" t="s" s="18">
        <f>IF(R76="","",C76+R76)</f>
      </c>
      <c r="D77" s="21"/>
      <c r="E77" s="19"/>
      <c r="F77" s="63"/>
      <c r="G77" t="s" s="18">
        <v>52</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6" customHeight="1">
      <c r="A78" s="13"/>
      <c r="B78" s="30">
        <v>70</v>
      </c>
      <c r="C78" t="s" s="18">
        <f>IF(R77="","",C77+R77)</f>
      </c>
      <c r="D78" s="21"/>
      <c r="E78" s="19"/>
      <c r="F78" s="63"/>
      <c r="G78" t="s" s="18">
        <v>51</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6" customHeight="1">
      <c r="A79" s="13"/>
      <c r="B79" s="30">
        <v>71</v>
      </c>
      <c r="C79" t="s" s="18">
        <f>IF(R78="","",C78+R78)</f>
      </c>
      <c r="D79" s="21"/>
      <c r="E79" s="19"/>
      <c r="F79" s="63"/>
      <c r="G79" t="s" s="18">
        <v>52</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6" customHeight="1">
      <c r="A80" s="13"/>
      <c r="B80" s="30">
        <v>72</v>
      </c>
      <c r="C80" t="s" s="18">
        <f>IF(R79="","",C79+R79)</f>
      </c>
      <c r="D80" s="21"/>
      <c r="E80" s="19"/>
      <c r="F80" s="63"/>
      <c r="G80" t="s" s="18">
        <v>51</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6" customHeight="1">
      <c r="A81" s="13"/>
      <c r="B81" s="30">
        <v>73</v>
      </c>
      <c r="C81" t="s" s="18">
        <f>IF(R80="","",C80+R80)</f>
      </c>
      <c r="D81" s="21"/>
      <c r="E81" s="19"/>
      <c r="F81" s="63"/>
      <c r="G81" t="s" s="18">
        <v>52</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6" customHeight="1">
      <c r="A82" s="13"/>
      <c r="B82" s="30">
        <v>74</v>
      </c>
      <c r="C82" t="s" s="18">
        <f>IF(R81="","",C81+R81)</f>
      </c>
      <c r="D82" s="21"/>
      <c r="E82" s="19"/>
      <c r="F82" s="63"/>
      <c r="G82" t="s" s="18">
        <v>52</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6" customHeight="1">
      <c r="A83" s="13"/>
      <c r="B83" s="30">
        <v>75</v>
      </c>
      <c r="C83" t="s" s="18">
        <f>IF(R82="","",C82+R82)</f>
      </c>
      <c r="D83" s="21"/>
      <c r="E83" s="19"/>
      <c r="F83" s="63"/>
      <c r="G83" t="s" s="18">
        <v>52</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6" customHeight="1">
      <c r="A84" s="13"/>
      <c r="B84" s="30">
        <v>76</v>
      </c>
      <c r="C84" t="s" s="18">
        <f>IF(R83="","",C83+R83)</f>
      </c>
      <c r="D84" s="21"/>
      <c r="E84" s="19"/>
      <c r="F84" s="63"/>
      <c r="G84" t="s" s="18">
        <v>52</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6" customHeight="1">
      <c r="A85" s="13"/>
      <c r="B85" s="30">
        <v>77</v>
      </c>
      <c r="C85" t="s" s="18">
        <f>IF(R84="","",C84+R84)</f>
      </c>
      <c r="D85" s="21"/>
      <c r="E85" s="19"/>
      <c r="F85" s="63"/>
      <c r="G85" t="s" s="18">
        <v>51</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6" customHeight="1">
      <c r="A86" s="13"/>
      <c r="B86" s="30">
        <v>78</v>
      </c>
      <c r="C86" t="s" s="18">
        <f>IF(R85="","",C85+R85)</f>
      </c>
      <c r="D86" s="21"/>
      <c r="E86" s="19"/>
      <c r="F86" s="63"/>
      <c r="G86" t="s" s="18">
        <v>52</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6" customHeight="1">
      <c r="A87" s="13"/>
      <c r="B87" s="30">
        <v>79</v>
      </c>
      <c r="C87" t="s" s="18">
        <f>IF(R86="","",C86+R86)</f>
      </c>
      <c r="D87" s="21"/>
      <c r="E87" s="19"/>
      <c r="F87" s="63"/>
      <c r="G87" t="s" s="18">
        <v>51</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6" customHeight="1">
      <c r="A88" s="13"/>
      <c r="B88" s="30">
        <v>80</v>
      </c>
      <c r="C88" t="s" s="18">
        <f>IF(R87="","",C87+R87)</f>
      </c>
      <c r="D88" s="21"/>
      <c r="E88" s="19"/>
      <c r="F88" s="63"/>
      <c r="G88" t="s" s="18">
        <v>51</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6" customHeight="1">
      <c r="A89" s="13"/>
      <c r="B89" s="30">
        <v>81</v>
      </c>
      <c r="C89" t="s" s="18">
        <f>IF(R88="","",C88+R88)</f>
      </c>
      <c r="D89" s="21"/>
      <c r="E89" s="19"/>
      <c r="F89" s="63"/>
      <c r="G89" t="s" s="18">
        <v>51</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6" customHeight="1">
      <c r="A90" s="13"/>
      <c r="B90" s="30">
        <v>82</v>
      </c>
      <c r="C90" t="s" s="18">
        <f>IF(R89="","",C89+R89)</f>
      </c>
      <c r="D90" s="21"/>
      <c r="E90" s="19"/>
      <c r="F90" s="63"/>
      <c r="G90" t="s" s="18">
        <v>51</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6" customHeight="1">
      <c r="A91" s="13"/>
      <c r="B91" s="30">
        <v>83</v>
      </c>
      <c r="C91" t="s" s="18">
        <f>IF(R90="","",C90+R90)</f>
      </c>
      <c r="D91" s="21"/>
      <c r="E91" s="19"/>
      <c r="F91" s="63"/>
      <c r="G91" t="s" s="18">
        <v>51</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6" customHeight="1">
      <c r="A92" s="13"/>
      <c r="B92" s="30">
        <v>84</v>
      </c>
      <c r="C92" t="s" s="18">
        <f>IF(R91="","",C91+R91)</f>
      </c>
      <c r="D92" s="21"/>
      <c r="E92" s="19"/>
      <c r="F92" s="63"/>
      <c r="G92" t="s" s="18">
        <v>52</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6" customHeight="1">
      <c r="A93" s="13"/>
      <c r="B93" s="30">
        <v>85</v>
      </c>
      <c r="C93" t="s" s="18">
        <f>IF(R92="","",C92+R92)</f>
      </c>
      <c r="D93" s="21"/>
      <c r="E93" s="19"/>
      <c r="F93" s="63"/>
      <c r="G93" t="s" s="18">
        <v>51</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6" customHeight="1">
      <c r="A94" s="13"/>
      <c r="B94" s="30">
        <v>86</v>
      </c>
      <c r="C94" t="s" s="18">
        <f>IF(R93="","",C93+R93)</f>
      </c>
      <c r="D94" s="21"/>
      <c r="E94" s="19"/>
      <c r="F94" s="63"/>
      <c r="G94" t="s" s="18">
        <v>52</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6" customHeight="1">
      <c r="A95" s="13"/>
      <c r="B95" s="30">
        <v>87</v>
      </c>
      <c r="C95" t="s" s="18">
        <f>IF(R94="","",C94+R94)</f>
      </c>
      <c r="D95" s="21"/>
      <c r="E95" s="19"/>
      <c r="F95" s="63"/>
      <c r="G95" t="s" s="18">
        <v>51</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6" customHeight="1">
      <c r="A96" s="13"/>
      <c r="B96" s="30">
        <v>88</v>
      </c>
      <c r="C96" t="s" s="18">
        <f>IF(R95="","",C95+R95)</f>
      </c>
      <c r="D96" s="21"/>
      <c r="E96" s="19"/>
      <c r="F96" s="63"/>
      <c r="G96" t="s" s="18">
        <v>52</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6" customHeight="1">
      <c r="A97" s="13"/>
      <c r="B97" s="30">
        <v>89</v>
      </c>
      <c r="C97" t="s" s="18">
        <f>IF(R96="","",C96+R96)</f>
      </c>
      <c r="D97" s="21"/>
      <c r="E97" s="19"/>
      <c r="F97" s="63"/>
      <c r="G97" t="s" s="18">
        <v>51</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6" customHeight="1">
      <c r="A98" s="13"/>
      <c r="B98" s="30">
        <v>90</v>
      </c>
      <c r="C98" t="s" s="18">
        <f>IF(R97="","",C97+R97)</f>
      </c>
      <c r="D98" s="21"/>
      <c r="E98" s="19"/>
      <c r="F98" s="63"/>
      <c r="G98" t="s" s="18">
        <v>52</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6" customHeight="1">
      <c r="A99" s="13"/>
      <c r="B99" s="30">
        <v>91</v>
      </c>
      <c r="C99" t="s" s="18">
        <f>IF(R98="","",C98+R98)</f>
      </c>
      <c r="D99" s="21"/>
      <c r="E99" s="19"/>
      <c r="F99" s="63"/>
      <c r="G99" t="s" s="18">
        <v>51</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6" customHeight="1">
      <c r="A100" s="13"/>
      <c r="B100" s="30">
        <v>92</v>
      </c>
      <c r="C100" t="s" s="18">
        <f>IF(R99="","",C99+R99)</f>
      </c>
      <c r="D100" s="21"/>
      <c r="E100" s="19"/>
      <c r="F100" s="63"/>
      <c r="G100" t="s" s="18">
        <v>51</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6" customHeight="1">
      <c r="A101" s="13"/>
      <c r="B101" s="30">
        <v>93</v>
      </c>
      <c r="C101" t="s" s="18">
        <f>IF(R100="","",C100+R100)</f>
      </c>
      <c r="D101" s="21"/>
      <c r="E101" s="19"/>
      <c r="F101" s="63"/>
      <c r="G101" t="s" s="18">
        <v>52</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6" customHeight="1">
      <c r="A102" s="13"/>
      <c r="B102" s="30">
        <v>94</v>
      </c>
      <c r="C102" t="s" s="18">
        <f>IF(R101="","",C101+R101)</f>
      </c>
      <c r="D102" s="21"/>
      <c r="E102" s="19"/>
      <c r="F102" s="63"/>
      <c r="G102" t="s" s="18">
        <v>52</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6" customHeight="1">
      <c r="A103" s="13"/>
      <c r="B103" s="30">
        <v>95</v>
      </c>
      <c r="C103" t="s" s="18">
        <f>IF(R102="","",C102+R102)</f>
      </c>
      <c r="D103" s="21"/>
      <c r="E103" s="19"/>
      <c r="F103" s="63"/>
      <c r="G103" t="s" s="18">
        <v>52</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6" customHeight="1">
      <c r="A104" s="13"/>
      <c r="B104" s="30">
        <v>96</v>
      </c>
      <c r="C104" t="s" s="18">
        <f>IF(R103="","",C103+R103)</f>
      </c>
      <c r="D104" s="21"/>
      <c r="E104" s="19"/>
      <c r="F104" s="63"/>
      <c r="G104" t="s" s="18">
        <v>51</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6" customHeight="1">
      <c r="A105" s="13"/>
      <c r="B105" s="30">
        <v>97</v>
      </c>
      <c r="C105" t="s" s="18">
        <f>IF(R104="","",C104+R104)</f>
      </c>
      <c r="D105" s="21"/>
      <c r="E105" s="19"/>
      <c r="F105" s="63"/>
      <c r="G105" t="s" s="18">
        <v>52</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6" customHeight="1">
      <c r="A106" s="13"/>
      <c r="B106" s="30">
        <v>98</v>
      </c>
      <c r="C106" t="s" s="18">
        <f>IF(R105="","",C105+R105)</f>
      </c>
      <c r="D106" s="21"/>
      <c r="E106" s="19"/>
      <c r="F106" s="63"/>
      <c r="G106" t="s" s="18">
        <v>51</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6" customHeight="1">
      <c r="A107" s="13"/>
      <c r="B107" s="30">
        <v>99</v>
      </c>
      <c r="C107" t="s" s="18">
        <f>IF(R106="","",C106+R106)</f>
      </c>
      <c r="D107" s="21"/>
      <c r="E107" s="19"/>
      <c r="F107" s="63"/>
      <c r="G107" t="s" s="18">
        <v>51</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6" customHeight="1">
      <c r="A108" s="13"/>
      <c r="B108" s="30">
        <v>100</v>
      </c>
      <c r="C108" t="s" s="18">
        <f>IF(R107="","",C107+R107)</f>
      </c>
      <c r="D108" s="21"/>
      <c r="E108" s="19"/>
      <c r="F108" s="63"/>
      <c r="G108" t="s" s="18">
        <v>52</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6" customHeight="1">
      <c r="A109" s="11"/>
      <c r="B109" s="78"/>
      <c r="C109" s="78"/>
      <c r="D109" s="78"/>
      <c r="E109" s="78"/>
      <c r="F109" s="78"/>
      <c r="G109" s="78"/>
      <c r="H109" s="78"/>
      <c r="I109" s="78"/>
      <c r="J109" s="78"/>
      <c r="K109" s="78"/>
      <c r="L109" s="78"/>
      <c r="M109" s="78"/>
      <c r="N109" s="78"/>
      <c r="O109" s="78"/>
      <c r="P109" s="78"/>
      <c r="Q109" s="78"/>
      <c r="R109" s="78"/>
      <c r="S109" s="79"/>
      <c r="T109" s="79"/>
      <c r="U109" s="79"/>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