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75" windowWidth="20730" windowHeight="11655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M70" i="31" l="1"/>
  <c r="K70" i="31"/>
  <c r="M69" i="31"/>
  <c r="K69" i="31"/>
  <c r="M68" i="31"/>
  <c r="K68" i="31"/>
  <c r="M67" i="31"/>
  <c r="K67" i="31"/>
  <c r="M66" i="31"/>
  <c r="K66" i="31"/>
  <c r="M65" i="31"/>
  <c r="K65" i="31"/>
  <c r="M64" i="31"/>
  <c r="K64" i="31"/>
  <c r="M63" i="31"/>
  <c r="K63" i="31"/>
  <c r="M62" i="31"/>
  <c r="K62" i="31"/>
  <c r="M61" i="31"/>
  <c r="K61" i="31"/>
  <c r="M60" i="31"/>
  <c r="K60" i="31"/>
  <c r="M59" i="31"/>
  <c r="K59" i="31"/>
  <c r="M58" i="31"/>
  <c r="K58" i="31"/>
  <c r="M57" i="31"/>
  <c r="K57" i="31"/>
  <c r="M56" i="31"/>
  <c r="K56" i="31"/>
  <c r="M55" i="31"/>
  <c r="K55" i="31"/>
  <c r="M54" i="31"/>
  <c r="K54" i="31"/>
  <c r="M53" i="31"/>
  <c r="K53" i="31"/>
  <c r="M52" i="31"/>
  <c r="K52" i="31"/>
  <c r="M51" i="31"/>
  <c r="K51" i="31"/>
  <c r="M50" i="31"/>
  <c r="K50" i="31"/>
  <c r="M49" i="31"/>
  <c r="K49" i="31"/>
  <c r="M48" i="31"/>
  <c r="K48" i="31"/>
  <c r="M47" i="31"/>
  <c r="K47" i="31"/>
  <c r="M46" i="31"/>
  <c r="K46" i="31"/>
  <c r="M45" i="31"/>
  <c r="K45" i="31"/>
  <c r="M44" i="31"/>
  <c r="K44" i="31"/>
  <c r="M42" i="31"/>
  <c r="K42" i="31"/>
  <c r="K41" i="31"/>
  <c r="M41" i="31" s="1"/>
  <c r="K40" i="31"/>
  <c r="M40" i="31" s="1"/>
  <c r="K36" i="31"/>
  <c r="M36" i="31" s="1"/>
  <c r="K33" i="31"/>
  <c r="M33" i="31" s="1"/>
  <c r="K32" i="31"/>
  <c r="M32" i="31" s="1"/>
  <c r="K30" i="31"/>
  <c r="M30" i="31" s="1"/>
  <c r="K29" i="31"/>
  <c r="M29" i="31" s="1"/>
  <c r="K27" i="31"/>
  <c r="M27" i="31" s="1"/>
  <c r="K21" i="31"/>
  <c r="M21" i="31" s="1"/>
  <c r="K20" i="31"/>
  <c r="M20" i="31" s="1"/>
  <c r="K15" i="31"/>
  <c r="M15" i="31" s="1"/>
  <c r="K14" i="31"/>
  <c r="M14" i="31" s="1"/>
  <c r="K11" i="31"/>
  <c r="M11" i="31" s="1"/>
  <c r="M9" i="31"/>
  <c r="K9" i="31"/>
  <c r="M73" i="32"/>
  <c r="K73" i="32"/>
  <c r="M72" i="32"/>
  <c r="K72" i="32"/>
  <c r="M71" i="32"/>
  <c r="K71" i="32"/>
  <c r="M70" i="32"/>
  <c r="K70" i="32"/>
  <c r="M69" i="32"/>
  <c r="K69" i="32"/>
  <c r="M68" i="32"/>
  <c r="K68" i="32"/>
  <c r="M67" i="32"/>
  <c r="K67" i="32"/>
  <c r="M66" i="32"/>
  <c r="K66" i="32"/>
  <c r="M65" i="32"/>
  <c r="K65" i="32"/>
  <c r="M64" i="32"/>
  <c r="K64" i="32"/>
  <c r="M63" i="32"/>
  <c r="K63" i="32"/>
  <c r="M62" i="32"/>
  <c r="K62" i="32"/>
  <c r="M61" i="32"/>
  <c r="K61" i="32"/>
  <c r="M60" i="32"/>
  <c r="K60" i="32"/>
  <c r="M59" i="32"/>
  <c r="K59" i="32"/>
  <c r="M58" i="32"/>
  <c r="K58" i="32"/>
  <c r="M57" i="32"/>
  <c r="K57" i="32"/>
  <c r="M56" i="32"/>
  <c r="K56" i="32"/>
  <c r="M55" i="32"/>
  <c r="K55" i="32"/>
  <c r="M54" i="32"/>
  <c r="K54" i="32"/>
  <c r="M53" i="32"/>
  <c r="K53" i="32"/>
  <c r="M52" i="32"/>
  <c r="K52" i="32"/>
  <c r="M51" i="32"/>
  <c r="K51" i="32"/>
  <c r="M50" i="32"/>
  <c r="K50" i="32"/>
  <c r="M49" i="32"/>
  <c r="K49" i="32"/>
  <c r="M48" i="32"/>
  <c r="K48" i="32"/>
  <c r="M47" i="32"/>
  <c r="K47" i="32"/>
  <c r="M46" i="32"/>
  <c r="K46" i="32"/>
  <c r="M45" i="32"/>
  <c r="K45" i="32"/>
  <c r="M44" i="32"/>
  <c r="K44" i="32"/>
  <c r="K74" i="32"/>
  <c r="M74" i="32"/>
  <c r="K75" i="32"/>
  <c r="M75" i="32"/>
  <c r="M42" i="32"/>
  <c r="K42" i="32"/>
  <c r="K41" i="32"/>
  <c r="M41" i="32" s="1"/>
  <c r="K40" i="32"/>
  <c r="M40" i="32" s="1"/>
  <c r="K36" i="32"/>
  <c r="M36" i="32" s="1"/>
  <c r="K33" i="32"/>
  <c r="M33" i="32" s="1"/>
  <c r="K32" i="32"/>
  <c r="M32" i="32" s="1"/>
  <c r="K30" i="32"/>
  <c r="M30" i="32" s="1"/>
  <c r="K29" i="32"/>
  <c r="M29" i="32" s="1"/>
  <c r="K27" i="32"/>
  <c r="M27" i="32" s="1"/>
  <c r="K21" i="32"/>
  <c r="M21" i="32" s="1"/>
  <c r="K20" i="32"/>
  <c r="M20" i="32" s="1"/>
  <c r="K15" i="32"/>
  <c r="M15" i="32" s="1"/>
  <c r="K14" i="32"/>
  <c r="M14" i="32" s="1"/>
  <c r="K11" i="32"/>
  <c r="M11" i="32" s="1"/>
  <c r="K9" i="32"/>
  <c r="M9" i="32" s="1"/>
  <c r="M69" i="33"/>
  <c r="K69" i="33"/>
  <c r="M68" i="33"/>
  <c r="K68" i="33"/>
  <c r="M67" i="33"/>
  <c r="K67" i="33"/>
  <c r="M66" i="33"/>
  <c r="K66" i="33"/>
  <c r="M65" i="33"/>
  <c r="K65" i="33"/>
  <c r="M64" i="33"/>
  <c r="K64" i="33"/>
  <c r="M63" i="33"/>
  <c r="K63" i="33"/>
  <c r="M62" i="33"/>
  <c r="K62" i="33"/>
  <c r="M61" i="33"/>
  <c r="K61" i="33"/>
  <c r="M60" i="33"/>
  <c r="K60" i="33"/>
  <c r="M59" i="33"/>
  <c r="K59" i="33"/>
  <c r="M58" i="33"/>
  <c r="K58" i="33"/>
  <c r="M57" i="33"/>
  <c r="K57" i="33"/>
  <c r="M56" i="33"/>
  <c r="K56" i="33"/>
  <c r="M55" i="33"/>
  <c r="K55" i="33"/>
  <c r="M54" i="33"/>
  <c r="K54" i="33"/>
  <c r="M53" i="33"/>
  <c r="K53" i="33"/>
  <c r="M52" i="33"/>
  <c r="K52" i="33"/>
  <c r="M51" i="33"/>
  <c r="K51" i="33"/>
  <c r="M50" i="33"/>
  <c r="K50" i="33"/>
  <c r="M49" i="33"/>
  <c r="K49" i="33"/>
  <c r="M48" i="33"/>
  <c r="K48" i="33"/>
  <c r="M47" i="33"/>
  <c r="K47" i="33"/>
  <c r="M46" i="33"/>
  <c r="K46" i="33"/>
  <c r="M45" i="33"/>
  <c r="K45" i="33"/>
  <c r="M44" i="33"/>
  <c r="K44" i="33"/>
  <c r="M42" i="33"/>
  <c r="K42" i="33"/>
  <c r="K41" i="33"/>
  <c r="M41" i="33" s="1"/>
  <c r="K40" i="33"/>
  <c r="M40" i="33" s="1"/>
  <c r="K36" i="33"/>
  <c r="M36" i="33" s="1"/>
  <c r="K33" i="33"/>
  <c r="M33" i="33" s="1"/>
  <c r="K32" i="33"/>
  <c r="M32" i="33" s="1"/>
  <c r="K30" i="33"/>
  <c r="M30" i="33" s="1"/>
  <c r="K29" i="33"/>
  <c r="M29" i="33" s="1"/>
  <c r="K27" i="33"/>
  <c r="M27" i="33" s="1"/>
  <c r="K21" i="33"/>
  <c r="M21" i="33" s="1"/>
  <c r="K20" i="33"/>
  <c r="M20" i="33" s="1"/>
  <c r="K15" i="33"/>
  <c r="M15" i="33" s="1"/>
  <c r="K14" i="33"/>
  <c r="M14" i="33" s="1"/>
  <c r="K11" i="33"/>
  <c r="M11" i="33" s="1"/>
  <c r="K9" i="33"/>
  <c r="M9" i="33" s="1"/>
  <c r="M43" i="31"/>
  <c r="K43" i="31"/>
  <c r="M43" i="33"/>
  <c r="K43" i="33"/>
  <c r="M43" i="32"/>
  <c r="K43" i="32"/>
  <c r="M75" i="33"/>
  <c r="K75" i="33"/>
  <c r="M74" i="33"/>
  <c r="K74" i="33"/>
  <c r="M73" i="33"/>
  <c r="K73" i="33"/>
  <c r="M72" i="33"/>
  <c r="K72" i="33"/>
  <c r="M71" i="33"/>
  <c r="K71" i="33"/>
  <c r="M70" i="33"/>
  <c r="K70" i="33"/>
  <c r="V108" i="33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V92" i="33"/>
  <c r="T92" i="33"/>
  <c r="W92" i="33" s="1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/>
  <c r="R81" i="33"/>
  <c r="C82" i="33" s="1"/>
  <c r="X82" i="33" s="1"/>
  <c r="Y82" i="33" s="1"/>
  <c r="M81" i="33"/>
  <c r="K81" i="33"/>
  <c r="V80" i="33"/>
  <c r="T80" i="33"/>
  <c r="W80" i="33" s="1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V74" i="33"/>
  <c r="T74" i="33"/>
  <c r="V73" i="33"/>
  <c r="T73" i="33"/>
  <c r="W73" i="33" s="1"/>
  <c r="V72" i="33"/>
  <c r="T72" i="33"/>
  <c r="W72" i="33" s="1"/>
  <c r="V71" i="33"/>
  <c r="T71" i="33"/>
  <c r="V70" i="33"/>
  <c r="T70" i="33"/>
  <c r="W70" i="33" s="1"/>
  <c r="V69" i="33"/>
  <c r="T69" i="33"/>
  <c r="V68" i="33"/>
  <c r="T68" i="33"/>
  <c r="V67" i="33"/>
  <c r="T67" i="33"/>
  <c r="V66" i="33"/>
  <c r="T66" i="33"/>
  <c r="W66" i="33" s="1"/>
  <c r="V65" i="33"/>
  <c r="T65" i="33"/>
  <c r="V64" i="33"/>
  <c r="T64" i="33"/>
  <c r="W64" i="33" s="1"/>
  <c r="V63" i="33"/>
  <c r="T63" i="33"/>
  <c r="V62" i="33"/>
  <c r="T62" i="33"/>
  <c r="V61" i="33"/>
  <c r="T61" i="33"/>
  <c r="V60" i="33"/>
  <c r="T60" i="33"/>
  <c r="W60" i="33" s="1"/>
  <c r="V59" i="33"/>
  <c r="T59" i="33"/>
  <c r="V58" i="33"/>
  <c r="T58" i="33"/>
  <c r="V57" i="33"/>
  <c r="T57" i="33"/>
  <c r="V56" i="33"/>
  <c r="T56" i="33"/>
  <c r="W56" i="33" s="1"/>
  <c r="V55" i="33"/>
  <c r="T55" i="33"/>
  <c r="W55" i="33" s="1"/>
  <c r="V54" i="33"/>
  <c r="T54" i="33"/>
  <c r="V53" i="33"/>
  <c r="T53" i="33"/>
  <c r="V52" i="33"/>
  <c r="T52" i="33"/>
  <c r="V51" i="33"/>
  <c r="T51" i="33"/>
  <c r="W51" i="33" s="1"/>
  <c r="V50" i="33"/>
  <c r="T50" i="33"/>
  <c r="W50" i="33" s="1"/>
  <c r="V49" i="33"/>
  <c r="T49" i="33"/>
  <c r="W49" i="33" s="1"/>
  <c r="V48" i="33"/>
  <c r="T48" i="33"/>
  <c r="V47" i="33"/>
  <c r="T47" i="33"/>
  <c r="W47" i="33" s="1"/>
  <c r="V46" i="33"/>
  <c r="T46" i="33"/>
  <c r="W46" i="33" s="1"/>
  <c r="V45" i="33"/>
  <c r="T45" i="33"/>
  <c r="V44" i="33"/>
  <c r="T44" i="33"/>
  <c r="W44" i="33" s="1"/>
  <c r="V43" i="33"/>
  <c r="T43" i="33"/>
  <c r="W43" i="33" s="1"/>
  <c r="V42" i="33"/>
  <c r="T42" i="33"/>
  <c r="V41" i="33"/>
  <c r="T41" i="33"/>
  <c r="V40" i="33"/>
  <c r="T40" i="33"/>
  <c r="W40" i="33" s="1"/>
  <c r="V39" i="33"/>
  <c r="T39" i="33"/>
  <c r="V38" i="33"/>
  <c r="T38" i="33"/>
  <c r="V37" i="33"/>
  <c r="T37" i="33"/>
  <c r="V36" i="33"/>
  <c r="T36" i="33"/>
  <c r="V35" i="33"/>
  <c r="T35" i="33"/>
  <c r="V34" i="33"/>
  <c r="T34" i="33"/>
  <c r="W34" i="33" s="1"/>
  <c r="V33" i="33"/>
  <c r="T33" i="33"/>
  <c r="W33" i="33" s="1"/>
  <c r="V32" i="33"/>
  <c r="T32" i="33"/>
  <c r="V31" i="33"/>
  <c r="T31" i="33"/>
  <c r="V30" i="33"/>
  <c r="T30" i="33"/>
  <c r="V29" i="33"/>
  <c r="T29" i="33"/>
  <c r="W29" i="33" s="1"/>
  <c r="V28" i="33"/>
  <c r="T28" i="33"/>
  <c r="V27" i="33"/>
  <c r="T27" i="33"/>
  <c r="V26" i="33"/>
  <c r="T26" i="33"/>
  <c r="V25" i="33"/>
  <c r="T25" i="33"/>
  <c r="W25" i="33" s="1"/>
  <c r="V24" i="33"/>
  <c r="T24" i="33"/>
  <c r="W24" i="33" s="1"/>
  <c r="V23" i="33"/>
  <c r="T23" i="33"/>
  <c r="T22" i="33"/>
  <c r="T21" i="33"/>
  <c r="W21" i="33" s="1"/>
  <c r="T20" i="33"/>
  <c r="V20" i="33" s="1"/>
  <c r="T19" i="33"/>
  <c r="T18" i="33"/>
  <c r="W18" i="33" s="1"/>
  <c r="T17" i="33"/>
  <c r="W17" i="33" s="1"/>
  <c r="T16" i="33"/>
  <c r="T15" i="33"/>
  <c r="T14" i="33"/>
  <c r="T13" i="33"/>
  <c r="T12" i="33"/>
  <c r="T11" i="33"/>
  <c r="V11" i="33" s="1"/>
  <c r="T10" i="33"/>
  <c r="T9" i="33"/>
  <c r="W9" i="33" s="1"/>
  <c r="C9" i="33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V74" i="32"/>
  <c r="T74" i="32"/>
  <c r="W74" i="32" s="1"/>
  <c r="R74" i="32"/>
  <c r="C75" i="32" s="1"/>
  <c r="X75" i="32" s="1"/>
  <c r="Y75" i="32" s="1"/>
  <c r="V73" i="32"/>
  <c r="T73" i="32"/>
  <c r="W73" i="32" s="1"/>
  <c r="R73" i="32"/>
  <c r="C74" i="32" s="1"/>
  <c r="X74" i="32" s="1"/>
  <c r="Y74" i="32" s="1"/>
  <c r="V72" i="32"/>
  <c r="T72" i="32"/>
  <c r="W72" i="32" s="1"/>
  <c r="R72" i="32"/>
  <c r="C73" i="32" s="1"/>
  <c r="X73" i="32" s="1"/>
  <c r="Y73" i="32" s="1"/>
  <c r="V71" i="32"/>
  <c r="T71" i="32"/>
  <c r="W71" i="32" s="1"/>
  <c r="R71" i="32"/>
  <c r="C72" i="32" s="1"/>
  <c r="X72" i="32" s="1"/>
  <c r="Y72" i="32" s="1"/>
  <c r="V70" i="32"/>
  <c r="T70" i="32"/>
  <c r="W70" i="32" s="1"/>
  <c r="R70" i="32"/>
  <c r="C71" i="32" s="1"/>
  <c r="X71" i="32" s="1"/>
  <c r="Y71" i="32" s="1"/>
  <c r="V69" i="32"/>
  <c r="T69" i="32"/>
  <c r="V68" i="32"/>
  <c r="T68" i="32"/>
  <c r="V67" i="32"/>
  <c r="T67" i="32"/>
  <c r="V66" i="32"/>
  <c r="T66" i="32"/>
  <c r="W66" i="32" s="1"/>
  <c r="V65" i="32"/>
  <c r="T65" i="32"/>
  <c r="V64" i="32"/>
  <c r="T64" i="32"/>
  <c r="W64" i="32" s="1"/>
  <c r="V63" i="32"/>
  <c r="T63" i="32"/>
  <c r="V62" i="32"/>
  <c r="T62" i="32"/>
  <c r="V61" i="32"/>
  <c r="T61" i="32"/>
  <c r="V60" i="32"/>
  <c r="T60" i="32"/>
  <c r="W60" i="32" s="1"/>
  <c r="V59" i="32"/>
  <c r="T59" i="32"/>
  <c r="V58" i="32"/>
  <c r="T58" i="32"/>
  <c r="W58" i="32" s="1"/>
  <c r="V57" i="32"/>
  <c r="T57" i="32"/>
  <c r="V56" i="32"/>
  <c r="T56" i="32"/>
  <c r="W56" i="32" s="1"/>
  <c r="V55" i="32"/>
  <c r="T55" i="32"/>
  <c r="W55" i="32" s="1"/>
  <c r="V54" i="32"/>
  <c r="T54" i="32"/>
  <c r="V53" i="32"/>
  <c r="T53" i="32"/>
  <c r="V52" i="32"/>
  <c r="T52" i="32"/>
  <c r="V51" i="32"/>
  <c r="T51" i="32"/>
  <c r="W51" i="32" s="1"/>
  <c r="V50" i="32"/>
  <c r="T50" i="32"/>
  <c r="W50" i="32" s="1"/>
  <c r="V49" i="32"/>
  <c r="T49" i="32"/>
  <c r="V48" i="32"/>
  <c r="T48" i="32"/>
  <c r="V47" i="32"/>
  <c r="T47" i="32"/>
  <c r="W47" i="32" s="1"/>
  <c r="V46" i="32"/>
  <c r="T46" i="32"/>
  <c r="W46" i="32" s="1"/>
  <c r="V45" i="32"/>
  <c r="T45" i="32"/>
  <c r="V44" i="32"/>
  <c r="T44" i="32"/>
  <c r="W44" i="32" s="1"/>
  <c r="V43" i="32"/>
  <c r="T43" i="32"/>
  <c r="W43" i="32" s="1"/>
  <c r="V42" i="32"/>
  <c r="T42" i="32"/>
  <c r="V41" i="32"/>
  <c r="T41" i="32"/>
  <c r="W41" i="32" s="1"/>
  <c r="V40" i="32"/>
  <c r="T40" i="32"/>
  <c r="W40" i="32" s="1"/>
  <c r="V39" i="32"/>
  <c r="T39" i="32"/>
  <c r="V38" i="32"/>
  <c r="T38" i="32"/>
  <c r="V37" i="32"/>
  <c r="T37" i="32"/>
  <c r="V36" i="32"/>
  <c r="T36" i="32"/>
  <c r="V35" i="32"/>
  <c r="T35" i="32"/>
  <c r="V34" i="32"/>
  <c r="T34" i="32"/>
  <c r="W34" i="32" s="1"/>
  <c r="V33" i="32"/>
  <c r="T33" i="32"/>
  <c r="V32" i="32"/>
  <c r="T32" i="32"/>
  <c r="V31" i="32"/>
  <c r="T31" i="32"/>
  <c r="V30" i="32"/>
  <c r="T30" i="32"/>
  <c r="V29" i="32"/>
  <c r="T29" i="32"/>
  <c r="W29" i="32" s="1"/>
  <c r="V28" i="32"/>
  <c r="T28" i="32"/>
  <c r="V27" i="32"/>
  <c r="T27" i="32"/>
  <c r="V26" i="32"/>
  <c r="T26" i="32"/>
  <c r="V25" i="32"/>
  <c r="T25" i="32"/>
  <c r="W25" i="32" s="1"/>
  <c r="V24" i="32"/>
  <c r="T24" i="32"/>
  <c r="W24" i="32" s="1"/>
  <c r="V23" i="32"/>
  <c r="T23" i="32"/>
  <c r="T22" i="32"/>
  <c r="T21" i="32"/>
  <c r="T20" i="32"/>
  <c r="T19" i="32"/>
  <c r="T18" i="32"/>
  <c r="T17" i="32"/>
  <c r="T16" i="32"/>
  <c r="T15" i="32"/>
  <c r="T14" i="32"/>
  <c r="T13" i="32"/>
  <c r="T12" i="32"/>
  <c r="W12" i="32" s="1"/>
  <c r="T11" i="32"/>
  <c r="V11" i="32" s="1"/>
  <c r="T10" i="32"/>
  <c r="T9" i="32"/>
  <c r="W9" i="32" s="1"/>
  <c r="C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W84" i="31"/>
  <c r="V84" i="31"/>
  <c r="T84" i="3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V69" i="31"/>
  <c r="T69" i="31"/>
  <c r="V68" i="31"/>
  <c r="T68" i="31"/>
  <c r="V67" i="31"/>
  <c r="T67" i="31"/>
  <c r="V66" i="31"/>
  <c r="T66" i="31"/>
  <c r="W66" i="31" s="1"/>
  <c r="V65" i="31"/>
  <c r="T65" i="31"/>
  <c r="V64" i="31"/>
  <c r="T64" i="31"/>
  <c r="V63" i="31"/>
  <c r="T63" i="31"/>
  <c r="V62" i="31"/>
  <c r="T62" i="31"/>
  <c r="V61" i="31"/>
  <c r="T61" i="31"/>
  <c r="V60" i="31"/>
  <c r="T60" i="31"/>
  <c r="W60" i="31" s="1"/>
  <c r="V59" i="31"/>
  <c r="T59" i="31"/>
  <c r="V58" i="31"/>
  <c r="T58" i="31"/>
  <c r="W58" i="31" s="1"/>
  <c r="V57" i="31"/>
  <c r="T57" i="31"/>
  <c r="V56" i="31"/>
  <c r="T56" i="31"/>
  <c r="W56" i="31" s="1"/>
  <c r="V55" i="31"/>
  <c r="T55" i="31"/>
  <c r="V54" i="31"/>
  <c r="T54" i="31"/>
  <c r="W54" i="31" s="1"/>
  <c r="V53" i="31"/>
  <c r="T53" i="31"/>
  <c r="V52" i="31"/>
  <c r="T52" i="31"/>
  <c r="V51" i="31"/>
  <c r="T51" i="31"/>
  <c r="V50" i="31"/>
  <c r="T50" i="31"/>
  <c r="W50" i="31" s="1"/>
  <c r="V49" i="31"/>
  <c r="T49" i="31"/>
  <c r="W49" i="31" s="1"/>
  <c r="V48" i="31"/>
  <c r="T48" i="31"/>
  <c r="V47" i="31"/>
  <c r="T47" i="31"/>
  <c r="V46" i="31"/>
  <c r="T46" i="31"/>
  <c r="V45" i="31"/>
  <c r="T45" i="31"/>
  <c r="V44" i="31"/>
  <c r="T44" i="31"/>
  <c r="W44" i="31" s="1"/>
  <c r="V43" i="31"/>
  <c r="T43" i="31"/>
  <c r="W43" i="31" s="1"/>
  <c r="V42" i="31"/>
  <c r="T42" i="31"/>
  <c r="V41" i="31"/>
  <c r="T41" i="31"/>
  <c r="V40" i="31"/>
  <c r="T40" i="31"/>
  <c r="V39" i="31"/>
  <c r="T39" i="31"/>
  <c r="V38" i="31"/>
  <c r="T38" i="31"/>
  <c r="V37" i="31"/>
  <c r="T37" i="31"/>
  <c r="V36" i="31"/>
  <c r="T36" i="31"/>
  <c r="V35" i="31"/>
  <c r="T35" i="31"/>
  <c r="V34" i="31"/>
  <c r="T34" i="31"/>
  <c r="V33" i="31"/>
  <c r="T33" i="31"/>
  <c r="V32" i="31"/>
  <c r="T32" i="31"/>
  <c r="W32" i="31" s="1"/>
  <c r="V31" i="31"/>
  <c r="T31" i="31"/>
  <c r="V30" i="31"/>
  <c r="T30" i="31"/>
  <c r="V29" i="31"/>
  <c r="T29" i="31"/>
  <c r="W29" i="31" s="1"/>
  <c r="V28" i="31"/>
  <c r="T28" i="31"/>
  <c r="V27" i="31"/>
  <c r="T27" i="31"/>
  <c r="V26" i="31"/>
  <c r="T26" i="31"/>
  <c r="V25" i="31"/>
  <c r="T25" i="31"/>
  <c r="V24" i="31"/>
  <c r="T24" i="31"/>
  <c r="W24" i="31" s="1"/>
  <c r="V23" i="31"/>
  <c r="T23" i="31"/>
  <c r="T22" i="31"/>
  <c r="T21" i="31"/>
  <c r="V21" i="31" s="1"/>
  <c r="T20" i="31"/>
  <c r="T19" i="31"/>
  <c r="T18" i="31"/>
  <c r="T17" i="31"/>
  <c r="W17" i="31" s="1"/>
  <c r="T16" i="31"/>
  <c r="T15" i="31"/>
  <c r="T14" i="31"/>
  <c r="T13" i="31"/>
  <c r="T12" i="31"/>
  <c r="T11" i="31"/>
  <c r="V11" i="31" s="1"/>
  <c r="T10" i="31"/>
  <c r="T9" i="31"/>
  <c r="V9" i="31" s="1"/>
  <c r="C9" i="31"/>
  <c r="R10" i="17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C23" i="17" s="1"/>
  <c r="T22" i="17"/>
  <c r="R23" i="17"/>
  <c r="T23" i="17"/>
  <c r="R24" i="17"/>
  <c r="C25" i="17" s="1"/>
  <c r="T24" i="17"/>
  <c r="R25" i="17"/>
  <c r="T25" i="17"/>
  <c r="R26" i="17"/>
  <c r="C27" i="17" s="1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 s="1"/>
  <c r="T32" i="17"/>
  <c r="R33" i="17"/>
  <c r="T33" i="17"/>
  <c r="R34" i="17"/>
  <c r="C35" i="17" s="1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C55" i="17" s="1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T59" i="17"/>
  <c r="R60" i="17"/>
  <c r="C61" i="17"/>
  <c r="T60" i="17"/>
  <c r="R61" i="17"/>
  <c r="T61" i="17"/>
  <c r="R62" i="17"/>
  <c r="C63" i="17" s="1"/>
  <c r="T62" i="17"/>
  <c r="R63" i="17"/>
  <c r="T63" i="17"/>
  <c r="R64" i="17"/>
  <c r="C65" i="17" s="1"/>
  <c r="T64" i="17"/>
  <c r="R65" i="17"/>
  <c r="T65" i="17"/>
  <c r="R66" i="17"/>
  <c r="C67" i="17" s="1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C83" i="17" s="1"/>
  <c r="T82" i="17"/>
  <c r="R83" i="17"/>
  <c r="C84" i="17" s="1"/>
  <c r="T83" i="17"/>
  <c r="R84" i="17"/>
  <c r="C85" i="17" s="1"/>
  <c r="T84" i="17"/>
  <c r="R85" i="17"/>
  <c r="T85" i="17"/>
  <c r="R86" i="17"/>
  <c r="C87" i="17" s="1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C99" i="17" s="1"/>
  <c r="T98" i="17"/>
  <c r="R99" i="17"/>
  <c r="C100" i="17" s="1"/>
  <c r="T99" i="17"/>
  <c r="R100" i="17"/>
  <c r="C101" i="17" s="1"/>
  <c r="T100" i="17"/>
  <c r="R101" i="17"/>
  <c r="T101" i="17"/>
  <c r="R102" i="17"/>
  <c r="C103" i="17" s="1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K102" i="17"/>
  <c r="C102" i="17"/>
  <c r="K101" i="17"/>
  <c r="K100" i="17"/>
  <c r="K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K86" i="17"/>
  <c r="C86" i="17"/>
  <c r="K85" i="17"/>
  <c r="K84" i="17"/>
  <c r="K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K62" i="17"/>
  <c r="C62" i="17"/>
  <c r="K61" i="17"/>
  <c r="K60" i="17"/>
  <c r="C60" i="17"/>
  <c r="K59" i="17"/>
  <c r="K58" i="17"/>
  <c r="C58" i="17"/>
  <c r="K57" i="17"/>
  <c r="K56" i="17"/>
  <c r="C56" i="17"/>
  <c r="K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K26" i="17"/>
  <c r="C26" i="17"/>
  <c r="K25" i="17"/>
  <c r="K24" i="17"/>
  <c r="C24" i="17"/>
  <c r="K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 s="1"/>
  <c r="L2" i="17"/>
  <c r="W10" i="33" l="1"/>
  <c r="V9" i="32"/>
  <c r="W30" i="31"/>
  <c r="W31" i="31" s="1"/>
  <c r="W52" i="33"/>
  <c r="W53" i="33" s="1"/>
  <c r="P2" i="17"/>
  <c r="W65" i="32"/>
  <c r="W33" i="31"/>
  <c r="W59" i="31"/>
  <c r="W61" i="31"/>
  <c r="W67" i="31"/>
  <c r="W68" i="31" s="1"/>
  <c r="W69" i="31" s="1"/>
  <c r="W13" i="31"/>
  <c r="W14" i="31" s="1"/>
  <c r="W15" i="31" s="1"/>
  <c r="W16" i="31" s="1"/>
  <c r="W57" i="31"/>
  <c r="W25" i="31"/>
  <c r="W26" i="31" s="1"/>
  <c r="W27" i="31" s="1"/>
  <c r="W28" i="31" s="1"/>
  <c r="W51" i="31"/>
  <c r="W52" i="31" s="1"/>
  <c r="W53" i="31" s="1"/>
  <c r="V10" i="31"/>
  <c r="W62" i="31"/>
  <c r="W63" i="31" s="1"/>
  <c r="W52" i="32"/>
  <c r="W53" i="32" s="1"/>
  <c r="W57" i="32"/>
  <c r="W35" i="32"/>
  <c r="W36" i="32" s="1"/>
  <c r="W59" i="32"/>
  <c r="W61" i="32"/>
  <c r="W62" i="32" s="1"/>
  <c r="W63" i="32" s="1"/>
  <c r="W67" i="32"/>
  <c r="W68" i="32" s="1"/>
  <c r="W69" i="32" s="1"/>
  <c r="R9" i="32"/>
  <c r="C10" i="32" s="1"/>
  <c r="K10" i="32" s="1"/>
  <c r="M10" i="32" s="1"/>
  <c r="R10" i="32" s="1"/>
  <c r="C11" i="32" s="1"/>
  <c r="W13" i="32"/>
  <c r="W14" i="32" s="1"/>
  <c r="W15" i="32" s="1"/>
  <c r="W16" i="32" s="1"/>
  <c r="W17" i="32"/>
  <c r="W54" i="32"/>
  <c r="W61" i="33"/>
  <c r="W30" i="33"/>
  <c r="W31" i="33" s="1"/>
  <c r="W74" i="33"/>
  <c r="W71" i="33"/>
  <c r="R9" i="33"/>
  <c r="C10" i="33" s="1"/>
  <c r="W65" i="33"/>
  <c r="W75" i="33"/>
  <c r="W35" i="33"/>
  <c r="W36" i="33" s="1"/>
  <c r="W39" i="33"/>
  <c r="W32" i="33"/>
  <c r="W19" i="33"/>
  <c r="W20" i="33" s="1"/>
  <c r="W41" i="33"/>
  <c r="W42" i="33" s="1"/>
  <c r="W48" i="33"/>
  <c r="W57" i="33"/>
  <c r="W58" i="33" s="1"/>
  <c r="W59" i="33" s="1"/>
  <c r="W62" i="33"/>
  <c r="W63" i="33" s="1"/>
  <c r="W37" i="33"/>
  <c r="W38" i="33" s="1"/>
  <c r="W54" i="33"/>
  <c r="V12" i="33"/>
  <c r="V13" i="33" s="1"/>
  <c r="W26" i="33"/>
  <c r="W27" i="33" s="1"/>
  <c r="W28" i="33" s="1"/>
  <c r="W45" i="33"/>
  <c r="W67" i="33"/>
  <c r="W68" i="33" s="1"/>
  <c r="W69" i="33" s="1"/>
  <c r="W64" i="31"/>
  <c r="W65" i="31" s="1"/>
  <c r="W55" i="31"/>
  <c r="W49" i="32"/>
  <c r="W37" i="32"/>
  <c r="W42" i="32"/>
  <c r="W21" i="32"/>
  <c r="W22" i="32" s="1"/>
  <c r="W23" i="32" s="1"/>
  <c r="W48" i="32"/>
  <c r="W47" i="31"/>
  <c r="W48" i="31" s="1"/>
  <c r="W45" i="31"/>
  <c r="W46" i="31" s="1"/>
  <c r="W45" i="32"/>
  <c r="W39" i="31"/>
  <c r="W40" i="31" s="1"/>
  <c r="W41" i="31" s="1"/>
  <c r="W42" i="31" s="1"/>
  <c r="W38" i="32"/>
  <c r="W39" i="32" s="1"/>
  <c r="W34" i="31"/>
  <c r="W35" i="31" s="1"/>
  <c r="W36" i="31" s="1"/>
  <c r="W37" i="31" s="1"/>
  <c r="W38" i="31" s="1"/>
  <c r="W30" i="32"/>
  <c r="W31" i="32" s="1"/>
  <c r="W32" i="32" s="1"/>
  <c r="W33" i="32" s="1"/>
  <c r="W26" i="32"/>
  <c r="W27" i="32" s="1"/>
  <c r="W28" i="32" s="1"/>
  <c r="V22" i="31"/>
  <c r="V21" i="33"/>
  <c r="V22" i="33" s="1"/>
  <c r="V20" i="31"/>
  <c r="V19" i="33"/>
  <c r="W18" i="32"/>
  <c r="W19" i="32" s="1"/>
  <c r="W20" i="32" s="1"/>
  <c r="W18" i="31"/>
  <c r="W19" i="31" s="1"/>
  <c r="W20" i="31" s="1"/>
  <c r="W21" i="31" s="1"/>
  <c r="W22" i="31" s="1"/>
  <c r="W23" i="31" s="1"/>
  <c r="V15" i="31"/>
  <c r="V16" i="31" s="1"/>
  <c r="V17" i="31" s="1"/>
  <c r="V18" i="31" s="1"/>
  <c r="V19" i="31" s="1"/>
  <c r="V15" i="33"/>
  <c r="V16" i="33" s="1"/>
  <c r="V17" i="33" s="1"/>
  <c r="V18" i="33" s="1"/>
  <c r="V14" i="33"/>
  <c r="V13" i="32"/>
  <c r="V14" i="32" s="1"/>
  <c r="V15" i="32" s="1"/>
  <c r="V16" i="32" s="1"/>
  <c r="V17" i="32" s="1"/>
  <c r="V18" i="32" s="1"/>
  <c r="V19" i="32" s="1"/>
  <c r="V20" i="32" s="1"/>
  <c r="V21" i="32" s="1"/>
  <c r="V22" i="32" s="1"/>
  <c r="W12" i="31"/>
  <c r="V12" i="31"/>
  <c r="V13" i="31" s="1"/>
  <c r="V14" i="31" s="1"/>
  <c r="V12" i="32"/>
  <c r="H4" i="32"/>
  <c r="W12" i="33"/>
  <c r="W13" i="33" s="1"/>
  <c r="W14" i="33" s="1"/>
  <c r="W15" i="33" s="1"/>
  <c r="W16" i="33" s="1"/>
  <c r="W10" i="32"/>
  <c r="W11" i="32" s="1"/>
  <c r="V10" i="32"/>
  <c r="H4" i="33"/>
  <c r="R9" i="31"/>
  <c r="C10" i="31" s="1"/>
  <c r="K10" i="31" s="1"/>
  <c r="M10" i="31" s="1"/>
  <c r="W9" i="31"/>
  <c r="W10" i="31" s="1"/>
  <c r="W11" i="31" s="1"/>
  <c r="H4" i="31"/>
  <c r="W11" i="33"/>
  <c r="W22" i="33"/>
  <c r="W23" i="33" s="1"/>
  <c r="V9" i="33"/>
  <c r="V10" i="33" s="1"/>
  <c r="C10" i="17"/>
  <c r="T9" i="17"/>
  <c r="H4" i="17" s="1"/>
  <c r="D4" i="17"/>
  <c r="G5" i="17"/>
  <c r="E5" i="17"/>
  <c r="C5" i="17"/>
  <c r="X10" i="32"/>
  <c r="K10" i="33" l="1"/>
  <c r="M10" i="33" s="1"/>
  <c r="R10" i="33" s="1"/>
  <c r="C11" i="33" s="1"/>
  <c r="X10" i="33"/>
  <c r="P5" i="32"/>
  <c r="L5" i="31"/>
  <c r="L5" i="32"/>
  <c r="P5" i="31"/>
  <c r="L5" i="33"/>
  <c r="P5" i="33"/>
  <c r="I5" i="17"/>
  <c r="L4" i="17"/>
  <c r="P4" i="17"/>
  <c r="X10" i="31"/>
  <c r="R10" i="31"/>
  <c r="R11" i="32"/>
  <c r="X11" i="32"/>
  <c r="Y11" i="32" s="1"/>
  <c r="R11" i="33"/>
  <c r="X11" i="33" l="1"/>
  <c r="Y11" i="33" s="1"/>
  <c r="C12" i="32"/>
  <c r="K12" i="32" s="1"/>
  <c r="M12" i="32" s="1"/>
  <c r="C12" i="33"/>
  <c r="K12" i="33" s="1"/>
  <c r="M12" i="33" s="1"/>
  <c r="C11" i="31"/>
  <c r="R12" i="32" l="1"/>
  <c r="C13" i="32" s="1"/>
  <c r="X12" i="33"/>
  <c r="Y12" i="33" s="1"/>
  <c r="R12" i="33"/>
  <c r="R11" i="31"/>
  <c r="X11" i="31"/>
  <c r="Y11" i="31" s="1"/>
  <c r="X12" i="32"/>
  <c r="Y12" i="32" s="1"/>
  <c r="K13" i="32" l="1"/>
  <c r="M13" i="32" s="1"/>
  <c r="R13" i="32" s="1"/>
  <c r="C14" i="32" s="1"/>
  <c r="C13" i="33"/>
  <c r="K13" i="33" s="1"/>
  <c r="M13" i="33" s="1"/>
  <c r="R14" i="32"/>
  <c r="C15" i="32" s="1"/>
  <c r="X13" i="32"/>
  <c r="Y13" i="32" s="1"/>
  <c r="C12" i="31"/>
  <c r="K12" i="31" s="1"/>
  <c r="M12" i="31" s="1"/>
  <c r="R12" i="31" l="1"/>
  <c r="C13" i="31" s="1"/>
  <c r="K13" i="31" s="1"/>
  <c r="M13" i="31" s="1"/>
  <c r="X13" i="33"/>
  <c r="Y13" i="33" s="1"/>
  <c r="R13" i="33"/>
  <c r="R15" i="32"/>
  <c r="X14" i="32"/>
  <c r="Y14" i="32" s="1"/>
  <c r="X12" i="31"/>
  <c r="Y12" i="31" s="1"/>
  <c r="R13" i="31" l="1"/>
  <c r="C14" i="31" s="1"/>
  <c r="X13" i="31"/>
  <c r="Y13" i="31" s="1"/>
  <c r="X15" i="32"/>
  <c r="Y15" i="32" s="1"/>
  <c r="C14" i="33"/>
  <c r="C16" i="32"/>
  <c r="K16" i="32" s="1"/>
  <c r="M16" i="32" s="1"/>
  <c r="X14" i="33" l="1"/>
  <c r="Y14" i="33" s="1"/>
  <c r="R14" i="33"/>
  <c r="X14" i="31"/>
  <c r="Y14" i="31" s="1"/>
  <c r="R14" i="31"/>
  <c r="X16" i="32"/>
  <c r="Y16" i="32" s="1"/>
  <c r="R16" i="32"/>
  <c r="C15" i="33" l="1"/>
  <c r="C15" i="31"/>
  <c r="C17" i="32"/>
  <c r="K17" i="32" s="1"/>
  <c r="M17" i="32" s="1"/>
  <c r="X15" i="33" l="1"/>
  <c r="Y15" i="33" s="1"/>
  <c r="R15" i="33"/>
  <c r="X15" i="31"/>
  <c r="Y15" i="31" s="1"/>
  <c r="R15" i="31"/>
  <c r="X17" i="32"/>
  <c r="Y17" i="32" s="1"/>
  <c r="R17" i="32"/>
  <c r="C16" i="33" l="1"/>
  <c r="K16" i="33" s="1"/>
  <c r="M16" i="33" s="1"/>
  <c r="C16" i="31"/>
  <c r="K16" i="31" s="1"/>
  <c r="M16" i="31" s="1"/>
  <c r="C18" i="32"/>
  <c r="K18" i="32" s="1"/>
  <c r="M18" i="32" s="1"/>
  <c r="X16" i="33" l="1"/>
  <c r="Y16" i="33" s="1"/>
  <c r="R16" i="33"/>
  <c r="X16" i="31"/>
  <c r="Y16" i="31" s="1"/>
  <c r="R16" i="31"/>
  <c r="X18" i="32"/>
  <c r="Y18" i="32" s="1"/>
  <c r="R18" i="32"/>
  <c r="C19" i="32" s="1"/>
  <c r="K19" i="32" s="1"/>
  <c r="M19" i="32" s="1"/>
  <c r="C17" i="33" l="1"/>
  <c r="K17" i="33" s="1"/>
  <c r="M17" i="33" s="1"/>
  <c r="C17" i="31"/>
  <c r="K17" i="31" s="1"/>
  <c r="M17" i="31" s="1"/>
  <c r="X19" i="32"/>
  <c r="Y19" i="32" s="1"/>
  <c r="R19" i="32"/>
  <c r="C20" i="32" s="1"/>
  <c r="X17" i="33" l="1"/>
  <c r="Y17" i="33" s="1"/>
  <c r="R17" i="33"/>
  <c r="C18" i="33" s="1"/>
  <c r="K18" i="33" s="1"/>
  <c r="M18" i="33" s="1"/>
  <c r="X17" i="31"/>
  <c r="Y17" i="31" s="1"/>
  <c r="R17" i="31"/>
  <c r="X20" i="32"/>
  <c r="Y20" i="32" s="1"/>
  <c r="R20" i="32"/>
  <c r="C21" i="32" s="1"/>
  <c r="X18" i="33" l="1"/>
  <c r="Y18" i="33" s="1"/>
  <c r="R18" i="33"/>
  <c r="C19" i="33" s="1"/>
  <c r="K19" i="33" s="1"/>
  <c r="M19" i="33" s="1"/>
  <c r="C18" i="31"/>
  <c r="K18" i="31" s="1"/>
  <c r="M18" i="31" s="1"/>
  <c r="X21" i="32"/>
  <c r="Y21" i="32" s="1"/>
  <c r="R21" i="32"/>
  <c r="C22" i="32" s="1"/>
  <c r="K22" i="32" s="1"/>
  <c r="M22" i="32" s="1"/>
  <c r="X19" i="33" l="1"/>
  <c r="Y19" i="33" s="1"/>
  <c r="R19" i="33"/>
  <c r="C20" i="33" s="1"/>
  <c r="X18" i="31"/>
  <c r="Y18" i="31" s="1"/>
  <c r="R18" i="31"/>
  <c r="C19" i="31" s="1"/>
  <c r="K19" i="31" s="1"/>
  <c r="M19" i="31" s="1"/>
  <c r="X22" i="32"/>
  <c r="Y22" i="32" s="1"/>
  <c r="R22" i="32"/>
  <c r="C23" i="32" s="1"/>
  <c r="K23" i="32" s="1"/>
  <c r="M23" i="32" s="1"/>
  <c r="X20" i="33" l="1"/>
  <c r="Y20" i="33" s="1"/>
  <c r="R20" i="33"/>
  <c r="C21" i="33" s="1"/>
  <c r="X19" i="31"/>
  <c r="Y19" i="31" s="1"/>
  <c r="R19" i="31"/>
  <c r="C20" i="31" s="1"/>
  <c r="X23" i="32"/>
  <c r="Y23" i="32" s="1"/>
  <c r="R23" i="32"/>
  <c r="C24" i="32" s="1"/>
  <c r="K24" i="32" s="1"/>
  <c r="M24" i="32" s="1"/>
  <c r="X21" i="33" l="1"/>
  <c r="Y21" i="33" s="1"/>
  <c r="R21" i="33"/>
  <c r="C22" i="33" s="1"/>
  <c r="K22" i="33" s="1"/>
  <c r="M22" i="33" s="1"/>
  <c r="X20" i="31"/>
  <c r="Y20" i="31" s="1"/>
  <c r="R20" i="31"/>
  <c r="C21" i="31" s="1"/>
  <c r="X24" i="32"/>
  <c r="Y24" i="32" s="1"/>
  <c r="R24" i="32"/>
  <c r="C25" i="32" s="1"/>
  <c r="K25" i="32" s="1"/>
  <c r="M25" i="32" s="1"/>
  <c r="X22" i="33" l="1"/>
  <c r="Y22" i="33" s="1"/>
  <c r="R22" i="33"/>
  <c r="C23" i="33" s="1"/>
  <c r="K23" i="33" s="1"/>
  <c r="M23" i="33" s="1"/>
  <c r="X21" i="31"/>
  <c r="Y21" i="31" s="1"/>
  <c r="R21" i="31"/>
  <c r="C22" i="31" s="1"/>
  <c r="K22" i="31" s="1"/>
  <c r="M22" i="31" s="1"/>
  <c r="X25" i="32"/>
  <c r="Y25" i="32" s="1"/>
  <c r="R25" i="32"/>
  <c r="C26" i="32" s="1"/>
  <c r="K26" i="32" s="1"/>
  <c r="M26" i="32" s="1"/>
  <c r="X23" i="33" l="1"/>
  <c r="Y23" i="33" s="1"/>
  <c r="R23" i="33"/>
  <c r="C24" i="33" s="1"/>
  <c r="K24" i="33" s="1"/>
  <c r="M24" i="33" s="1"/>
  <c r="X22" i="31"/>
  <c r="Y22" i="31" s="1"/>
  <c r="R22" i="31"/>
  <c r="C23" i="31" s="1"/>
  <c r="K23" i="31" s="1"/>
  <c r="M23" i="31" s="1"/>
  <c r="X26" i="32"/>
  <c r="Y26" i="32" s="1"/>
  <c r="R26" i="32"/>
  <c r="C27" i="32" s="1"/>
  <c r="X24" i="33" l="1"/>
  <c r="Y24" i="33" s="1"/>
  <c r="R24" i="33"/>
  <c r="C25" i="33" s="1"/>
  <c r="K25" i="33" s="1"/>
  <c r="M25" i="33" s="1"/>
  <c r="X23" i="31"/>
  <c r="Y23" i="31" s="1"/>
  <c r="R23" i="31"/>
  <c r="C24" i="31" s="1"/>
  <c r="K24" i="31" s="1"/>
  <c r="M24" i="31" s="1"/>
  <c r="X27" i="32"/>
  <c r="Y27" i="32" s="1"/>
  <c r="R27" i="32"/>
  <c r="C28" i="32" s="1"/>
  <c r="K28" i="32" s="1"/>
  <c r="M28" i="32" s="1"/>
  <c r="X25" i="33" l="1"/>
  <c r="Y25" i="33" s="1"/>
  <c r="R25" i="33"/>
  <c r="C26" i="33" s="1"/>
  <c r="K26" i="33" s="1"/>
  <c r="M26" i="33" s="1"/>
  <c r="X24" i="31"/>
  <c r="Y24" i="31" s="1"/>
  <c r="R24" i="31"/>
  <c r="C25" i="31" s="1"/>
  <c r="K25" i="31" s="1"/>
  <c r="M25" i="31" s="1"/>
  <c r="X28" i="32"/>
  <c r="Y28" i="32" s="1"/>
  <c r="R28" i="32"/>
  <c r="C29" i="32" s="1"/>
  <c r="X26" i="33" l="1"/>
  <c r="Y26" i="33" s="1"/>
  <c r="R26" i="33"/>
  <c r="C27" i="33" s="1"/>
  <c r="X25" i="31"/>
  <c r="Y25" i="31" s="1"/>
  <c r="R25" i="31"/>
  <c r="C26" i="31" s="1"/>
  <c r="K26" i="31" s="1"/>
  <c r="M26" i="31" s="1"/>
  <c r="X29" i="32"/>
  <c r="Y29" i="32" s="1"/>
  <c r="R29" i="32"/>
  <c r="C30" i="32" s="1"/>
  <c r="X27" i="33" l="1"/>
  <c r="Y27" i="33" s="1"/>
  <c r="R27" i="33"/>
  <c r="C28" i="33" s="1"/>
  <c r="K28" i="33" s="1"/>
  <c r="M28" i="33" s="1"/>
  <c r="X26" i="31"/>
  <c r="Y26" i="31" s="1"/>
  <c r="R26" i="31"/>
  <c r="C27" i="31" s="1"/>
  <c r="X30" i="32"/>
  <c r="Y30" i="32" s="1"/>
  <c r="R30" i="32"/>
  <c r="C31" i="32" s="1"/>
  <c r="K31" i="32" s="1"/>
  <c r="M31" i="32" s="1"/>
  <c r="X28" i="33" l="1"/>
  <c r="Y28" i="33" s="1"/>
  <c r="R28" i="33"/>
  <c r="C29" i="33" s="1"/>
  <c r="X27" i="31"/>
  <c r="Y27" i="31" s="1"/>
  <c r="R27" i="31"/>
  <c r="C28" i="31" s="1"/>
  <c r="K28" i="31" s="1"/>
  <c r="M28" i="31" s="1"/>
  <c r="X31" i="32"/>
  <c r="Y31" i="32" s="1"/>
  <c r="R31" i="32"/>
  <c r="C32" i="32" s="1"/>
  <c r="X29" i="33" l="1"/>
  <c r="Y29" i="33" s="1"/>
  <c r="R29" i="33"/>
  <c r="C30" i="33" s="1"/>
  <c r="X28" i="31"/>
  <c r="Y28" i="31" s="1"/>
  <c r="R28" i="31"/>
  <c r="C29" i="31" s="1"/>
  <c r="X32" i="32"/>
  <c r="Y32" i="32" s="1"/>
  <c r="R32" i="32"/>
  <c r="C33" i="32" s="1"/>
  <c r="X30" i="33" l="1"/>
  <c r="Y30" i="33" s="1"/>
  <c r="R30" i="33"/>
  <c r="C31" i="33" s="1"/>
  <c r="K31" i="33" s="1"/>
  <c r="M31" i="33" s="1"/>
  <c r="X29" i="31"/>
  <c r="Y29" i="31" s="1"/>
  <c r="R29" i="31"/>
  <c r="C30" i="31" s="1"/>
  <c r="X33" i="32"/>
  <c r="Y33" i="32" s="1"/>
  <c r="R33" i="32"/>
  <c r="C34" i="32" s="1"/>
  <c r="K34" i="32" s="1"/>
  <c r="M34" i="32" s="1"/>
  <c r="X31" i="33" l="1"/>
  <c r="Y31" i="33" s="1"/>
  <c r="R31" i="33"/>
  <c r="C32" i="33" s="1"/>
  <c r="X30" i="31"/>
  <c r="Y30" i="31" s="1"/>
  <c r="R30" i="31"/>
  <c r="C31" i="31" s="1"/>
  <c r="K31" i="31" s="1"/>
  <c r="M31" i="31" s="1"/>
  <c r="X34" i="32"/>
  <c r="Y34" i="32" s="1"/>
  <c r="R34" i="32"/>
  <c r="C35" i="32" s="1"/>
  <c r="K35" i="32" s="1"/>
  <c r="M35" i="32" s="1"/>
  <c r="X32" i="33" l="1"/>
  <c r="Y32" i="33" s="1"/>
  <c r="R32" i="33"/>
  <c r="C33" i="33" s="1"/>
  <c r="X31" i="31"/>
  <c r="Y31" i="31" s="1"/>
  <c r="R31" i="31"/>
  <c r="C32" i="31" s="1"/>
  <c r="X35" i="32"/>
  <c r="Y35" i="32" s="1"/>
  <c r="R35" i="32"/>
  <c r="C36" i="32" s="1"/>
  <c r="X33" i="33" l="1"/>
  <c r="Y33" i="33" s="1"/>
  <c r="R33" i="33"/>
  <c r="C34" i="33" s="1"/>
  <c r="K34" i="33" s="1"/>
  <c r="M34" i="33" s="1"/>
  <c r="X32" i="31"/>
  <c r="Y32" i="31" s="1"/>
  <c r="R32" i="31"/>
  <c r="C33" i="31" s="1"/>
  <c r="X36" i="32"/>
  <c r="Y36" i="32" s="1"/>
  <c r="R36" i="32"/>
  <c r="C37" i="32" s="1"/>
  <c r="K37" i="32" s="1"/>
  <c r="M37" i="32" s="1"/>
  <c r="X34" i="33" l="1"/>
  <c r="Y34" i="33" s="1"/>
  <c r="R34" i="33"/>
  <c r="C35" i="33" s="1"/>
  <c r="K35" i="33" s="1"/>
  <c r="M35" i="33" s="1"/>
  <c r="X33" i="31"/>
  <c r="Y33" i="31" s="1"/>
  <c r="R33" i="31"/>
  <c r="C34" i="31" s="1"/>
  <c r="K34" i="31" s="1"/>
  <c r="M34" i="31" s="1"/>
  <c r="X37" i="32"/>
  <c r="Y37" i="32" s="1"/>
  <c r="R37" i="32"/>
  <c r="C38" i="32" s="1"/>
  <c r="K38" i="32" s="1"/>
  <c r="M38" i="32" s="1"/>
  <c r="X35" i="33" l="1"/>
  <c r="Y35" i="33" s="1"/>
  <c r="R35" i="33"/>
  <c r="C36" i="33" s="1"/>
  <c r="X34" i="31"/>
  <c r="Y34" i="31" s="1"/>
  <c r="R34" i="31"/>
  <c r="C35" i="31" s="1"/>
  <c r="K35" i="31" s="1"/>
  <c r="M35" i="31" s="1"/>
  <c r="X38" i="32"/>
  <c r="Y38" i="32" s="1"/>
  <c r="R38" i="32"/>
  <c r="C39" i="32" s="1"/>
  <c r="K39" i="32" s="1"/>
  <c r="M39" i="32" s="1"/>
  <c r="X36" i="33" l="1"/>
  <c r="Y36" i="33" s="1"/>
  <c r="R36" i="33"/>
  <c r="C37" i="33" s="1"/>
  <c r="K37" i="33" s="1"/>
  <c r="M37" i="33" s="1"/>
  <c r="X35" i="31"/>
  <c r="Y35" i="31" s="1"/>
  <c r="R35" i="31"/>
  <c r="C36" i="31" s="1"/>
  <c r="X39" i="32"/>
  <c r="Y39" i="32" s="1"/>
  <c r="R39" i="32"/>
  <c r="C40" i="32" s="1"/>
  <c r="X37" i="33" l="1"/>
  <c r="Y37" i="33" s="1"/>
  <c r="R37" i="33"/>
  <c r="C38" i="33" s="1"/>
  <c r="K38" i="33" s="1"/>
  <c r="M38" i="33" s="1"/>
  <c r="X36" i="31"/>
  <c r="Y36" i="31" s="1"/>
  <c r="R36" i="31"/>
  <c r="C37" i="31" s="1"/>
  <c r="K37" i="31" s="1"/>
  <c r="M37" i="31" s="1"/>
  <c r="X40" i="32"/>
  <c r="Y40" i="32" s="1"/>
  <c r="R40" i="32"/>
  <c r="C41" i="32" s="1"/>
  <c r="X38" i="33" l="1"/>
  <c r="Y38" i="33" s="1"/>
  <c r="R38" i="33"/>
  <c r="C39" i="33" s="1"/>
  <c r="K39" i="33" s="1"/>
  <c r="M39" i="33" s="1"/>
  <c r="X37" i="31"/>
  <c r="Y37" i="31" s="1"/>
  <c r="R37" i="31"/>
  <c r="C38" i="31" s="1"/>
  <c r="K38" i="31" s="1"/>
  <c r="M38" i="31" s="1"/>
  <c r="X41" i="32"/>
  <c r="Y41" i="32" s="1"/>
  <c r="R41" i="32"/>
  <c r="C42" i="32" s="1"/>
  <c r="X39" i="33" l="1"/>
  <c r="Y39" i="33" s="1"/>
  <c r="R39" i="33"/>
  <c r="C40" i="33" s="1"/>
  <c r="X38" i="31"/>
  <c r="Y38" i="31" s="1"/>
  <c r="R38" i="31"/>
  <c r="C39" i="31" s="1"/>
  <c r="K39" i="31" s="1"/>
  <c r="M39" i="31" s="1"/>
  <c r="X42" i="32"/>
  <c r="Y42" i="32" s="1"/>
  <c r="R42" i="32"/>
  <c r="C43" i="32" s="1"/>
  <c r="X40" i="33" l="1"/>
  <c r="Y40" i="33" s="1"/>
  <c r="R40" i="33"/>
  <c r="C41" i="33" s="1"/>
  <c r="X39" i="31"/>
  <c r="Y39" i="31" s="1"/>
  <c r="R39" i="31"/>
  <c r="C40" i="31" s="1"/>
  <c r="X43" i="32"/>
  <c r="Y43" i="32" s="1"/>
  <c r="R43" i="32"/>
  <c r="C44" i="32" s="1"/>
  <c r="X41" i="33" l="1"/>
  <c r="Y41" i="33" s="1"/>
  <c r="R41" i="33"/>
  <c r="C42" i="33" s="1"/>
  <c r="X40" i="31"/>
  <c r="Y40" i="31" s="1"/>
  <c r="R40" i="31"/>
  <c r="C41" i="31" s="1"/>
  <c r="X44" i="32"/>
  <c r="Y44" i="32" s="1"/>
  <c r="R44" i="32"/>
  <c r="C45" i="32" s="1"/>
  <c r="X42" i="33" l="1"/>
  <c r="Y42" i="33" s="1"/>
  <c r="R42" i="33"/>
  <c r="C43" i="33" s="1"/>
  <c r="X41" i="31"/>
  <c r="Y41" i="31" s="1"/>
  <c r="R41" i="31"/>
  <c r="C42" i="31" s="1"/>
  <c r="X45" i="32"/>
  <c r="Y45" i="32" s="1"/>
  <c r="R45" i="32"/>
  <c r="C46" i="32" s="1"/>
  <c r="X43" i="33" l="1"/>
  <c r="Y43" i="33" s="1"/>
  <c r="R43" i="33"/>
  <c r="C44" i="33" s="1"/>
  <c r="X42" i="31"/>
  <c r="Y42" i="31" s="1"/>
  <c r="R42" i="31"/>
  <c r="C43" i="31" s="1"/>
  <c r="X46" i="32"/>
  <c r="Y46" i="32" s="1"/>
  <c r="R46" i="32"/>
  <c r="C47" i="32" s="1"/>
  <c r="X44" i="33" l="1"/>
  <c r="Y44" i="33" s="1"/>
  <c r="R44" i="33"/>
  <c r="C45" i="33" s="1"/>
  <c r="X43" i="31"/>
  <c r="Y43" i="31" s="1"/>
  <c r="R43" i="31"/>
  <c r="C44" i="31" s="1"/>
  <c r="X47" i="32"/>
  <c r="Y47" i="32" s="1"/>
  <c r="R47" i="32"/>
  <c r="C48" i="32" s="1"/>
  <c r="X45" i="33" l="1"/>
  <c r="Y45" i="33" s="1"/>
  <c r="R45" i="33"/>
  <c r="C46" i="33" s="1"/>
  <c r="X44" i="31"/>
  <c r="Y44" i="31" s="1"/>
  <c r="R44" i="31"/>
  <c r="C45" i="31" s="1"/>
  <c r="X48" i="32"/>
  <c r="Y48" i="32" s="1"/>
  <c r="R48" i="32"/>
  <c r="X46" i="33" l="1"/>
  <c r="Y46" i="33" s="1"/>
  <c r="R46" i="33"/>
  <c r="C47" i="33" s="1"/>
  <c r="X45" i="31"/>
  <c r="Y45" i="31" s="1"/>
  <c r="R45" i="31"/>
  <c r="C46" i="31" s="1"/>
  <c r="C49" i="32"/>
  <c r="R49" i="32" l="1"/>
  <c r="C50" i="32" s="1"/>
  <c r="R50" i="32" s="1"/>
  <c r="C51" i="32" s="1"/>
  <c r="X47" i="33"/>
  <c r="Y47" i="33" s="1"/>
  <c r="R47" i="33"/>
  <c r="C48" i="33" s="1"/>
  <c r="X46" i="31"/>
  <c r="Y46" i="31" s="1"/>
  <c r="R46" i="31"/>
  <c r="C47" i="31" s="1"/>
  <c r="X49" i="32"/>
  <c r="Y49" i="32" s="1"/>
  <c r="R51" i="32" l="1"/>
  <c r="C52" i="32" s="1"/>
  <c r="X50" i="32"/>
  <c r="Y50" i="32" s="1"/>
  <c r="X48" i="33"/>
  <c r="Y48" i="33" s="1"/>
  <c r="R48" i="33"/>
  <c r="C49" i="33" s="1"/>
  <c r="X47" i="31"/>
  <c r="Y47" i="31" s="1"/>
  <c r="R47" i="31"/>
  <c r="C48" i="31" s="1"/>
  <c r="X51" i="32" l="1"/>
  <c r="Y51" i="32" s="1"/>
  <c r="X52" i="32"/>
  <c r="Y52" i="32" s="1"/>
  <c r="R52" i="32"/>
  <c r="C53" i="32" s="1"/>
  <c r="X49" i="33"/>
  <c r="Y49" i="33" s="1"/>
  <c r="R49" i="33"/>
  <c r="C50" i="33" s="1"/>
  <c r="X48" i="31"/>
  <c r="Y48" i="31" s="1"/>
  <c r="R48" i="31"/>
  <c r="X53" i="32" l="1"/>
  <c r="Y53" i="32" s="1"/>
  <c r="R53" i="32"/>
  <c r="X50" i="33"/>
  <c r="Y50" i="33" s="1"/>
  <c r="R50" i="33"/>
  <c r="C51" i="33" s="1"/>
  <c r="C49" i="31"/>
  <c r="R49" i="31" l="1"/>
  <c r="C50" i="31" s="1"/>
  <c r="R50" i="31" s="1"/>
  <c r="C54" i="32"/>
  <c r="X51" i="33"/>
  <c r="Y51" i="33" s="1"/>
  <c r="R51" i="33"/>
  <c r="C52" i="33" s="1"/>
  <c r="X49" i="31"/>
  <c r="Y49" i="31" s="1"/>
  <c r="C51" i="31" l="1"/>
  <c r="X50" i="31"/>
  <c r="Y50" i="31" s="1"/>
  <c r="X54" i="32"/>
  <c r="Y54" i="32" s="1"/>
  <c r="R54" i="32"/>
  <c r="X52" i="33"/>
  <c r="Y52" i="33" s="1"/>
  <c r="R52" i="33"/>
  <c r="C53" i="33" s="1"/>
  <c r="X51" i="31" l="1"/>
  <c r="Y51" i="31" s="1"/>
  <c r="R51" i="31"/>
  <c r="C55" i="32"/>
  <c r="X53" i="33"/>
  <c r="Y53" i="33" s="1"/>
  <c r="R53" i="33"/>
  <c r="C54" i="33" s="1"/>
  <c r="C52" i="31" l="1"/>
  <c r="X55" i="32"/>
  <c r="Y55" i="32" s="1"/>
  <c r="R55" i="32"/>
  <c r="C56" i="32" s="1"/>
  <c r="X54" i="33"/>
  <c r="Y54" i="33" s="1"/>
  <c r="R54" i="33"/>
  <c r="C55" i="33" s="1"/>
  <c r="X52" i="31" l="1"/>
  <c r="Y52" i="31" s="1"/>
  <c r="R52" i="31"/>
  <c r="X56" i="32"/>
  <c r="Y56" i="32" s="1"/>
  <c r="R56" i="32"/>
  <c r="C57" i="32" s="1"/>
  <c r="X55" i="33"/>
  <c r="Y55" i="33" s="1"/>
  <c r="R55" i="33"/>
  <c r="C56" i="33" s="1"/>
  <c r="C53" i="31" l="1"/>
  <c r="X57" i="32"/>
  <c r="Y57" i="32" s="1"/>
  <c r="R57" i="32"/>
  <c r="C58" i="32" s="1"/>
  <c r="X56" i="33"/>
  <c r="Y56" i="33" s="1"/>
  <c r="R56" i="33"/>
  <c r="C57" i="33" s="1"/>
  <c r="X53" i="31" l="1"/>
  <c r="Y53" i="31" s="1"/>
  <c r="R53" i="31"/>
  <c r="X58" i="32"/>
  <c r="Y58" i="32" s="1"/>
  <c r="R58" i="32"/>
  <c r="C59" i="32" s="1"/>
  <c r="X57" i="33"/>
  <c r="Y57" i="33" s="1"/>
  <c r="R57" i="33"/>
  <c r="C58" i="33" s="1"/>
  <c r="C54" i="31" l="1"/>
  <c r="X59" i="32"/>
  <c r="Y59" i="32" s="1"/>
  <c r="R59" i="32"/>
  <c r="C60" i="32" s="1"/>
  <c r="X58" i="33"/>
  <c r="Y58" i="33" s="1"/>
  <c r="R58" i="33"/>
  <c r="C59" i="33" s="1"/>
  <c r="X54" i="31" l="1"/>
  <c r="Y54" i="31" s="1"/>
  <c r="R54" i="31"/>
  <c r="X60" i="32"/>
  <c r="Y60" i="32" s="1"/>
  <c r="R60" i="32"/>
  <c r="C61" i="32" s="1"/>
  <c r="X59" i="33"/>
  <c r="Y59" i="33" s="1"/>
  <c r="R59" i="33"/>
  <c r="C60" i="33" s="1"/>
  <c r="C55" i="31" l="1"/>
  <c r="X61" i="32"/>
  <c r="Y61" i="32" s="1"/>
  <c r="R61" i="32"/>
  <c r="C62" i="32" s="1"/>
  <c r="X60" i="33"/>
  <c r="Y60" i="33" s="1"/>
  <c r="R60" i="33"/>
  <c r="C61" i="33" s="1"/>
  <c r="X55" i="31" l="1"/>
  <c r="Y55" i="31" s="1"/>
  <c r="R55" i="31"/>
  <c r="C56" i="31" s="1"/>
  <c r="X62" i="32"/>
  <c r="Y62" i="32" s="1"/>
  <c r="R62" i="32"/>
  <c r="C63" i="32" s="1"/>
  <c r="X61" i="33"/>
  <c r="Y61" i="33" s="1"/>
  <c r="R61" i="33"/>
  <c r="C62" i="33" s="1"/>
  <c r="X56" i="31" l="1"/>
  <c r="Y56" i="31" s="1"/>
  <c r="R56" i="31"/>
  <c r="C57" i="31" s="1"/>
  <c r="X63" i="32"/>
  <c r="Y63" i="32" s="1"/>
  <c r="R63" i="32"/>
  <c r="C64" i="32" s="1"/>
  <c r="X62" i="33"/>
  <c r="Y62" i="33" s="1"/>
  <c r="R62" i="33"/>
  <c r="C63" i="33" s="1"/>
  <c r="X57" i="31" l="1"/>
  <c r="Y57" i="31" s="1"/>
  <c r="R57" i="31"/>
  <c r="C58" i="31" s="1"/>
  <c r="X64" i="32"/>
  <c r="Y64" i="32" s="1"/>
  <c r="R64" i="32"/>
  <c r="C65" i="32" s="1"/>
  <c r="X63" i="33"/>
  <c r="Y63" i="33" s="1"/>
  <c r="R63" i="33"/>
  <c r="C64" i="33" s="1"/>
  <c r="X58" i="31" l="1"/>
  <c r="Y58" i="31" s="1"/>
  <c r="R58" i="31"/>
  <c r="C59" i="31" s="1"/>
  <c r="X65" i="32"/>
  <c r="Y65" i="32" s="1"/>
  <c r="R65" i="32"/>
  <c r="C66" i="32" s="1"/>
  <c r="X64" i="33"/>
  <c r="Y64" i="33" s="1"/>
  <c r="R64" i="33"/>
  <c r="C65" i="33" s="1"/>
  <c r="X59" i="31" l="1"/>
  <c r="Y59" i="31" s="1"/>
  <c r="R59" i="31"/>
  <c r="C60" i="31" s="1"/>
  <c r="X66" i="32"/>
  <c r="Y66" i="32" s="1"/>
  <c r="R66" i="32"/>
  <c r="C67" i="32" s="1"/>
  <c r="X65" i="33"/>
  <c r="Y65" i="33" s="1"/>
  <c r="R65" i="33"/>
  <c r="C66" i="33" s="1"/>
  <c r="X60" i="31" l="1"/>
  <c r="Y60" i="31" s="1"/>
  <c r="R60" i="31"/>
  <c r="C61" i="31" s="1"/>
  <c r="X67" i="32"/>
  <c r="Y67" i="32" s="1"/>
  <c r="R67" i="32"/>
  <c r="C68" i="32" s="1"/>
  <c r="X66" i="33"/>
  <c r="Y66" i="33" s="1"/>
  <c r="R66" i="33"/>
  <c r="C67" i="33" s="1"/>
  <c r="X61" i="31" l="1"/>
  <c r="Y61" i="31" s="1"/>
  <c r="R61" i="31"/>
  <c r="C62" i="31" s="1"/>
  <c r="X68" i="32"/>
  <c r="Y68" i="32" s="1"/>
  <c r="R68" i="32"/>
  <c r="C69" i="32" s="1"/>
  <c r="X67" i="33"/>
  <c r="Y67" i="33" s="1"/>
  <c r="R67" i="33"/>
  <c r="C68" i="33" s="1"/>
  <c r="X62" i="31" l="1"/>
  <c r="Y62" i="31" s="1"/>
  <c r="R62" i="31"/>
  <c r="C63" i="31" s="1"/>
  <c r="X69" i="32"/>
  <c r="Y69" i="32" s="1"/>
  <c r="R69" i="32"/>
  <c r="X68" i="33"/>
  <c r="Y68" i="33" s="1"/>
  <c r="R68" i="33"/>
  <c r="C69" i="33" s="1"/>
  <c r="X63" i="31" l="1"/>
  <c r="Y63" i="31" s="1"/>
  <c r="R63" i="31"/>
  <c r="C64" i="31" s="1"/>
  <c r="C70" i="32"/>
  <c r="G5" i="32"/>
  <c r="C5" i="32"/>
  <c r="D4" i="32"/>
  <c r="P2" i="32" s="1"/>
  <c r="E5" i="32"/>
  <c r="X69" i="33"/>
  <c r="Y69" i="33" s="1"/>
  <c r="R69" i="33"/>
  <c r="X64" i="31" l="1"/>
  <c r="Y64" i="31" s="1"/>
  <c r="R64" i="31"/>
  <c r="C65" i="31" s="1"/>
  <c r="X70" i="32"/>
  <c r="Y70" i="32" s="1"/>
  <c r="P4" i="32" s="1"/>
  <c r="L4" i="32"/>
  <c r="I5" i="32"/>
  <c r="C70" i="33"/>
  <c r="X65" i="31" l="1"/>
  <c r="Y65" i="31" s="1"/>
  <c r="R65" i="31"/>
  <c r="C66" i="31" s="1"/>
  <c r="X70" i="33"/>
  <c r="Y70" i="33" s="1"/>
  <c r="R70" i="33"/>
  <c r="X66" i="31" l="1"/>
  <c r="Y66" i="31" s="1"/>
  <c r="R66" i="31"/>
  <c r="C67" i="31" s="1"/>
  <c r="C71" i="33"/>
  <c r="X67" i="31" l="1"/>
  <c r="Y67" i="31" s="1"/>
  <c r="R67" i="31"/>
  <c r="C68" i="31" s="1"/>
  <c r="X71" i="33"/>
  <c r="Y71" i="33" s="1"/>
  <c r="R71" i="33"/>
  <c r="X68" i="31" l="1"/>
  <c r="Y68" i="31" s="1"/>
  <c r="R68" i="31"/>
  <c r="C69" i="31" s="1"/>
  <c r="C72" i="33"/>
  <c r="X69" i="31" l="1"/>
  <c r="Y69" i="31" s="1"/>
  <c r="R69" i="31"/>
  <c r="X72" i="33"/>
  <c r="Y72" i="33" s="1"/>
  <c r="R72" i="33"/>
  <c r="C70" i="31" l="1"/>
  <c r="D4" i="31"/>
  <c r="P2" i="31" s="1"/>
  <c r="E5" i="31"/>
  <c r="G5" i="31"/>
  <c r="C5" i="31"/>
  <c r="C73" i="33"/>
  <c r="X70" i="31" l="1"/>
  <c r="Y70" i="31" s="1"/>
  <c r="P4" i="31" s="1"/>
  <c r="L4" i="31"/>
  <c r="I5" i="31"/>
  <c r="X73" i="33"/>
  <c r="Y73" i="33" s="1"/>
  <c r="R73" i="33"/>
  <c r="C74" i="33" l="1"/>
  <c r="X74" i="33" l="1"/>
  <c r="Y74" i="33" s="1"/>
  <c r="R74" i="33"/>
  <c r="C75" i="33" l="1"/>
  <c r="X75" i="33" l="1"/>
  <c r="Y75" i="33" s="1"/>
  <c r="R75" i="33"/>
  <c r="C76" i="33" l="1"/>
  <c r="X76" i="33" s="1"/>
  <c r="Y76" i="33" s="1"/>
  <c r="P4" i="33" s="1"/>
  <c r="G5" i="33"/>
  <c r="D4" i="33"/>
  <c r="P2" i="33" s="1"/>
  <c r="C5" i="33"/>
  <c r="E5" i="33"/>
  <c r="I5" i="33" l="1"/>
</calcChain>
</file>

<file path=xl/sharedStrings.xml><?xml version="1.0" encoding="utf-8"?>
<sst xmlns="http://schemas.openxmlformats.org/spreadsheetml/2006/main" count="399" uniqueCount="83">
  <si>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</si>
  <si>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</si>
  <si>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</si>
  <si>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</si>
  <si>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</si>
  <si>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</si>
  <si>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</si>
  <si>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</si>
  <si>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</si>
  <si>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</si>
  <si>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</si>
  <si>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</si>
  <si>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</si>
  <si>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</si>
  <si>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</si>
  <si>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</si>
  <si>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</si>
  <si>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</si>
  <si>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</si>
  <si>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</si>
  <si>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</si>
  <si>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</si>
  <si>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</si>
  <si>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</si>
  <si>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</si>
  <si>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</si>
  <si>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</si>
  <si>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</si>
  <si>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</si>
  <si>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</si>
  <si>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</si>
  <si>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</si>
  <si>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</si>
  <si>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</si>
  <si>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</si>
  <si>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</si>
  <si>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</si>
  <si>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</si>
  <si>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</si>
  <si>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</si>
  <si>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</si>
  <si>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</si>
  <si>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</si>
  <si>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</si>
  <si>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</si>
  <si>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</si>
  <si>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</si>
  <si>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</si>
  <si>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</si>
  <si>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</si>
  <si>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</si>
  <si>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</si>
  <si>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</si>
  <si>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</si>
  <si>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</si>
  <si>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</si>
  <si>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</si>
  <si>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</si>
  <si>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</si>
  <si>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</si>
  <si>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</si>
  <si>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</si>
  <si>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</si>
  <si>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</si>
  <si>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</si>
  <si>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</si>
  <si>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CADJPY</t>
    <phoneticPr fontId="2"/>
  </si>
  <si>
    <t>４時間足</t>
    <rPh sb="1" eb="3">
      <t>ジカン</t>
    </rPh>
    <rPh sb="3" eb="4">
      <t>アシ</t>
    </rPh>
    <phoneticPr fontId="3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</si>
  <si>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</si>
  <si>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</si>
  <si>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</si>
  <si>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</si>
  <si>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</si>
  <si>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</si>
  <si>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</si>
  <si>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</si>
  <si>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</si>
  <si>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ＥＢの出現に波がある通貨もありますが、このペアはそれほどでもないようです。</t>
    <rPh sb="3" eb="5">
      <t>シュツゲン</t>
    </rPh>
    <rPh sb="6" eb="7">
      <t>ナミ</t>
    </rPh>
    <rPh sb="10" eb="12">
      <t>ツウカ</t>
    </rPh>
    <phoneticPr fontId="2"/>
  </si>
  <si>
    <t>　４時間足検証をつづけます</t>
    <rPh sb="2" eb="4">
      <t>ジカン</t>
    </rPh>
    <rPh sb="4" eb="5">
      <t>アシ</t>
    </rPh>
    <rPh sb="5" eb="7">
      <t>ケンショウ</t>
    </rPh>
    <phoneticPr fontId="2"/>
  </si>
  <si>
    <t>４時間足ですと自分の設定したルールではエントリー回数は少ないような気がします。ペアを増やすか別ルールを検証するかの選択になると思います。</t>
    <rPh sb="1" eb="3">
      <t>ジカン</t>
    </rPh>
    <rPh sb="3" eb="4">
      <t>アシ</t>
    </rPh>
    <rPh sb="7" eb="9">
      <t>ジブン</t>
    </rPh>
    <rPh sb="10" eb="12">
      <t>セッテイ</t>
    </rPh>
    <rPh sb="24" eb="26">
      <t>カイスウ</t>
    </rPh>
    <rPh sb="27" eb="28">
      <t>スク</t>
    </rPh>
    <rPh sb="33" eb="34">
      <t>キ</t>
    </rPh>
    <rPh sb="42" eb="43">
      <t>フ</t>
    </rPh>
    <rPh sb="46" eb="47">
      <t>ベツ</t>
    </rPh>
    <rPh sb="51" eb="53">
      <t>ケンショウ</t>
    </rPh>
    <rPh sb="57" eb="59">
      <t>センタク</t>
    </rPh>
    <rPh sb="63" eb="64">
      <t>オモ</t>
    </rPh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</si>
  <si>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</si>
  <si>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No.</t>
    <phoneticPr fontId="3"/>
  </si>
  <si>
    <t>追加ルール
日足の動きと同じ方向を向いているときはエントリー。反対方向であればエントリー見送り。</t>
    <rPh sb="0" eb="2">
      <t>ツイカ</t>
    </rPh>
    <rPh sb="6" eb="8">
      <t>ヒアシ</t>
    </rPh>
    <rPh sb="9" eb="10">
      <t>ウゴ</t>
    </rPh>
    <rPh sb="12" eb="13">
      <t>オナ</t>
    </rPh>
    <rPh sb="14" eb="16">
      <t>ホウコウ</t>
    </rPh>
    <rPh sb="17" eb="18">
      <t>ム</t>
    </rPh>
    <rPh sb="31" eb="33">
      <t>ハンタイ</t>
    </rPh>
    <rPh sb="33" eb="35">
      <t>ホウコウ</t>
    </rPh>
    <rPh sb="44" eb="46">
      <t>ミオク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</si>
</sst>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58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30</xdr:row>
      <xdr:rowOff>173715</xdr:rowOff>
    </xdr:to>
    <xdr:pic>
      <xdr:nvPicPr>
        <xdr:cNvPr id="2" name="図 1" descr="2019-07-22_17h48_45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173715</xdr:rowOff>
    </xdr:to>
    <xdr:pic>
      <xdr:nvPicPr>
        <xdr:cNvPr id="3" name="図 2" descr="2019-07-22_17h52_17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452216</xdr:colOff>
      <xdr:row>94</xdr:row>
      <xdr:rowOff>173715</xdr:rowOff>
    </xdr:to>
    <xdr:pic>
      <xdr:nvPicPr>
        <xdr:cNvPr id="4" name="図 3" descr="2019-07-22_17h58_0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5" name="図 4" descr="2019-07-22_18h02_59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6" name="図 5" descr="2019-07-22_18h06_09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7" name="図 6" descr="2019-07-22_18h09_4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8" name="図 7" descr="2019-07-22_18h29_14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9" name="図 8" descr="2019-07-22_18h33_41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173715</xdr:rowOff>
    </xdr:to>
    <xdr:pic>
      <xdr:nvPicPr>
        <xdr:cNvPr id="10" name="図 9" descr="2019-07-22_18h38_45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452216</xdr:colOff>
      <xdr:row>318</xdr:row>
      <xdr:rowOff>173715</xdr:rowOff>
    </xdr:to>
    <xdr:pic>
      <xdr:nvPicPr>
        <xdr:cNvPr id="11" name="図 10" descr="2019-07-22_18h59_51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234516" cy="56029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inorikazu&#65289;&#26908;&#35388;&#29992;&#12456;&#12463;&#12475;&#12523;CAJ4-EB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 refreshError="1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46</v>
      </c>
    </row>
    <row r="3" spans="1:2" x14ac:dyDescent="0.15">
      <c r="A3">
        <v>100000</v>
      </c>
    </row>
    <row r="5" spans="1:2" x14ac:dyDescent="0.15">
      <c r="A5" t="s">
        <v>47</v>
      </c>
    </row>
    <row r="6" spans="1:2" x14ac:dyDescent="0.15">
      <c r="A6" t="s">
        <v>54</v>
      </c>
      <c r="B6">
        <v>90</v>
      </c>
    </row>
    <row r="7" spans="1:2" x14ac:dyDescent="0.15">
      <c r="A7" t="s">
        <v>53</v>
      </c>
      <c r="B7">
        <v>90</v>
      </c>
    </row>
    <row r="8" spans="1:2" x14ac:dyDescent="0.15">
      <c r="A8" t="s">
        <v>51</v>
      </c>
      <c r="B8">
        <v>110</v>
      </c>
    </row>
    <row r="9" spans="1:2" x14ac:dyDescent="0.15">
      <c r="A9" t="s">
        <v>49</v>
      </c>
      <c r="B9">
        <v>120</v>
      </c>
    </row>
    <row r="10" spans="1:2" x14ac:dyDescent="0.15">
      <c r="A10" t="s">
        <v>50</v>
      </c>
      <c r="B10">
        <v>150</v>
      </c>
    </row>
    <row r="11" spans="1:2" x14ac:dyDescent="0.15">
      <c r="A11" t="s">
        <v>55</v>
      </c>
      <c r="B11">
        <v>100</v>
      </c>
    </row>
    <row r="12" spans="1:2" x14ac:dyDescent="0.15">
      <c r="A12" t="s">
        <v>52</v>
      </c>
      <c r="B12">
        <v>80</v>
      </c>
    </row>
    <row r="13" spans="1:2" x14ac:dyDescent="0.15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34" activePane="bottomLeft" state="frozen"/>
      <selection pane="bottomLeft" activeCell="S3" sqref="S3:X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8" t="s">
        <v>5</v>
      </c>
      <c r="C2" s="78"/>
      <c r="D2" s="89" t="s">
        <v>66</v>
      </c>
      <c r="E2" s="89"/>
      <c r="F2" s="78" t="s">
        <v>6</v>
      </c>
      <c r="G2" s="78"/>
      <c r="H2" s="81" t="s">
        <v>67</v>
      </c>
      <c r="I2" s="81"/>
      <c r="J2" s="78" t="s">
        <v>7</v>
      </c>
      <c r="K2" s="78"/>
      <c r="L2" s="88">
        <v>100000</v>
      </c>
      <c r="M2" s="89"/>
      <c r="N2" s="78" t="s">
        <v>8</v>
      </c>
      <c r="O2" s="78"/>
      <c r="P2" s="83">
        <f>SUM(L2,D4)</f>
        <v>139437.99370860669</v>
      </c>
      <c r="Q2" s="81"/>
      <c r="R2" s="1"/>
      <c r="S2" s="1"/>
      <c r="T2" s="1"/>
    </row>
    <row r="3" spans="2:25" ht="57" customHeight="1" x14ac:dyDescent="0.15">
      <c r="B3" s="78" t="s">
        <v>9</v>
      </c>
      <c r="C3" s="78"/>
      <c r="D3" s="90" t="s">
        <v>80</v>
      </c>
      <c r="E3" s="90"/>
      <c r="F3" s="90"/>
      <c r="G3" s="90"/>
      <c r="H3" s="90"/>
      <c r="I3" s="90"/>
      <c r="J3" s="78" t="s">
        <v>10</v>
      </c>
      <c r="K3" s="78"/>
      <c r="L3" s="90" t="s">
        <v>60</v>
      </c>
      <c r="M3" s="91"/>
      <c r="N3" s="91"/>
      <c r="O3" s="91"/>
      <c r="P3" s="91"/>
      <c r="Q3" s="91"/>
      <c r="R3" s="1"/>
      <c r="S3" s="96" t="s">
        <v>82</v>
      </c>
      <c r="T3" s="96"/>
      <c r="U3" s="96"/>
      <c r="V3" s="96"/>
      <c r="W3" s="96"/>
      <c r="X3" s="96"/>
    </row>
    <row r="4" spans="2:25" x14ac:dyDescent="0.15">
      <c r="B4" s="78" t="s">
        <v>11</v>
      </c>
      <c r="C4" s="78"/>
      <c r="D4" s="79">
        <f>SUM($R$9:$S$993)</f>
        <v>39437.993708606708</v>
      </c>
      <c r="E4" s="79"/>
      <c r="F4" s="78" t="s">
        <v>12</v>
      </c>
      <c r="G4" s="78"/>
      <c r="H4" s="80">
        <f>SUM($T$9:$U$108)</f>
        <v>775.00000000000114</v>
      </c>
      <c r="I4" s="81"/>
      <c r="J4" s="82"/>
      <c r="K4" s="82"/>
      <c r="L4" s="83"/>
      <c r="M4" s="83"/>
      <c r="N4" s="82" t="s">
        <v>57</v>
      </c>
      <c r="O4" s="82"/>
      <c r="P4" s="84">
        <f>MAX(Y:Y)</f>
        <v>6.2314198782961183E-2</v>
      </c>
      <c r="Q4" s="84"/>
      <c r="R4" s="1"/>
      <c r="S4" s="1"/>
      <c r="T4" s="1"/>
    </row>
    <row r="5" spans="2:25" x14ac:dyDescent="0.15">
      <c r="B5" s="39" t="s">
        <v>15</v>
      </c>
      <c r="C5" s="2">
        <f>COUNTIF($R$9:$R$990,"&gt;0")</f>
        <v>20</v>
      </c>
      <c r="D5" s="38" t="s">
        <v>16</v>
      </c>
      <c r="E5" s="15">
        <f>COUNTIF($R$9:$R$990,"&lt;0")</f>
        <v>13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0.60606060606060608</v>
      </c>
      <c r="J5" s="85" t="s">
        <v>19</v>
      </c>
      <c r="K5" s="78"/>
      <c r="L5" s="86">
        <f>MAX(V9:V993)</f>
        <v>4</v>
      </c>
      <c r="M5" s="87"/>
      <c r="N5" s="17" t="s">
        <v>20</v>
      </c>
      <c r="O5" s="9"/>
      <c r="P5" s="86">
        <f>MAX(W9:W993)</f>
        <v>2</v>
      </c>
      <c r="Q5" s="8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 t="s">
        <v>65</v>
      </c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56</v>
      </c>
    </row>
    <row r="9" spans="2:25" x14ac:dyDescent="0.15">
      <c r="B9" s="40">
        <v>1</v>
      </c>
      <c r="C9" s="50">
        <f>L2</f>
        <v>100000</v>
      </c>
      <c r="D9" s="50"/>
      <c r="E9" s="45">
        <v>2013</v>
      </c>
      <c r="F9" s="8">
        <v>43531</v>
      </c>
      <c r="G9" s="45" t="s">
        <v>4</v>
      </c>
      <c r="H9" s="51">
        <v>91.43</v>
      </c>
      <c r="I9" s="51"/>
      <c r="J9" s="45">
        <v>55</v>
      </c>
      <c r="K9" s="52">
        <f t="shared" ref="K9:K42" si="0">IF(J9="","",C9*0.03)</f>
        <v>3000</v>
      </c>
      <c r="L9" s="53"/>
      <c r="M9" s="6">
        <f>IF(J9="","",(K9/J9)/LOOKUP(RIGHT($D$2,3),[1]定数!$A$6:$A$13,[1]定数!$B$6:$B$13))</f>
        <v>0.54545454545454541</v>
      </c>
      <c r="N9" s="45">
        <v>2013</v>
      </c>
      <c r="O9" s="8">
        <v>43531</v>
      </c>
      <c r="P9" s="51">
        <v>92.12</v>
      </c>
      <c r="Q9" s="51"/>
      <c r="R9" s="54">
        <f>IF(P9="","",T9*M9*LOOKUP(RIGHT($D$2,3),定数!$A$6:$A$13,定数!$B$6:$B$13))</f>
        <v>3763.6363636363512</v>
      </c>
      <c r="S9" s="54"/>
      <c r="T9" s="55">
        <f>IF(P9="","",IF(G9="買",(P9-H9),(H9-P9))*IF(RIGHT($D$2,3)="JPY",100,10000))</f>
        <v>68.999999999999773</v>
      </c>
      <c r="U9" s="5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50">
        <f t="shared" ref="C10:C73" si="1">IF(R9="","",C9+R9)</f>
        <v>103763.63636363635</v>
      </c>
      <c r="D10" s="50"/>
      <c r="E10" s="45">
        <v>2013</v>
      </c>
      <c r="F10" s="8">
        <v>43565</v>
      </c>
      <c r="G10" s="45" t="s">
        <v>4</v>
      </c>
      <c r="H10" s="51">
        <v>98.33</v>
      </c>
      <c r="I10" s="51"/>
      <c r="J10" s="45">
        <v>83</v>
      </c>
      <c r="K10" s="52">
        <f t="shared" si="0"/>
        <v>3112.9090909090905</v>
      </c>
      <c r="L10" s="53"/>
      <c r="M10" s="6">
        <f>IF(J10="","",(K10/J10)/LOOKUP(RIGHT($D$2,3),[1]定数!$A$6:$A$13,[1]定数!$B$6:$B$13))</f>
        <v>0.37504928806133619</v>
      </c>
      <c r="N10" s="45">
        <v>2013</v>
      </c>
      <c r="O10" s="8">
        <v>43567</v>
      </c>
      <c r="P10" s="51">
        <v>97.47</v>
      </c>
      <c r="Q10" s="51"/>
      <c r="R10" s="54">
        <f>IF(P10="","",T10*M10*LOOKUP(RIGHT($D$2,3),定数!$A$6:$A$13,定数!$B$6:$B$13))</f>
        <v>-3225.4238773274892</v>
      </c>
      <c r="S10" s="54"/>
      <c r="T10" s="55">
        <f>IF(P10="","",IF(G10="買",(P10-H10),(H10-P10))*IF(RIGHT($D$2,3)="JPY",100,10000))</f>
        <v>-85.999999999999943</v>
      </c>
      <c r="U10" s="55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103763.63636363635</v>
      </c>
    </row>
    <row r="11" spans="2:25" x14ac:dyDescent="0.15">
      <c r="B11" s="40">
        <v>3</v>
      </c>
      <c r="C11" s="50">
        <f t="shared" si="1"/>
        <v>100538.21248630887</v>
      </c>
      <c r="D11" s="50"/>
      <c r="E11" s="45">
        <v>2013</v>
      </c>
      <c r="F11" s="8">
        <v>43640</v>
      </c>
      <c r="G11" s="45" t="s">
        <v>3</v>
      </c>
      <c r="H11" s="51">
        <v>92.84</v>
      </c>
      <c r="I11" s="51"/>
      <c r="J11" s="45">
        <v>114</v>
      </c>
      <c r="K11" s="52">
        <f t="shared" si="0"/>
        <v>3016.1463745892661</v>
      </c>
      <c r="L11" s="53"/>
      <c r="M11" s="6">
        <f>IF(J11="","",(K11/J11)/LOOKUP(RIGHT($D$2,3),[1]定数!$A$6:$A$13,[1]定数!$B$6:$B$13))</f>
        <v>0.26457424338502333</v>
      </c>
      <c r="N11" s="45">
        <v>2013</v>
      </c>
      <c r="O11" s="8">
        <v>43643</v>
      </c>
      <c r="P11" s="51">
        <v>94.01</v>
      </c>
      <c r="Q11" s="51"/>
      <c r="R11" s="54">
        <f>IF(P11="","",T11*M11*LOOKUP(RIGHT($D$2,3),定数!$A$6:$A$13,定数!$B$6:$B$13))</f>
        <v>-3095.5186476047775</v>
      </c>
      <c r="S11" s="54"/>
      <c r="T11" s="55">
        <f>IF(P11="","",IF(G11="買",(P11-H11),(H11-P11))*IF(RIGHT($D$2,3)="JPY",100,10000))</f>
        <v>-117.00000000000017</v>
      </c>
      <c r="U11" s="55"/>
      <c r="V11" s="22">
        <f t="shared" si="2"/>
        <v>0</v>
      </c>
      <c r="W11">
        <f t="shared" si="3"/>
        <v>2</v>
      </c>
      <c r="X11" s="41">
        <f>IF(C11&lt;&gt;"",MAX(X10,C11),"")</f>
        <v>103763.63636363635</v>
      </c>
      <c r="Y11" s="42">
        <f>IF(X11&lt;&gt;"",1-(C11/X11),"")</f>
        <v>3.1084337349397528E-2</v>
      </c>
    </row>
    <row r="12" spans="2:25" x14ac:dyDescent="0.15">
      <c r="B12" s="40">
        <v>4</v>
      </c>
      <c r="C12" s="50">
        <f t="shared" si="1"/>
        <v>97442.693838704086</v>
      </c>
      <c r="D12" s="50"/>
      <c r="E12" s="45">
        <v>2013</v>
      </c>
      <c r="F12" s="8">
        <v>43683</v>
      </c>
      <c r="G12" s="45" t="s">
        <v>3</v>
      </c>
      <c r="H12" s="51">
        <v>94.4</v>
      </c>
      <c r="I12" s="51"/>
      <c r="J12" s="45">
        <v>70</v>
      </c>
      <c r="K12" s="52">
        <f t="shared" si="0"/>
        <v>2923.2808151611225</v>
      </c>
      <c r="L12" s="53"/>
      <c r="M12" s="6">
        <f>IF(J12="","",(K12/J12)/LOOKUP(RIGHT($D$2,3),[1]定数!$A$6:$A$13,[1]定数!$B$6:$B$13))</f>
        <v>0.41761154502301751</v>
      </c>
      <c r="N12" s="45">
        <v>2013</v>
      </c>
      <c r="O12" s="8">
        <v>43684</v>
      </c>
      <c r="P12" s="51">
        <v>93.52</v>
      </c>
      <c r="Q12" s="51"/>
      <c r="R12" s="54">
        <f>IF(P12="","",T12*M12*LOOKUP(RIGHT($D$2,3),定数!$A$6:$A$13,定数!$B$6:$B$13))</f>
        <v>3674.9815962025941</v>
      </c>
      <c r="S12" s="54"/>
      <c r="T12" s="55">
        <f t="shared" ref="T12:T75" si="4">IF(P12="","",IF(G12="買",(P12-H12),(H12-P12))*IF(RIGHT($D$2,3)="JPY",100,10000))</f>
        <v>88.000000000000966</v>
      </c>
      <c r="U12" s="55"/>
      <c r="V12" s="22">
        <f t="shared" si="2"/>
        <v>1</v>
      </c>
      <c r="W12">
        <f t="shared" si="3"/>
        <v>0</v>
      </c>
      <c r="X12" s="41">
        <f t="shared" ref="X12:X75" si="5">IF(C12&lt;&gt;"",MAX(X11,C12),"")</f>
        <v>103763.63636363635</v>
      </c>
      <c r="Y12" s="42">
        <f t="shared" ref="Y12:Y75" si="6">IF(X12&lt;&gt;"",1-(C12/X12),"")</f>
        <v>6.0916740646797751E-2</v>
      </c>
    </row>
    <row r="13" spans="2:25" x14ac:dyDescent="0.15">
      <c r="B13" s="40">
        <v>5</v>
      </c>
      <c r="C13" s="50">
        <f t="shared" si="1"/>
        <v>101117.67543490668</v>
      </c>
      <c r="D13" s="50"/>
      <c r="E13" s="45">
        <v>2013</v>
      </c>
      <c r="F13" s="8">
        <v>43697</v>
      </c>
      <c r="G13" s="45" t="s">
        <v>3</v>
      </c>
      <c r="H13" s="51">
        <v>93.98</v>
      </c>
      <c r="I13" s="51"/>
      <c r="J13" s="45">
        <v>47</v>
      </c>
      <c r="K13" s="52">
        <f t="shared" si="0"/>
        <v>3033.5302630472002</v>
      </c>
      <c r="L13" s="53"/>
      <c r="M13" s="6">
        <f>IF(J13="","",(K13/J13)/LOOKUP(RIGHT($D$2,3),[1]定数!$A$6:$A$13,[1]定数!$B$6:$B$13))</f>
        <v>0.64543197086110637</v>
      </c>
      <c r="N13" s="45">
        <v>2013</v>
      </c>
      <c r="O13" s="8">
        <v>43697</v>
      </c>
      <c r="P13" s="51">
        <v>93.38</v>
      </c>
      <c r="Q13" s="51"/>
      <c r="R13" s="54">
        <f>IF(P13="","",T13*M13*LOOKUP(RIGHT($D$2,3),定数!$A$6:$A$13,定数!$B$6:$B$13))</f>
        <v>3872.5918251666931</v>
      </c>
      <c r="S13" s="54"/>
      <c r="T13" s="55">
        <f t="shared" si="4"/>
        <v>60.000000000000853</v>
      </c>
      <c r="U13" s="55"/>
      <c r="V13" s="22">
        <f t="shared" si="2"/>
        <v>2</v>
      </c>
      <c r="W13">
        <f t="shared" si="3"/>
        <v>0</v>
      </c>
      <c r="X13" s="41">
        <f t="shared" si="5"/>
        <v>103763.63636363635</v>
      </c>
      <c r="Y13" s="42">
        <f t="shared" si="6"/>
        <v>2.5499886294048091E-2</v>
      </c>
    </row>
    <row r="14" spans="2:25" x14ac:dyDescent="0.15">
      <c r="B14" s="40">
        <v>6</v>
      </c>
      <c r="C14" s="50">
        <f t="shared" si="1"/>
        <v>104990.26726007336</v>
      </c>
      <c r="D14" s="50"/>
      <c r="E14" s="45">
        <v>2013</v>
      </c>
      <c r="F14" s="8">
        <v>43822</v>
      </c>
      <c r="G14" s="45" t="s">
        <v>4</v>
      </c>
      <c r="H14" s="51">
        <v>98.11</v>
      </c>
      <c r="I14" s="51"/>
      <c r="J14" s="45">
        <v>52</v>
      </c>
      <c r="K14" s="52">
        <f t="shared" si="0"/>
        <v>3149.7080178022006</v>
      </c>
      <c r="L14" s="53"/>
      <c r="M14" s="6">
        <f>IF(J14="","",(K14/J14)/LOOKUP(RIGHT($D$2,3),[1]定数!$A$6:$A$13,[1]定数!$B$6:$B$13))</f>
        <v>0.605713080346577</v>
      </c>
      <c r="N14" s="45">
        <v>2013</v>
      </c>
      <c r="O14" s="8">
        <v>43830</v>
      </c>
      <c r="P14" s="51">
        <v>98.76</v>
      </c>
      <c r="Q14" s="51"/>
      <c r="R14" s="54">
        <f>IF(P14="","",T14*M14*LOOKUP(RIGHT($D$2,3),定数!$A$6:$A$13,定数!$B$6:$B$13))</f>
        <v>3937.1350222527853</v>
      </c>
      <c r="S14" s="54"/>
      <c r="T14" s="55">
        <f t="shared" si="4"/>
        <v>65.000000000000568</v>
      </c>
      <c r="U14" s="55"/>
      <c r="V14" s="22">
        <f t="shared" si="2"/>
        <v>3</v>
      </c>
      <c r="W14">
        <f t="shared" si="3"/>
        <v>0</v>
      </c>
      <c r="X14" s="41">
        <f t="shared" si="5"/>
        <v>104990.26726007336</v>
      </c>
      <c r="Y14" s="42">
        <f t="shared" si="6"/>
        <v>0</v>
      </c>
    </row>
    <row r="15" spans="2:25" x14ac:dyDescent="0.15">
      <c r="B15" s="40">
        <v>7</v>
      </c>
      <c r="C15" s="50">
        <f t="shared" si="1"/>
        <v>108927.40228232615</v>
      </c>
      <c r="D15" s="50"/>
      <c r="E15" s="45">
        <v>2014</v>
      </c>
      <c r="F15" s="8">
        <v>43593</v>
      </c>
      <c r="G15" s="45" t="s">
        <v>4</v>
      </c>
      <c r="H15" s="51">
        <v>93.58</v>
      </c>
      <c r="I15" s="51"/>
      <c r="J15" s="45">
        <v>22</v>
      </c>
      <c r="K15" s="52">
        <f t="shared" si="0"/>
        <v>3267.8220684697844</v>
      </c>
      <c r="L15" s="53"/>
      <c r="M15" s="6">
        <f>IF(J15="","",(K15/J15)/LOOKUP(RIGHT($D$2,3),[1]定数!$A$6:$A$13,[1]定数!$B$6:$B$13))</f>
        <v>1.4853736674862656</v>
      </c>
      <c r="N15" s="45">
        <v>2014</v>
      </c>
      <c r="O15" s="8">
        <v>43594</v>
      </c>
      <c r="P15" s="51">
        <v>93.86</v>
      </c>
      <c r="Q15" s="51"/>
      <c r="R15" s="54">
        <f>IF(P15="","",T15*M15*LOOKUP(RIGHT($D$2,3),定数!$A$6:$A$13,定数!$B$6:$B$13))</f>
        <v>4159.0462689615606</v>
      </c>
      <c r="S15" s="54"/>
      <c r="T15" s="55">
        <f t="shared" si="4"/>
        <v>28.000000000000114</v>
      </c>
      <c r="U15" s="55"/>
      <c r="V15" s="22">
        <f t="shared" si="2"/>
        <v>4</v>
      </c>
      <c r="W15">
        <f t="shared" si="3"/>
        <v>0</v>
      </c>
      <c r="X15" s="41">
        <f t="shared" si="5"/>
        <v>108927.40228232615</v>
      </c>
      <c r="Y15" s="42">
        <f t="shared" si="6"/>
        <v>0</v>
      </c>
    </row>
    <row r="16" spans="2:25" x14ac:dyDescent="0.15">
      <c r="B16" s="40">
        <v>8</v>
      </c>
      <c r="C16" s="50">
        <f t="shared" si="1"/>
        <v>113086.44855128771</v>
      </c>
      <c r="D16" s="50"/>
      <c r="E16" s="45">
        <v>2014</v>
      </c>
      <c r="F16" s="8">
        <v>43593</v>
      </c>
      <c r="G16" s="45" t="s">
        <v>4</v>
      </c>
      <c r="H16" s="51">
        <v>93.81</v>
      </c>
      <c r="I16" s="51"/>
      <c r="J16" s="45">
        <v>42</v>
      </c>
      <c r="K16" s="52">
        <f t="shared" si="0"/>
        <v>3392.5934565386315</v>
      </c>
      <c r="L16" s="53"/>
      <c r="M16" s="6">
        <f>IF(J16="","",(K16/J16)/LOOKUP(RIGHT($D$2,3),[1]定数!$A$6:$A$13,[1]定数!$B$6:$B$13))</f>
        <v>0.80776034679491238</v>
      </c>
      <c r="N16" s="45">
        <v>2014</v>
      </c>
      <c r="O16" s="8">
        <v>43594</v>
      </c>
      <c r="P16" s="51">
        <v>93.37</v>
      </c>
      <c r="Q16" s="51"/>
      <c r="R16" s="54">
        <f>IF(P16="","",T16*M16*LOOKUP(RIGHT($D$2,3),定数!$A$6:$A$13,定数!$B$6:$B$13))</f>
        <v>-3554.1455258975957</v>
      </c>
      <c r="S16" s="54"/>
      <c r="T16" s="55">
        <f t="shared" si="4"/>
        <v>-43.999999999999773</v>
      </c>
      <c r="U16" s="55"/>
      <c r="V16" s="22">
        <f t="shared" si="2"/>
        <v>0</v>
      </c>
      <c r="W16">
        <f t="shared" si="3"/>
        <v>1</v>
      </c>
      <c r="X16" s="41">
        <f t="shared" si="5"/>
        <v>113086.44855128771</v>
      </c>
      <c r="Y16" s="42">
        <f t="shared" si="6"/>
        <v>0</v>
      </c>
    </row>
    <row r="17" spans="2:25" x14ac:dyDescent="0.15">
      <c r="B17" s="40">
        <v>9</v>
      </c>
      <c r="C17" s="50">
        <f t="shared" si="1"/>
        <v>109532.30302539012</v>
      </c>
      <c r="D17" s="50"/>
      <c r="E17" s="45">
        <v>2014</v>
      </c>
      <c r="F17" s="8">
        <v>43752</v>
      </c>
      <c r="G17" s="45" t="s">
        <v>3</v>
      </c>
      <c r="H17" s="51">
        <v>95.08</v>
      </c>
      <c r="I17" s="51"/>
      <c r="J17" s="45">
        <v>73</v>
      </c>
      <c r="K17" s="52">
        <f t="shared" si="0"/>
        <v>3285.9690907617037</v>
      </c>
      <c r="L17" s="53"/>
      <c r="M17" s="6">
        <f>IF(J17="","",(K17/J17)/LOOKUP(RIGHT($D$2,3),[1]定数!$A$6:$A$13,[1]定数!$B$6:$B$13))</f>
        <v>0.45013275215913751</v>
      </c>
      <c r="N17" s="45">
        <v>2014</v>
      </c>
      <c r="O17" s="8">
        <v>43753</v>
      </c>
      <c r="P17" s="51">
        <v>94.15</v>
      </c>
      <c r="Q17" s="51"/>
      <c r="R17" s="54">
        <f>IF(P17="","",T17*M17*LOOKUP(RIGHT($D$2,3),定数!$A$6:$A$13,定数!$B$6:$B$13))</f>
        <v>4186.2345950799454</v>
      </c>
      <c r="S17" s="54"/>
      <c r="T17" s="55">
        <f t="shared" si="4"/>
        <v>92.999999999999261</v>
      </c>
      <c r="U17" s="55"/>
      <c r="V17" s="22">
        <f t="shared" si="2"/>
        <v>1</v>
      </c>
      <c r="W17">
        <f t="shared" si="3"/>
        <v>0</v>
      </c>
      <c r="X17" s="41">
        <f t="shared" si="5"/>
        <v>113086.44855128771</v>
      </c>
      <c r="Y17" s="42">
        <f t="shared" si="6"/>
        <v>3.142857142857125E-2</v>
      </c>
    </row>
    <row r="18" spans="2:25" x14ac:dyDescent="0.15">
      <c r="B18" s="40">
        <v>10</v>
      </c>
      <c r="C18" s="50">
        <f t="shared" si="1"/>
        <v>113718.53762047007</v>
      </c>
      <c r="D18" s="50"/>
      <c r="E18" s="45">
        <v>2014</v>
      </c>
      <c r="F18" s="8">
        <v>43776</v>
      </c>
      <c r="G18" s="45" t="s">
        <v>4</v>
      </c>
      <c r="H18" s="51">
        <v>100.85</v>
      </c>
      <c r="I18" s="51"/>
      <c r="J18" s="45">
        <v>79</v>
      </c>
      <c r="K18" s="52">
        <f t="shared" si="0"/>
        <v>3411.5561286141019</v>
      </c>
      <c r="L18" s="53"/>
      <c r="M18" s="6">
        <f>IF(J18="","",(K18/J18)/LOOKUP(RIGHT($D$2,3),[1]定数!$A$6:$A$13,[1]定数!$B$6:$B$13))</f>
        <v>0.43184254792583565</v>
      </c>
      <c r="N18" s="45">
        <v>2014</v>
      </c>
      <c r="O18" s="8">
        <v>43780</v>
      </c>
      <c r="P18" s="51">
        <v>101.84</v>
      </c>
      <c r="Q18" s="51"/>
      <c r="R18" s="54">
        <f>IF(P18="","",T18*M18*LOOKUP(RIGHT($D$2,3),定数!$A$6:$A$13,定数!$B$6:$B$13))</f>
        <v>4275.2412244658126</v>
      </c>
      <c r="S18" s="54"/>
      <c r="T18" s="55">
        <f t="shared" si="4"/>
        <v>99.000000000000909</v>
      </c>
      <c r="U18" s="55"/>
      <c r="V18" s="22">
        <f t="shared" si="2"/>
        <v>2</v>
      </c>
      <c r="W18">
        <f t="shared" si="3"/>
        <v>0</v>
      </c>
      <c r="X18" s="41">
        <f t="shared" si="5"/>
        <v>113718.53762047007</v>
      </c>
      <c r="Y18" s="42">
        <f t="shared" si="6"/>
        <v>0</v>
      </c>
    </row>
    <row r="19" spans="2:25" x14ac:dyDescent="0.15">
      <c r="B19" s="40">
        <v>11</v>
      </c>
      <c r="C19" s="50">
        <f t="shared" si="1"/>
        <v>117993.77884493589</v>
      </c>
      <c r="D19" s="50"/>
      <c r="E19" s="45">
        <v>2014</v>
      </c>
      <c r="F19" s="8">
        <v>43802</v>
      </c>
      <c r="G19" s="45" t="s">
        <v>4</v>
      </c>
      <c r="H19" s="51">
        <v>104.98</v>
      </c>
      <c r="I19" s="51"/>
      <c r="J19" s="45">
        <v>43</v>
      </c>
      <c r="K19" s="52">
        <f t="shared" si="0"/>
        <v>3539.8133653480768</v>
      </c>
      <c r="L19" s="53"/>
      <c r="M19" s="6">
        <f>IF(J19="","",(K19/J19)/LOOKUP(RIGHT($D$2,3),[1]定数!$A$6:$A$13,[1]定数!$B$6:$B$13))</f>
        <v>0.82321241054606431</v>
      </c>
      <c r="N19" s="45">
        <v>2014</v>
      </c>
      <c r="O19" s="8">
        <v>43803</v>
      </c>
      <c r="P19" s="51">
        <v>105.52</v>
      </c>
      <c r="Q19" s="51"/>
      <c r="R19" s="54">
        <f>IF(P19="","",T19*M19*LOOKUP(RIGHT($D$2,3),定数!$A$6:$A$13,定数!$B$6:$B$13))</f>
        <v>4445.3470169486818</v>
      </c>
      <c r="S19" s="54"/>
      <c r="T19" s="55">
        <f t="shared" si="4"/>
        <v>53.999999999999204</v>
      </c>
      <c r="U19" s="55"/>
      <c r="V19" s="22">
        <f t="shared" si="2"/>
        <v>3</v>
      </c>
      <c r="W19">
        <f t="shared" si="3"/>
        <v>0</v>
      </c>
      <c r="X19" s="41">
        <f t="shared" si="5"/>
        <v>117993.77884493589</v>
      </c>
      <c r="Y19" s="42">
        <f t="shared" si="6"/>
        <v>0</v>
      </c>
    </row>
    <row r="20" spans="2:25" x14ac:dyDescent="0.15">
      <c r="B20" s="40">
        <v>12</v>
      </c>
      <c r="C20" s="50">
        <f t="shared" si="1"/>
        <v>122439.12586188457</v>
      </c>
      <c r="D20" s="50"/>
      <c r="E20" s="45">
        <v>2015</v>
      </c>
      <c r="F20" s="8">
        <v>43551</v>
      </c>
      <c r="G20" s="45" t="s">
        <v>3</v>
      </c>
      <c r="H20" s="51">
        <v>94.66</v>
      </c>
      <c r="I20" s="51"/>
      <c r="J20" s="45">
        <v>89</v>
      </c>
      <c r="K20" s="52">
        <f t="shared" si="0"/>
        <v>3673.1737758565373</v>
      </c>
      <c r="L20" s="53"/>
      <c r="M20" s="6">
        <f>IF(J20="","",(K20/J20)/LOOKUP(RIGHT($D$2,3),[1]定数!$A$6:$A$13,[1]定数!$B$6:$B$13))</f>
        <v>0.41271615459062216</v>
      </c>
      <c r="N20" s="45">
        <v>2015</v>
      </c>
      <c r="O20" s="8">
        <v>43558</v>
      </c>
      <c r="P20" s="51">
        <v>95.58</v>
      </c>
      <c r="Q20" s="51"/>
      <c r="R20" s="54">
        <f>IF(P20="","",T20*M20*LOOKUP(RIGHT($D$2,3),定数!$A$6:$A$13,定数!$B$6:$B$13))</f>
        <v>-3796.9886222337309</v>
      </c>
      <c r="S20" s="54"/>
      <c r="T20" s="55">
        <f t="shared" si="4"/>
        <v>-92.000000000000171</v>
      </c>
      <c r="U20" s="55"/>
      <c r="V20" s="22">
        <f t="shared" si="2"/>
        <v>0</v>
      </c>
      <c r="W20">
        <f t="shared" si="3"/>
        <v>1</v>
      </c>
      <c r="X20" s="41">
        <f t="shared" si="5"/>
        <v>122439.12586188457</v>
      </c>
      <c r="Y20" s="42">
        <f t="shared" si="6"/>
        <v>0</v>
      </c>
    </row>
    <row r="21" spans="2:25" x14ac:dyDescent="0.15">
      <c r="B21" s="40">
        <v>13</v>
      </c>
      <c r="C21" s="50">
        <f t="shared" si="1"/>
        <v>118642.13723965084</v>
      </c>
      <c r="D21" s="50"/>
      <c r="E21" s="45">
        <v>2015</v>
      </c>
      <c r="F21" s="8">
        <v>43646</v>
      </c>
      <c r="G21" s="45" t="s">
        <v>3</v>
      </c>
      <c r="H21" s="51">
        <v>97.6</v>
      </c>
      <c r="I21" s="51"/>
      <c r="J21" s="45">
        <v>142</v>
      </c>
      <c r="K21" s="52">
        <f t="shared" si="0"/>
        <v>3559.2641171895252</v>
      </c>
      <c r="L21" s="53"/>
      <c r="M21" s="6">
        <f>IF(J21="","",(K21/J21)/LOOKUP(RIGHT($D$2,3),[1]定数!$A$6:$A$13,[1]定数!$B$6:$B$13))</f>
        <v>0.25065240261898064</v>
      </c>
      <c r="N21" s="45">
        <v>2015</v>
      </c>
      <c r="O21" s="8">
        <v>43653</v>
      </c>
      <c r="P21" s="51">
        <v>95.79</v>
      </c>
      <c r="Q21" s="51"/>
      <c r="R21" s="54">
        <f>IF(P21="","",T21*M21*LOOKUP(RIGHT($D$2,3),定数!$A$6:$A$13,定数!$B$6:$B$13))</f>
        <v>4536.8084874035194</v>
      </c>
      <c r="S21" s="54"/>
      <c r="T21" s="55">
        <f t="shared" si="4"/>
        <v>180.99999999999881</v>
      </c>
      <c r="U21" s="55"/>
      <c r="V21" s="22">
        <f t="shared" si="2"/>
        <v>1</v>
      </c>
      <c r="W21">
        <f t="shared" si="3"/>
        <v>0</v>
      </c>
      <c r="X21" s="41">
        <f t="shared" si="5"/>
        <v>122439.12586188457</v>
      </c>
      <c r="Y21" s="42">
        <f t="shared" si="6"/>
        <v>3.1011235955056282E-2</v>
      </c>
    </row>
    <row r="22" spans="2:25" x14ac:dyDescent="0.15">
      <c r="B22" s="40">
        <v>14</v>
      </c>
      <c r="C22" s="50">
        <f t="shared" si="1"/>
        <v>123178.94572705435</v>
      </c>
      <c r="D22" s="50"/>
      <c r="E22" s="45">
        <v>2015</v>
      </c>
      <c r="F22" s="8">
        <v>43670</v>
      </c>
      <c r="G22" s="45" t="s">
        <v>3</v>
      </c>
      <c r="H22" s="51">
        <v>94.67</v>
      </c>
      <c r="I22" s="51"/>
      <c r="J22" s="45">
        <v>55</v>
      </c>
      <c r="K22" s="52">
        <f t="shared" si="0"/>
        <v>3695.3683718116304</v>
      </c>
      <c r="L22" s="53"/>
      <c r="M22" s="6">
        <f>IF(J22="","",(K22/J22)/LOOKUP(RIGHT($D$2,3),[1]定数!$A$6:$A$13,[1]定数!$B$6:$B$13))</f>
        <v>0.67188515851120556</v>
      </c>
      <c r="N22" s="45">
        <v>2015</v>
      </c>
      <c r="O22" s="8">
        <v>43674</v>
      </c>
      <c r="P22" s="51">
        <v>95.24</v>
      </c>
      <c r="Q22" s="51"/>
      <c r="R22" s="54">
        <f>IF(P22="","",T22*M22*LOOKUP(RIGHT($D$2,3),定数!$A$6:$A$13,定数!$B$6:$B$13))</f>
        <v>-3829.7454035138257</v>
      </c>
      <c r="S22" s="54"/>
      <c r="T22" s="55">
        <f t="shared" si="4"/>
        <v>-56.999999999999318</v>
      </c>
      <c r="U22" s="55"/>
      <c r="V22" s="22">
        <f t="shared" si="2"/>
        <v>0</v>
      </c>
      <c r="W22">
        <f t="shared" si="3"/>
        <v>1</v>
      </c>
      <c r="X22" s="41">
        <f t="shared" si="5"/>
        <v>123178.94572705435</v>
      </c>
      <c r="Y22" s="42">
        <f t="shared" si="6"/>
        <v>0</v>
      </c>
    </row>
    <row r="23" spans="2:25" x14ac:dyDescent="0.15">
      <c r="B23" s="40">
        <v>15</v>
      </c>
      <c r="C23" s="50">
        <f t="shared" si="1"/>
        <v>119349.20032354053</v>
      </c>
      <c r="D23" s="50"/>
      <c r="E23" s="45">
        <v>2015</v>
      </c>
      <c r="F23" s="8">
        <v>43673</v>
      </c>
      <c r="G23" s="45" t="s">
        <v>3</v>
      </c>
      <c r="H23" s="51">
        <v>94.39</v>
      </c>
      <c r="I23" s="51"/>
      <c r="J23" s="45">
        <v>62</v>
      </c>
      <c r="K23" s="52">
        <f t="shared" si="0"/>
        <v>3580.4760097062158</v>
      </c>
      <c r="L23" s="53"/>
      <c r="M23" s="6">
        <f>IF(J23="","",(K23/J23)/LOOKUP(RIGHT($D$2,3),[1]定数!$A$6:$A$13,[1]定数!$B$6:$B$13))</f>
        <v>0.57749613059777671</v>
      </c>
      <c r="N23" s="45">
        <v>2015</v>
      </c>
      <c r="O23" s="8">
        <v>43674</v>
      </c>
      <c r="P23" s="51">
        <v>95.03</v>
      </c>
      <c r="Q23" s="51"/>
      <c r="R23" s="54">
        <f>IF(P23="","",T23*M23*LOOKUP(RIGHT($D$2,3),定数!$A$6:$A$13,定数!$B$6:$B$13))</f>
        <v>-3695.9752358257747</v>
      </c>
      <c r="S23" s="54"/>
      <c r="T23" s="55">
        <f t="shared" si="4"/>
        <v>-64.000000000000057</v>
      </c>
      <c r="U23" s="55"/>
      <c r="V23" t="str">
        <f t="shared" ref="V23:W74" si="7">IF(S23&lt;&gt;"",IF(S23&lt;0,1+V22,0),"")</f>
        <v/>
      </c>
      <c r="W23">
        <f t="shared" si="3"/>
        <v>2</v>
      </c>
      <c r="X23" s="41">
        <f t="shared" si="5"/>
        <v>123178.94572705435</v>
      </c>
      <c r="Y23" s="42">
        <f t="shared" si="6"/>
        <v>3.1090909090908725E-2</v>
      </c>
    </row>
    <row r="24" spans="2:25" x14ac:dyDescent="0.15">
      <c r="B24" s="40">
        <v>16</v>
      </c>
      <c r="C24" s="50">
        <f t="shared" si="1"/>
        <v>115653.22508771476</v>
      </c>
      <c r="D24" s="50"/>
      <c r="E24" s="45">
        <v>2015</v>
      </c>
      <c r="F24" s="8">
        <v>43692</v>
      </c>
      <c r="G24" s="45" t="s">
        <v>3</v>
      </c>
      <c r="H24" s="51">
        <v>94.87</v>
      </c>
      <c r="I24" s="51"/>
      <c r="J24" s="45">
        <v>52</v>
      </c>
      <c r="K24" s="52">
        <f t="shared" si="0"/>
        <v>3469.5967526314425</v>
      </c>
      <c r="L24" s="53"/>
      <c r="M24" s="6">
        <f>IF(J24="","",(K24/J24)/LOOKUP(RIGHT($D$2,3),[1]定数!$A$6:$A$13,[1]定数!$B$6:$B$13))</f>
        <v>0.66723014473681586</v>
      </c>
      <c r="N24" s="45">
        <v>2015</v>
      </c>
      <c r="O24" s="8">
        <v>43696</v>
      </c>
      <c r="P24" s="51">
        <v>94.2</v>
      </c>
      <c r="Q24" s="51"/>
      <c r="R24" s="54">
        <f>IF(P24="","",T24*M24*LOOKUP(RIGHT($D$2,3),定数!$A$6:$A$13,定数!$B$6:$B$13))</f>
        <v>4470.4419697366775</v>
      </c>
      <c r="S24" s="54"/>
      <c r="T24" s="55">
        <f t="shared" si="4"/>
        <v>67.000000000000171</v>
      </c>
      <c r="U24" s="55"/>
      <c r="V24" t="str">
        <f t="shared" si="7"/>
        <v/>
      </c>
      <c r="W24">
        <f t="shared" si="3"/>
        <v>0</v>
      </c>
      <c r="X24" s="41">
        <f t="shared" si="5"/>
        <v>123178.94572705435</v>
      </c>
      <c r="Y24" s="42">
        <f t="shared" si="6"/>
        <v>6.1095835777125629E-2</v>
      </c>
    </row>
    <row r="25" spans="2:25" x14ac:dyDescent="0.15">
      <c r="B25" s="40">
        <v>17</v>
      </c>
      <c r="C25" s="50">
        <f t="shared" si="1"/>
        <v>120123.66705745144</v>
      </c>
      <c r="D25" s="50"/>
      <c r="E25" s="45">
        <v>2015</v>
      </c>
      <c r="F25" s="8">
        <v>43698</v>
      </c>
      <c r="G25" s="45" t="s">
        <v>3</v>
      </c>
      <c r="H25" s="51">
        <v>93.69</v>
      </c>
      <c r="I25" s="51"/>
      <c r="J25" s="45">
        <v>71</v>
      </c>
      <c r="K25" s="52">
        <f t="shared" si="0"/>
        <v>3603.7100117235432</v>
      </c>
      <c r="L25" s="53"/>
      <c r="M25" s="6">
        <f>IF(J25="","",(K25/J25)/LOOKUP(RIGHT($D$2,3),[1]定数!$A$6:$A$13,[1]定数!$B$6:$B$13))</f>
        <v>0.50756479038359759</v>
      </c>
      <c r="N25" s="45">
        <v>2015</v>
      </c>
      <c r="O25" s="8">
        <v>43698</v>
      </c>
      <c r="P25" s="51">
        <v>92.79</v>
      </c>
      <c r="Q25" s="51"/>
      <c r="R25" s="54">
        <f>IF(P25="","",T25*M25*LOOKUP(RIGHT($D$2,3),定数!$A$6:$A$13,定数!$B$6:$B$13))</f>
        <v>4568.0831134523351</v>
      </c>
      <c r="S25" s="54"/>
      <c r="T25" s="55">
        <f t="shared" si="4"/>
        <v>89.999999999999147</v>
      </c>
      <c r="U25" s="55"/>
      <c r="V25" t="str">
        <f t="shared" si="7"/>
        <v/>
      </c>
      <c r="W25">
        <f t="shared" si="3"/>
        <v>0</v>
      </c>
      <c r="X25" s="41">
        <f t="shared" si="5"/>
        <v>123178.94572705435</v>
      </c>
      <c r="Y25" s="42">
        <f t="shared" si="6"/>
        <v>2.4803578660049008E-2</v>
      </c>
    </row>
    <row r="26" spans="2:25" x14ac:dyDescent="0.15">
      <c r="B26" s="40">
        <v>18</v>
      </c>
      <c r="C26" s="50">
        <f t="shared" si="1"/>
        <v>124691.75017090378</v>
      </c>
      <c r="D26" s="50"/>
      <c r="E26" s="45">
        <v>2015</v>
      </c>
      <c r="F26" s="8">
        <v>43715</v>
      </c>
      <c r="G26" s="45" t="s">
        <v>3</v>
      </c>
      <c r="H26" s="51">
        <v>89.62</v>
      </c>
      <c r="I26" s="51"/>
      <c r="J26" s="45">
        <v>34</v>
      </c>
      <c r="K26" s="52">
        <f t="shared" si="0"/>
        <v>3740.7525051271132</v>
      </c>
      <c r="L26" s="53"/>
      <c r="M26" s="6">
        <f>IF(J26="","",(K26/J26)/LOOKUP(RIGHT($D$2,3),[1]定数!$A$6:$A$13,[1]定数!$B$6:$B$13))</f>
        <v>1.1002213250373862</v>
      </c>
      <c r="N26" s="45">
        <v>2015</v>
      </c>
      <c r="O26" s="8">
        <v>43716</v>
      </c>
      <c r="P26" s="51">
        <v>89.98</v>
      </c>
      <c r="Q26" s="51"/>
      <c r="R26" s="54">
        <f>IF(P26="","",T26*M26*LOOKUP(RIGHT($D$2,3),定数!$A$6:$A$13,定数!$B$6:$B$13))</f>
        <v>-3960.7967701345842</v>
      </c>
      <c r="S26" s="54"/>
      <c r="T26" s="55">
        <f t="shared" si="4"/>
        <v>-35.999999999999943</v>
      </c>
      <c r="U26" s="55"/>
      <c r="V26" t="str">
        <f t="shared" si="7"/>
        <v/>
      </c>
      <c r="W26">
        <f t="shared" si="3"/>
        <v>1</v>
      </c>
      <c r="X26" s="41">
        <f t="shared" si="5"/>
        <v>124691.75017090378</v>
      </c>
      <c r="Y26" s="42">
        <f t="shared" si="6"/>
        <v>0</v>
      </c>
    </row>
    <row r="27" spans="2:25" x14ac:dyDescent="0.15">
      <c r="B27" s="40">
        <v>19</v>
      </c>
      <c r="C27" s="50">
        <f t="shared" si="1"/>
        <v>120730.95340076918</v>
      </c>
      <c r="D27" s="50"/>
      <c r="E27" s="45">
        <v>2016</v>
      </c>
      <c r="F27" s="8">
        <v>43473</v>
      </c>
      <c r="G27" s="45" t="s">
        <v>3</v>
      </c>
      <c r="H27" s="51">
        <v>82.92</v>
      </c>
      <c r="I27" s="51"/>
      <c r="J27" s="45">
        <v>137</v>
      </c>
      <c r="K27" s="52">
        <f t="shared" si="0"/>
        <v>3621.9286020230752</v>
      </c>
      <c r="L27" s="53"/>
      <c r="M27" s="6">
        <f>IF(J27="","",(K27/J27)/LOOKUP(RIGHT($D$2,3),[1]定数!$A$6:$A$13,[1]定数!$B$6:$B$13))</f>
        <v>0.26437435051263319</v>
      </c>
      <c r="N27" s="45">
        <v>2016</v>
      </c>
      <c r="O27" s="8">
        <v>43480</v>
      </c>
      <c r="P27" s="51">
        <v>81.19</v>
      </c>
      <c r="Q27" s="51"/>
      <c r="R27" s="54">
        <f>IF(P27="","",T27*M27*LOOKUP(RIGHT($D$2,3),定数!$A$6:$A$13,定数!$B$6:$B$13))</f>
        <v>4573.676263868565</v>
      </c>
      <c r="S27" s="54"/>
      <c r="T27" s="55">
        <f t="shared" si="4"/>
        <v>173.0000000000004</v>
      </c>
      <c r="U27" s="55"/>
      <c r="V27" t="str">
        <f t="shared" si="7"/>
        <v/>
      </c>
      <c r="W27">
        <f t="shared" si="3"/>
        <v>0</v>
      </c>
      <c r="X27" s="41">
        <f t="shared" si="5"/>
        <v>124691.75017090378</v>
      </c>
      <c r="Y27" s="42">
        <f t="shared" si="6"/>
        <v>3.1764705882352917E-2</v>
      </c>
    </row>
    <row r="28" spans="2:25" x14ac:dyDescent="0.15">
      <c r="B28" s="40">
        <v>20</v>
      </c>
      <c r="C28" s="50">
        <f t="shared" si="1"/>
        <v>125304.62966463775</v>
      </c>
      <c r="D28" s="50"/>
      <c r="E28" s="45">
        <v>2016</v>
      </c>
      <c r="F28" s="8">
        <v>43477</v>
      </c>
      <c r="G28" s="45" t="s">
        <v>3</v>
      </c>
      <c r="H28" s="51">
        <v>82.2</v>
      </c>
      <c r="I28" s="51"/>
      <c r="J28" s="45">
        <v>96</v>
      </c>
      <c r="K28" s="52">
        <f t="shared" si="0"/>
        <v>3759.1388899391322</v>
      </c>
      <c r="L28" s="53"/>
      <c r="M28" s="6">
        <f>IF(J28="","",(K28/J28)/LOOKUP(RIGHT($D$2,3),[1]定数!$A$6:$A$13,[1]定数!$B$6:$B$13))</f>
        <v>0.39157696770199296</v>
      </c>
      <c r="N28" s="45">
        <v>2016</v>
      </c>
      <c r="O28" s="8">
        <v>43478</v>
      </c>
      <c r="P28" s="51">
        <v>83.18</v>
      </c>
      <c r="Q28" s="51"/>
      <c r="R28" s="54">
        <f>IF(P28="","",T28*M28*LOOKUP(RIGHT($D$2,3),定数!$A$6:$A$13,定数!$B$6:$B$13))</f>
        <v>-3837.4542834795461</v>
      </c>
      <c r="S28" s="54"/>
      <c r="T28" s="55">
        <f t="shared" si="4"/>
        <v>-98.000000000000398</v>
      </c>
      <c r="U28" s="55"/>
      <c r="V28" t="str">
        <f t="shared" si="7"/>
        <v/>
      </c>
      <c r="W28">
        <f t="shared" si="3"/>
        <v>1</v>
      </c>
      <c r="X28" s="41">
        <f t="shared" si="5"/>
        <v>125304.62966463775</v>
      </c>
      <c r="Y28" s="42">
        <f t="shared" si="6"/>
        <v>0</v>
      </c>
    </row>
    <row r="29" spans="2:25" x14ac:dyDescent="0.15">
      <c r="B29" s="40">
        <v>21</v>
      </c>
      <c r="C29" s="50">
        <f t="shared" si="1"/>
        <v>121467.1753811582</v>
      </c>
      <c r="D29" s="50"/>
      <c r="E29" s="45">
        <v>2016</v>
      </c>
      <c r="F29" s="8">
        <v>43589</v>
      </c>
      <c r="G29" s="45" t="s">
        <v>3</v>
      </c>
      <c r="H29" s="51">
        <v>83.83</v>
      </c>
      <c r="I29" s="51"/>
      <c r="J29" s="45">
        <v>46</v>
      </c>
      <c r="K29" s="52">
        <f t="shared" si="0"/>
        <v>3644.0152614347458</v>
      </c>
      <c r="L29" s="53"/>
      <c r="M29" s="6">
        <f>IF(J29="","",(K29/J29)/LOOKUP(RIGHT($D$2,3),[1]定数!$A$6:$A$13,[1]定数!$B$6:$B$13))</f>
        <v>0.79217723074668389</v>
      </c>
      <c r="N29" s="45">
        <v>2016</v>
      </c>
      <c r="O29" s="8">
        <v>43589</v>
      </c>
      <c r="P29" s="51">
        <v>83.25</v>
      </c>
      <c r="Q29" s="51"/>
      <c r="R29" s="54">
        <f>IF(P29="","",T29*M29*LOOKUP(RIGHT($D$2,3),定数!$A$6:$A$13,定数!$B$6:$B$13))</f>
        <v>4594.6279383307538</v>
      </c>
      <c r="S29" s="54"/>
      <c r="T29" s="55">
        <f t="shared" si="4"/>
        <v>57.999999999999829</v>
      </c>
      <c r="U29" s="55"/>
      <c r="V29" t="str">
        <f t="shared" si="7"/>
        <v/>
      </c>
      <c r="W29">
        <f t="shared" si="3"/>
        <v>0</v>
      </c>
      <c r="X29" s="41">
        <f t="shared" si="5"/>
        <v>125304.62966463775</v>
      </c>
      <c r="Y29" s="42">
        <f t="shared" si="6"/>
        <v>3.0625000000000124E-2</v>
      </c>
    </row>
    <row r="30" spans="2:25" x14ac:dyDescent="0.15">
      <c r="B30" s="40">
        <v>22</v>
      </c>
      <c r="C30" s="50">
        <f t="shared" si="1"/>
        <v>126061.80331948896</v>
      </c>
      <c r="D30" s="50"/>
      <c r="E30" s="45">
        <v>2016</v>
      </c>
      <c r="F30" s="8">
        <v>43668</v>
      </c>
      <c r="G30" s="45" t="s">
        <v>3</v>
      </c>
      <c r="H30" s="51">
        <v>80.400000000000006</v>
      </c>
      <c r="I30" s="51"/>
      <c r="J30" s="45">
        <v>88</v>
      </c>
      <c r="K30" s="52">
        <f t="shared" si="0"/>
        <v>3781.8540995846688</v>
      </c>
      <c r="L30" s="53"/>
      <c r="M30" s="6">
        <f>IF(J30="","",(K30/J30)/LOOKUP(RIGHT($D$2,3),[1]定数!$A$6:$A$13,[1]定数!$B$6:$B$13))</f>
        <v>0.42975614768007603</v>
      </c>
      <c r="N30" s="45">
        <v>2016</v>
      </c>
      <c r="O30" s="8">
        <v>43672</v>
      </c>
      <c r="P30" s="51">
        <v>79.290000000000006</v>
      </c>
      <c r="Q30" s="51"/>
      <c r="R30" s="54">
        <f>IF(P30="","",T30*M30*LOOKUP(RIGHT($D$2,3),定数!$A$6:$A$13,定数!$B$6:$B$13))</f>
        <v>4770.293239248841</v>
      </c>
      <c r="S30" s="54"/>
      <c r="T30" s="55">
        <f t="shared" si="4"/>
        <v>110.99999999999994</v>
      </c>
      <c r="U30" s="55"/>
      <c r="V30" t="str">
        <f t="shared" si="7"/>
        <v/>
      </c>
      <c r="W30">
        <f t="shared" si="3"/>
        <v>0</v>
      </c>
      <c r="X30" s="41">
        <f t="shared" si="5"/>
        <v>126061.80331948896</v>
      </c>
      <c r="Y30" s="42">
        <f t="shared" si="6"/>
        <v>0</v>
      </c>
    </row>
    <row r="31" spans="2:25" x14ac:dyDescent="0.15">
      <c r="B31" s="40">
        <v>23</v>
      </c>
      <c r="C31" s="50">
        <f t="shared" si="1"/>
        <v>130832.0965587378</v>
      </c>
      <c r="D31" s="50"/>
      <c r="E31" s="45">
        <v>2016</v>
      </c>
      <c r="F31" s="8">
        <v>43679</v>
      </c>
      <c r="G31" s="45" t="s">
        <v>3</v>
      </c>
      <c r="H31" s="51">
        <v>77.34</v>
      </c>
      <c r="I31" s="51"/>
      <c r="J31" s="45">
        <v>91</v>
      </c>
      <c r="K31" s="52">
        <f t="shared" si="0"/>
        <v>3924.9628967621338</v>
      </c>
      <c r="L31" s="53"/>
      <c r="M31" s="6">
        <f>IF(J31="","",(K31/J31)/LOOKUP(RIGHT($D$2,3),[1]定数!$A$6:$A$13,[1]定数!$B$6:$B$13))</f>
        <v>0.43131460403979494</v>
      </c>
      <c r="N31" s="45">
        <v>2016</v>
      </c>
      <c r="O31" s="8">
        <v>43688</v>
      </c>
      <c r="P31" s="51">
        <v>78.27</v>
      </c>
      <c r="Q31" s="51"/>
      <c r="R31" s="54">
        <f>IF(P31="","",T31*M31*LOOKUP(RIGHT($D$2,3),定数!$A$6:$A$13,定数!$B$6:$B$13))</f>
        <v>-4011.2258175700608</v>
      </c>
      <c r="S31" s="54"/>
      <c r="T31" s="55">
        <f t="shared" si="4"/>
        <v>-92.999999999999261</v>
      </c>
      <c r="U31" s="55"/>
      <c r="V31" t="str">
        <f t="shared" si="7"/>
        <v/>
      </c>
      <c r="W31">
        <f t="shared" si="3"/>
        <v>1</v>
      </c>
      <c r="X31" s="41">
        <f t="shared" si="5"/>
        <v>130832.0965587378</v>
      </c>
      <c r="Y31" s="42">
        <f t="shared" si="6"/>
        <v>0</v>
      </c>
    </row>
    <row r="32" spans="2:25" x14ac:dyDescent="0.15">
      <c r="B32" s="40">
        <v>24</v>
      </c>
      <c r="C32" s="50">
        <f t="shared" si="1"/>
        <v>126820.87074116775</v>
      </c>
      <c r="D32" s="50"/>
      <c r="E32" s="45">
        <v>2016</v>
      </c>
      <c r="F32" s="8">
        <v>43787</v>
      </c>
      <c r="G32" s="45" t="s">
        <v>4</v>
      </c>
      <c r="H32" s="51">
        <v>82.05</v>
      </c>
      <c r="I32" s="51"/>
      <c r="J32" s="45">
        <v>75</v>
      </c>
      <c r="K32" s="52">
        <f t="shared" si="0"/>
        <v>3804.6261222350322</v>
      </c>
      <c r="L32" s="53"/>
      <c r="M32" s="6">
        <f>IF(J32="","",(K32/J32)/LOOKUP(RIGHT($D$2,3),[1]定数!$A$6:$A$13,[1]定数!$B$6:$B$13))</f>
        <v>0.50728348296467096</v>
      </c>
      <c r="N32" s="45">
        <v>2016</v>
      </c>
      <c r="O32" s="8">
        <v>43792</v>
      </c>
      <c r="P32" s="51">
        <v>83</v>
      </c>
      <c r="Q32" s="51"/>
      <c r="R32" s="54">
        <f>IF(P32="","",T32*M32*LOOKUP(RIGHT($D$2,3),定数!$A$6:$A$13,定数!$B$6:$B$13))</f>
        <v>4819.1930881643884</v>
      </c>
      <c r="S32" s="54"/>
      <c r="T32" s="55">
        <f t="shared" si="4"/>
        <v>95.000000000000284</v>
      </c>
      <c r="U32" s="55"/>
      <c r="V32" t="str">
        <f t="shared" si="7"/>
        <v/>
      </c>
      <c r="W32">
        <f t="shared" si="3"/>
        <v>0</v>
      </c>
      <c r="X32" s="41">
        <f t="shared" si="5"/>
        <v>130832.0965587378</v>
      </c>
      <c r="Y32" s="42">
        <f t="shared" si="6"/>
        <v>3.0659340659340395E-2</v>
      </c>
    </row>
    <row r="33" spans="2:25" x14ac:dyDescent="0.15">
      <c r="B33" s="40">
        <v>25</v>
      </c>
      <c r="C33" s="50">
        <f t="shared" si="1"/>
        <v>131640.06382933212</v>
      </c>
      <c r="D33" s="50"/>
      <c r="E33" s="45">
        <v>2017</v>
      </c>
      <c r="F33" s="8">
        <v>43642</v>
      </c>
      <c r="G33" s="45" t="s">
        <v>4</v>
      </c>
      <c r="H33" s="51">
        <v>84.29</v>
      </c>
      <c r="I33" s="51"/>
      <c r="J33" s="45">
        <v>38</v>
      </c>
      <c r="K33" s="52">
        <f t="shared" si="0"/>
        <v>3949.2019148799636</v>
      </c>
      <c r="L33" s="53"/>
      <c r="M33" s="6">
        <f>IF(J33="","",(K33/J33)/LOOKUP(RIGHT($D$2,3),[1]定数!$A$6:$A$13,[1]定数!$B$6:$B$13))</f>
        <v>1.0392636618105167</v>
      </c>
      <c r="N33" s="45">
        <v>2017</v>
      </c>
      <c r="O33" s="8">
        <v>43643</v>
      </c>
      <c r="P33" s="51">
        <v>84.77</v>
      </c>
      <c r="Q33" s="51"/>
      <c r="R33" s="54">
        <f>IF(P33="","",T33*M33*LOOKUP(RIGHT($D$2,3),定数!$A$6:$A$13,定数!$B$6:$B$13))</f>
        <v>4988.4655766903734</v>
      </c>
      <c r="S33" s="54"/>
      <c r="T33" s="55">
        <f t="shared" si="4"/>
        <v>47.999999999998977</v>
      </c>
      <c r="U33" s="55"/>
      <c r="V33" t="str">
        <f t="shared" si="7"/>
        <v/>
      </c>
      <c r="W33">
        <f t="shared" si="3"/>
        <v>0</v>
      </c>
      <c r="X33" s="41">
        <f t="shared" si="5"/>
        <v>131640.06382933212</v>
      </c>
      <c r="Y33" s="42">
        <f t="shared" si="6"/>
        <v>0</v>
      </c>
    </row>
    <row r="34" spans="2:25" x14ac:dyDescent="0.15">
      <c r="B34" s="40">
        <v>26</v>
      </c>
      <c r="C34" s="50">
        <f t="shared" si="1"/>
        <v>136628.52940602248</v>
      </c>
      <c r="D34" s="50"/>
      <c r="E34" s="45">
        <v>2017</v>
      </c>
      <c r="F34" s="8">
        <v>43643</v>
      </c>
      <c r="G34" s="45" t="s">
        <v>4</v>
      </c>
      <c r="H34" s="51">
        <v>84.8</v>
      </c>
      <c r="I34" s="51"/>
      <c r="J34" s="45">
        <v>56</v>
      </c>
      <c r="K34" s="52">
        <f t="shared" si="0"/>
        <v>4098.8558821806746</v>
      </c>
      <c r="L34" s="53"/>
      <c r="M34" s="6">
        <f>IF(J34="","",(K34/J34)/LOOKUP(RIGHT($D$2,3),[1]定数!$A$6:$A$13,[1]定数!$B$6:$B$13))</f>
        <v>0.73193855038940614</v>
      </c>
      <c r="N34" s="45">
        <v>2017</v>
      </c>
      <c r="O34" s="8">
        <v>43644</v>
      </c>
      <c r="P34" s="51">
        <v>85.51</v>
      </c>
      <c r="Q34" s="51"/>
      <c r="R34" s="54">
        <f>IF(P34="","",T34*M34*LOOKUP(RIGHT($D$2,3),定数!$A$6:$A$13,定数!$B$6:$B$13))</f>
        <v>5196.7637077648415</v>
      </c>
      <c r="S34" s="54"/>
      <c r="T34" s="55">
        <f t="shared" si="4"/>
        <v>71.000000000000796</v>
      </c>
      <c r="U34" s="55"/>
      <c r="V34" t="str">
        <f t="shared" si="7"/>
        <v/>
      </c>
      <c r="W34">
        <f t="shared" si="3"/>
        <v>0</v>
      </c>
      <c r="X34" s="41">
        <f t="shared" si="5"/>
        <v>136628.52940602248</v>
      </c>
      <c r="Y34" s="42">
        <f t="shared" si="6"/>
        <v>0</v>
      </c>
    </row>
    <row r="35" spans="2:25" x14ac:dyDescent="0.15">
      <c r="B35" s="40">
        <v>27</v>
      </c>
      <c r="C35" s="50">
        <f t="shared" si="1"/>
        <v>141825.29311378734</v>
      </c>
      <c r="D35" s="50"/>
      <c r="E35" s="45">
        <v>2017</v>
      </c>
      <c r="F35" s="8">
        <v>43650</v>
      </c>
      <c r="G35" s="45" t="s">
        <v>4</v>
      </c>
      <c r="H35" s="51">
        <v>87.34</v>
      </c>
      <c r="I35" s="51"/>
      <c r="J35" s="45">
        <v>56</v>
      </c>
      <c r="K35" s="52">
        <f t="shared" si="0"/>
        <v>4254.75879341362</v>
      </c>
      <c r="L35" s="53"/>
      <c r="M35" s="6">
        <f>IF(J35="","",(K35/J35)/LOOKUP(RIGHT($D$2,3),[1]定数!$A$6:$A$13,[1]定数!$B$6:$B$13))</f>
        <v>0.75977835596671783</v>
      </c>
      <c r="N35" s="45">
        <v>2017</v>
      </c>
      <c r="O35" s="8">
        <v>43653</v>
      </c>
      <c r="P35" s="51">
        <v>88.04</v>
      </c>
      <c r="Q35" s="51"/>
      <c r="R35" s="54">
        <f>IF(P35="","",T35*M35*LOOKUP(RIGHT($D$2,3),定数!$A$6:$A$13,定数!$B$6:$B$13))</f>
        <v>5318.448491767047</v>
      </c>
      <c r="S35" s="54"/>
      <c r="T35" s="55">
        <f t="shared" si="4"/>
        <v>70.000000000000284</v>
      </c>
      <c r="U35" s="55"/>
      <c r="V35" t="str">
        <f t="shared" si="7"/>
        <v/>
      </c>
      <c r="W35">
        <f t="shared" si="3"/>
        <v>0</v>
      </c>
      <c r="X35" s="41">
        <f t="shared" si="5"/>
        <v>141825.29311378734</v>
      </c>
      <c r="Y35" s="42">
        <f t="shared" si="6"/>
        <v>0</v>
      </c>
    </row>
    <row r="36" spans="2:25" x14ac:dyDescent="0.15">
      <c r="B36" s="40">
        <v>28</v>
      </c>
      <c r="C36" s="50">
        <f t="shared" si="1"/>
        <v>147143.74160555439</v>
      </c>
      <c r="D36" s="50"/>
      <c r="E36" s="45">
        <v>2017</v>
      </c>
      <c r="F36" s="8">
        <v>43687</v>
      </c>
      <c r="G36" s="45" t="s">
        <v>3</v>
      </c>
      <c r="H36" s="51">
        <v>85.82</v>
      </c>
      <c r="I36" s="51"/>
      <c r="J36" s="45">
        <v>68</v>
      </c>
      <c r="K36" s="52">
        <f t="shared" si="0"/>
        <v>4414.3122481666314</v>
      </c>
      <c r="L36" s="53"/>
      <c r="M36" s="6">
        <f>IF(J36="","",(K36/J36)/LOOKUP(RIGHT($D$2,3),[1]定数!$A$6:$A$13,[1]定数!$B$6:$B$13))</f>
        <v>0.64916356590685753</v>
      </c>
      <c r="N36" s="45">
        <v>2017</v>
      </c>
      <c r="O36" s="8">
        <v>43692</v>
      </c>
      <c r="P36" s="51">
        <v>86.52</v>
      </c>
      <c r="Q36" s="51"/>
      <c r="R36" s="54">
        <f>IF(P36="","",T36*M36*LOOKUP(RIGHT($D$2,3),定数!$A$6:$A$13,定数!$B$6:$B$13))</f>
        <v>-4544.1449613480208</v>
      </c>
      <c r="S36" s="54"/>
      <c r="T36" s="55">
        <f t="shared" si="4"/>
        <v>-70.000000000000284</v>
      </c>
      <c r="U36" s="55"/>
      <c r="V36" t="str">
        <f t="shared" si="7"/>
        <v/>
      </c>
      <c r="W36">
        <f t="shared" si="3"/>
        <v>1</v>
      </c>
      <c r="X36" s="41">
        <f t="shared" si="5"/>
        <v>147143.74160555439</v>
      </c>
      <c r="Y36" s="42">
        <f t="shared" si="6"/>
        <v>0</v>
      </c>
    </row>
    <row r="37" spans="2:25" x14ac:dyDescent="0.15">
      <c r="B37" s="40">
        <v>29</v>
      </c>
      <c r="C37" s="50">
        <f t="shared" si="1"/>
        <v>142599.59664420638</v>
      </c>
      <c r="D37" s="50"/>
      <c r="E37" s="45">
        <v>2018</v>
      </c>
      <c r="F37" s="8">
        <v>43559</v>
      </c>
      <c r="G37" s="45" t="s">
        <v>4</v>
      </c>
      <c r="H37" s="51">
        <v>83.38</v>
      </c>
      <c r="I37" s="51"/>
      <c r="J37" s="45">
        <v>80</v>
      </c>
      <c r="K37" s="52">
        <f t="shared" si="0"/>
        <v>4277.9878993261909</v>
      </c>
      <c r="L37" s="53"/>
      <c r="M37" s="6">
        <f>IF(J37="","",(K37/J37)/LOOKUP(RIGHT($D$2,3),[1]定数!$A$6:$A$13,[1]定数!$B$6:$B$13))</f>
        <v>0.53474848741577385</v>
      </c>
      <c r="N37" s="45">
        <v>2018</v>
      </c>
      <c r="O37" s="8">
        <v>43565</v>
      </c>
      <c r="P37" s="51">
        <v>84.39</v>
      </c>
      <c r="Q37" s="51"/>
      <c r="R37" s="54">
        <f>IF(P37="","",T37*M37*LOOKUP(RIGHT($D$2,3),定数!$A$6:$A$13,定数!$B$6:$B$13))</f>
        <v>5400.9597228993434</v>
      </c>
      <c r="S37" s="54"/>
      <c r="T37" s="55">
        <f t="shared" si="4"/>
        <v>101.00000000000051</v>
      </c>
      <c r="U37" s="55"/>
      <c r="V37" t="str">
        <f t="shared" si="7"/>
        <v/>
      </c>
      <c r="W37">
        <f t="shared" si="3"/>
        <v>0</v>
      </c>
      <c r="X37" s="41">
        <f t="shared" si="5"/>
        <v>147143.74160555439</v>
      </c>
      <c r="Y37" s="42">
        <f t="shared" si="6"/>
        <v>3.0882352941176472E-2</v>
      </c>
    </row>
    <row r="38" spans="2:25" x14ac:dyDescent="0.15">
      <c r="B38" s="40">
        <v>30</v>
      </c>
      <c r="C38" s="50">
        <f t="shared" si="1"/>
        <v>148000.55636710572</v>
      </c>
      <c r="D38" s="50"/>
      <c r="E38" s="45">
        <v>2018</v>
      </c>
      <c r="F38" s="8">
        <v>43566</v>
      </c>
      <c r="G38" s="45" t="s">
        <v>4</v>
      </c>
      <c r="H38" s="51">
        <v>85.12</v>
      </c>
      <c r="I38" s="51"/>
      <c r="J38" s="45">
        <v>53</v>
      </c>
      <c r="K38" s="52">
        <f t="shared" si="0"/>
        <v>4440.0166910131711</v>
      </c>
      <c r="L38" s="53"/>
      <c r="M38" s="6">
        <f>IF(J38="","",(K38/J38)/LOOKUP(RIGHT($D$2,3),[1]定数!$A$6:$A$13,[1]定数!$B$6:$B$13))</f>
        <v>0.83773899830437193</v>
      </c>
      <c r="N38" s="45">
        <v>2018</v>
      </c>
      <c r="O38" s="8">
        <v>43575</v>
      </c>
      <c r="P38" s="51">
        <v>84.56</v>
      </c>
      <c r="Q38" s="51"/>
      <c r="R38" s="54">
        <f>IF(P38="","",T38*M38*LOOKUP(RIGHT($D$2,3),定数!$A$6:$A$13,定数!$B$6:$B$13))</f>
        <v>-4691.3383905045021</v>
      </c>
      <c r="S38" s="54"/>
      <c r="T38" s="55">
        <f t="shared" si="4"/>
        <v>-56.000000000000227</v>
      </c>
      <c r="U38" s="55"/>
      <c r="V38" t="str">
        <f t="shared" si="7"/>
        <v/>
      </c>
      <c r="W38">
        <f t="shared" si="3"/>
        <v>1</v>
      </c>
      <c r="X38" s="41">
        <f t="shared" si="5"/>
        <v>148000.55636710572</v>
      </c>
      <c r="Y38" s="42">
        <f t="shared" si="6"/>
        <v>0</v>
      </c>
    </row>
    <row r="39" spans="2:25" x14ac:dyDescent="0.15">
      <c r="B39" s="40">
        <v>31</v>
      </c>
      <c r="C39" s="50">
        <f t="shared" si="1"/>
        <v>143309.21797660121</v>
      </c>
      <c r="D39" s="50"/>
      <c r="E39" s="45">
        <v>2018</v>
      </c>
      <c r="F39" s="8">
        <v>43635</v>
      </c>
      <c r="G39" s="45" t="s">
        <v>3</v>
      </c>
      <c r="H39" s="51">
        <v>83.26</v>
      </c>
      <c r="I39" s="51"/>
      <c r="J39" s="45">
        <v>51</v>
      </c>
      <c r="K39" s="52">
        <f t="shared" si="0"/>
        <v>4299.2765392980364</v>
      </c>
      <c r="L39" s="53"/>
      <c r="M39" s="6">
        <f>IF(J39="","",(K39/J39)/LOOKUP(RIGHT($D$2,3),[1]定数!$A$6:$A$13,[1]定数!$B$6:$B$13))</f>
        <v>0.84299539986236016</v>
      </c>
      <c r="N39" s="45">
        <v>2018</v>
      </c>
      <c r="O39" s="8">
        <v>43635</v>
      </c>
      <c r="P39" s="51">
        <v>82.62</v>
      </c>
      <c r="Q39" s="51"/>
      <c r="R39" s="54">
        <f>IF(P39="","",T39*M39*LOOKUP(RIGHT($D$2,3),定数!$A$6:$A$13,定数!$B$6:$B$13))</f>
        <v>5395.1705591191103</v>
      </c>
      <c r="S39" s="54"/>
      <c r="T39" s="55">
        <f t="shared" si="4"/>
        <v>64.000000000000057</v>
      </c>
      <c r="U39" s="55"/>
      <c r="V39" t="str">
        <f t="shared" si="7"/>
        <v/>
      </c>
      <c r="W39">
        <f t="shared" si="3"/>
        <v>0</v>
      </c>
      <c r="X39" s="41">
        <f t="shared" si="5"/>
        <v>148000.55636710572</v>
      </c>
      <c r="Y39" s="42">
        <f t="shared" si="6"/>
        <v>3.169811320754734E-2</v>
      </c>
    </row>
    <row r="40" spans="2:25" x14ac:dyDescent="0.15">
      <c r="B40" s="40">
        <v>32</v>
      </c>
      <c r="C40" s="50">
        <f t="shared" si="1"/>
        <v>148704.38853572033</v>
      </c>
      <c r="D40" s="50"/>
      <c r="E40" s="45">
        <v>2018</v>
      </c>
      <c r="F40" s="8">
        <v>43712</v>
      </c>
      <c r="G40" s="45" t="s">
        <v>3</v>
      </c>
      <c r="H40" s="56">
        <v>84.39</v>
      </c>
      <c r="I40" s="57"/>
      <c r="J40" s="45">
        <v>58</v>
      </c>
      <c r="K40" s="52">
        <f t="shared" si="0"/>
        <v>4461.1316560716095</v>
      </c>
      <c r="L40" s="53"/>
      <c r="M40" s="6">
        <f>IF(J40="","",(K40/J40)/LOOKUP(RIGHT($D$2,3),[1]定数!$A$6:$A$13,[1]定数!$B$6:$B$13))</f>
        <v>0.76916063035717397</v>
      </c>
      <c r="N40" s="45">
        <v>2018</v>
      </c>
      <c r="O40" s="8">
        <v>43720</v>
      </c>
      <c r="P40" s="56">
        <v>85</v>
      </c>
      <c r="Q40" s="57"/>
      <c r="R40" s="54">
        <f>IF(P40="","",T40*M40*LOOKUP(RIGHT($D$2,3),定数!$A$6:$A$13,定数!$B$6:$B$13))</f>
        <v>-4691.879845178757</v>
      </c>
      <c r="S40" s="54"/>
      <c r="T40" s="55">
        <f t="shared" si="4"/>
        <v>-60.999999999999943</v>
      </c>
      <c r="U40" s="55"/>
      <c r="V40" t="str">
        <f t="shared" si="7"/>
        <v/>
      </c>
      <c r="W40">
        <f t="shared" si="3"/>
        <v>1</v>
      </c>
      <c r="X40" s="41">
        <f t="shared" si="5"/>
        <v>148704.38853572033</v>
      </c>
      <c r="Y40" s="42">
        <f t="shared" si="6"/>
        <v>0</v>
      </c>
    </row>
    <row r="41" spans="2:25" x14ac:dyDescent="0.15">
      <c r="B41" s="40">
        <v>33</v>
      </c>
      <c r="C41" s="50">
        <f t="shared" si="1"/>
        <v>144012.50869054158</v>
      </c>
      <c r="D41" s="50"/>
      <c r="E41" s="45">
        <v>2019</v>
      </c>
      <c r="F41" s="8">
        <v>43630</v>
      </c>
      <c r="G41" s="45" t="s">
        <v>3</v>
      </c>
      <c r="H41" s="51">
        <v>80.94</v>
      </c>
      <c r="I41" s="51"/>
      <c r="J41" s="45">
        <v>34</v>
      </c>
      <c r="K41" s="52">
        <f t="shared" si="0"/>
        <v>4320.3752607162469</v>
      </c>
      <c r="L41" s="53"/>
      <c r="M41" s="6">
        <f>IF(J41="","",(K41/J41)/LOOKUP(RIGHT($D$2,3),[1]定数!$A$6:$A$13,[1]定数!$B$6:$B$13))</f>
        <v>1.2706986060930137</v>
      </c>
      <c r="N41" s="45">
        <v>2019</v>
      </c>
      <c r="O41" s="8">
        <v>43635</v>
      </c>
      <c r="P41" s="51">
        <v>81.3</v>
      </c>
      <c r="Q41" s="51"/>
      <c r="R41" s="54">
        <f>IF(P41="","",T41*M41*LOOKUP(RIGHT($D$2,3),定数!$A$6:$A$13,定数!$B$6:$B$13))</f>
        <v>-4574.5149819348417</v>
      </c>
      <c r="S41" s="54"/>
      <c r="T41" s="55">
        <f t="shared" si="4"/>
        <v>-35.999999999999943</v>
      </c>
      <c r="U41" s="55"/>
      <c r="V41" t="str">
        <f t="shared" si="7"/>
        <v/>
      </c>
      <c r="W41">
        <f t="shared" si="3"/>
        <v>2</v>
      </c>
      <c r="X41" s="41">
        <f t="shared" si="5"/>
        <v>148704.38853572033</v>
      </c>
      <c r="Y41" s="42">
        <f t="shared" si="6"/>
        <v>3.1551724137930948E-2</v>
      </c>
    </row>
    <row r="42" spans="2:25" x14ac:dyDescent="0.15">
      <c r="B42" s="40">
        <v>34</v>
      </c>
      <c r="C42" s="50">
        <f t="shared" si="1"/>
        <v>139437.99370860675</v>
      </c>
      <c r="D42" s="50"/>
      <c r="E42" s="45"/>
      <c r="F42" s="8"/>
      <c r="G42" s="45"/>
      <c r="H42" s="51"/>
      <c r="I42" s="51"/>
      <c r="J42" s="45"/>
      <c r="K42" s="52" t="str">
        <f t="shared" si="0"/>
        <v/>
      </c>
      <c r="L42" s="53"/>
      <c r="M42" s="6" t="str">
        <f>IF(J42="","",(K42/J42)/LOOKUP(RIGHT($D$2,3),定数!$A$6:$A$13,定数!$B$6:$B$13))</f>
        <v/>
      </c>
      <c r="N42" s="45"/>
      <c r="O42" s="8"/>
      <c r="P42" s="51"/>
      <c r="Q42" s="51"/>
      <c r="R42" s="54" t="str">
        <f>IF(P42="","",T42*M42*LOOKUP(RIGHT($D$2,3),定数!$A$6:$A$13,定数!$B$6:$B$13))</f>
        <v/>
      </c>
      <c r="S42" s="54"/>
      <c r="T42" s="55" t="str">
        <f t="shared" si="4"/>
        <v/>
      </c>
      <c r="U42" s="55"/>
      <c r="V42" t="str">
        <f t="shared" si="7"/>
        <v/>
      </c>
      <c r="W42" t="str">
        <f t="shared" si="3"/>
        <v/>
      </c>
      <c r="X42" s="41">
        <f t="shared" si="5"/>
        <v>148704.38853572033</v>
      </c>
      <c r="Y42" s="42">
        <f t="shared" si="6"/>
        <v>6.2314198782961183E-2</v>
      </c>
    </row>
    <row r="43" spans="2:25" x14ac:dyDescent="0.15">
      <c r="B43" s="40">
        <v>35</v>
      </c>
      <c r="C43" s="50" t="str">
        <f t="shared" si="1"/>
        <v/>
      </c>
      <c r="D43" s="50"/>
      <c r="E43" s="45"/>
      <c r="F43" s="8"/>
      <c r="G43" s="45"/>
      <c r="H43" s="51"/>
      <c r="I43" s="51"/>
      <c r="J43" s="45"/>
      <c r="K43" s="52" t="str">
        <f t="shared" ref="K43:K69" si="8">IF(J43="","",C43*0.03)</f>
        <v/>
      </c>
      <c r="L43" s="53"/>
      <c r="M43" s="6" t="str">
        <f>IF(J43="","",(K43/J43)/LOOKUP(RIGHT($D$2,3),定数!$A$6:$A$13,定数!$B$6:$B$13))</f>
        <v/>
      </c>
      <c r="N43" s="45"/>
      <c r="O43" s="8"/>
      <c r="P43" s="51"/>
      <c r="Q43" s="51"/>
      <c r="R43" s="54" t="str">
        <f>IF(P43="","",T43*M43*LOOKUP(RIGHT($D$2,3),定数!$A$6:$A$13,定数!$B$6:$B$13))</f>
        <v/>
      </c>
      <c r="S43" s="54"/>
      <c r="T43" s="55" t="str">
        <f t="shared" si="4"/>
        <v/>
      </c>
      <c r="U43" s="55"/>
      <c r="V43" t="str">
        <f t="shared" si="7"/>
        <v/>
      </c>
      <c r="W43" t="str">
        <f t="shared" si="3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50" t="str">
        <f t="shared" si="1"/>
        <v/>
      </c>
      <c r="D44" s="50"/>
      <c r="E44" s="45"/>
      <c r="F44" s="8"/>
      <c r="G44" s="45"/>
      <c r="H44" s="51"/>
      <c r="I44" s="51"/>
      <c r="J44" s="45"/>
      <c r="K44" s="52" t="str">
        <f t="shared" si="8"/>
        <v/>
      </c>
      <c r="L44" s="53"/>
      <c r="M44" s="6" t="str">
        <f>IF(J44="","",(K44/J44)/LOOKUP(RIGHT($D$2,3),定数!$A$6:$A$13,定数!$B$6:$B$13))</f>
        <v/>
      </c>
      <c r="N44" s="45"/>
      <c r="O44" s="8"/>
      <c r="P44" s="51"/>
      <c r="Q44" s="51"/>
      <c r="R44" s="54" t="str">
        <f>IF(P44="","",T44*M44*LOOKUP(RIGHT($D$2,3),定数!$A$6:$A$13,定数!$B$6:$B$13))</f>
        <v/>
      </c>
      <c r="S44" s="54"/>
      <c r="T44" s="55" t="str">
        <f t="shared" si="4"/>
        <v/>
      </c>
      <c r="U44" s="55"/>
      <c r="V44" t="str">
        <f t="shared" si="7"/>
        <v/>
      </c>
      <c r="W44" t="str">
        <f t="shared" si="3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50" t="str">
        <f t="shared" si="1"/>
        <v/>
      </c>
      <c r="D45" s="50"/>
      <c r="E45" s="45"/>
      <c r="F45" s="8"/>
      <c r="G45" s="45"/>
      <c r="H45" s="51"/>
      <c r="I45" s="51"/>
      <c r="J45" s="45"/>
      <c r="K45" s="52" t="str">
        <f t="shared" si="8"/>
        <v/>
      </c>
      <c r="L45" s="53"/>
      <c r="M45" s="6" t="str">
        <f>IF(J45="","",(K45/J45)/LOOKUP(RIGHT($D$2,3),定数!$A$6:$A$13,定数!$B$6:$B$13))</f>
        <v/>
      </c>
      <c r="N45" s="45"/>
      <c r="O45" s="8"/>
      <c r="P45" s="51"/>
      <c r="Q45" s="51"/>
      <c r="R45" s="54" t="str">
        <f>IF(P45="","",T45*M45*LOOKUP(RIGHT($D$2,3),定数!$A$6:$A$13,定数!$B$6:$B$13))</f>
        <v/>
      </c>
      <c r="S45" s="54"/>
      <c r="T45" s="55" t="str">
        <f t="shared" si="4"/>
        <v/>
      </c>
      <c r="U45" s="55"/>
      <c r="V45" t="str">
        <f t="shared" si="7"/>
        <v/>
      </c>
      <c r="W45" t="str">
        <f t="shared" si="3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50" t="str">
        <f t="shared" si="1"/>
        <v/>
      </c>
      <c r="D46" s="50"/>
      <c r="E46" s="45"/>
      <c r="F46" s="8"/>
      <c r="G46" s="45"/>
      <c r="H46" s="51"/>
      <c r="I46" s="51"/>
      <c r="J46" s="45"/>
      <c r="K46" s="52" t="str">
        <f t="shared" si="8"/>
        <v/>
      </c>
      <c r="L46" s="53"/>
      <c r="M46" s="6" t="str">
        <f>IF(J46="","",(K46/J46)/LOOKUP(RIGHT($D$2,3),定数!$A$6:$A$13,定数!$B$6:$B$13))</f>
        <v/>
      </c>
      <c r="N46" s="45"/>
      <c r="O46" s="8"/>
      <c r="P46" s="51"/>
      <c r="Q46" s="51"/>
      <c r="R46" s="54" t="str">
        <f>IF(P46="","",T46*M46*LOOKUP(RIGHT($D$2,3),定数!$A$6:$A$13,定数!$B$6:$B$13))</f>
        <v/>
      </c>
      <c r="S46" s="54"/>
      <c r="T46" s="55" t="str">
        <f t="shared" si="4"/>
        <v/>
      </c>
      <c r="U46" s="55"/>
      <c r="V46" t="str">
        <f t="shared" si="7"/>
        <v/>
      </c>
      <c r="W46" t="str">
        <f t="shared" si="3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50" t="str">
        <f t="shared" si="1"/>
        <v/>
      </c>
      <c r="D47" s="50"/>
      <c r="E47" s="45"/>
      <c r="F47" s="8"/>
      <c r="G47" s="45"/>
      <c r="H47" s="51"/>
      <c r="I47" s="51"/>
      <c r="J47" s="45"/>
      <c r="K47" s="52" t="str">
        <f t="shared" si="8"/>
        <v/>
      </c>
      <c r="L47" s="53"/>
      <c r="M47" s="6" t="str">
        <f>IF(J47="","",(K47/J47)/LOOKUP(RIGHT($D$2,3),定数!$A$6:$A$13,定数!$B$6:$B$13))</f>
        <v/>
      </c>
      <c r="N47" s="45"/>
      <c r="O47" s="8"/>
      <c r="P47" s="51"/>
      <c r="Q47" s="51"/>
      <c r="R47" s="54" t="str">
        <f>IF(P47="","",T47*M47*LOOKUP(RIGHT($D$2,3),定数!$A$6:$A$13,定数!$B$6:$B$13))</f>
        <v/>
      </c>
      <c r="S47" s="54"/>
      <c r="T47" s="55" t="str">
        <f t="shared" si="4"/>
        <v/>
      </c>
      <c r="U47" s="55"/>
      <c r="V47" t="str">
        <f t="shared" si="7"/>
        <v/>
      </c>
      <c r="W47" t="str">
        <f t="shared" si="3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50" t="str">
        <f t="shared" si="1"/>
        <v/>
      </c>
      <c r="D48" s="50"/>
      <c r="E48" s="45"/>
      <c r="F48" s="8"/>
      <c r="G48" s="45"/>
      <c r="H48" s="51"/>
      <c r="I48" s="51"/>
      <c r="J48" s="45"/>
      <c r="K48" s="52" t="str">
        <f t="shared" si="8"/>
        <v/>
      </c>
      <c r="L48" s="53"/>
      <c r="M48" s="6" t="str">
        <f>IF(J48="","",(K48/J48)/LOOKUP(RIGHT($D$2,3),定数!$A$6:$A$13,定数!$B$6:$B$13))</f>
        <v/>
      </c>
      <c r="N48" s="45"/>
      <c r="O48" s="8"/>
      <c r="P48" s="51"/>
      <c r="Q48" s="51"/>
      <c r="R48" s="54" t="str">
        <f>IF(P48="","",T48*M48*LOOKUP(RIGHT($D$2,3),定数!$A$6:$A$13,定数!$B$6:$B$13))</f>
        <v/>
      </c>
      <c r="S48" s="54"/>
      <c r="T48" s="55" t="str">
        <f t="shared" si="4"/>
        <v/>
      </c>
      <c r="U48" s="55"/>
      <c r="V48" t="str">
        <f t="shared" si="7"/>
        <v/>
      </c>
      <c r="W48" t="str">
        <f t="shared" si="3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50" t="str">
        <f t="shared" si="1"/>
        <v/>
      </c>
      <c r="D49" s="50"/>
      <c r="E49" s="45"/>
      <c r="F49" s="8"/>
      <c r="G49" s="45"/>
      <c r="H49" s="51"/>
      <c r="I49" s="51"/>
      <c r="J49" s="45"/>
      <c r="K49" s="52" t="str">
        <f t="shared" si="8"/>
        <v/>
      </c>
      <c r="L49" s="53"/>
      <c r="M49" s="6" t="str">
        <f>IF(J49="","",(K49/J49)/LOOKUP(RIGHT($D$2,3),定数!$A$6:$A$13,定数!$B$6:$B$13))</f>
        <v/>
      </c>
      <c r="N49" s="45"/>
      <c r="O49" s="8"/>
      <c r="P49" s="51"/>
      <c r="Q49" s="51"/>
      <c r="R49" s="54" t="str">
        <f>IF(P49="","",T49*M49*LOOKUP(RIGHT($D$2,3),定数!$A$6:$A$13,定数!$B$6:$B$13))</f>
        <v/>
      </c>
      <c r="S49" s="54"/>
      <c r="T49" s="55" t="str">
        <f t="shared" si="4"/>
        <v/>
      </c>
      <c r="U49" s="55"/>
      <c r="V49" t="str">
        <f t="shared" si="7"/>
        <v/>
      </c>
      <c r="W49" t="str">
        <f t="shared" si="3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50" t="str">
        <f t="shared" si="1"/>
        <v/>
      </c>
      <c r="D50" s="50"/>
      <c r="E50" s="45"/>
      <c r="F50" s="8"/>
      <c r="G50" s="45"/>
      <c r="H50" s="51"/>
      <c r="I50" s="51"/>
      <c r="J50" s="45"/>
      <c r="K50" s="52" t="str">
        <f t="shared" si="8"/>
        <v/>
      </c>
      <c r="L50" s="53"/>
      <c r="M50" s="6" t="str">
        <f>IF(J50="","",(K50/J50)/LOOKUP(RIGHT($D$2,3),定数!$A$6:$A$13,定数!$B$6:$B$13))</f>
        <v/>
      </c>
      <c r="N50" s="45"/>
      <c r="O50" s="8"/>
      <c r="P50" s="51"/>
      <c r="Q50" s="51"/>
      <c r="R50" s="54" t="str">
        <f>IF(P50="","",T50*M50*LOOKUP(RIGHT($D$2,3),定数!$A$6:$A$13,定数!$B$6:$B$13))</f>
        <v/>
      </c>
      <c r="S50" s="54"/>
      <c r="T50" s="55" t="str">
        <f t="shared" si="4"/>
        <v/>
      </c>
      <c r="U50" s="55"/>
      <c r="V50" t="str">
        <f t="shared" si="7"/>
        <v/>
      </c>
      <c r="W50" t="str">
        <f t="shared" si="3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50" t="str">
        <f t="shared" si="1"/>
        <v/>
      </c>
      <c r="D51" s="50"/>
      <c r="E51" s="45"/>
      <c r="F51" s="8"/>
      <c r="G51" s="45"/>
      <c r="H51" s="51"/>
      <c r="I51" s="51"/>
      <c r="J51" s="45"/>
      <c r="K51" s="52" t="str">
        <f t="shared" si="8"/>
        <v/>
      </c>
      <c r="L51" s="53"/>
      <c r="M51" s="6" t="str">
        <f>IF(J51="","",(K51/J51)/LOOKUP(RIGHT($D$2,3),定数!$A$6:$A$13,定数!$B$6:$B$13))</f>
        <v/>
      </c>
      <c r="N51" s="45"/>
      <c r="O51" s="8"/>
      <c r="P51" s="51"/>
      <c r="Q51" s="51"/>
      <c r="R51" s="54" t="str">
        <f>IF(P51="","",T51*M51*LOOKUP(RIGHT($D$2,3),定数!$A$6:$A$13,定数!$B$6:$B$13))</f>
        <v/>
      </c>
      <c r="S51" s="54"/>
      <c r="T51" s="55" t="str">
        <f t="shared" si="4"/>
        <v/>
      </c>
      <c r="U51" s="55"/>
      <c r="V51" t="str">
        <f t="shared" si="7"/>
        <v/>
      </c>
      <c r="W51" t="str">
        <f t="shared" si="3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50" t="str">
        <f t="shared" si="1"/>
        <v/>
      </c>
      <c r="D52" s="50"/>
      <c r="E52" s="45"/>
      <c r="F52" s="8"/>
      <c r="G52" s="45"/>
      <c r="H52" s="51"/>
      <c r="I52" s="51"/>
      <c r="J52" s="45"/>
      <c r="K52" s="52" t="str">
        <f t="shared" si="8"/>
        <v/>
      </c>
      <c r="L52" s="53"/>
      <c r="M52" s="6" t="str">
        <f>IF(J52="","",(K52/J52)/LOOKUP(RIGHT($D$2,3),定数!$A$6:$A$13,定数!$B$6:$B$13))</f>
        <v/>
      </c>
      <c r="N52" s="45"/>
      <c r="O52" s="8"/>
      <c r="P52" s="51"/>
      <c r="Q52" s="51"/>
      <c r="R52" s="54" t="str">
        <f>IF(P52="","",T52*M52*LOOKUP(RIGHT($D$2,3),定数!$A$6:$A$13,定数!$B$6:$B$13))</f>
        <v/>
      </c>
      <c r="S52" s="54"/>
      <c r="T52" s="55" t="str">
        <f t="shared" si="4"/>
        <v/>
      </c>
      <c r="U52" s="55"/>
      <c r="V52" t="str">
        <f t="shared" si="7"/>
        <v/>
      </c>
      <c r="W52" t="str">
        <f t="shared" si="3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50" t="str">
        <f t="shared" si="1"/>
        <v/>
      </c>
      <c r="D53" s="50"/>
      <c r="E53" s="45"/>
      <c r="F53" s="8"/>
      <c r="G53" s="45"/>
      <c r="H53" s="51"/>
      <c r="I53" s="51"/>
      <c r="J53" s="45"/>
      <c r="K53" s="52" t="str">
        <f t="shared" si="8"/>
        <v/>
      </c>
      <c r="L53" s="53"/>
      <c r="M53" s="6" t="str">
        <f>IF(J53="","",(K53/J53)/LOOKUP(RIGHT($D$2,3),定数!$A$6:$A$13,定数!$B$6:$B$13))</f>
        <v/>
      </c>
      <c r="N53" s="45"/>
      <c r="O53" s="8"/>
      <c r="P53" s="51"/>
      <c r="Q53" s="51"/>
      <c r="R53" s="54" t="str">
        <f>IF(P53="","",T53*M53*LOOKUP(RIGHT($D$2,3),定数!$A$6:$A$13,定数!$B$6:$B$13))</f>
        <v/>
      </c>
      <c r="S53" s="54"/>
      <c r="T53" s="55" t="str">
        <f t="shared" si="4"/>
        <v/>
      </c>
      <c r="U53" s="55"/>
      <c r="V53" t="str">
        <f t="shared" si="7"/>
        <v/>
      </c>
      <c r="W53" t="str">
        <f t="shared" si="3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50" t="str">
        <f t="shared" si="1"/>
        <v/>
      </c>
      <c r="D54" s="50"/>
      <c r="E54" s="45"/>
      <c r="F54" s="8"/>
      <c r="G54" s="45"/>
      <c r="H54" s="51"/>
      <c r="I54" s="51"/>
      <c r="J54" s="45"/>
      <c r="K54" s="52" t="str">
        <f t="shared" si="8"/>
        <v/>
      </c>
      <c r="L54" s="53"/>
      <c r="M54" s="6" t="str">
        <f>IF(J54="","",(K54/J54)/LOOKUP(RIGHT($D$2,3),定数!$A$6:$A$13,定数!$B$6:$B$13))</f>
        <v/>
      </c>
      <c r="N54" s="45"/>
      <c r="O54" s="8"/>
      <c r="P54" s="51"/>
      <c r="Q54" s="51"/>
      <c r="R54" s="54" t="str">
        <f>IF(P54="","",T54*M54*LOOKUP(RIGHT($D$2,3),定数!$A$6:$A$13,定数!$B$6:$B$13))</f>
        <v/>
      </c>
      <c r="S54" s="54"/>
      <c r="T54" s="55" t="str">
        <f t="shared" si="4"/>
        <v/>
      </c>
      <c r="U54" s="55"/>
      <c r="V54" t="str">
        <f t="shared" si="7"/>
        <v/>
      </c>
      <c r="W54" t="str">
        <f t="shared" si="3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50" t="str">
        <f t="shared" si="1"/>
        <v/>
      </c>
      <c r="D55" s="50"/>
      <c r="E55" s="45"/>
      <c r="F55" s="8"/>
      <c r="G55" s="45"/>
      <c r="H55" s="51"/>
      <c r="I55" s="51"/>
      <c r="J55" s="45"/>
      <c r="K55" s="52" t="str">
        <f t="shared" si="8"/>
        <v/>
      </c>
      <c r="L55" s="53"/>
      <c r="M55" s="6" t="str">
        <f>IF(J55="","",(K55/J55)/LOOKUP(RIGHT($D$2,3),定数!$A$6:$A$13,定数!$B$6:$B$13))</f>
        <v/>
      </c>
      <c r="N55" s="45"/>
      <c r="O55" s="8"/>
      <c r="P55" s="51"/>
      <c r="Q55" s="51"/>
      <c r="R55" s="54" t="str">
        <f>IF(P55="","",T55*M55*LOOKUP(RIGHT($D$2,3),定数!$A$6:$A$13,定数!$B$6:$B$13))</f>
        <v/>
      </c>
      <c r="S55" s="54"/>
      <c r="T55" s="55" t="str">
        <f t="shared" si="4"/>
        <v/>
      </c>
      <c r="U55" s="55"/>
      <c r="V55" t="str">
        <f t="shared" si="7"/>
        <v/>
      </c>
      <c r="W55" t="str">
        <f t="shared" si="3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50" t="str">
        <f t="shared" si="1"/>
        <v/>
      </c>
      <c r="D56" s="50"/>
      <c r="E56" s="45"/>
      <c r="F56" s="8"/>
      <c r="G56" s="45"/>
      <c r="H56" s="51"/>
      <c r="I56" s="51"/>
      <c r="J56" s="45"/>
      <c r="K56" s="52" t="str">
        <f t="shared" si="8"/>
        <v/>
      </c>
      <c r="L56" s="53"/>
      <c r="M56" s="6" t="str">
        <f>IF(J56="","",(K56/J56)/LOOKUP(RIGHT($D$2,3),定数!$A$6:$A$13,定数!$B$6:$B$13))</f>
        <v/>
      </c>
      <c r="N56" s="45"/>
      <c r="O56" s="8"/>
      <c r="P56" s="51"/>
      <c r="Q56" s="51"/>
      <c r="R56" s="54" t="str">
        <f>IF(P56="","",T56*M56*LOOKUP(RIGHT($D$2,3),定数!$A$6:$A$13,定数!$B$6:$B$13))</f>
        <v/>
      </c>
      <c r="S56" s="54"/>
      <c r="T56" s="55" t="str">
        <f t="shared" si="4"/>
        <v/>
      </c>
      <c r="U56" s="55"/>
      <c r="V56" t="str">
        <f t="shared" si="7"/>
        <v/>
      </c>
      <c r="W56" t="str">
        <f t="shared" si="3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50" t="str">
        <f t="shared" si="1"/>
        <v/>
      </c>
      <c r="D57" s="50"/>
      <c r="E57" s="45"/>
      <c r="F57" s="8"/>
      <c r="G57" s="45"/>
      <c r="H57" s="51"/>
      <c r="I57" s="51"/>
      <c r="J57" s="45"/>
      <c r="K57" s="52" t="str">
        <f t="shared" si="8"/>
        <v/>
      </c>
      <c r="L57" s="53"/>
      <c r="M57" s="6" t="str">
        <f>IF(J57="","",(K57/J57)/LOOKUP(RIGHT($D$2,3),定数!$A$6:$A$13,定数!$B$6:$B$13))</f>
        <v/>
      </c>
      <c r="N57" s="45"/>
      <c r="O57" s="8"/>
      <c r="P57" s="51"/>
      <c r="Q57" s="51"/>
      <c r="R57" s="54" t="str">
        <f>IF(P57="","",T57*M57*LOOKUP(RIGHT($D$2,3),定数!$A$6:$A$13,定数!$B$6:$B$13))</f>
        <v/>
      </c>
      <c r="S57" s="54"/>
      <c r="T57" s="55" t="str">
        <f t="shared" si="4"/>
        <v/>
      </c>
      <c r="U57" s="55"/>
      <c r="V57" t="str">
        <f t="shared" si="7"/>
        <v/>
      </c>
      <c r="W57" t="str">
        <f t="shared" si="3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50" t="str">
        <f t="shared" si="1"/>
        <v/>
      </c>
      <c r="D58" s="50"/>
      <c r="E58" s="45"/>
      <c r="F58" s="8"/>
      <c r="G58" s="45"/>
      <c r="H58" s="51"/>
      <c r="I58" s="51"/>
      <c r="J58" s="45"/>
      <c r="K58" s="52" t="str">
        <f t="shared" si="8"/>
        <v/>
      </c>
      <c r="L58" s="53"/>
      <c r="M58" s="6" t="str">
        <f>IF(J58="","",(K58/J58)/LOOKUP(RIGHT($D$2,3),定数!$A$6:$A$13,定数!$B$6:$B$13))</f>
        <v/>
      </c>
      <c r="N58" s="45"/>
      <c r="O58" s="8"/>
      <c r="P58" s="51"/>
      <c r="Q58" s="51"/>
      <c r="R58" s="54" t="str">
        <f>IF(P58="","",T58*M58*LOOKUP(RIGHT($D$2,3),定数!$A$6:$A$13,定数!$B$6:$B$13))</f>
        <v/>
      </c>
      <c r="S58" s="54"/>
      <c r="T58" s="55" t="str">
        <f t="shared" si="4"/>
        <v/>
      </c>
      <c r="U58" s="55"/>
      <c r="V58" t="str">
        <f t="shared" si="7"/>
        <v/>
      </c>
      <c r="W58" t="str">
        <f t="shared" si="3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50" t="str">
        <f t="shared" si="1"/>
        <v/>
      </c>
      <c r="D59" s="50"/>
      <c r="E59" s="45"/>
      <c r="F59" s="8"/>
      <c r="G59" s="45"/>
      <c r="H59" s="51"/>
      <c r="I59" s="51"/>
      <c r="J59" s="45"/>
      <c r="K59" s="52" t="str">
        <f t="shared" si="8"/>
        <v/>
      </c>
      <c r="L59" s="53"/>
      <c r="M59" s="6" t="str">
        <f>IF(J59="","",(K59/J59)/LOOKUP(RIGHT($D$2,3),定数!$A$6:$A$13,定数!$B$6:$B$13))</f>
        <v/>
      </c>
      <c r="N59" s="45"/>
      <c r="O59" s="8"/>
      <c r="P59" s="51"/>
      <c r="Q59" s="51"/>
      <c r="R59" s="54" t="str">
        <f>IF(P59="","",T59*M59*LOOKUP(RIGHT($D$2,3),定数!$A$6:$A$13,定数!$B$6:$B$13))</f>
        <v/>
      </c>
      <c r="S59" s="54"/>
      <c r="T59" s="55" t="str">
        <f t="shared" si="4"/>
        <v/>
      </c>
      <c r="U59" s="55"/>
      <c r="V59" t="str">
        <f t="shared" si="7"/>
        <v/>
      </c>
      <c r="W59" t="str">
        <f t="shared" si="3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50" t="str">
        <f t="shared" si="1"/>
        <v/>
      </c>
      <c r="D60" s="50"/>
      <c r="E60" s="45"/>
      <c r="F60" s="8"/>
      <c r="G60" s="45"/>
      <c r="H60" s="51"/>
      <c r="I60" s="51"/>
      <c r="J60" s="45"/>
      <c r="K60" s="52" t="str">
        <f t="shared" si="8"/>
        <v/>
      </c>
      <c r="L60" s="53"/>
      <c r="M60" s="6" t="str">
        <f>IF(J60="","",(K60/J60)/LOOKUP(RIGHT($D$2,3),定数!$A$6:$A$13,定数!$B$6:$B$13))</f>
        <v/>
      </c>
      <c r="N60" s="45"/>
      <c r="O60" s="8"/>
      <c r="P60" s="51"/>
      <c r="Q60" s="51"/>
      <c r="R60" s="54" t="str">
        <f>IF(P60="","",T60*M60*LOOKUP(RIGHT($D$2,3),定数!$A$6:$A$13,定数!$B$6:$B$13))</f>
        <v/>
      </c>
      <c r="S60" s="54"/>
      <c r="T60" s="55" t="str">
        <f t="shared" si="4"/>
        <v/>
      </c>
      <c r="U60" s="55"/>
      <c r="V60" t="str">
        <f t="shared" si="7"/>
        <v/>
      </c>
      <c r="W60" t="str">
        <f t="shared" si="3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50" t="str">
        <f t="shared" si="1"/>
        <v/>
      </c>
      <c r="D61" s="50"/>
      <c r="E61" s="45"/>
      <c r="F61" s="8"/>
      <c r="G61" s="45"/>
      <c r="H61" s="51"/>
      <c r="I61" s="51"/>
      <c r="J61" s="45"/>
      <c r="K61" s="52" t="str">
        <f t="shared" si="8"/>
        <v/>
      </c>
      <c r="L61" s="53"/>
      <c r="M61" s="6" t="str">
        <f>IF(J61="","",(K61/J61)/LOOKUP(RIGHT($D$2,3),定数!$A$6:$A$13,定数!$B$6:$B$13))</f>
        <v/>
      </c>
      <c r="N61" s="45"/>
      <c r="O61" s="8"/>
      <c r="P61" s="51"/>
      <c r="Q61" s="51"/>
      <c r="R61" s="54" t="str">
        <f>IF(P61="","",T61*M61*LOOKUP(RIGHT($D$2,3),定数!$A$6:$A$13,定数!$B$6:$B$13))</f>
        <v/>
      </c>
      <c r="S61" s="54"/>
      <c r="T61" s="55" t="str">
        <f t="shared" si="4"/>
        <v/>
      </c>
      <c r="U61" s="55"/>
      <c r="V61" t="str">
        <f t="shared" si="7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50" t="str">
        <f t="shared" si="1"/>
        <v/>
      </c>
      <c r="D62" s="50"/>
      <c r="E62" s="45"/>
      <c r="F62" s="8"/>
      <c r="G62" s="45"/>
      <c r="H62" s="51"/>
      <c r="I62" s="51"/>
      <c r="J62" s="45"/>
      <c r="K62" s="52" t="str">
        <f t="shared" si="8"/>
        <v/>
      </c>
      <c r="L62" s="53"/>
      <c r="M62" s="6" t="str">
        <f>IF(J62="","",(K62/J62)/LOOKUP(RIGHT($D$2,3),定数!$A$6:$A$13,定数!$B$6:$B$13))</f>
        <v/>
      </c>
      <c r="N62" s="45"/>
      <c r="O62" s="8"/>
      <c r="P62" s="51"/>
      <c r="Q62" s="51"/>
      <c r="R62" s="54" t="str">
        <f>IF(P62="","",T62*M62*LOOKUP(RIGHT($D$2,3),定数!$A$6:$A$13,定数!$B$6:$B$13))</f>
        <v/>
      </c>
      <c r="S62" s="54"/>
      <c r="T62" s="55" t="str">
        <f t="shared" si="4"/>
        <v/>
      </c>
      <c r="U62" s="55"/>
      <c r="V62" t="str">
        <f t="shared" si="7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50" t="str">
        <f t="shared" si="1"/>
        <v/>
      </c>
      <c r="D63" s="50"/>
      <c r="E63" s="45"/>
      <c r="F63" s="8"/>
      <c r="G63" s="45"/>
      <c r="H63" s="51"/>
      <c r="I63" s="51"/>
      <c r="J63" s="45"/>
      <c r="K63" s="52" t="str">
        <f t="shared" si="8"/>
        <v/>
      </c>
      <c r="L63" s="53"/>
      <c r="M63" s="6" t="str">
        <f>IF(J63="","",(K63/J63)/LOOKUP(RIGHT($D$2,3),定数!$A$6:$A$13,定数!$B$6:$B$13))</f>
        <v/>
      </c>
      <c r="N63" s="45"/>
      <c r="O63" s="8"/>
      <c r="P63" s="51"/>
      <c r="Q63" s="51"/>
      <c r="R63" s="54" t="str">
        <f>IF(P63="","",T63*M63*LOOKUP(RIGHT($D$2,3),定数!$A$6:$A$13,定数!$B$6:$B$13))</f>
        <v/>
      </c>
      <c r="S63" s="54"/>
      <c r="T63" s="55" t="str">
        <f t="shared" si="4"/>
        <v/>
      </c>
      <c r="U63" s="55"/>
      <c r="V63" t="str">
        <f t="shared" si="7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50" t="str">
        <f t="shared" si="1"/>
        <v/>
      </c>
      <c r="D64" s="50"/>
      <c r="E64" s="45"/>
      <c r="F64" s="8"/>
      <c r="G64" s="45"/>
      <c r="H64" s="51"/>
      <c r="I64" s="51"/>
      <c r="J64" s="45"/>
      <c r="K64" s="52" t="str">
        <f t="shared" si="8"/>
        <v/>
      </c>
      <c r="L64" s="53"/>
      <c r="M64" s="6" t="str">
        <f>IF(J64="","",(K64/J64)/LOOKUP(RIGHT($D$2,3),定数!$A$6:$A$13,定数!$B$6:$B$13))</f>
        <v/>
      </c>
      <c r="N64" s="45"/>
      <c r="O64" s="8"/>
      <c r="P64" s="51"/>
      <c r="Q64" s="51"/>
      <c r="R64" s="54" t="str">
        <f>IF(P64="","",T64*M64*LOOKUP(RIGHT($D$2,3),定数!$A$6:$A$13,定数!$B$6:$B$13))</f>
        <v/>
      </c>
      <c r="S64" s="54"/>
      <c r="T64" s="55" t="str">
        <f t="shared" si="4"/>
        <v/>
      </c>
      <c r="U64" s="55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50" t="str">
        <f t="shared" si="1"/>
        <v/>
      </c>
      <c r="D65" s="50"/>
      <c r="E65" s="45"/>
      <c r="F65" s="8"/>
      <c r="G65" s="45"/>
      <c r="H65" s="51"/>
      <c r="I65" s="51"/>
      <c r="J65" s="45"/>
      <c r="K65" s="52" t="str">
        <f t="shared" si="8"/>
        <v/>
      </c>
      <c r="L65" s="53"/>
      <c r="M65" s="6" t="str">
        <f>IF(J65="","",(K65/J65)/LOOKUP(RIGHT($D$2,3),定数!$A$6:$A$13,定数!$B$6:$B$13))</f>
        <v/>
      </c>
      <c r="N65" s="45"/>
      <c r="O65" s="8"/>
      <c r="P65" s="51"/>
      <c r="Q65" s="51"/>
      <c r="R65" s="54" t="str">
        <f>IF(P65="","",T65*M65*LOOKUP(RIGHT($D$2,3),定数!$A$6:$A$13,定数!$B$6:$B$13))</f>
        <v/>
      </c>
      <c r="S65" s="54"/>
      <c r="T65" s="55" t="str">
        <f t="shared" si="4"/>
        <v/>
      </c>
      <c r="U65" s="55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50" t="str">
        <f t="shared" si="1"/>
        <v/>
      </c>
      <c r="D66" s="50"/>
      <c r="E66" s="45"/>
      <c r="F66" s="8"/>
      <c r="G66" s="45"/>
      <c r="H66" s="51"/>
      <c r="I66" s="51"/>
      <c r="J66" s="45"/>
      <c r="K66" s="52" t="str">
        <f t="shared" si="8"/>
        <v/>
      </c>
      <c r="L66" s="53"/>
      <c r="M66" s="6" t="str">
        <f>IF(J66="","",(K66/J66)/LOOKUP(RIGHT($D$2,3),定数!$A$6:$A$13,定数!$B$6:$B$13))</f>
        <v/>
      </c>
      <c r="N66" s="45"/>
      <c r="O66" s="8"/>
      <c r="P66" s="51"/>
      <c r="Q66" s="51"/>
      <c r="R66" s="54" t="str">
        <f>IF(P66="","",T66*M66*LOOKUP(RIGHT($D$2,3),定数!$A$6:$A$13,定数!$B$6:$B$13))</f>
        <v/>
      </c>
      <c r="S66" s="54"/>
      <c r="T66" s="55" t="str">
        <f t="shared" si="4"/>
        <v/>
      </c>
      <c r="U66" s="55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50" t="str">
        <f t="shared" si="1"/>
        <v/>
      </c>
      <c r="D67" s="50"/>
      <c r="E67" s="45"/>
      <c r="F67" s="8"/>
      <c r="G67" s="45"/>
      <c r="H67" s="51"/>
      <c r="I67" s="51"/>
      <c r="J67" s="45"/>
      <c r="K67" s="52" t="str">
        <f t="shared" si="8"/>
        <v/>
      </c>
      <c r="L67" s="53"/>
      <c r="M67" s="6" t="str">
        <f>IF(J67="","",(K67/J67)/LOOKUP(RIGHT($D$2,3),定数!$A$6:$A$13,定数!$B$6:$B$13))</f>
        <v/>
      </c>
      <c r="N67" s="45"/>
      <c r="O67" s="8"/>
      <c r="P67" s="51"/>
      <c r="Q67" s="51"/>
      <c r="R67" s="54" t="str">
        <f>IF(P67="","",T67*M67*LOOKUP(RIGHT($D$2,3),定数!$A$6:$A$13,定数!$B$6:$B$13))</f>
        <v/>
      </c>
      <c r="S67" s="54"/>
      <c r="T67" s="55" t="str">
        <f t="shared" si="4"/>
        <v/>
      </c>
      <c r="U67" s="55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50" t="str">
        <f t="shared" si="1"/>
        <v/>
      </c>
      <c r="D68" s="50"/>
      <c r="E68" s="45"/>
      <c r="F68" s="8"/>
      <c r="G68" s="45"/>
      <c r="H68" s="51"/>
      <c r="I68" s="51"/>
      <c r="J68" s="45"/>
      <c r="K68" s="52" t="str">
        <f t="shared" si="8"/>
        <v/>
      </c>
      <c r="L68" s="53"/>
      <c r="M68" s="6" t="str">
        <f>IF(J68="","",(K68/J68)/LOOKUP(RIGHT($D$2,3),定数!$A$6:$A$13,定数!$B$6:$B$13))</f>
        <v/>
      </c>
      <c r="N68" s="45"/>
      <c r="O68" s="8"/>
      <c r="P68" s="51"/>
      <c r="Q68" s="51"/>
      <c r="R68" s="54" t="str">
        <f>IF(P68="","",T68*M68*LOOKUP(RIGHT($D$2,3),定数!$A$6:$A$13,定数!$B$6:$B$13))</f>
        <v/>
      </c>
      <c r="S68" s="54"/>
      <c r="T68" s="55" t="str">
        <f t="shared" si="4"/>
        <v/>
      </c>
      <c r="U68" s="55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50" t="str">
        <f t="shared" si="1"/>
        <v/>
      </c>
      <c r="D69" s="50"/>
      <c r="E69" s="45"/>
      <c r="F69" s="8"/>
      <c r="G69" s="45"/>
      <c r="H69" s="51"/>
      <c r="I69" s="51"/>
      <c r="J69" s="45"/>
      <c r="K69" s="52" t="str">
        <f t="shared" si="8"/>
        <v/>
      </c>
      <c r="L69" s="53"/>
      <c r="M69" s="6" t="str">
        <f>IF(J69="","",(K69/J69)/LOOKUP(RIGHT($D$2,3),定数!$A$6:$A$13,定数!$B$6:$B$13))</f>
        <v/>
      </c>
      <c r="N69" s="45"/>
      <c r="O69" s="8"/>
      <c r="P69" s="51"/>
      <c r="Q69" s="51"/>
      <c r="R69" s="54" t="str">
        <f>IF(P69="","",T69*M69*LOOKUP(RIGHT($D$2,3),定数!$A$6:$A$13,定数!$B$6:$B$13))</f>
        <v/>
      </c>
      <c r="S69" s="54"/>
      <c r="T69" s="55" t="str">
        <f t="shared" si="4"/>
        <v/>
      </c>
      <c r="U69" s="55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50" t="str">
        <f t="shared" si="1"/>
        <v/>
      </c>
      <c r="D70" s="50"/>
      <c r="E70" s="44"/>
      <c r="F70" s="8"/>
      <c r="G70" s="44"/>
      <c r="H70" s="51"/>
      <c r="I70" s="51"/>
      <c r="J70" s="44"/>
      <c r="K70" s="52" t="str">
        <f t="shared" ref="K70:K75" si="9">IF(J70="","",C70*0.03)</f>
        <v/>
      </c>
      <c r="L70" s="53"/>
      <c r="M70" s="6" t="str">
        <f>IF(J70="","",(K70/J70)/LOOKUP(RIGHT($D$2,3),定数!$A$6:$A$13,定数!$B$6:$B$13))</f>
        <v/>
      </c>
      <c r="N70" s="44"/>
      <c r="O70" s="8"/>
      <c r="P70" s="51"/>
      <c r="Q70" s="51"/>
      <c r="R70" s="54" t="str">
        <f>IF(P70="","",T70*M70*LOOKUP(RIGHT($D$2,3),定数!$A$6:$A$13,定数!$B$6:$B$13))</f>
        <v/>
      </c>
      <c r="S70" s="54"/>
      <c r="T70" s="55" t="str">
        <f t="shared" si="4"/>
        <v/>
      </c>
      <c r="U70" s="55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50" t="str">
        <f t="shared" si="1"/>
        <v/>
      </c>
      <c r="D71" s="50"/>
      <c r="E71" s="44"/>
      <c r="F71" s="8"/>
      <c r="G71" s="44"/>
      <c r="H71" s="51"/>
      <c r="I71" s="51"/>
      <c r="J71" s="44"/>
      <c r="K71" s="52" t="str">
        <f t="shared" si="9"/>
        <v/>
      </c>
      <c r="L71" s="53"/>
      <c r="M71" s="6" t="str">
        <f>IF(J71="","",(K71/J71)/LOOKUP(RIGHT($D$2,3),定数!$A$6:$A$13,定数!$B$6:$B$13))</f>
        <v/>
      </c>
      <c r="N71" s="44"/>
      <c r="O71" s="8"/>
      <c r="P71" s="51"/>
      <c r="Q71" s="51"/>
      <c r="R71" s="54" t="str">
        <f>IF(P71="","",T71*M71*LOOKUP(RIGHT($D$2,3),定数!$A$6:$A$13,定数!$B$6:$B$13))</f>
        <v/>
      </c>
      <c r="S71" s="54"/>
      <c r="T71" s="55" t="str">
        <f t="shared" si="4"/>
        <v/>
      </c>
      <c r="U71" s="55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50" t="str">
        <f t="shared" si="1"/>
        <v/>
      </c>
      <c r="D72" s="50"/>
      <c r="E72" s="44"/>
      <c r="F72" s="8"/>
      <c r="G72" s="44"/>
      <c r="H72" s="51"/>
      <c r="I72" s="51"/>
      <c r="J72" s="44"/>
      <c r="K72" s="52" t="str">
        <f t="shared" si="9"/>
        <v/>
      </c>
      <c r="L72" s="53"/>
      <c r="M72" s="6" t="str">
        <f>IF(J72="","",(K72/J72)/LOOKUP(RIGHT($D$2,3),定数!$A$6:$A$13,定数!$B$6:$B$13))</f>
        <v/>
      </c>
      <c r="N72" s="44"/>
      <c r="O72" s="8"/>
      <c r="P72" s="51"/>
      <c r="Q72" s="51"/>
      <c r="R72" s="54" t="str">
        <f>IF(P72="","",T72*M72*LOOKUP(RIGHT($D$2,3),定数!$A$6:$A$13,定数!$B$6:$B$13))</f>
        <v/>
      </c>
      <c r="S72" s="54"/>
      <c r="T72" s="55" t="str">
        <f t="shared" si="4"/>
        <v/>
      </c>
      <c r="U72" s="55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50" t="str">
        <f t="shared" si="1"/>
        <v/>
      </c>
      <c r="D73" s="50"/>
      <c r="E73" s="44"/>
      <c r="F73" s="8"/>
      <c r="G73" s="44"/>
      <c r="H73" s="51"/>
      <c r="I73" s="51"/>
      <c r="J73" s="44"/>
      <c r="K73" s="52" t="str">
        <f t="shared" si="9"/>
        <v/>
      </c>
      <c r="L73" s="53"/>
      <c r="M73" s="6" t="str">
        <f>IF(J73="","",(K73/J73)/LOOKUP(RIGHT($D$2,3),定数!$A$6:$A$13,定数!$B$6:$B$13))</f>
        <v/>
      </c>
      <c r="N73" s="44"/>
      <c r="O73" s="8"/>
      <c r="P73" s="51"/>
      <c r="Q73" s="51"/>
      <c r="R73" s="54" t="str">
        <f>IF(P73="","",T73*M73*LOOKUP(RIGHT($D$2,3),定数!$A$6:$A$13,定数!$B$6:$B$13))</f>
        <v/>
      </c>
      <c r="S73" s="54"/>
      <c r="T73" s="55" t="str">
        <f t="shared" si="4"/>
        <v/>
      </c>
      <c r="U73" s="55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50" t="str">
        <f t="shared" ref="C74:C108" si="10">IF(R73="","",C73+R73)</f>
        <v/>
      </c>
      <c r="D74" s="50"/>
      <c r="E74" s="44"/>
      <c r="F74" s="8"/>
      <c r="G74" s="44"/>
      <c r="H74" s="51"/>
      <c r="I74" s="51"/>
      <c r="J74" s="44"/>
      <c r="K74" s="52" t="str">
        <f t="shared" si="9"/>
        <v/>
      </c>
      <c r="L74" s="53"/>
      <c r="M74" s="6" t="str">
        <f>IF(J74="","",(K74/J74)/LOOKUP(RIGHT($D$2,3),定数!$A$6:$A$13,定数!$B$6:$B$13))</f>
        <v/>
      </c>
      <c r="N74" s="44"/>
      <c r="O74" s="8"/>
      <c r="P74" s="51"/>
      <c r="Q74" s="51"/>
      <c r="R74" s="54" t="str">
        <f>IF(P74="","",T74*M74*LOOKUP(RIGHT($D$2,3),定数!$A$6:$A$13,定数!$B$6:$B$13))</f>
        <v/>
      </c>
      <c r="S74" s="54"/>
      <c r="T74" s="55" t="str">
        <f t="shared" si="4"/>
        <v/>
      </c>
      <c r="U74" s="55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50" t="str">
        <f t="shared" si="10"/>
        <v/>
      </c>
      <c r="D75" s="50"/>
      <c r="E75" s="44"/>
      <c r="F75" s="8"/>
      <c r="G75" s="44"/>
      <c r="H75" s="51"/>
      <c r="I75" s="51"/>
      <c r="J75" s="44"/>
      <c r="K75" s="52" t="str">
        <f t="shared" si="9"/>
        <v/>
      </c>
      <c r="L75" s="53"/>
      <c r="M75" s="6" t="str">
        <f>IF(J75="","",(K75/J75)/LOOKUP(RIGHT($D$2,3),定数!$A$6:$A$13,定数!$B$6:$B$13))</f>
        <v/>
      </c>
      <c r="N75" s="44"/>
      <c r="O75" s="8"/>
      <c r="P75" s="51"/>
      <c r="Q75" s="51"/>
      <c r="R75" s="54" t="str">
        <f>IF(P75="","",T75*M75*LOOKUP(RIGHT($D$2,3),定数!$A$6:$A$13,定数!$B$6:$B$13))</f>
        <v/>
      </c>
      <c r="S75" s="54"/>
      <c r="T75" s="55" t="str">
        <f t="shared" si="4"/>
        <v/>
      </c>
      <c r="U75" s="55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50" t="str">
        <f t="shared" si="10"/>
        <v/>
      </c>
      <c r="D76" s="50"/>
      <c r="E76" s="40"/>
      <c r="F76" s="8"/>
      <c r="G76" s="40"/>
      <c r="H76" s="51"/>
      <c r="I76" s="51"/>
      <c r="J76" s="40"/>
      <c r="K76" s="52" t="str">
        <f t="shared" ref="K76:K108" si="12">IF(J76="","",C76*0.03)</f>
        <v/>
      </c>
      <c r="L76" s="53"/>
      <c r="M76" s="6" t="str">
        <f>IF(J76="","",(K76/J76)/LOOKUP(RIGHT($D$2,3),定数!$A$6:$A$13,定数!$B$6:$B$13))</f>
        <v/>
      </c>
      <c r="N76" s="40"/>
      <c r="O76" s="8"/>
      <c r="P76" s="51"/>
      <c r="Q76" s="51"/>
      <c r="R76" s="54" t="str">
        <f>IF(P76="","",T76*M76*LOOKUP(RIGHT($D$2,3),定数!$A$6:$A$13,定数!$B$6:$B$13))</f>
        <v/>
      </c>
      <c r="S76" s="54"/>
      <c r="T76" s="55" t="str">
        <f t="shared" ref="T76:T108" si="13">IF(P76="","",IF(G76="買",(P76-H76),(H76-P76))*IF(RIGHT($D$2,3)="JPY",100,10000))</f>
        <v/>
      </c>
      <c r="U76" s="55"/>
      <c r="V76" t="str">
        <f t="shared" si="11"/>
        <v/>
      </c>
      <c r="W76" t="str">
        <f t="shared" si="11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15">
      <c r="B77" s="40">
        <v>69</v>
      </c>
      <c r="C77" s="50" t="str">
        <f t="shared" si="10"/>
        <v/>
      </c>
      <c r="D77" s="50"/>
      <c r="E77" s="40"/>
      <c r="F77" s="8"/>
      <c r="G77" s="40"/>
      <c r="H77" s="51"/>
      <c r="I77" s="51"/>
      <c r="J77" s="40"/>
      <c r="K77" s="52" t="str">
        <f t="shared" si="12"/>
        <v/>
      </c>
      <c r="L77" s="53"/>
      <c r="M77" s="6" t="str">
        <f>IF(J77="","",(K77/J77)/LOOKUP(RIGHT($D$2,3),定数!$A$6:$A$13,定数!$B$6:$B$13))</f>
        <v/>
      </c>
      <c r="N77" s="40"/>
      <c r="O77" s="8"/>
      <c r="P77" s="51"/>
      <c r="Q77" s="51"/>
      <c r="R77" s="54" t="str">
        <f>IF(P77="","",T77*M77*LOOKUP(RIGHT($D$2,3),定数!$A$6:$A$13,定数!$B$6:$B$13))</f>
        <v/>
      </c>
      <c r="S77" s="54"/>
      <c r="T77" s="55" t="str">
        <f t="shared" si="13"/>
        <v/>
      </c>
      <c r="U77" s="55"/>
      <c r="V77" t="str">
        <f t="shared" si="11"/>
        <v/>
      </c>
      <c r="W77" t="str">
        <f t="shared" si="11"/>
        <v/>
      </c>
      <c r="X77" s="41" t="str">
        <f t="shared" si="14"/>
        <v/>
      </c>
      <c r="Y77" s="42" t="str">
        <f t="shared" si="15"/>
        <v/>
      </c>
    </row>
    <row r="78" spans="2:25" x14ac:dyDescent="0.15">
      <c r="B78" s="40">
        <v>70</v>
      </c>
      <c r="C78" s="50" t="str">
        <f t="shared" si="10"/>
        <v/>
      </c>
      <c r="D78" s="50"/>
      <c r="E78" s="40"/>
      <c r="F78" s="8"/>
      <c r="G78" s="40"/>
      <c r="H78" s="51"/>
      <c r="I78" s="51"/>
      <c r="J78" s="40"/>
      <c r="K78" s="52" t="str">
        <f t="shared" si="12"/>
        <v/>
      </c>
      <c r="L78" s="53"/>
      <c r="M78" s="6" t="str">
        <f>IF(J78="","",(K78/J78)/LOOKUP(RIGHT($D$2,3),定数!$A$6:$A$13,定数!$B$6:$B$13))</f>
        <v/>
      </c>
      <c r="N78" s="40"/>
      <c r="O78" s="8"/>
      <c r="P78" s="51"/>
      <c r="Q78" s="51"/>
      <c r="R78" s="54" t="str">
        <f>IF(P78="","",T78*M78*LOOKUP(RIGHT($D$2,3),定数!$A$6:$A$13,定数!$B$6:$B$13))</f>
        <v/>
      </c>
      <c r="S78" s="54"/>
      <c r="T78" s="55" t="str">
        <f t="shared" si="13"/>
        <v/>
      </c>
      <c r="U78" s="55"/>
      <c r="V78" t="str">
        <f t="shared" si="11"/>
        <v/>
      </c>
      <c r="W78" t="str">
        <f t="shared" si="11"/>
        <v/>
      </c>
      <c r="X78" s="41" t="str">
        <f t="shared" si="14"/>
        <v/>
      </c>
      <c r="Y78" s="42" t="str">
        <f t="shared" si="15"/>
        <v/>
      </c>
    </row>
    <row r="79" spans="2:25" x14ac:dyDescent="0.15">
      <c r="B79" s="40">
        <v>71</v>
      </c>
      <c r="C79" s="50" t="str">
        <f t="shared" si="10"/>
        <v/>
      </c>
      <c r="D79" s="50"/>
      <c r="E79" s="40"/>
      <c r="F79" s="8"/>
      <c r="G79" s="40"/>
      <c r="H79" s="51"/>
      <c r="I79" s="51"/>
      <c r="J79" s="40"/>
      <c r="K79" s="52" t="str">
        <f t="shared" si="12"/>
        <v/>
      </c>
      <c r="L79" s="53"/>
      <c r="M79" s="6" t="str">
        <f>IF(J79="","",(K79/J79)/LOOKUP(RIGHT($D$2,3),定数!$A$6:$A$13,定数!$B$6:$B$13))</f>
        <v/>
      </c>
      <c r="N79" s="40"/>
      <c r="O79" s="8"/>
      <c r="P79" s="51"/>
      <c r="Q79" s="51"/>
      <c r="R79" s="54" t="str">
        <f>IF(P79="","",T79*M79*LOOKUP(RIGHT($D$2,3),定数!$A$6:$A$13,定数!$B$6:$B$13))</f>
        <v/>
      </c>
      <c r="S79" s="54"/>
      <c r="T79" s="55" t="str">
        <f t="shared" si="13"/>
        <v/>
      </c>
      <c r="U79" s="55"/>
      <c r="V79" t="str">
        <f t="shared" si="11"/>
        <v/>
      </c>
      <c r="W79" t="str">
        <f t="shared" si="11"/>
        <v/>
      </c>
      <c r="X79" s="41" t="str">
        <f t="shared" si="14"/>
        <v/>
      </c>
      <c r="Y79" s="42" t="str">
        <f t="shared" si="15"/>
        <v/>
      </c>
    </row>
    <row r="80" spans="2:25" x14ac:dyDescent="0.15">
      <c r="B80" s="40">
        <v>72</v>
      </c>
      <c r="C80" s="50" t="str">
        <f t="shared" si="10"/>
        <v/>
      </c>
      <c r="D80" s="50"/>
      <c r="E80" s="40"/>
      <c r="F80" s="8"/>
      <c r="G80" s="40"/>
      <c r="H80" s="51"/>
      <c r="I80" s="51"/>
      <c r="J80" s="40"/>
      <c r="K80" s="52" t="str">
        <f t="shared" si="12"/>
        <v/>
      </c>
      <c r="L80" s="53"/>
      <c r="M80" s="6" t="str">
        <f>IF(J80="","",(K80/J80)/LOOKUP(RIGHT($D$2,3),定数!$A$6:$A$13,定数!$B$6:$B$13))</f>
        <v/>
      </c>
      <c r="N80" s="40"/>
      <c r="O80" s="8"/>
      <c r="P80" s="51"/>
      <c r="Q80" s="51"/>
      <c r="R80" s="54" t="str">
        <f>IF(P80="","",T80*M80*LOOKUP(RIGHT($D$2,3),定数!$A$6:$A$13,定数!$B$6:$B$13))</f>
        <v/>
      </c>
      <c r="S80" s="54"/>
      <c r="T80" s="55" t="str">
        <f t="shared" si="13"/>
        <v/>
      </c>
      <c r="U80" s="55"/>
      <c r="V80" t="str">
        <f t="shared" si="11"/>
        <v/>
      </c>
      <c r="W80" t="str">
        <f t="shared" si="11"/>
        <v/>
      </c>
      <c r="X80" s="41" t="str">
        <f t="shared" si="14"/>
        <v/>
      </c>
      <c r="Y80" s="42" t="str">
        <f t="shared" si="15"/>
        <v/>
      </c>
    </row>
    <row r="81" spans="2:25" x14ac:dyDescent="0.15">
      <c r="B81" s="40">
        <v>73</v>
      </c>
      <c r="C81" s="50" t="str">
        <f t="shared" si="10"/>
        <v/>
      </c>
      <c r="D81" s="50"/>
      <c r="E81" s="40"/>
      <c r="F81" s="8"/>
      <c r="G81" s="40"/>
      <c r="H81" s="51"/>
      <c r="I81" s="51"/>
      <c r="J81" s="40"/>
      <c r="K81" s="52" t="str">
        <f t="shared" si="12"/>
        <v/>
      </c>
      <c r="L81" s="53"/>
      <c r="M81" s="6" t="str">
        <f>IF(J81="","",(K81/J81)/LOOKUP(RIGHT($D$2,3),定数!$A$6:$A$13,定数!$B$6:$B$13))</f>
        <v/>
      </c>
      <c r="N81" s="40"/>
      <c r="O81" s="8"/>
      <c r="P81" s="51"/>
      <c r="Q81" s="51"/>
      <c r="R81" s="54" t="str">
        <f>IF(P81="","",T81*M81*LOOKUP(RIGHT($D$2,3),定数!$A$6:$A$13,定数!$B$6:$B$13))</f>
        <v/>
      </c>
      <c r="S81" s="54"/>
      <c r="T81" s="55" t="str">
        <f t="shared" si="13"/>
        <v/>
      </c>
      <c r="U81" s="55"/>
      <c r="V81" t="str">
        <f t="shared" si="11"/>
        <v/>
      </c>
      <c r="W81" t="str">
        <f t="shared" si="11"/>
        <v/>
      </c>
      <c r="X81" s="41" t="str">
        <f t="shared" si="14"/>
        <v/>
      </c>
      <c r="Y81" s="42" t="str">
        <f t="shared" si="15"/>
        <v/>
      </c>
    </row>
    <row r="82" spans="2:25" x14ac:dyDescent="0.15">
      <c r="B82" s="40">
        <v>74</v>
      </c>
      <c r="C82" s="50" t="str">
        <f t="shared" si="10"/>
        <v/>
      </c>
      <c r="D82" s="50"/>
      <c r="E82" s="40"/>
      <c r="F82" s="8"/>
      <c r="G82" s="40"/>
      <c r="H82" s="51"/>
      <c r="I82" s="51"/>
      <c r="J82" s="40"/>
      <c r="K82" s="52" t="str">
        <f t="shared" si="12"/>
        <v/>
      </c>
      <c r="L82" s="53"/>
      <c r="M82" s="6" t="str">
        <f>IF(J82="","",(K82/J82)/LOOKUP(RIGHT($D$2,3),定数!$A$6:$A$13,定数!$B$6:$B$13))</f>
        <v/>
      </c>
      <c r="N82" s="40"/>
      <c r="O82" s="8"/>
      <c r="P82" s="51"/>
      <c r="Q82" s="51"/>
      <c r="R82" s="54" t="str">
        <f>IF(P82="","",T82*M82*LOOKUP(RIGHT($D$2,3),定数!$A$6:$A$13,定数!$B$6:$B$13))</f>
        <v/>
      </c>
      <c r="S82" s="54"/>
      <c r="T82" s="55" t="str">
        <f t="shared" si="13"/>
        <v/>
      </c>
      <c r="U82" s="55"/>
      <c r="V82" t="str">
        <f t="shared" si="11"/>
        <v/>
      </c>
      <c r="W82" t="str">
        <f t="shared" si="11"/>
        <v/>
      </c>
      <c r="X82" s="41" t="str">
        <f t="shared" si="14"/>
        <v/>
      </c>
      <c r="Y82" s="42" t="str">
        <f t="shared" si="15"/>
        <v/>
      </c>
    </row>
    <row r="83" spans="2:25" x14ac:dyDescent="0.15">
      <c r="B83" s="40">
        <v>75</v>
      </c>
      <c r="C83" s="50" t="str">
        <f t="shared" si="10"/>
        <v/>
      </c>
      <c r="D83" s="50"/>
      <c r="E83" s="40"/>
      <c r="F83" s="8"/>
      <c r="G83" s="40"/>
      <c r="H83" s="51"/>
      <c r="I83" s="51"/>
      <c r="J83" s="40"/>
      <c r="K83" s="52" t="str">
        <f t="shared" si="12"/>
        <v/>
      </c>
      <c r="L83" s="53"/>
      <c r="M83" s="6" t="str">
        <f>IF(J83="","",(K83/J83)/LOOKUP(RIGHT($D$2,3),定数!$A$6:$A$13,定数!$B$6:$B$13))</f>
        <v/>
      </c>
      <c r="N83" s="40"/>
      <c r="O83" s="8"/>
      <c r="P83" s="51"/>
      <c r="Q83" s="51"/>
      <c r="R83" s="54" t="str">
        <f>IF(P83="","",T83*M83*LOOKUP(RIGHT($D$2,3),定数!$A$6:$A$13,定数!$B$6:$B$13))</f>
        <v/>
      </c>
      <c r="S83" s="54"/>
      <c r="T83" s="55" t="str">
        <f t="shared" si="13"/>
        <v/>
      </c>
      <c r="U83" s="55"/>
      <c r="V83" t="str">
        <f t="shared" si="11"/>
        <v/>
      </c>
      <c r="W83" t="str">
        <f t="shared" si="11"/>
        <v/>
      </c>
      <c r="X83" s="41" t="str">
        <f t="shared" si="14"/>
        <v/>
      </c>
      <c r="Y83" s="42" t="str">
        <f t="shared" si="15"/>
        <v/>
      </c>
    </row>
    <row r="84" spans="2:25" x14ac:dyDescent="0.15">
      <c r="B84" s="40">
        <v>76</v>
      </c>
      <c r="C84" s="50" t="str">
        <f t="shared" si="10"/>
        <v/>
      </c>
      <c r="D84" s="50"/>
      <c r="E84" s="40"/>
      <c r="F84" s="8"/>
      <c r="G84" s="40"/>
      <c r="H84" s="51"/>
      <c r="I84" s="51"/>
      <c r="J84" s="40"/>
      <c r="K84" s="52" t="str">
        <f t="shared" si="12"/>
        <v/>
      </c>
      <c r="L84" s="53"/>
      <c r="M84" s="6" t="str">
        <f>IF(J84="","",(K84/J84)/LOOKUP(RIGHT($D$2,3),定数!$A$6:$A$13,定数!$B$6:$B$13))</f>
        <v/>
      </c>
      <c r="N84" s="40"/>
      <c r="O84" s="8"/>
      <c r="P84" s="51"/>
      <c r="Q84" s="51"/>
      <c r="R84" s="54" t="str">
        <f>IF(P84="","",T84*M84*LOOKUP(RIGHT($D$2,3),定数!$A$6:$A$13,定数!$B$6:$B$13))</f>
        <v/>
      </c>
      <c r="S84" s="54"/>
      <c r="T84" s="55" t="str">
        <f t="shared" si="13"/>
        <v/>
      </c>
      <c r="U84" s="55"/>
      <c r="V84" t="str">
        <f t="shared" si="11"/>
        <v/>
      </c>
      <c r="W84" t="str">
        <f t="shared" si="11"/>
        <v/>
      </c>
      <c r="X84" s="41" t="str">
        <f t="shared" si="14"/>
        <v/>
      </c>
      <c r="Y84" s="42" t="str">
        <f t="shared" si="15"/>
        <v/>
      </c>
    </row>
    <row r="85" spans="2:25" x14ac:dyDescent="0.15">
      <c r="B85" s="40">
        <v>77</v>
      </c>
      <c r="C85" s="50" t="str">
        <f t="shared" si="10"/>
        <v/>
      </c>
      <c r="D85" s="50"/>
      <c r="E85" s="40"/>
      <c r="F85" s="8"/>
      <c r="G85" s="40"/>
      <c r="H85" s="51"/>
      <c r="I85" s="51"/>
      <c r="J85" s="40"/>
      <c r="K85" s="52" t="str">
        <f t="shared" si="12"/>
        <v/>
      </c>
      <c r="L85" s="53"/>
      <c r="M85" s="6" t="str">
        <f>IF(J85="","",(K85/J85)/LOOKUP(RIGHT($D$2,3),定数!$A$6:$A$13,定数!$B$6:$B$13))</f>
        <v/>
      </c>
      <c r="N85" s="40"/>
      <c r="O85" s="8"/>
      <c r="P85" s="51"/>
      <c r="Q85" s="51"/>
      <c r="R85" s="54" t="str">
        <f>IF(P85="","",T85*M85*LOOKUP(RIGHT($D$2,3),定数!$A$6:$A$13,定数!$B$6:$B$13))</f>
        <v/>
      </c>
      <c r="S85" s="54"/>
      <c r="T85" s="55" t="str">
        <f t="shared" si="13"/>
        <v/>
      </c>
      <c r="U85" s="55"/>
      <c r="V85" t="str">
        <f t="shared" si="11"/>
        <v/>
      </c>
      <c r="W85" t="str">
        <f t="shared" si="11"/>
        <v/>
      </c>
      <c r="X85" s="41" t="str">
        <f t="shared" si="14"/>
        <v/>
      </c>
      <c r="Y85" s="42" t="str">
        <f t="shared" si="15"/>
        <v/>
      </c>
    </row>
    <row r="86" spans="2:25" x14ac:dyDescent="0.15">
      <c r="B86" s="40">
        <v>78</v>
      </c>
      <c r="C86" s="50" t="str">
        <f t="shared" si="10"/>
        <v/>
      </c>
      <c r="D86" s="50"/>
      <c r="E86" s="40"/>
      <c r="F86" s="8"/>
      <c r="G86" s="40"/>
      <c r="H86" s="51"/>
      <c r="I86" s="51"/>
      <c r="J86" s="40"/>
      <c r="K86" s="52" t="str">
        <f t="shared" si="12"/>
        <v/>
      </c>
      <c r="L86" s="53"/>
      <c r="M86" s="6" t="str">
        <f>IF(J86="","",(K86/J86)/LOOKUP(RIGHT($D$2,3),定数!$A$6:$A$13,定数!$B$6:$B$13))</f>
        <v/>
      </c>
      <c r="N86" s="40"/>
      <c r="O86" s="8"/>
      <c r="P86" s="51"/>
      <c r="Q86" s="51"/>
      <c r="R86" s="54" t="str">
        <f>IF(P86="","",T86*M86*LOOKUP(RIGHT($D$2,3),定数!$A$6:$A$13,定数!$B$6:$B$13))</f>
        <v/>
      </c>
      <c r="S86" s="54"/>
      <c r="T86" s="55" t="str">
        <f t="shared" si="13"/>
        <v/>
      </c>
      <c r="U86" s="55"/>
      <c r="V86" t="str">
        <f t="shared" si="11"/>
        <v/>
      </c>
      <c r="W86" t="str">
        <f t="shared" si="11"/>
        <v/>
      </c>
      <c r="X86" s="41" t="str">
        <f t="shared" si="14"/>
        <v/>
      </c>
      <c r="Y86" s="42" t="str">
        <f t="shared" si="15"/>
        <v/>
      </c>
    </row>
    <row r="87" spans="2:25" x14ac:dyDescent="0.15">
      <c r="B87" s="40">
        <v>79</v>
      </c>
      <c r="C87" s="50" t="str">
        <f t="shared" si="10"/>
        <v/>
      </c>
      <c r="D87" s="50"/>
      <c r="E87" s="40"/>
      <c r="F87" s="8"/>
      <c r="G87" s="40"/>
      <c r="H87" s="51"/>
      <c r="I87" s="51"/>
      <c r="J87" s="40"/>
      <c r="K87" s="52" t="str">
        <f t="shared" si="12"/>
        <v/>
      </c>
      <c r="L87" s="53"/>
      <c r="M87" s="6" t="str">
        <f>IF(J87="","",(K87/J87)/LOOKUP(RIGHT($D$2,3),定数!$A$6:$A$13,定数!$B$6:$B$13))</f>
        <v/>
      </c>
      <c r="N87" s="40"/>
      <c r="O87" s="8"/>
      <c r="P87" s="51"/>
      <c r="Q87" s="51"/>
      <c r="R87" s="54" t="str">
        <f>IF(P87="","",T87*M87*LOOKUP(RIGHT($D$2,3),定数!$A$6:$A$13,定数!$B$6:$B$13))</f>
        <v/>
      </c>
      <c r="S87" s="54"/>
      <c r="T87" s="55" t="str">
        <f t="shared" si="13"/>
        <v/>
      </c>
      <c r="U87" s="55"/>
      <c r="V87" t="str">
        <f t="shared" si="11"/>
        <v/>
      </c>
      <c r="W87" t="str">
        <f t="shared" si="11"/>
        <v/>
      </c>
      <c r="X87" s="41" t="str">
        <f t="shared" si="14"/>
        <v/>
      </c>
      <c r="Y87" s="42" t="str">
        <f t="shared" si="15"/>
        <v/>
      </c>
    </row>
    <row r="88" spans="2:25" x14ac:dyDescent="0.15">
      <c r="B88" s="40">
        <v>80</v>
      </c>
      <c r="C88" s="50" t="str">
        <f t="shared" si="10"/>
        <v/>
      </c>
      <c r="D88" s="50"/>
      <c r="E88" s="40"/>
      <c r="F88" s="8"/>
      <c r="G88" s="40"/>
      <c r="H88" s="51"/>
      <c r="I88" s="51"/>
      <c r="J88" s="40"/>
      <c r="K88" s="52" t="str">
        <f t="shared" si="12"/>
        <v/>
      </c>
      <c r="L88" s="53"/>
      <c r="M88" s="6" t="str">
        <f>IF(J88="","",(K88/J88)/LOOKUP(RIGHT($D$2,3),定数!$A$6:$A$13,定数!$B$6:$B$13))</f>
        <v/>
      </c>
      <c r="N88" s="40"/>
      <c r="O88" s="8"/>
      <c r="P88" s="51"/>
      <c r="Q88" s="51"/>
      <c r="R88" s="54" t="str">
        <f>IF(P88="","",T88*M88*LOOKUP(RIGHT($D$2,3),定数!$A$6:$A$13,定数!$B$6:$B$13))</f>
        <v/>
      </c>
      <c r="S88" s="54"/>
      <c r="T88" s="55" t="str">
        <f t="shared" si="13"/>
        <v/>
      </c>
      <c r="U88" s="55"/>
      <c r="V88" t="str">
        <f t="shared" si="11"/>
        <v/>
      </c>
      <c r="W88" t="str">
        <f t="shared" si="11"/>
        <v/>
      </c>
      <c r="X88" s="41" t="str">
        <f t="shared" si="14"/>
        <v/>
      </c>
      <c r="Y88" s="42" t="str">
        <f t="shared" si="15"/>
        <v/>
      </c>
    </row>
    <row r="89" spans="2:25" x14ac:dyDescent="0.15">
      <c r="B89" s="40">
        <v>81</v>
      </c>
      <c r="C89" s="50" t="str">
        <f t="shared" si="10"/>
        <v/>
      </c>
      <c r="D89" s="50"/>
      <c r="E89" s="40"/>
      <c r="F89" s="8"/>
      <c r="G89" s="40"/>
      <c r="H89" s="51"/>
      <c r="I89" s="51"/>
      <c r="J89" s="40"/>
      <c r="K89" s="52" t="str">
        <f t="shared" si="12"/>
        <v/>
      </c>
      <c r="L89" s="53"/>
      <c r="M89" s="6" t="str">
        <f>IF(J89="","",(K89/J89)/LOOKUP(RIGHT($D$2,3),定数!$A$6:$A$13,定数!$B$6:$B$13))</f>
        <v/>
      </c>
      <c r="N89" s="40"/>
      <c r="O89" s="8"/>
      <c r="P89" s="51"/>
      <c r="Q89" s="51"/>
      <c r="R89" s="54" t="str">
        <f>IF(P89="","",T89*M89*LOOKUP(RIGHT($D$2,3),定数!$A$6:$A$13,定数!$B$6:$B$13))</f>
        <v/>
      </c>
      <c r="S89" s="54"/>
      <c r="T89" s="55" t="str">
        <f t="shared" si="13"/>
        <v/>
      </c>
      <c r="U89" s="55"/>
      <c r="V89" t="str">
        <f t="shared" si="11"/>
        <v/>
      </c>
      <c r="W89" t="str">
        <f t="shared" si="11"/>
        <v/>
      </c>
      <c r="X89" s="41" t="str">
        <f t="shared" si="14"/>
        <v/>
      </c>
      <c r="Y89" s="42" t="str">
        <f t="shared" si="15"/>
        <v/>
      </c>
    </row>
    <row r="90" spans="2:25" x14ac:dyDescent="0.15">
      <c r="B90" s="40">
        <v>82</v>
      </c>
      <c r="C90" s="50" t="str">
        <f t="shared" si="10"/>
        <v/>
      </c>
      <c r="D90" s="50"/>
      <c r="E90" s="40"/>
      <c r="F90" s="8"/>
      <c r="G90" s="40"/>
      <c r="H90" s="51"/>
      <c r="I90" s="51"/>
      <c r="J90" s="40"/>
      <c r="K90" s="52" t="str">
        <f t="shared" si="12"/>
        <v/>
      </c>
      <c r="L90" s="53"/>
      <c r="M90" s="6" t="str">
        <f>IF(J90="","",(K90/J90)/LOOKUP(RIGHT($D$2,3),定数!$A$6:$A$13,定数!$B$6:$B$13))</f>
        <v/>
      </c>
      <c r="N90" s="40"/>
      <c r="O90" s="8"/>
      <c r="P90" s="51"/>
      <c r="Q90" s="51"/>
      <c r="R90" s="54" t="str">
        <f>IF(P90="","",T90*M90*LOOKUP(RIGHT($D$2,3),定数!$A$6:$A$13,定数!$B$6:$B$13))</f>
        <v/>
      </c>
      <c r="S90" s="54"/>
      <c r="T90" s="55" t="str">
        <f t="shared" si="13"/>
        <v/>
      </c>
      <c r="U90" s="55"/>
      <c r="V90" t="str">
        <f t="shared" si="11"/>
        <v/>
      </c>
      <c r="W90" t="str">
        <f t="shared" si="11"/>
        <v/>
      </c>
      <c r="X90" s="41" t="str">
        <f t="shared" si="14"/>
        <v/>
      </c>
      <c r="Y90" s="42" t="str">
        <f t="shared" si="15"/>
        <v/>
      </c>
    </row>
    <row r="91" spans="2:25" x14ac:dyDescent="0.15">
      <c r="B91" s="40">
        <v>83</v>
      </c>
      <c r="C91" s="50" t="str">
        <f t="shared" si="10"/>
        <v/>
      </c>
      <c r="D91" s="50"/>
      <c r="E91" s="40"/>
      <c r="F91" s="8"/>
      <c r="G91" s="40"/>
      <c r="H91" s="51"/>
      <c r="I91" s="51"/>
      <c r="J91" s="40"/>
      <c r="K91" s="52" t="str">
        <f t="shared" si="12"/>
        <v/>
      </c>
      <c r="L91" s="53"/>
      <c r="M91" s="6" t="str">
        <f>IF(J91="","",(K91/J91)/LOOKUP(RIGHT($D$2,3),定数!$A$6:$A$13,定数!$B$6:$B$13))</f>
        <v/>
      </c>
      <c r="N91" s="40"/>
      <c r="O91" s="8"/>
      <c r="P91" s="51"/>
      <c r="Q91" s="51"/>
      <c r="R91" s="54" t="str">
        <f>IF(P91="","",T91*M91*LOOKUP(RIGHT($D$2,3),定数!$A$6:$A$13,定数!$B$6:$B$13))</f>
        <v/>
      </c>
      <c r="S91" s="54"/>
      <c r="T91" s="55" t="str">
        <f t="shared" si="13"/>
        <v/>
      </c>
      <c r="U91" s="55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15">
      <c r="B92" s="40">
        <v>84</v>
      </c>
      <c r="C92" s="50" t="str">
        <f t="shared" si="10"/>
        <v/>
      </c>
      <c r="D92" s="50"/>
      <c r="E92" s="40"/>
      <c r="F92" s="8"/>
      <c r="G92" s="40"/>
      <c r="H92" s="51"/>
      <c r="I92" s="51"/>
      <c r="J92" s="40"/>
      <c r="K92" s="52" t="str">
        <f t="shared" si="12"/>
        <v/>
      </c>
      <c r="L92" s="53"/>
      <c r="M92" s="6" t="str">
        <f>IF(J92="","",(K92/J92)/LOOKUP(RIGHT($D$2,3),定数!$A$6:$A$13,定数!$B$6:$B$13))</f>
        <v/>
      </c>
      <c r="N92" s="40"/>
      <c r="O92" s="8"/>
      <c r="P92" s="51"/>
      <c r="Q92" s="51"/>
      <c r="R92" s="54" t="str">
        <f>IF(P92="","",T92*M92*LOOKUP(RIGHT($D$2,3),定数!$A$6:$A$13,定数!$B$6:$B$13))</f>
        <v/>
      </c>
      <c r="S92" s="54"/>
      <c r="T92" s="55" t="str">
        <f t="shared" si="13"/>
        <v/>
      </c>
      <c r="U92" s="55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15">
      <c r="B93" s="40">
        <v>85</v>
      </c>
      <c r="C93" s="50" t="str">
        <f t="shared" si="10"/>
        <v/>
      </c>
      <c r="D93" s="50"/>
      <c r="E93" s="40"/>
      <c r="F93" s="8"/>
      <c r="G93" s="40"/>
      <c r="H93" s="51"/>
      <c r="I93" s="51"/>
      <c r="J93" s="40"/>
      <c r="K93" s="52" t="str">
        <f t="shared" si="12"/>
        <v/>
      </c>
      <c r="L93" s="53"/>
      <c r="M93" s="6" t="str">
        <f>IF(J93="","",(K93/J93)/LOOKUP(RIGHT($D$2,3),定数!$A$6:$A$13,定数!$B$6:$B$13))</f>
        <v/>
      </c>
      <c r="N93" s="40"/>
      <c r="O93" s="8"/>
      <c r="P93" s="51"/>
      <c r="Q93" s="51"/>
      <c r="R93" s="54" t="str">
        <f>IF(P93="","",T93*M93*LOOKUP(RIGHT($D$2,3),定数!$A$6:$A$13,定数!$B$6:$B$13))</f>
        <v/>
      </c>
      <c r="S93" s="54"/>
      <c r="T93" s="55" t="str">
        <f t="shared" si="13"/>
        <v/>
      </c>
      <c r="U93" s="55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15">
      <c r="B94" s="40">
        <v>86</v>
      </c>
      <c r="C94" s="50" t="str">
        <f t="shared" si="10"/>
        <v/>
      </c>
      <c r="D94" s="50"/>
      <c r="E94" s="40"/>
      <c r="F94" s="8"/>
      <c r="G94" s="40"/>
      <c r="H94" s="51"/>
      <c r="I94" s="51"/>
      <c r="J94" s="40"/>
      <c r="K94" s="52" t="str">
        <f t="shared" si="12"/>
        <v/>
      </c>
      <c r="L94" s="53"/>
      <c r="M94" s="6" t="str">
        <f>IF(J94="","",(K94/J94)/LOOKUP(RIGHT($D$2,3),定数!$A$6:$A$13,定数!$B$6:$B$13))</f>
        <v/>
      </c>
      <c r="N94" s="40"/>
      <c r="O94" s="8"/>
      <c r="P94" s="51"/>
      <c r="Q94" s="51"/>
      <c r="R94" s="54" t="str">
        <f>IF(P94="","",T94*M94*LOOKUP(RIGHT($D$2,3),定数!$A$6:$A$13,定数!$B$6:$B$13))</f>
        <v/>
      </c>
      <c r="S94" s="54"/>
      <c r="T94" s="55" t="str">
        <f t="shared" si="13"/>
        <v/>
      </c>
      <c r="U94" s="55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15">
      <c r="B95" s="40">
        <v>87</v>
      </c>
      <c r="C95" s="50" t="str">
        <f t="shared" si="10"/>
        <v/>
      </c>
      <c r="D95" s="50"/>
      <c r="E95" s="40"/>
      <c r="F95" s="8"/>
      <c r="G95" s="40"/>
      <c r="H95" s="51"/>
      <c r="I95" s="51"/>
      <c r="J95" s="40"/>
      <c r="K95" s="52" t="str">
        <f t="shared" si="12"/>
        <v/>
      </c>
      <c r="L95" s="53"/>
      <c r="M95" s="6" t="str">
        <f>IF(J95="","",(K95/J95)/LOOKUP(RIGHT($D$2,3),定数!$A$6:$A$13,定数!$B$6:$B$13))</f>
        <v/>
      </c>
      <c r="N95" s="40"/>
      <c r="O95" s="8"/>
      <c r="P95" s="51"/>
      <c r="Q95" s="51"/>
      <c r="R95" s="54" t="str">
        <f>IF(P95="","",T95*M95*LOOKUP(RIGHT($D$2,3),定数!$A$6:$A$13,定数!$B$6:$B$13))</f>
        <v/>
      </c>
      <c r="S95" s="54"/>
      <c r="T95" s="55" t="str">
        <f t="shared" si="13"/>
        <v/>
      </c>
      <c r="U95" s="55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15">
      <c r="B96" s="40">
        <v>88</v>
      </c>
      <c r="C96" s="50" t="str">
        <f t="shared" si="10"/>
        <v/>
      </c>
      <c r="D96" s="50"/>
      <c r="E96" s="40"/>
      <c r="F96" s="8"/>
      <c r="G96" s="40"/>
      <c r="H96" s="51"/>
      <c r="I96" s="51"/>
      <c r="J96" s="40"/>
      <c r="K96" s="52" t="str">
        <f t="shared" si="12"/>
        <v/>
      </c>
      <c r="L96" s="53"/>
      <c r="M96" s="6" t="str">
        <f>IF(J96="","",(K96/J96)/LOOKUP(RIGHT($D$2,3),定数!$A$6:$A$13,定数!$B$6:$B$13))</f>
        <v/>
      </c>
      <c r="N96" s="40"/>
      <c r="O96" s="8"/>
      <c r="P96" s="51"/>
      <c r="Q96" s="51"/>
      <c r="R96" s="54" t="str">
        <f>IF(P96="","",T96*M96*LOOKUP(RIGHT($D$2,3),定数!$A$6:$A$13,定数!$B$6:$B$13))</f>
        <v/>
      </c>
      <c r="S96" s="54"/>
      <c r="T96" s="55" t="str">
        <f t="shared" si="13"/>
        <v/>
      </c>
      <c r="U96" s="55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15">
      <c r="B97" s="40">
        <v>89</v>
      </c>
      <c r="C97" s="50" t="str">
        <f t="shared" si="10"/>
        <v/>
      </c>
      <c r="D97" s="50"/>
      <c r="E97" s="40"/>
      <c r="F97" s="8"/>
      <c r="G97" s="40"/>
      <c r="H97" s="51"/>
      <c r="I97" s="51"/>
      <c r="J97" s="40"/>
      <c r="K97" s="52" t="str">
        <f t="shared" si="12"/>
        <v/>
      </c>
      <c r="L97" s="53"/>
      <c r="M97" s="6" t="str">
        <f>IF(J97="","",(K97/J97)/LOOKUP(RIGHT($D$2,3),定数!$A$6:$A$13,定数!$B$6:$B$13))</f>
        <v/>
      </c>
      <c r="N97" s="40"/>
      <c r="O97" s="8"/>
      <c r="P97" s="51"/>
      <c r="Q97" s="51"/>
      <c r="R97" s="54" t="str">
        <f>IF(P97="","",T97*M97*LOOKUP(RIGHT($D$2,3),定数!$A$6:$A$13,定数!$B$6:$B$13))</f>
        <v/>
      </c>
      <c r="S97" s="54"/>
      <c r="T97" s="55" t="str">
        <f t="shared" si="13"/>
        <v/>
      </c>
      <c r="U97" s="55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15">
      <c r="B98" s="40">
        <v>90</v>
      </c>
      <c r="C98" s="50" t="str">
        <f t="shared" si="10"/>
        <v/>
      </c>
      <c r="D98" s="50"/>
      <c r="E98" s="40"/>
      <c r="F98" s="8"/>
      <c r="G98" s="40"/>
      <c r="H98" s="51"/>
      <c r="I98" s="51"/>
      <c r="J98" s="40"/>
      <c r="K98" s="52" t="str">
        <f t="shared" si="12"/>
        <v/>
      </c>
      <c r="L98" s="53"/>
      <c r="M98" s="6" t="str">
        <f>IF(J98="","",(K98/J98)/LOOKUP(RIGHT($D$2,3),定数!$A$6:$A$13,定数!$B$6:$B$13))</f>
        <v/>
      </c>
      <c r="N98" s="40"/>
      <c r="O98" s="8"/>
      <c r="P98" s="51"/>
      <c r="Q98" s="51"/>
      <c r="R98" s="54" t="str">
        <f>IF(P98="","",T98*M98*LOOKUP(RIGHT($D$2,3),定数!$A$6:$A$13,定数!$B$6:$B$13))</f>
        <v/>
      </c>
      <c r="S98" s="54"/>
      <c r="T98" s="55" t="str">
        <f t="shared" si="13"/>
        <v/>
      </c>
      <c r="U98" s="55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15">
      <c r="B99" s="40">
        <v>91</v>
      </c>
      <c r="C99" s="50" t="str">
        <f t="shared" si="10"/>
        <v/>
      </c>
      <c r="D99" s="50"/>
      <c r="E99" s="40"/>
      <c r="F99" s="8"/>
      <c r="G99" s="40"/>
      <c r="H99" s="51"/>
      <c r="I99" s="51"/>
      <c r="J99" s="40"/>
      <c r="K99" s="52" t="str">
        <f t="shared" si="12"/>
        <v/>
      </c>
      <c r="L99" s="53"/>
      <c r="M99" s="6" t="str">
        <f>IF(J99="","",(K99/J99)/LOOKUP(RIGHT($D$2,3),定数!$A$6:$A$13,定数!$B$6:$B$13))</f>
        <v/>
      </c>
      <c r="N99" s="40"/>
      <c r="O99" s="8"/>
      <c r="P99" s="51"/>
      <c r="Q99" s="51"/>
      <c r="R99" s="54" t="str">
        <f>IF(P99="","",T99*M99*LOOKUP(RIGHT($D$2,3),定数!$A$6:$A$13,定数!$B$6:$B$13))</f>
        <v/>
      </c>
      <c r="S99" s="54"/>
      <c r="T99" s="55" t="str">
        <f t="shared" si="13"/>
        <v/>
      </c>
      <c r="U99" s="55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15">
      <c r="B100" s="40">
        <v>92</v>
      </c>
      <c r="C100" s="50" t="str">
        <f t="shared" si="10"/>
        <v/>
      </c>
      <c r="D100" s="50"/>
      <c r="E100" s="40"/>
      <c r="F100" s="8"/>
      <c r="G100" s="40"/>
      <c r="H100" s="51"/>
      <c r="I100" s="51"/>
      <c r="J100" s="40"/>
      <c r="K100" s="52" t="str">
        <f t="shared" si="12"/>
        <v/>
      </c>
      <c r="L100" s="53"/>
      <c r="M100" s="6" t="str">
        <f>IF(J100="","",(K100/J100)/LOOKUP(RIGHT($D$2,3),定数!$A$6:$A$13,定数!$B$6:$B$13))</f>
        <v/>
      </c>
      <c r="N100" s="40"/>
      <c r="O100" s="8"/>
      <c r="P100" s="51"/>
      <c r="Q100" s="51"/>
      <c r="R100" s="54" t="str">
        <f>IF(P100="","",T100*M100*LOOKUP(RIGHT($D$2,3),定数!$A$6:$A$13,定数!$B$6:$B$13))</f>
        <v/>
      </c>
      <c r="S100" s="54"/>
      <c r="T100" s="55" t="str">
        <f t="shared" si="13"/>
        <v/>
      </c>
      <c r="U100" s="55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15">
      <c r="B101" s="40">
        <v>93</v>
      </c>
      <c r="C101" s="50" t="str">
        <f t="shared" si="10"/>
        <v/>
      </c>
      <c r="D101" s="50"/>
      <c r="E101" s="40"/>
      <c r="F101" s="8"/>
      <c r="G101" s="40"/>
      <c r="H101" s="51"/>
      <c r="I101" s="51"/>
      <c r="J101" s="40"/>
      <c r="K101" s="52" t="str">
        <f t="shared" si="12"/>
        <v/>
      </c>
      <c r="L101" s="53"/>
      <c r="M101" s="6" t="str">
        <f>IF(J101="","",(K101/J101)/LOOKUP(RIGHT($D$2,3),定数!$A$6:$A$13,定数!$B$6:$B$13))</f>
        <v/>
      </c>
      <c r="N101" s="40"/>
      <c r="O101" s="8"/>
      <c r="P101" s="51"/>
      <c r="Q101" s="51"/>
      <c r="R101" s="54" t="str">
        <f>IF(P101="","",T101*M101*LOOKUP(RIGHT($D$2,3),定数!$A$6:$A$13,定数!$B$6:$B$13))</f>
        <v/>
      </c>
      <c r="S101" s="54"/>
      <c r="T101" s="55" t="str">
        <f t="shared" si="13"/>
        <v/>
      </c>
      <c r="U101" s="55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15">
      <c r="B102" s="40">
        <v>94</v>
      </c>
      <c r="C102" s="50" t="str">
        <f t="shared" si="10"/>
        <v/>
      </c>
      <c r="D102" s="50"/>
      <c r="E102" s="40"/>
      <c r="F102" s="8"/>
      <c r="G102" s="40"/>
      <c r="H102" s="51"/>
      <c r="I102" s="51"/>
      <c r="J102" s="40"/>
      <c r="K102" s="52" t="str">
        <f t="shared" si="12"/>
        <v/>
      </c>
      <c r="L102" s="53"/>
      <c r="M102" s="6" t="str">
        <f>IF(J102="","",(K102/J102)/LOOKUP(RIGHT($D$2,3),定数!$A$6:$A$13,定数!$B$6:$B$13))</f>
        <v/>
      </c>
      <c r="N102" s="40"/>
      <c r="O102" s="8"/>
      <c r="P102" s="51"/>
      <c r="Q102" s="51"/>
      <c r="R102" s="54" t="str">
        <f>IF(P102="","",T102*M102*LOOKUP(RIGHT($D$2,3),定数!$A$6:$A$13,定数!$B$6:$B$13))</f>
        <v/>
      </c>
      <c r="S102" s="54"/>
      <c r="T102" s="55" t="str">
        <f t="shared" si="13"/>
        <v/>
      </c>
      <c r="U102" s="55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15">
      <c r="B103" s="40">
        <v>95</v>
      </c>
      <c r="C103" s="50" t="str">
        <f t="shared" si="10"/>
        <v/>
      </c>
      <c r="D103" s="50"/>
      <c r="E103" s="40"/>
      <c r="F103" s="8"/>
      <c r="G103" s="40"/>
      <c r="H103" s="51"/>
      <c r="I103" s="51"/>
      <c r="J103" s="40"/>
      <c r="K103" s="52" t="str">
        <f t="shared" si="12"/>
        <v/>
      </c>
      <c r="L103" s="53"/>
      <c r="M103" s="6" t="str">
        <f>IF(J103="","",(K103/J103)/LOOKUP(RIGHT($D$2,3),定数!$A$6:$A$13,定数!$B$6:$B$13))</f>
        <v/>
      </c>
      <c r="N103" s="40"/>
      <c r="O103" s="8"/>
      <c r="P103" s="51"/>
      <c r="Q103" s="51"/>
      <c r="R103" s="54" t="str">
        <f>IF(P103="","",T103*M103*LOOKUP(RIGHT($D$2,3),定数!$A$6:$A$13,定数!$B$6:$B$13))</f>
        <v/>
      </c>
      <c r="S103" s="54"/>
      <c r="T103" s="55" t="str">
        <f t="shared" si="13"/>
        <v/>
      </c>
      <c r="U103" s="55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15">
      <c r="B104" s="40">
        <v>96</v>
      </c>
      <c r="C104" s="50" t="str">
        <f t="shared" si="10"/>
        <v/>
      </c>
      <c r="D104" s="50"/>
      <c r="E104" s="40"/>
      <c r="F104" s="8"/>
      <c r="G104" s="40"/>
      <c r="H104" s="51"/>
      <c r="I104" s="51"/>
      <c r="J104" s="40"/>
      <c r="K104" s="52" t="str">
        <f t="shared" si="12"/>
        <v/>
      </c>
      <c r="L104" s="53"/>
      <c r="M104" s="6" t="str">
        <f>IF(J104="","",(K104/J104)/LOOKUP(RIGHT($D$2,3),定数!$A$6:$A$13,定数!$B$6:$B$13))</f>
        <v/>
      </c>
      <c r="N104" s="40"/>
      <c r="O104" s="8"/>
      <c r="P104" s="51"/>
      <c r="Q104" s="51"/>
      <c r="R104" s="54" t="str">
        <f>IF(P104="","",T104*M104*LOOKUP(RIGHT($D$2,3),定数!$A$6:$A$13,定数!$B$6:$B$13))</f>
        <v/>
      </c>
      <c r="S104" s="54"/>
      <c r="T104" s="55" t="str">
        <f t="shared" si="13"/>
        <v/>
      </c>
      <c r="U104" s="55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15">
      <c r="B105" s="40">
        <v>97</v>
      </c>
      <c r="C105" s="50" t="str">
        <f t="shared" si="10"/>
        <v/>
      </c>
      <c r="D105" s="50"/>
      <c r="E105" s="40"/>
      <c r="F105" s="8"/>
      <c r="G105" s="40"/>
      <c r="H105" s="51"/>
      <c r="I105" s="51"/>
      <c r="J105" s="40"/>
      <c r="K105" s="52" t="str">
        <f t="shared" si="12"/>
        <v/>
      </c>
      <c r="L105" s="53"/>
      <c r="M105" s="6" t="str">
        <f>IF(J105="","",(K105/J105)/LOOKUP(RIGHT($D$2,3),定数!$A$6:$A$13,定数!$B$6:$B$13))</f>
        <v/>
      </c>
      <c r="N105" s="40"/>
      <c r="O105" s="8"/>
      <c r="P105" s="51"/>
      <c r="Q105" s="51"/>
      <c r="R105" s="54" t="str">
        <f>IF(P105="","",T105*M105*LOOKUP(RIGHT($D$2,3),定数!$A$6:$A$13,定数!$B$6:$B$13))</f>
        <v/>
      </c>
      <c r="S105" s="54"/>
      <c r="T105" s="55" t="str">
        <f t="shared" si="13"/>
        <v/>
      </c>
      <c r="U105" s="55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15">
      <c r="B106" s="40">
        <v>98</v>
      </c>
      <c r="C106" s="50" t="str">
        <f t="shared" si="10"/>
        <v/>
      </c>
      <c r="D106" s="50"/>
      <c r="E106" s="40"/>
      <c r="F106" s="8"/>
      <c r="G106" s="40"/>
      <c r="H106" s="51"/>
      <c r="I106" s="51"/>
      <c r="J106" s="40"/>
      <c r="K106" s="52" t="str">
        <f t="shared" si="12"/>
        <v/>
      </c>
      <c r="L106" s="53"/>
      <c r="M106" s="6" t="str">
        <f>IF(J106="","",(K106/J106)/LOOKUP(RIGHT($D$2,3),定数!$A$6:$A$13,定数!$B$6:$B$13))</f>
        <v/>
      </c>
      <c r="N106" s="40"/>
      <c r="O106" s="8"/>
      <c r="P106" s="51"/>
      <c r="Q106" s="51"/>
      <c r="R106" s="54" t="str">
        <f>IF(P106="","",T106*M106*LOOKUP(RIGHT($D$2,3),定数!$A$6:$A$13,定数!$B$6:$B$13))</f>
        <v/>
      </c>
      <c r="S106" s="54"/>
      <c r="T106" s="55" t="str">
        <f t="shared" si="13"/>
        <v/>
      </c>
      <c r="U106" s="55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15">
      <c r="B107" s="40">
        <v>99</v>
      </c>
      <c r="C107" s="50" t="str">
        <f t="shared" si="10"/>
        <v/>
      </c>
      <c r="D107" s="50"/>
      <c r="E107" s="40"/>
      <c r="F107" s="8"/>
      <c r="G107" s="40"/>
      <c r="H107" s="51"/>
      <c r="I107" s="51"/>
      <c r="J107" s="40"/>
      <c r="K107" s="52" t="str">
        <f t="shared" si="12"/>
        <v/>
      </c>
      <c r="L107" s="53"/>
      <c r="M107" s="6" t="str">
        <f>IF(J107="","",(K107/J107)/LOOKUP(RIGHT($D$2,3),定数!$A$6:$A$13,定数!$B$6:$B$13))</f>
        <v/>
      </c>
      <c r="N107" s="40"/>
      <c r="O107" s="8"/>
      <c r="P107" s="51"/>
      <c r="Q107" s="51"/>
      <c r="R107" s="54" t="str">
        <f>IF(P107="","",T107*M107*LOOKUP(RIGHT($D$2,3),定数!$A$6:$A$13,定数!$B$6:$B$13))</f>
        <v/>
      </c>
      <c r="S107" s="54"/>
      <c r="T107" s="55" t="str">
        <f t="shared" si="13"/>
        <v/>
      </c>
      <c r="U107" s="5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15">
      <c r="B108" s="40">
        <v>100</v>
      </c>
      <c r="C108" s="50" t="str">
        <f t="shared" si="10"/>
        <v/>
      </c>
      <c r="D108" s="50"/>
      <c r="E108" s="40"/>
      <c r="F108" s="8"/>
      <c r="G108" s="40"/>
      <c r="H108" s="51"/>
      <c r="I108" s="51"/>
      <c r="J108" s="40"/>
      <c r="K108" s="52" t="str">
        <f t="shared" si="12"/>
        <v/>
      </c>
      <c r="L108" s="53"/>
      <c r="M108" s="6" t="str">
        <f>IF(J108="","",(K108/J108)/LOOKUP(RIGHT($D$2,3),定数!$A$6:$A$13,定数!$B$6:$B$13))</f>
        <v/>
      </c>
      <c r="N108" s="40"/>
      <c r="O108" s="8"/>
      <c r="P108" s="51"/>
      <c r="Q108" s="51"/>
      <c r="R108" s="54" t="str">
        <f>IF(P108="","",T108*M108*LOOKUP(RIGHT($D$2,3),定数!$A$6:$A$13,定数!$B$6:$B$13))</f>
        <v/>
      </c>
      <c r="S108" s="54"/>
      <c r="T108" s="55" t="str">
        <f t="shared" si="13"/>
        <v/>
      </c>
      <c r="U108" s="5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S3:X3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70:G108">
    <cfRule type="cellIs" dxfId="583" priority="239" stopIfTrue="1" operator="equal">
      <formula>"買"</formula>
    </cfRule>
    <cfRule type="cellIs" dxfId="582" priority="240" stopIfTrue="1" operator="equal">
      <formula>"売"</formula>
    </cfRule>
  </conditionalFormatting>
  <conditionalFormatting sqref="G70:G75">
    <cfRule type="cellIs" dxfId="581" priority="225" stopIfTrue="1" operator="equal">
      <formula>"買"</formula>
    </cfRule>
    <cfRule type="cellIs" dxfId="580" priority="226" stopIfTrue="1" operator="equal">
      <formula>"売"</formula>
    </cfRule>
  </conditionalFormatting>
  <conditionalFormatting sqref="G43">
    <cfRule type="cellIs" dxfId="579" priority="175" stopIfTrue="1" operator="equal">
      <formula>"買"</formula>
    </cfRule>
    <cfRule type="cellIs" dxfId="578" priority="176" stopIfTrue="1" operator="equal">
      <formula>"売"</formula>
    </cfRule>
  </conditionalFormatting>
  <conditionalFormatting sqref="G43">
    <cfRule type="cellIs" dxfId="577" priority="173" stopIfTrue="1" operator="equal">
      <formula>"買"</formula>
    </cfRule>
    <cfRule type="cellIs" dxfId="576" priority="174" stopIfTrue="1" operator="equal">
      <formula>"売"</formula>
    </cfRule>
  </conditionalFormatting>
  <conditionalFormatting sqref="G9">
    <cfRule type="cellIs" dxfId="575" priority="147" stopIfTrue="1" operator="equal">
      <formula>"買"</formula>
    </cfRule>
    <cfRule type="cellIs" dxfId="574" priority="148" stopIfTrue="1" operator="equal">
      <formula>"売"</formula>
    </cfRule>
  </conditionalFormatting>
  <conditionalFormatting sqref="G10">
    <cfRule type="cellIs" dxfId="573" priority="145" stopIfTrue="1" operator="equal">
      <formula>"買"</formula>
    </cfRule>
    <cfRule type="cellIs" dxfId="572" priority="146" stopIfTrue="1" operator="equal">
      <formula>"売"</formula>
    </cfRule>
  </conditionalFormatting>
  <conditionalFormatting sqref="G9:G10">
    <cfRule type="cellIs" dxfId="571" priority="143" stopIfTrue="1" operator="equal">
      <formula>"買"</formula>
    </cfRule>
    <cfRule type="cellIs" dxfId="570" priority="144" stopIfTrue="1" operator="equal">
      <formula>"売"</formula>
    </cfRule>
  </conditionalFormatting>
  <conditionalFormatting sqref="G9:G10">
    <cfRule type="cellIs" dxfId="569" priority="141" stopIfTrue="1" operator="equal">
      <formula>"買"</formula>
    </cfRule>
    <cfRule type="cellIs" dxfId="568" priority="142" stopIfTrue="1" operator="equal">
      <formula>"売"</formula>
    </cfRule>
  </conditionalFormatting>
  <conditionalFormatting sqref="G11:G13">
    <cfRule type="cellIs" dxfId="567" priority="135" stopIfTrue="1" operator="equal">
      <formula>"買"</formula>
    </cfRule>
    <cfRule type="cellIs" dxfId="566" priority="136" stopIfTrue="1" operator="equal">
      <formula>"売"</formula>
    </cfRule>
  </conditionalFormatting>
  <conditionalFormatting sqref="G11:G13">
    <cfRule type="cellIs" dxfId="565" priority="133" stopIfTrue="1" operator="equal">
      <formula>"買"</formula>
    </cfRule>
    <cfRule type="cellIs" dxfId="564" priority="134" stopIfTrue="1" operator="equal">
      <formula>"売"</formula>
    </cfRule>
  </conditionalFormatting>
  <conditionalFormatting sqref="G11:G13">
    <cfRule type="cellIs" dxfId="563" priority="131" stopIfTrue="1" operator="equal">
      <formula>"買"</formula>
    </cfRule>
    <cfRule type="cellIs" dxfId="562" priority="132" stopIfTrue="1" operator="equal">
      <formula>"売"</formula>
    </cfRule>
  </conditionalFormatting>
  <conditionalFormatting sqref="G14">
    <cfRule type="cellIs" dxfId="561" priority="125" stopIfTrue="1" operator="equal">
      <formula>"買"</formula>
    </cfRule>
    <cfRule type="cellIs" dxfId="560" priority="126" stopIfTrue="1" operator="equal">
      <formula>"売"</formula>
    </cfRule>
  </conditionalFormatting>
  <conditionalFormatting sqref="G14">
    <cfRule type="cellIs" dxfId="559" priority="123" stopIfTrue="1" operator="equal">
      <formula>"買"</formula>
    </cfRule>
    <cfRule type="cellIs" dxfId="558" priority="124" stopIfTrue="1" operator="equal">
      <formula>"売"</formula>
    </cfRule>
  </conditionalFormatting>
  <conditionalFormatting sqref="G14">
    <cfRule type="cellIs" dxfId="557" priority="121" stopIfTrue="1" operator="equal">
      <formula>"買"</formula>
    </cfRule>
    <cfRule type="cellIs" dxfId="556" priority="122" stopIfTrue="1" operator="equal">
      <formula>"売"</formula>
    </cfRule>
  </conditionalFormatting>
  <conditionalFormatting sqref="G15:G19">
    <cfRule type="cellIs" dxfId="555" priority="115" stopIfTrue="1" operator="equal">
      <formula>"買"</formula>
    </cfRule>
    <cfRule type="cellIs" dxfId="554" priority="116" stopIfTrue="1" operator="equal">
      <formula>"売"</formula>
    </cfRule>
  </conditionalFormatting>
  <conditionalFormatting sqref="G15:G19">
    <cfRule type="cellIs" dxfId="553" priority="113" stopIfTrue="1" operator="equal">
      <formula>"買"</formula>
    </cfRule>
    <cfRule type="cellIs" dxfId="552" priority="114" stopIfTrue="1" operator="equal">
      <formula>"売"</formula>
    </cfRule>
  </conditionalFormatting>
  <conditionalFormatting sqref="G15:G19">
    <cfRule type="cellIs" dxfId="551" priority="111" stopIfTrue="1" operator="equal">
      <formula>"買"</formula>
    </cfRule>
    <cfRule type="cellIs" dxfId="550" priority="112" stopIfTrue="1" operator="equal">
      <formula>"売"</formula>
    </cfRule>
  </conditionalFormatting>
  <conditionalFormatting sqref="G20">
    <cfRule type="cellIs" dxfId="549" priority="105" stopIfTrue="1" operator="equal">
      <formula>"買"</formula>
    </cfRule>
    <cfRule type="cellIs" dxfId="548" priority="106" stopIfTrue="1" operator="equal">
      <formula>"売"</formula>
    </cfRule>
  </conditionalFormatting>
  <conditionalFormatting sqref="G20">
    <cfRule type="cellIs" dxfId="547" priority="103" stopIfTrue="1" operator="equal">
      <formula>"買"</formula>
    </cfRule>
    <cfRule type="cellIs" dxfId="546" priority="104" stopIfTrue="1" operator="equal">
      <formula>"売"</formula>
    </cfRule>
  </conditionalFormatting>
  <conditionalFormatting sqref="G20">
    <cfRule type="cellIs" dxfId="545" priority="101" stopIfTrue="1" operator="equal">
      <formula>"買"</formula>
    </cfRule>
    <cfRule type="cellIs" dxfId="544" priority="102" stopIfTrue="1" operator="equal">
      <formula>"売"</formula>
    </cfRule>
  </conditionalFormatting>
  <conditionalFormatting sqref="G21:G26">
    <cfRule type="cellIs" dxfId="543" priority="95" stopIfTrue="1" operator="equal">
      <formula>"買"</formula>
    </cfRule>
    <cfRule type="cellIs" dxfId="542" priority="96" stopIfTrue="1" operator="equal">
      <formula>"売"</formula>
    </cfRule>
  </conditionalFormatting>
  <conditionalFormatting sqref="G21:G26">
    <cfRule type="cellIs" dxfId="541" priority="93" stopIfTrue="1" operator="equal">
      <formula>"買"</formula>
    </cfRule>
    <cfRule type="cellIs" dxfId="540" priority="94" stopIfTrue="1" operator="equal">
      <formula>"売"</formula>
    </cfRule>
  </conditionalFormatting>
  <conditionalFormatting sqref="G21:G26">
    <cfRule type="cellIs" dxfId="539" priority="91" stopIfTrue="1" operator="equal">
      <formula>"買"</formula>
    </cfRule>
    <cfRule type="cellIs" dxfId="538" priority="92" stopIfTrue="1" operator="equal">
      <formula>"売"</formula>
    </cfRule>
  </conditionalFormatting>
  <conditionalFormatting sqref="G27:G28">
    <cfRule type="cellIs" dxfId="537" priority="85" stopIfTrue="1" operator="equal">
      <formula>"買"</formula>
    </cfRule>
    <cfRule type="cellIs" dxfId="536" priority="86" stopIfTrue="1" operator="equal">
      <formula>"売"</formula>
    </cfRule>
  </conditionalFormatting>
  <conditionalFormatting sqref="G27:G28">
    <cfRule type="cellIs" dxfId="535" priority="83" stopIfTrue="1" operator="equal">
      <formula>"買"</formula>
    </cfRule>
    <cfRule type="cellIs" dxfId="534" priority="84" stopIfTrue="1" operator="equal">
      <formula>"売"</formula>
    </cfRule>
  </conditionalFormatting>
  <conditionalFormatting sqref="G27:G28">
    <cfRule type="cellIs" dxfId="533" priority="81" stopIfTrue="1" operator="equal">
      <formula>"買"</formula>
    </cfRule>
    <cfRule type="cellIs" dxfId="532" priority="82" stopIfTrue="1" operator="equal">
      <formula>"売"</formula>
    </cfRule>
  </conditionalFormatting>
  <conditionalFormatting sqref="G29">
    <cfRule type="cellIs" dxfId="531" priority="75" stopIfTrue="1" operator="equal">
      <formula>"買"</formula>
    </cfRule>
    <cfRule type="cellIs" dxfId="530" priority="76" stopIfTrue="1" operator="equal">
      <formula>"売"</formula>
    </cfRule>
  </conditionalFormatting>
  <conditionalFormatting sqref="G29">
    <cfRule type="cellIs" dxfId="529" priority="73" stopIfTrue="1" operator="equal">
      <formula>"買"</formula>
    </cfRule>
    <cfRule type="cellIs" dxfId="528" priority="74" stopIfTrue="1" operator="equal">
      <formula>"売"</formula>
    </cfRule>
  </conditionalFormatting>
  <conditionalFormatting sqref="G29">
    <cfRule type="cellIs" dxfId="527" priority="71" stopIfTrue="1" operator="equal">
      <formula>"買"</formula>
    </cfRule>
    <cfRule type="cellIs" dxfId="526" priority="72" stopIfTrue="1" operator="equal">
      <formula>"売"</formula>
    </cfRule>
  </conditionalFormatting>
  <conditionalFormatting sqref="G30:G31">
    <cfRule type="cellIs" dxfId="525" priority="65" stopIfTrue="1" operator="equal">
      <formula>"買"</formula>
    </cfRule>
    <cfRule type="cellIs" dxfId="524" priority="66" stopIfTrue="1" operator="equal">
      <formula>"売"</formula>
    </cfRule>
  </conditionalFormatting>
  <conditionalFormatting sqref="G30:G31">
    <cfRule type="cellIs" dxfId="523" priority="63" stopIfTrue="1" operator="equal">
      <formula>"買"</formula>
    </cfRule>
    <cfRule type="cellIs" dxfId="522" priority="64" stopIfTrue="1" operator="equal">
      <formula>"売"</formula>
    </cfRule>
  </conditionalFormatting>
  <conditionalFormatting sqref="G30:G31">
    <cfRule type="cellIs" dxfId="521" priority="61" stopIfTrue="1" operator="equal">
      <formula>"買"</formula>
    </cfRule>
    <cfRule type="cellIs" dxfId="520" priority="62" stopIfTrue="1" operator="equal">
      <formula>"売"</formula>
    </cfRule>
  </conditionalFormatting>
  <conditionalFormatting sqref="G32">
    <cfRule type="cellIs" dxfId="519" priority="55" stopIfTrue="1" operator="equal">
      <formula>"買"</formula>
    </cfRule>
    <cfRule type="cellIs" dxfId="518" priority="56" stopIfTrue="1" operator="equal">
      <formula>"売"</formula>
    </cfRule>
  </conditionalFormatting>
  <conditionalFormatting sqref="G32">
    <cfRule type="cellIs" dxfId="517" priority="53" stopIfTrue="1" operator="equal">
      <formula>"買"</formula>
    </cfRule>
    <cfRule type="cellIs" dxfId="516" priority="54" stopIfTrue="1" operator="equal">
      <formula>"売"</formula>
    </cfRule>
  </conditionalFormatting>
  <conditionalFormatting sqref="G32">
    <cfRule type="cellIs" dxfId="515" priority="51" stopIfTrue="1" operator="equal">
      <formula>"買"</formula>
    </cfRule>
    <cfRule type="cellIs" dxfId="514" priority="52" stopIfTrue="1" operator="equal">
      <formula>"売"</formula>
    </cfRule>
  </conditionalFormatting>
  <conditionalFormatting sqref="G33:G35">
    <cfRule type="cellIs" dxfId="513" priority="45" stopIfTrue="1" operator="equal">
      <formula>"買"</formula>
    </cfRule>
    <cfRule type="cellIs" dxfId="512" priority="46" stopIfTrue="1" operator="equal">
      <formula>"売"</formula>
    </cfRule>
  </conditionalFormatting>
  <conditionalFormatting sqref="G35">
    <cfRule type="cellIs" dxfId="511" priority="43" stopIfTrue="1" operator="equal">
      <formula>"買"</formula>
    </cfRule>
    <cfRule type="cellIs" dxfId="510" priority="44" stopIfTrue="1" operator="equal">
      <formula>"売"</formula>
    </cfRule>
  </conditionalFormatting>
  <conditionalFormatting sqref="G33">
    <cfRule type="cellIs" dxfId="509" priority="41" stopIfTrue="1" operator="equal">
      <formula>"買"</formula>
    </cfRule>
    <cfRule type="cellIs" dxfId="508" priority="42" stopIfTrue="1" operator="equal">
      <formula>"売"</formula>
    </cfRule>
  </conditionalFormatting>
  <conditionalFormatting sqref="G34">
    <cfRule type="cellIs" dxfId="507" priority="39" stopIfTrue="1" operator="equal">
      <formula>"買"</formula>
    </cfRule>
    <cfRule type="cellIs" dxfId="506" priority="40" stopIfTrue="1" operator="equal">
      <formula>"売"</formula>
    </cfRule>
  </conditionalFormatting>
  <conditionalFormatting sqref="G36:G39">
    <cfRule type="cellIs" dxfId="505" priority="33" stopIfTrue="1" operator="equal">
      <formula>"買"</formula>
    </cfRule>
    <cfRule type="cellIs" dxfId="504" priority="34" stopIfTrue="1" operator="equal">
      <formula>"売"</formula>
    </cfRule>
  </conditionalFormatting>
  <conditionalFormatting sqref="G36 G39">
    <cfRule type="cellIs" dxfId="503" priority="31" stopIfTrue="1" operator="equal">
      <formula>"買"</formula>
    </cfRule>
    <cfRule type="cellIs" dxfId="502" priority="32" stopIfTrue="1" operator="equal">
      <formula>"売"</formula>
    </cfRule>
  </conditionalFormatting>
  <conditionalFormatting sqref="G37">
    <cfRule type="cellIs" dxfId="501" priority="29" stopIfTrue="1" operator="equal">
      <formula>"買"</formula>
    </cfRule>
    <cfRule type="cellIs" dxfId="500" priority="30" stopIfTrue="1" operator="equal">
      <formula>"売"</formula>
    </cfRule>
  </conditionalFormatting>
  <conditionalFormatting sqref="G38">
    <cfRule type="cellIs" dxfId="499" priority="27" stopIfTrue="1" operator="equal">
      <formula>"買"</formula>
    </cfRule>
    <cfRule type="cellIs" dxfId="498" priority="28" stopIfTrue="1" operator="equal">
      <formula>"売"</formula>
    </cfRule>
  </conditionalFormatting>
  <conditionalFormatting sqref="G36:G39">
    <cfRule type="cellIs" dxfId="497" priority="25" stopIfTrue="1" operator="equal">
      <formula>"買"</formula>
    </cfRule>
    <cfRule type="cellIs" dxfId="496" priority="26" stopIfTrue="1" operator="equal">
      <formula>"売"</formula>
    </cfRule>
  </conditionalFormatting>
  <conditionalFormatting sqref="G40">
    <cfRule type="cellIs" dxfId="495" priority="19" stopIfTrue="1" operator="equal">
      <formula>"買"</formula>
    </cfRule>
    <cfRule type="cellIs" dxfId="494" priority="20" stopIfTrue="1" operator="equal">
      <formula>"売"</formula>
    </cfRule>
  </conditionalFormatting>
  <conditionalFormatting sqref="G40">
    <cfRule type="cellIs" dxfId="493" priority="17" stopIfTrue="1" operator="equal">
      <formula>"買"</formula>
    </cfRule>
    <cfRule type="cellIs" dxfId="492" priority="18" stopIfTrue="1" operator="equal">
      <formula>"売"</formula>
    </cfRule>
  </conditionalFormatting>
  <conditionalFormatting sqref="G40">
    <cfRule type="cellIs" dxfId="491" priority="15" stopIfTrue="1" operator="equal">
      <formula>"買"</formula>
    </cfRule>
    <cfRule type="cellIs" dxfId="490" priority="16" stopIfTrue="1" operator="equal">
      <formula>"売"</formula>
    </cfRule>
  </conditionalFormatting>
  <conditionalFormatting sqref="G41:G42">
    <cfRule type="cellIs" dxfId="489" priority="9" stopIfTrue="1" operator="equal">
      <formula>"買"</formula>
    </cfRule>
    <cfRule type="cellIs" dxfId="488" priority="10" stopIfTrue="1" operator="equal">
      <formula>"売"</formula>
    </cfRule>
  </conditionalFormatting>
  <conditionalFormatting sqref="G41:G42">
    <cfRule type="cellIs" dxfId="487" priority="7" stopIfTrue="1" operator="equal">
      <formula>"買"</formula>
    </cfRule>
    <cfRule type="cellIs" dxfId="486" priority="8" stopIfTrue="1" operator="equal">
      <formula>"売"</formula>
    </cfRule>
  </conditionalFormatting>
  <conditionalFormatting sqref="G41">
    <cfRule type="cellIs" dxfId="485" priority="5" stopIfTrue="1" operator="equal">
      <formula>"買"</formula>
    </cfRule>
    <cfRule type="cellIs" dxfId="484" priority="6" stopIfTrue="1" operator="equal">
      <formula>"売"</formula>
    </cfRule>
  </conditionalFormatting>
  <conditionalFormatting sqref="G44:G69">
    <cfRule type="cellIs" dxfId="483" priority="3" stopIfTrue="1" operator="equal">
      <formula>"買"</formula>
    </cfRule>
    <cfRule type="cellIs" dxfId="482" priority="4" stopIfTrue="1" operator="equal">
      <formula>"売"</formula>
    </cfRule>
  </conditionalFormatting>
  <conditionalFormatting sqref="G44:G69">
    <cfRule type="cellIs" dxfId="481" priority="1" stopIfTrue="1" operator="equal">
      <formula>"買"</formula>
    </cfRule>
    <cfRule type="cellIs" dxfId="48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S3" sqref="S3:X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8" t="s">
        <v>5</v>
      </c>
      <c r="C2" s="78"/>
      <c r="D2" s="89" t="s">
        <v>66</v>
      </c>
      <c r="E2" s="89"/>
      <c r="F2" s="78" t="s">
        <v>6</v>
      </c>
      <c r="G2" s="78"/>
      <c r="H2" s="81" t="s">
        <v>67</v>
      </c>
      <c r="I2" s="81"/>
      <c r="J2" s="78" t="s">
        <v>7</v>
      </c>
      <c r="K2" s="78"/>
      <c r="L2" s="88">
        <v>100000</v>
      </c>
      <c r="M2" s="89"/>
      <c r="N2" s="78" t="s">
        <v>8</v>
      </c>
      <c r="O2" s="78"/>
      <c r="P2" s="83">
        <f>SUM(L2,D4)</f>
        <v>158282.51806257034</v>
      </c>
      <c r="Q2" s="81"/>
      <c r="R2" s="1"/>
      <c r="S2" s="1"/>
      <c r="T2" s="1"/>
    </row>
    <row r="3" spans="2:25" ht="57" customHeight="1" x14ac:dyDescent="0.15">
      <c r="B3" s="78" t="s">
        <v>9</v>
      </c>
      <c r="C3" s="78"/>
      <c r="D3" s="90" t="s">
        <v>80</v>
      </c>
      <c r="E3" s="90"/>
      <c r="F3" s="90"/>
      <c r="G3" s="90"/>
      <c r="H3" s="90"/>
      <c r="I3" s="90"/>
      <c r="J3" s="78" t="s">
        <v>10</v>
      </c>
      <c r="K3" s="78"/>
      <c r="L3" s="90" t="s">
        <v>59</v>
      </c>
      <c r="M3" s="91"/>
      <c r="N3" s="91"/>
      <c r="O3" s="91"/>
      <c r="P3" s="91"/>
      <c r="Q3" s="91"/>
      <c r="R3" s="1"/>
      <c r="S3" s="96" t="s">
        <v>82</v>
      </c>
      <c r="T3" s="96"/>
      <c r="U3" s="96"/>
      <c r="V3" s="96"/>
      <c r="W3" s="96"/>
      <c r="X3" s="96"/>
    </row>
    <row r="4" spans="2:25" x14ac:dyDescent="0.15">
      <c r="B4" s="78" t="s">
        <v>11</v>
      </c>
      <c r="C4" s="78"/>
      <c r="D4" s="79">
        <f>SUM($R$9:$S$993)</f>
        <v>58282.518062570336</v>
      </c>
      <c r="E4" s="79"/>
      <c r="F4" s="78" t="s">
        <v>12</v>
      </c>
      <c r="G4" s="78"/>
      <c r="H4" s="80">
        <f>SUM($T$9:$U$108)</f>
        <v>1051.0000000000002</v>
      </c>
      <c r="I4" s="81"/>
      <c r="J4" s="82" t="s">
        <v>58</v>
      </c>
      <c r="K4" s="82"/>
      <c r="L4" s="83">
        <f>MAX($C$9:$D$990)-C9</f>
        <v>68801.231560862652</v>
      </c>
      <c r="M4" s="83"/>
      <c r="N4" s="82" t="s">
        <v>57</v>
      </c>
      <c r="O4" s="82"/>
      <c r="P4" s="84">
        <f>MAX(Y:Y)</f>
        <v>6.2314198782961516E-2</v>
      </c>
      <c r="Q4" s="84"/>
      <c r="R4" s="1"/>
      <c r="S4" s="1"/>
      <c r="T4" s="1"/>
    </row>
    <row r="5" spans="2:25" x14ac:dyDescent="0.15">
      <c r="B5" s="39" t="s">
        <v>15</v>
      </c>
      <c r="C5" s="2">
        <f>COUNTIF($R$9:$R$990,"&gt;0")</f>
        <v>20</v>
      </c>
      <c r="D5" s="38" t="s">
        <v>16</v>
      </c>
      <c r="E5" s="15">
        <f>COUNTIF($R$9:$R$990,"&lt;0")</f>
        <v>13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0.60606060606060608</v>
      </c>
      <c r="J5" s="85" t="s">
        <v>19</v>
      </c>
      <c r="K5" s="78"/>
      <c r="L5" s="86">
        <f>MAX(V9:V993)</f>
        <v>4</v>
      </c>
      <c r="M5" s="87"/>
      <c r="N5" s="17" t="s">
        <v>20</v>
      </c>
      <c r="O5" s="9"/>
      <c r="P5" s="86">
        <f>MAX(W9:W993)</f>
        <v>2</v>
      </c>
      <c r="Q5" s="8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/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56</v>
      </c>
    </row>
    <row r="9" spans="2:25" x14ac:dyDescent="0.15">
      <c r="B9" s="40">
        <v>1</v>
      </c>
      <c r="C9" s="50">
        <f>L2</f>
        <v>100000</v>
      </c>
      <c r="D9" s="50"/>
      <c r="E9" s="45">
        <v>2013</v>
      </c>
      <c r="F9" s="8">
        <v>43531</v>
      </c>
      <c r="G9" s="45" t="s">
        <v>4</v>
      </c>
      <c r="H9" s="51">
        <v>91.43</v>
      </c>
      <c r="I9" s="51"/>
      <c r="J9" s="45">
        <v>55</v>
      </c>
      <c r="K9" s="52">
        <f t="shared" ref="K9:K42" si="0">IF(J9="","",C9*0.03)</f>
        <v>3000</v>
      </c>
      <c r="L9" s="53"/>
      <c r="M9" s="6">
        <f>IF(J9="","",(K9/J9)/LOOKUP(RIGHT($D$2,3),[1]定数!$A$6:$A$13,[1]定数!$B$6:$B$13))</f>
        <v>0.54545454545454541</v>
      </c>
      <c r="N9" s="45">
        <v>2013</v>
      </c>
      <c r="O9" s="8">
        <v>43532</v>
      </c>
      <c r="P9" s="51">
        <v>92.24</v>
      </c>
      <c r="Q9" s="51"/>
      <c r="R9" s="54">
        <f>IF(P9="","",T9*M9*LOOKUP(RIGHT($D$2,3),定数!$A$6:$A$13,定数!$B$6:$B$13))</f>
        <v>4418.1818181817525</v>
      </c>
      <c r="S9" s="54"/>
      <c r="T9" s="55">
        <f>IF(P9="","",IF(G9="買",(P9-H9),(H9-P9))*IF(RIGHT($D$2,3)="JPY",100,10000))</f>
        <v>80.999999999998806</v>
      </c>
      <c r="U9" s="5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50">
        <f t="shared" ref="C10:C73" si="1">IF(R9="","",C9+R9)</f>
        <v>104418.18181818175</v>
      </c>
      <c r="D10" s="50"/>
      <c r="E10" s="45">
        <v>2013</v>
      </c>
      <c r="F10" s="8">
        <v>43565</v>
      </c>
      <c r="G10" s="45" t="s">
        <v>4</v>
      </c>
      <c r="H10" s="51">
        <v>98.33</v>
      </c>
      <c r="I10" s="51"/>
      <c r="J10" s="45">
        <v>83</v>
      </c>
      <c r="K10" s="52">
        <f t="shared" si="0"/>
        <v>3132.5454545454522</v>
      </c>
      <c r="L10" s="53"/>
      <c r="M10" s="6">
        <f>IF(J10="","",(K10/J10)/LOOKUP(RIGHT($D$2,3),[1]定数!$A$6:$A$13,[1]定数!$B$6:$B$13))</f>
        <v>0.37741511500547614</v>
      </c>
      <c r="N10" s="45">
        <v>2013</v>
      </c>
      <c r="O10" s="8">
        <v>43567</v>
      </c>
      <c r="P10" s="51">
        <v>97.47</v>
      </c>
      <c r="Q10" s="51"/>
      <c r="R10" s="54">
        <f>IF(P10="","",T10*M10*LOOKUP(RIGHT($D$2,3),定数!$A$6:$A$13,定数!$B$6:$B$13))</f>
        <v>-3245.7699890470926</v>
      </c>
      <c r="S10" s="54"/>
      <c r="T10" s="55">
        <f>IF(P10="","",IF(G10="買",(P10-H10),(H10-P10))*IF(RIGHT($D$2,3)="JPY",100,10000))</f>
        <v>-85.999999999999943</v>
      </c>
      <c r="U10" s="55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104418.18181818175</v>
      </c>
    </row>
    <row r="11" spans="2:25" x14ac:dyDescent="0.15">
      <c r="B11" s="40">
        <v>3</v>
      </c>
      <c r="C11" s="50">
        <f t="shared" si="1"/>
        <v>101172.41182913465</v>
      </c>
      <c r="D11" s="50"/>
      <c r="E11" s="45">
        <v>2013</v>
      </c>
      <c r="F11" s="8">
        <v>43640</v>
      </c>
      <c r="G11" s="45" t="s">
        <v>3</v>
      </c>
      <c r="H11" s="51">
        <v>92.84</v>
      </c>
      <c r="I11" s="51"/>
      <c r="J11" s="45">
        <v>114</v>
      </c>
      <c r="K11" s="52">
        <f t="shared" si="0"/>
        <v>3035.1723548740397</v>
      </c>
      <c r="L11" s="53"/>
      <c r="M11" s="6">
        <f>IF(J11="","",(K11/J11)/LOOKUP(RIGHT($D$2,3),[1]定数!$A$6:$A$13,[1]定数!$B$6:$B$13))</f>
        <v>0.2662431890240386</v>
      </c>
      <c r="N11" s="45">
        <v>2013</v>
      </c>
      <c r="O11" s="8">
        <v>43643</v>
      </c>
      <c r="P11" s="51">
        <v>94.01</v>
      </c>
      <c r="Q11" s="51"/>
      <c r="R11" s="54">
        <f>IF(P11="","",T11*M11*LOOKUP(RIGHT($D$2,3),定数!$A$6:$A$13,定数!$B$6:$B$13))</f>
        <v>-3115.0453115812561</v>
      </c>
      <c r="S11" s="54"/>
      <c r="T11" s="55">
        <f>IF(P11="","",IF(G11="買",(P11-H11),(H11-P11))*IF(RIGHT($D$2,3)="JPY",100,10000))</f>
        <v>-117.00000000000017</v>
      </c>
      <c r="U11" s="55"/>
      <c r="V11" s="22">
        <f t="shared" si="2"/>
        <v>0</v>
      </c>
      <c r="W11">
        <f t="shared" si="3"/>
        <v>2</v>
      </c>
      <c r="X11" s="41">
        <f>IF(C11&lt;&gt;"",MAX(X10,C11),"")</f>
        <v>104418.18181818175</v>
      </c>
      <c r="Y11" s="42">
        <f>IF(X11&lt;&gt;"",1-(C11/X11),"")</f>
        <v>3.1084337349397639E-2</v>
      </c>
    </row>
    <row r="12" spans="2:25" x14ac:dyDescent="0.15">
      <c r="B12" s="40">
        <v>4</v>
      </c>
      <c r="C12" s="50">
        <f t="shared" si="1"/>
        <v>98057.366517553397</v>
      </c>
      <c r="D12" s="50"/>
      <c r="E12" s="45">
        <v>2013</v>
      </c>
      <c r="F12" s="8">
        <v>43683</v>
      </c>
      <c r="G12" s="45" t="s">
        <v>3</v>
      </c>
      <c r="H12" s="51">
        <v>94.4</v>
      </c>
      <c r="I12" s="51"/>
      <c r="J12" s="45">
        <v>70</v>
      </c>
      <c r="K12" s="52">
        <f t="shared" si="0"/>
        <v>2941.7209955266017</v>
      </c>
      <c r="L12" s="53"/>
      <c r="M12" s="6">
        <f>IF(J12="","",(K12/J12)/LOOKUP(RIGHT($D$2,3),[1]定数!$A$6:$A$13,[1]定数!$B$6:$B$13))</f>
        <v>0.42024585650380025</v>
      </c>
      <c r="N12" s="45">
        <v>2013</v>
      </c>
      <c r="O12" s="8">
        <v>43684</v>
      </c>
      <c r="P12" s="51">
        <v>93.36</v>
      </c>
      <c r="Q12" s="51"/>
      <c r="R12" s="54">
        <f>IF(P12="","",T12*M12*LOOKUP(RIGHT($D$2,3),定数!$A$6:$A$13,定数!$B$6:$B$13))</f>
        <v>4370.5569076395495</v>
      </c>
      <c r="S12" s="54"/>
      <c r="T12" s="55">
        <f t="shared" ref="T12:T75" si="4">IF(P12="","",IF(G12="買",(P12-H12),(H12-P12))*IF(RIGHT($D$2,3)="JPY",100,10000))</f>
        <v>104.00000000000063</v>
      </c>
      <c r="U12" s="55"/>
      <c r="V12" s="22">
        <f t="shared" si="2"/>
        <v>1</v>
      </c>
      <c r="W12">
        <f t="shared" si="3"/>
        <v>0</v>
      </c>
      <c r="X12" s="41">
        <f t="shared" ref="X12:X75" si="5">IF(C12&lt;&gt;"",MAX(X11,C12),"")</f>
        <v>104418.18181818175</v>
      </c>
      <c r="Y12" s="42">
        <f t="shared" ref="Y12:Y75" si="6">IF(X12&lt;&gt;"",1-(C12/X12),"")</f>
        <v>6.0916740646797751E-2</v>
      </c>
    </row>
    <row r="13" spans="2:25" x14ac:dyDescent="0.15">
      <c r="B13" s="40">
        <v>5</v>
      </c>
      <c r="C13" s="50">
        <f t="shared" si="1"/>
        <v>102427.92342519294</v>
      </c>
      <c r="D13" s="50"/>
      <c r="E13" s="45">
        <v>2013</v>
      </c>
      <c r="F13" s="8">
        <v>43697</v>
      </c>
      <c r="G13" s="45" t="s">
        <v>3</v>
      </c>
      <c r="H13" s="51">
        <v>93.98</v>
      </c>
      <c r="I13" s="51"/>
      <c r="J13" s="45">
        <v>47</v>
      </c>
      <c r="K13" s="52">
        <f t="shared" si="0"/>
        <v>3072.8377027557881</v>
      </c>
      <c r="L13" s="53"/>
      <c r="M13" s="6">
        <f>IF(J13="","",(K13/J13)/LOOKUP(RIGHT($D$2,3),[1]定数!$A$6:$A$13,[1]定数!$B$6:$B$13))</f>
        <v>0.65379525590548682</v>
      </c>
      <c r="N13" s="45">
        <v>2013</v>
      </c>
      <c r="O13" s="8">
        <v>43698</v>
      </c>
      <c r="P13" s="51">
        <v>93.27</v>
      </c>
      <c r="Q13" s="51"/>
      <c r="R13" s="54">
        <f>IF(P13="","",T13*M13*LOOKUP(RIGHT($D$2,3),定数!$A$6:$A$13,定数!$B$6:$B$13))</f>
        <v>4641.9463169290084</v>
      </c>
      <c r="S13" s="54"/>
      <c r="T13" s="55">
        <f t="shared" si="4"/>
        <v>71.000000000000796</v>
      </c>
      <c r="U13" s="55"/>
      <c r="V13" s="22">
        <f t="shared" si="2"/>
        <v>2</v>
      </c>
      <c r="W13">
        <f t="shared" si="3"/>
        <v>0</v>
      </c>
      <c r="X13" s="41">
        <f t="shared" si="5"/>
        <v>104418.18181818175</v>
      </c>
      <c r="Y13" s="42">
        <f t="shared" si="6"/>
        <v>1.9060458229911981E-2</v>
      </c>
    </row>
    <row r="14" spans="2:25" x14ac:dyDescent="0.15">
      <c r="B14" s="40">
        <v>6</v>
      </c>
      <c r="C14" s="50">
        <f t="shared" si="1"/>
        <v>107069.86974212195</v>
      </c>
      <c r="D14" s="50"/>
      <c r="E14" s="45">
        <v>2013</v>
      </c>
      <c r="F14" s="8">
        <v>43822</v>
      </c>
      <c r="G14" s="45" t="s">
        <v>4</v>
      </c>
      <c r="H14" s="51">
        <v>98.11</v>
      </c>
      <c r="I14" s="51"/>
      <c r="J14" s="45">
        <v>52</v>
      </c>
      <c r="K14" s="52">
        <f t="shared" si="0"/>
        <v>3212.0960922636586</v>
      </c>
      <c r="L14" s="53"/>
      <c r="M14" s="6">
        <f>IF(J14="","",(K14/J14)/LOOKUP(RIGHT($D$2,3),[1]定数!$A$6:$A$13,[1]定数!$B$6:$B$13))</f>
        <v>0.61771078697378057</v>
      </c>
      <c r="N14" s="45">
        <v>2013</v>
      </c>
      <c r="O14" s="8">
        <v>43830</v>
      </c>
      <c r="P14" s="51">
        <v>98.88</v>
      </c>
      <c r="Q14" s="51"/>
      <c r="R14" s="54">
        <f>IF(P14="","",T14*M14*LOOKUP(RIGHT($D$2,3),定数!$A$6:$A$13,定数!$B$6:$B$13))</f>
        <v>4756.3730596980859</v>
      </c>
      <c r="S14" s="54"/>
      <c r="T14" s="55">
        <f t="shared" si="4"/>
        <v>76.999999999999602</v>
      </c>
      <c r="U14" s="55"/>
      <c r="V14" s="22">
        <f t="shared" si="2"/>
        <v>3</v>
      </c>
      <c r="W14">
        <f t="shared" si="3"/>
        <v>0</v>
      </c>
      <c r="X14" s="41">
        <f t="shared" si="5"/>
        <v>107069.86974212195</v>
      </c>
      <c r="Y14" s="42">
        <f t="shared" si="6"/>
        <v>0</v>
      </c>
    </row>
    <row r="15" spans="2:25" x14ac:dyDescent="0.15">
      <c r="B15" s="40">
        <v>7</v>
      </c>
      <c r="C15" s="50">
        <f t="shared" si="1"/>
        <v>111826.24280182004</v>
      </c>
      <c r="D15" s="50"/>
      <c r="E15" s="45">
        <v>2014</v>
      </c>
      <c r="F15" s="8">
        <v>43593</v>
      </c>
      <c r="G15" s="45" t="s">
        <v>4</v>
      </c>
      <c r="H15" s="56">
        <v>93.58</v>
      </c>
      <c r="I15" s="57"/>
      <c r="J15" s="45">
        <v>22</v>
      </c>
      <c r="K15" s="52">
        <f t="shared" si="0"/>
        <v>3354.7872840546011</v>
      </c>
      <c r="L15" s="53"/>
      <c r="M15" s="6">
        <f>IF(J15="","",(K15/J15)/LOOKUP(RIGHT($D$2,3),[1]定数!$A$6:$A$13,[1]定数!$B$6:$B$13))</f>
        <v>1.5249033109339094</v>
      </c>
      <c r="N15" s="45">
        <v>2014</v>
      </c>
      <c r="O15" s="8">
        <v>43594</v>
      </c>
      <c r="P15" s="56">
        <v>93.91</v>
      </c>
      <c r="Q15" s="57"/>
      <c r="R15" s="54">
        <f>IF(P15="","",T15*M15*LOOKUP(RIGHT($D$2,3),定数!$A$6:$A$13,定数!$B$6:$B$13))</f>
        <v>5032.1809260818754</v>
      </c>
      <c r="S15" s="54"/>
      <c r="T15" s="55">
        <f t="shared" si="4"/>
        <v>32.999999999999829</v>
      </c>
      <c r="U15" s="55"/>
      <c r="V15" s="22">
        <f t="shared" si="2"/>
        <v>4</v>
      </c>
      <c r="W15">
        <f t="shared" si="3"/>
        <v>0</v>
      </c>
      <c r="X15" s="41">
        <f t="shared" si="5"/>
        <v>111826.24280182004</v>
      </c>
      <c r="Y15" s="42">
        <f t="shared" si="6"/>
        <v>0</v>
      </c>
    </row>
    <row r="16" spans="2:25" x14ac:dyDescent="0.15">
      <c r="B16" s="40">
        <v>8</v>
      </c>
      <c r="C16" s="50">
        <f t="shared" si="1"/>
        <v>116858.42372790191</v>
      </c>
      <c r="D16" s="50"/>
      <c r="E16" s="45">
        <v>2014</v>
      </c>
      <c r="F16" s="8">
        <v>43593</v>
      </c>
      <c r="G16" s="45" t="s">
        <v>4</v>
      </c>
      <c r="H16" s="56">
        <v>93.81</v>
      </c>
      <c r="I16" s="57"/>
      <c r="J16" s="45">
        <v>42</v>
      </c>
      <c r="K16" s="52">
        <f t="shared" si="0"/>
        <v>3505.7527118370572</v>
      </c>
      <c r="L16" s="53"/>
      <c r="M16" s="6">
        <f>IF(J16="","",(K16/J16)/LOOKUP(RIGHT($D$2,3),[1]定数!$A$6:$A$13,[1]定数!$B$6:$B$13))</f>
        <v>0.83470302662787077</v>
      </c>
      <c r="N16" s="45">
        <v>2014</v>
      </c>
      <c r="O16" s="8">
        <v>43594</v>
      </c>
      <c r="P16" s="56">
        <v>93.37</v>
      </c>
      <c r="Q16" s="57"/>
      <c r="R16" s="54">
        <f>IF(P16="","",T16*M16*LOOKUP(RIGHT($D$2,3),定数!$A$6:$A$13,定数!$B$6:$B$13))</f>
        <v>-3672.6933171626124</v>
      </c>
      <c r="S16" s="54"/>
      <c r="T16" s="55">
        <f t="shared" si="4"/>
        <v>-43.999999999999773</v>
      </c>
      <c r="U16" s="55"/>
      <c r="V16" s="22">
        <f t="shared" si="2"/>
        <v>0</v>
      </c>
      <c r="W16">
        <f t="shared" si="3"/>
        <v>1</v>
      </c>
      <c r="X16" s="41">
        <f t="shared" si="5"/>
        <v>116858.42372790191</v>
      </c>
      <c r="Y16" s="42">
        <f t="shared" si="6"/>
        <v>0</v>
      </c>
    </row>
    <row r="17" spans="2:25" x14ac:dyDescent="0.15">
      <c r="B17" s="40">
        <v>9</v>
      </c>
      <c r="C17" s="50">
        <f t="shared" si="1"/>
        <v>113185.7304107393</v>
      </c>
      <c r="D17" s="50"/>
      <c r="E17" s="45">
        <v>2014</v>
      </c>
      <c r="F17" s="8">
        <v>43752</v>
      </c>
      <c r="G17" s="45" t="s">
        <v>3</v>
      </c>
      <c r="H17" s="56">
        <v>95.08</v>
      </c>
      <c r="I17" s="57"/>
      <c r="J17" s="45">
        <v>73</v>
      </c>
      <c r="K17" s="52">
        <f t="shared" si="0"/>
        <v>3395.5719123221788</v>
      </c>
      <c r="L17" s="53"/>
      <c r="M17" s="6">
        <f>IF(J17="","",(K17/J17)/LOOKUP(RIGHT($D$2,3),[1]定数!$A$6:$A$13,[1]定数!$B$6:$B$13))</f>
        <v>0.46514683730440809</v>
      </c>
      <c r="N17" s="45">
        <v>2014</v>
      </c>
      <c r="O17" s="8">
        <v>43753</v>
      </c>
      <c r="P17" s="56">
        <v>93.98</v>
      </c>
      <c r="Q17" s="57"/>
      <c r="R17" s="54">
        <f>IF(P17="","",T17*M17*LOOKUP(RIGHT($D$2,3),定数!$A$6:$A$13,定数!$B$6:$B$13))</f>
        <v>5116.6152103484628</v>
      </c>
      <c r="S17" s="54"/>
      <c r="T17" s="55">
        <f t="shared" si="4"/>
        <v>109.99999999999943</v>
      </c>
      <c r="U17" s="55"/>
      <c r="V17" s="22">
        <f t="shared" si="2"/>
        <v>1</v>
      </c>
      <c r="W17">
        <f t="shared" si="3"/>
        <v>0</v>
      </c>
      <c r="X17" s="41">
        <f t="shared" si="5"/>
        <v>116858.42372790191</v>
      </c>
      <c r="Y17" s="42">
        <f t="shared" si="6"/>
        <v>3.142857142857125E-2</v>
      </c>
    </row>
    <row r="18" spans="2:25" x14ac:dyDescent="0.15">
      <c r="B18" s="40">
        <v>10</v>
      </c>
      <c r="C18" s="50">
        <f t="shared" si="1"/>
        <v>118302.34562108776</v>
      </c>
      <c r="D18" s="50"/>
      <c r="E18" s="45">
        <v>2014</v>
      </c>
      <c r="F18" s="8">
        <v>43776</v>
      </c>
      <c r="G18" s="45" t="s">
        <v>4</v>
      </c>
      <c r="H18" s="56">
        <v>100.85</v>
      </c>
      <c r="I18" s="57"/>
      <c r="J18" s="45">
        <v>79</v>
      </c>
      <c r="K18" s="52">
        <f t="shared" si="0"/>
        <v>3549.0703686326328</v>
      </c>
      <c r="L18" s="53"/>
      <c r="M18" s="6">
        <f>IF(J18="","",(K18/J18)/LOOKUP(RIGHT($D$2,3),[1]定数!$A$6:$A$13,[1]定数!$B$6:$B$13))</f>
        <v>0.44924941375096616</v>
      </c>
      <c r="N18" s="45">
        <v>2014</v>
      </c>
      <c r="O18" s="8">
        <v>43780</v>
      </c>
      <c r="P18" s="56">
        <v>102.02</v>
      </c>
      <c r="Q18" s="57"/>
      <c r="R18" s="54">
        <f>IF(P18="","",T18*M18*LOOKUP(RIGHT($D$2,3),定数!$A$6:$A$13,定数!$B$6:$B$13))</f>
        <v>5256.2181408863116</v>
      </c>
      <c r="S18" s="54"/>
      <c r="T18" s="55">
        <f t="shared" si="4"/>
        <v>117.00000000000017</v>
      </c>
      <c r="U18" s="55"/>
      <c r="V18" s="22">
        <f t="shared" si="2"/>
        <v>2</v>
      </c>
      <c r="W18">
        <f t="shared" si="3"/>
        <v>0</v>
      </c>
      <c r="X18" s="41">
        <f t="shared" si="5"/>
        <v>118302.34562108776</v>
      </c>
      <c r="Y18" s="42">
        <f t="shared" si="6"/>
        <v>0</v>
      </c>
    </row>
    <row r="19" spans="2:25" x14ac:dyDescent="0.15">
      <c r="B19" s="40">
        <v>11</v>
      </c>
      <c r="C19" s="50">
        <f t="shared" si="1"/>
        <v>123558.56376197407</v>
      </c>
      <c r="D19" s="50"/>
      <c r="E19" s="45">
        <v>2014</v>
      </c>
      <c r="F19" s="8">
        <v>43802</v>
      </c>
      <c r="G19" s="45" t="s">
        <v>4</v>
      </c>
      <c r="H19" s="56">
        <v>104.98</v>
      </c>
      <c r="I19" s="57"/>
      <c r="J19" s="45">
        <v>43</v>
      </c>
      <c r="K19" s="52">
        <f t="shared" si="0"/>
        <v>3706.7569128592222</v>
      </c>
      <c r="L19" s="53"/>
      <c r="M19" s="6">
        <f>IF(J19="","",(K19/J19)/LOOKUP(RIGHT($D$2,3),[1]定数!$A$6:$A$13,[1]定数!$B$6:$B$13))</f>
        <v>0.86203649136260974</v>
      </c>
      <c r="N19" s="45">
        <v>2014</v>
      </c>
      <c r="O19" s="8">
        <v>43803</v>
      </c>
      <c r="P19" s="56">
        <v>105.62</v>
      </c>
      <c r="Q19" s="57"/>
      <c r="R19" s="54">
        <f>IF(P19="","",T19*M19*LOOKUP(RIGHT($D$2,3),定数!$A$6:$A$13,定数!$B$6:$B$13))</f>
        <v>5517.0335447207071</v>
      </c>
      <c r="S19" s="54"/>
      <c r="T19" s="55">
        <f t="shared" si="4"/>
        <v>64.000000000000057</v>
      </c>
      <c r="U19" s="55"/>
      <c r="V19" s="22">
        <f t="shared" si="2"/>
        <v>3</v>
      </c>
      <c r="W19">
        <f t="shared" si="3"/>
        <v>0</v>
      </c>
      <c r="X19" s="41">
        <f t="shared" si="5"/>
        <v>123558.56376197407</v>
      </c>
      <c r="Y19" s="42">
        <f t="shared" si="6"/>
        <v>0</v>
      </c>
    </row>
    <row r="20" spans="2:25" x14ac:dyDescent="0.15">
      <c r="B20" s="40">
        <v>12</v>
      </c>
      <c r="C20" s="50">
        <f t="shared" si="1"/>
        <v>129075.59730669478</v>
      </c>
      <c r="D20" s="50"/>
      <c r="E20" s="45">
        <v>2015</v>
      </c>
      <c r="F20" s="8">
        <v>43551</v>
      </c>
      <c r="G20" s="45" t="s">
        <v>3</v>
      </c>
      <c r="H20" s="51">
        <v>94.66</v>
      </c>
      <c r="I20" s="51"/>
      <c r="J20" s="45">
        <v>89</v>
      </c>
      <c r="K20" s="52">
        <f t="shared" si="0"/>
        <v>3872.2679192008432</v>
      </c>
      <c r="L20" s="53"/>
      <c r="M20" s="6">
        <f>IF(J20="","",(K20/J20)/LOOKUP(RIGHT($D$2,3),[1]定数!$A$6:$A$13,[1]定数!$B$6:$B$13))</f>
        <v>0.43508628305627456</v>
      </c>
      <c r="N20" s="45">
        <v>2015</v>
      </c>
      <c r="O20" s="8">
        <v>43558</v>
      </c>
      <c r="P20" s="51">
        <v>95.58</v>
      </c>
      <c r="Q20" s="51"/>
      <c r="R20" s="54">
        <f>IF(P20="","",T20*M20*LOOKUP(RIGHT($D$2,3),定数!$A$6:$A$13,定数!$B$6:$B$13))</f>
        <v>-4002.7938041177335</v>
      </c>
      <c r="S20" s="54"/>
      <c r="T20" s="55">
        <f t="shared" si="4"/>
        <v>-92.000000000000171</v>
      </c>
      <c r="U20" s="55"/>
      <c r="V20" s="22">
        <f t="shared" si="2"/>
        <v>0</v>
      </c>
      <c r="W20">
        <f t="shared" si="3"/>
        <v>1</v>
      </c>
      <c r="X20" s="41">
        <f t="shared" si="5"/>
        <v>129075.59730669478</v>
      </c>
      <c r="Y20" s="42">
        <f t="shared" si="6"/>
        <v>0</v>
      </c>
    </row>
    <row r="21" spans="2:25" x14ac:dyDescent="0.15">
      <c r="B21" s="40">
        <v>13</v>
      </c>
      <c r="C21" s="50">
        <f t="shared" si="1"/>
        <v>125072.80350257704</v>
      </c>
      <c r="D21" s="50"/>
      <c r="E21" s="45">
        <v>2015</v>
      </c>
      <c r="F21" s="8">
        <v>43646</v>
      </c>
      <c r="G21" s="45" t="s">
        <v>3</v>
      </c>
      <c r="H21" s="51">
        <v>97.6</v>
      </c>
      <c r="I21" s="51"/>
      <c r="J21" s="45">
        <v>142</v>
      </c>
      <c r="K21" s="52">
        <f t="shared" si="0"/>
        <v>3752.184105077311</v>
      </c>
      <c r="L21" s="53"/>
      <c r="M21" s="6">
        <f>IF(J21="","",(K21/J21)/LOOKUP(RIGHT($D$2,3),[1]定数!$A$6:$A$13,[1]定数!$B$6:$B$13))</f>
        <v>0.26423831725896557</v>
      </c>
      <c r="N21" s="45">
        <v>2015</v>
      </c>
      <c r="O21" s="8">
        <v>43654</v>
      </c>
      <c r="P21" s="51">
        <v>95.79</v>
      </c>
      <c r="Q21" s="51"/>
      <c r="R21" s="54">
        <f>IF(P21="","",T21*M21*LOOKUP(RIGHT($D$2,3),定数!$A$6:$A$13,定数!$B$6:$B$13))</f>
        <v>4782.713542387246</v>
      </c>
      <c r="S21" s="54"/>
      <c r="T21" s="55">
        <f t="shared" si="4"/>
        <v>180.99999999999881</v>
      </c>
      <c r="U21" s="55"/>
      <c r="V21" s="22">
        <f t="shared" si="2"/>
        <v>1</v>
      </c>
      <c r="W21">
        <f t="shared" si="3"/>
        <v>0</v>
      </c>
      <c r="X21" s="41">
        <f t="shared" si="5"/>
        <v>129075.59730669478</v>
      </c>
      <c r="Y21" s="42">
        <f t="shared" si="6"/>
        <v>3.1011235955056282E-2</v>
      </c>
    </row>
    <row r="22" spans="2:25" x14ac:dyDescent="0.15">
      <c r="B22" s="40">
        <v>14</v>
      </c>
      <c r="C22" s="50">
        <f t="shared" si="1"/>
        <v>129855.51704496428</v>
      </c>
      <c r="D22" s="50"/>
      <c r="E22" s="45">
        <v>2015</v>
      </c>
      <c r="F22" s="8">
        <v>43670</v>
      </c>
      <c r="G22" s="45" t="s">
        <v>3</v>
      </c>
      <c r="H22" s="51">
        <v>94.67</v>
      </c>
      <c r="I22" s="51"/>
      <c r="J22" s="45">
        <v>55</v>
      </c>
      <c r="K22" s="52">
        <f t="shared" si="0"/>
        <v>3895.6655113489282</v>
      </c>
      <c r="L22" s="53"/>
      <c r="M22" s="6">
        <f>IF(J22="","",(K22/J22)/LOOKUP(RIGHT($D$2,3),[1]定数!$A$6:$A$13,[1]定数!$B$6:$B$13))</f>
        <v>0.7083028202452597</v>
      </c>
      <c r="N22" s="45">
        <v>2015</v>
      </c>
      <c r="O22" s="8">
        <v>43674</v>
      </c>
      <c r="P22" s="51">
        <v>95.24</v>
      </c>
      <c r="Q22" s="51"/>
      <c r="R22" s="54">
        <f>IF(P22="","",T22*M22*LOOKUP(RIGHT($D$2,3),定数!$A$6:$A$13,定数!$B$6:$B$13))</f>
        <v>-4037.3260753979316</v>
      </c>
      <c r="S22" s="54"/>
      <c r="T22" s="55">
        <f t="shared" si="4"/>
        <v>-56.999999999999318</v>
      </c>
      <c r="U22" s="55"/>
      <c r="V22" s="22">
        <f t="shared" si="2"/>
        <v>0</v>
      </c>
      <c r="W22">
        <f t="shared" si="3"/>
        <v>1</v>
      </c>
      <c r="X22" s="41">
        <f t="shared" si="5"/>
        <v>129855.51704496428</v>
      </c>
      <c r="Y22" s="42">
        <f t="shared" si="6"/>
        <v>0</v>
      </c>
    </row>
    <row r="23" spans="2:25" x14ac:dyDescent="0.15">
      <c r="B23" s="40">
        <v>15</v>
      </c>
      <c r="C23" s="50">
        <f t="shared" si="1"/>
        <v>125818.19096956635</v>
      </c>
      <c r="D23" s="50"/>
      <c r="E23" s="45">
        <v>2015</v>
      </c>
      <c r="F23" s="8">
        <v>43673</v>
      </c>
      <c r="G23" s="45" t="s">
        <v>3</v>
      </c>
      <c r="H23" s="51">
        <v>94.39</v>
      </c>
      <c r="I23" s="51"/>
      <c r="J23" s="45">
        <v>62</v>
      </c>
      <c r="K23" s="52">
        <f t="shared" si="0"/>
        <v>3774.5457290869904</v>
      </c>
      <c r="L23" s="53"/>
      <c r="M23" s="6">
        <f>IF(J23="","",(K23/J23)/LOOKUP(RIGHT($D$2,3),[1]定数!$A$6:$A$13,[1]定数!$B$6:$B$13))</f>
        <v>0.60879769823983709</v>
      </c>
      <c r="N23" s="45">
        <v>2015</v>
      </c>
      <c r="O23" s="8">
        <v>43674</v>
      </c>
      <c r="P23" s="51">
        <v>95.03</v>
      </c>
      <c r="Q23" s="51"/>
      <c r="R23" s="54">
        <f>IF(P23="","",T23*M23*LOOKUP(RIGHT($D$2,3),定数!$A$6:$A$13,定数!$B$6:$B$13))</f>
        <v>-3896.3052687349609</v>
      </c>
      <c r="S23" s="54"/>
      <c r="T23" s="55">
        <f t="shared" si="4"/>
        <v>-64.000000000000057</v>
      </c>
      <c r="U23" s="55"/>
      <c r="V23" t="str">
        <f t="shared" ref="V23:W74" si="7">IF(S23&lt;&gt;"",IF(S23&lt;0,1+V22,0),"")</f>
        <v/>
      </c>
      <c r="W23">
        <f t="shared" si="3"/>
        <v>2</v>
      </c>
      <c r="X23" s="41">
        <f t="shared" si="5"/>
        <v>129855.51704496428</v>
      </c>
      <c r="Y23" s="42">
        <f t="shared" si="6"/>
        <v>3.1090909090908725E-2</v>
      </c>
    </row>
    <row r="24" spans="2:25" x14ac:dyDescent="0.15">
      <c r="B24" s="40">
        <v>16</v>
      </c>
      <c r="C24" s="50">
        <f t="shared" si="1"/>
        <v>121921.88570083139</v>
      </c>
      <c r="D24" s="50"/>
      <c r="E24" s="45">
        <v>2015</v>
      </c>
      <c r="F24" s="8">
        <v>43692</v>
      </c>
      <c r="G24" s="45" t="s">
        <v>3</v>
      </c>
      <c r="H24" s="51">
        <v>94.87</v>
      </c>
      <c r="I24" s="51"/>
      <c r="J24" s="45">
        <v>52</v>
      </c>
      <c r="K24" s="52">
        <f t="shared" si="0"/>
        <v>3657.6565710249415</v>
      </c>
      <c r="L24" s="53"/>
      <c r="M24" s="6">
        <f>IF(J24="","",(K24/J24)/LOOKUP(RIGHT($D$2,3),[1]定数!$A$6:$A$13,[1]定数!$B$6:$B$13))</f>
        <v>0.7033954944278733</v>
      </c>
      <c r="N24" s="45">
        <v>2015</v>
      </c>
      <c r="O24" s="8">
        <v>43697</v>
      </c>
      <c r="P24" s="51">
        <v>94.08</v>
      </c>
      <c r="Q24" s="51"/>
      <c r="R24" s="54">
        <f>IF(P24="","",T24*M24*LOOKUP(RIGHT($D$2,3),定数!$A$6:$A$13,定数!$B$6:$B$13))</f>
        <v>5556.8244059802428</v>
      </c>
      <c r="S24" s="54"/>
      <c r="T24" s="55">
        <f t="shared" si="4"/>
        <v>79.000000000000625</v>
      </c>
      <c r="U24" s="55"/>
      <c r="V24" t="str">
        <f t="shared" si="7"/>
        <v/>
      </c>
      <c r="W24">
        <f t="shared" si="3"/>
        <v>0</v>
      </c>
      <c r="X24" s="41">
        <f t="shared" si="5"/>
        <v>129855.51704496428</v>
      </c>
      <c r="Y24" s="42">
        <f t="shared" si="6"/>
        <v>6.1095835777125629E-2</v>
      </c>
    </row>
    <row r="25" spans="2:25" x14ac:dyDescent="0.15">
      <c r="B25" s="40">
        <v>17</v>
      </c>
      <c r="C25" s="50">
        <f t="shared" si="1"/>
        <v>127478.71010681163</v>
      </c>
      <c r="D25" s="50"/>
      <c r="E25" s="45">
        <v>2015</v>
      </c>
      <c r="F25" s="8">
        <v>43698</v>
      </c>
      <c r="G25" s="45" t="s">
        <v>3</v>
      </c>
      <c r="H25" s="51">
        <v>93.69</v>
      </c>
      <c r="I25" s="51"/>
      <c r="J25" s="45">
        <v>71</v>
      </c>
      <c r="K25" s="52">
        <f t="shared" si="0"/>
        <v>3824.3613032043486</v>
      </c>
      <c r="L25" s="53"/>
      <c r="M25" s="6">
        <f>IF(J25="","",(K25/J25)/LOOKUP(RIGHT($D$2,3),[1]定数!$A$6:$A$13,[1]定数!$B$6:$B$13))</f>
        <v>0.5386424370710351</v>
      </c>
      <c r="N25" s="45">
        <v>2015</v>
      </c>
      <c r="O25" s="8">
        <v>43698</v>
      </c>
      <c r="P25" s="51">
        <v>92.63</v>
      </c>
      <c r="Q25" s="51"/>
      <c r="R25" s="54">
        <f>IF(P25="","",T25*M25*LOOKUP(RIGHT($D$2,3),定数!$A$6:$A$13,定数!$B$6:$B$13))</f>
        <v>5709.6098329529841</v>
      </c>
      <c r="S25" s="54"/>
      <c r="T25" s="55">
        <f t="shared" si="4"/>
        <v>106.00000000000023</v>
      </c>
      <c r="U25" s="55"/>
      <c r="V25" t="str">
        <f t="shared" si="7"/>
        <v/>
      </c>
      <c r="W25">
        <f t="shared" si="3"/>
        <v>0</v>
      </c>
      <c r="X25" s="41">
        <f t="shared" si="5"/>
        <v>129855.51704496428</v>
      </c>
      <c r="Y25" s="42">
        <f t="shared" si="6"/>
        <v>1.8303472907736706E-2</v>
      </c>
    </row>
    <row r="26" spans="2:25" x14ac:dyDescent="0.15">
      <c r="B26" s="40">
        <v>18</v>
      </c>
      <c r="C26" s="50">
        <f t="shared" si="1"/>
        <v>133188.31993976462</v>
      </c>
      <c r="D26" s="50"/>
      <c r="E26" s="45">
        <v>2015</v>
      </c>
      <c r="F26" s="8">
        <v>43715</v>
      </c>
      <c r="G26" s="45" t="s">
        <v>3</v>
      </c>
      <c r="H26" s="51">
        <v>89.62</v>
      </c>
      <c r="I26" s="51"/>
      <c r="J26" s="45">
        <v>34</v>
      </c>
      <c r="K26" s="52">
        <f t="shared" si="0"/>
        <v>3995.6495981929384</v>
      </c>
      <c r="L26" s="53"/>
      <c r="M26" s="6">
        <f>IF(J26="","",(K26/J26)/LOOKUP(RIGHT($D$2,3),[1]定数!$A$6:$A$13,[1]定数!$B$6:$B$13))</f>
        <v>1.1751910582920406</v>
      </c>
      <c r="N26" s="45">
        <v>2015</v>
      </c>
      <c r="O26" s="8">
        <v>43716</v>
      </c>
      <c r="P26" s="51">
        <v>89.98</v>
      </c>
      <c r="Q26" s="51"/>
      <c r="R26" s="54">
        <f>IF(P26="","",T26*M26*LOOKUP(RIGHT($D$2,3),定数!$A$6:$A$13,定数!$B$6:$B$13))</f>
        <v>-4230.6878098513398</v>
      </c>
      <c r="S26" s="54"/>
      <c r="T26" s="55">
        <f t="shared" si="4"/>
        <v>-35.999999999999943</v>
      </c>
      <c r="U26" s="55"/>
      <c r="V26" t="str">
        <f t="shared" si="7"/>
        <v/>
      </c>
      <c r="W26">
        <f t="shared" si="3"/>
        <v>1</v>
      </c>
      <c r="X26" s="41">
        <f t="shared" si="5"/>
        <v>133188.31993976462</v>
      </c>
      <c r="Y26" s="42">
        <f t="shared" si="6"/>
        <v>0</v>
      </c>
    </row>
    <row r="27" spans="2:25" x14ac:dyDescent="0.15">
      <c r="B27" s="40">
        <v>19</v>
      </c>
      <c r="C27" s="50">
        <f t="shared" si="1"/>
        <v>128957.63212991328</v>
      </c>
      <c r="D27" s="50"/>
      <c r="E27" s="45">
        <v>2016</v>
      </c>
      <c r="F27" s="8">
        <v>43473</v>
      </c>
      <c r="G27" s="45" t="s">
        <v>3</v>
      </c>
      <c r="H27" s="51">
        <v>82.92</v>
      </c>
      <c r="I27" s="51"/>
      <c r="J27" s="45">
        <v>137</v>
      </c>
      <c r="K27" s="52">
        <f t="shared" si="0"/>
        <v>3868.7289638973984</v>
      </c>
      <c r="L27" s="53"/>
      <c r="M27" s="6">
        <f>IF(J27="","",(K27/J27)/LOOKUP(RIGHT($D$2,3),[1]定数!$A$6:$A$13,[1]定数!$B$6:$B$13))</f>
        <v>0.2823889754669634</v>
      </c>
      <c r="N27" s="45">
        <v>2015</v>
      </c>
      <c r="O27" s="8">
        <v>43480</v>
      </c>
      <c r="P27" s="51">
        <v>80.87</v>
      </c>
      <c r="Q27" s="51"/>
      <c r="R27" s="54">
        <f>IF(P27="","",T27*M27*LOOKUP(RIGHT($D$2,3),定数!$A$6:$A$13,定数!$B$6:$B$13))</f>
        <v>5788.9739970727423</v>
      </c>
      <c r="S27" s="54"/>
      <c r="T27" s="55">
        <f t="shared" si="4"/>
        <v>204.99999999999972</v>
      </c>
      <c r="U27" s="55"/>
      <c r="V27" t="str">
        <f t="shared" si="7"/>
        <v/>
      </c>
      <c r="W27">
        <f t="shared" si="3"/>
        <v>0</v>
      </c>
      <c r="X27" s="41">
        <f t="shared" si="5"/>
        <v>133188.31993976462</v>
      </c>
      <c r="Y27" s="42">
        <f t="shared" si="6"/>
        <v>3.1764705882352917E-2</v>
      </c>
    </row>
    <row r="28" spans="2:25" x14ac:dyDescent="0.15">
      <c r="B28" s="40">
        <v>20</v>
      </c>
      <c r="C28" s="50">
        <f t="shared" si="1"/>
        <v>134746.60612698604</v>
      </c>
      <c r="D28" s="50"/>
      <c r="E28" s="45">
        <v>2016</v>
      </c>
      <c r="F28" s="8">
        <v>43477</v>
      </c>
      <c r="G28" s="45" t="s">
        <v>3</v>
      </c>
      <c r="H28" s="51">
        <v>82.2</v>
      </c>
      <c r="I28" s="51"/>
      <c r="J28" s="45">
        <v>96</v>
      </c>
      <c r="K28" s="52">
        <f t="shared" si="0"/>
        <v>4042.398183809581</v>
      </c>
      <c r="L28" s="53"/>
      <c r="M28" s="6">
        <f>IF(J28="","",(K28/J28)/LOOKUP(RIGHT($D$2,3),[1]定数!$A$6:$A$13,[1]定数!$B$6:$B$13))</f>
        <v>0.42108314414683135</v>
      </c>
      <c r="N28" s="45">
        <v>2016</v>
      </c>
      <c r="O28" s="8">
        <v>43478</v>
      </c>
      <c r="P28" s="51">
        <v>83.18</v>
      </c>
      <c r="Q28" s="51"/>
      <c r="R28" s="54">
        <f>IF(P28="","",T28*M28*LOOKUP(RIGHT($D$2,3),定数!$A$6:$A$13,定数!$B$6:$B$13))</f>
        <v>-4126.6148126389635</v>
      </c>
      <c r="S28" s="54"/>
      <c r="T28" s="55">
        <f t="shared" si="4"/>
        <v>-98.000000000000398</v>
      </c>
      <c r="U28" s="55"/>
      <c r="V28" t="str">
        <f t="shared" si="7"/>
        <v/>
      </c>
      <c r="W28">
        <f t="shared" si="3"/>
        <v>1</v>
      </c>
      <c r="X28" s="41">
        <f t="shared" si="5"/>
        <v>134746.60612698604</v>
      </c>
      <c r="Y28" s="42">
        <f t="shared" si="6"/>
        <v>0</v>
      </c>
    </row>
    <row r="29" spans="2:25" x14ac:dyDescent="0.15">
      <c r="B29" s="40">
        <v>21</v>
      </c>
      <c r="C29" s="50">
        <f t="shared" si="1"/>
        <v>130619.99131434708</v>
      </c>
      <c r="D29" s="50"/>
      <c r="E29" s="45">
        <v>2016</v>
      </c>
      <c r="F29" s="8">
        <v>43589</v>
      </c>
      <c r="G29" s="45" t="s">
        <v>3</v>
      </c>
      <c r="H29" s="56">
        <v>83.83</v>
      </c>
      <c r="I29" s="57"/>
      <c r="J29" s="45">
        <v>46</v>
      </c>
      <c r="K29" s="52">
        <f t="shared" si="0"/>
        <v>3918.5997394304122</v>
      </c>
      <c r="L29" s="53"/>
      <c r="M29" s="6">
        <f>IF(J29="","",(K29/J29)/LOOKUP(RIGHT($D$2,3),[1]定数!$A$6:$A$13,[1]定数!$B$6:$B$13))</f>
        <v>0.85186950857182875</v>
      </c>
      <c r="N29" s="45">
        <v>2016</v>
      </c>
      <c r="O29" s="8">
        <v>43589</v>
      </c>
      <c r="P29" s="56">
        <v>83.14</v>
      </c>
      <c r="Q29" s="57"/>
      <c r="R29" s="54">
        <f>IF(P29="","",T29*M29*LOOKUP(RIGHT($D$2,3),定数!$A$6:$A$13,定数!$B$6:$B$13))</f>
        <v>5877.8996091455983</v>
      </c>
      <c r="S29" s="54"/>
      <c r="T29" s="55">
        <f t="shared" si="4"/>
        <v>68.999999999999773</v>
      </c>
      <c r="U29" s="55"/>
      <c r="V29" t="str">
        <f t="shared" si="7"/>
        <v/>
      </c>
      <c r="W29">
        <f t="shared" si="3"/>
        <v>0</v>
      </c>
      <c r="X29" s="41">
        <f t="shared" si="5"/>
        <v>134746.60612698604</v>
      </c>
      <c r="Y29" s="42">
        <f t="shared" si="6"/>
        <v>3.0625000000000124E-2</v>
      </c>
    </row>
    <row r="30" spans="2:25" x14ac:dyDescent="0.15">
      <c r="B30" s="40">
        <v>22</v>
      </c>
      <c r="C30" s="50">
        <f t="shared" si="1"/>
        <v>136497.89092349267</v>
      </c>
      <c r="D30" s="50"/>
      <c r="E30" s="45">
        <v>2016</v>
      </c>
      <c r="F30" s="8">
        <v>43668</v>
      </c>
      <c r="G30" s="45" t="s">
        <v>3</v>
      </c>
      <c r="H30" s="51">
        <v>80.400000000000006</v>
      </c>
      <c r="I30" s="51"/>
      <c r="J30" s="45">
        <v>88</v>
      </c>
      <c r="K30" s="52">
        <f t="shared" si="0"/>
        <v>4094.93672770478</v>
      </c>
      <c r="L30" s="53"/>
      <c r="M30" s="6">
        <f>IF(J30="","",(K30/J30)/LOOKUP(RIGHT($D$2,3),[1]定数!$A$6:$A$13,[1]定数!$B$6:$B$13))</f>
        <v>0.46533371905736137</v>
      </c>
      <c r="N30" s="45">
        <v>2016</v>
      </c>
      <c r="O30" s="8">
        <v>43672</v>
      </c>
      <c r="P30" s="51">
        <v>79.08</v>
      </c>
      <c r="Q30" s="51"/>
      <c r="R30" s="54">
        <f>IF(P30="","",T30*M30*LOOKUP(RIGHT($D$2,3),定数!$A$6:$A$13,定数!$B$6:$B$13))</f>
        <v>6142.4050915572043</v>
      </c>
      <c r="S30" s="54"/>
      <c r="T30" s="55">
        <f t="shared" si="4"/>
        <v>132.00000000000074</v>
      </c>
      <c r="U30" s="55"/>
      <c r="V30" t="str">
        <f t="shared" si="7"/>
        <v/>
      </c>
      <c r="W30">
        <f t="shared" si="3"/>
        <v>0</v>
      </c>
      <c r="X30" s="41">
        <f t="shared" si="5"/>
        <v>136497.89092349267</v>
      </c>
      <c r="Y30" s="42">
        <f t="shared" si="6"/>
        <v>0</v>
      </c>
    </row>
    <row r="31" spans="2:25" x14ac:dyDescent="0.15">
      <c r="B31" s="40">
        <v>23</v>
      </c>
      <c r="C31" s="50">
        <f t="shared" si="1"/>
        <v>142640.29601504988</v>
      </c>
      <c r="D31" s="50"/>
      <c r="E31" s="45">
        <v>2016</v>
      </c>
      <c r="F31" s="8">
        <v>43679</v>
      </c>
      <c r="G31" s="45" t="s">
        <v>3</v>
      </c>
      <c r="H31" s="51">
        <v>77.34</v>
      </c>
      <c r="I31" s="51"/>
      <c r="J31" s="45">
        <v>91</v>
      </c>
      <c r="K31" s="52">
        <f t="shared" si="0"/>
        <v>4279.208880451496</v>
      </c>
      <c r="L31" s="53"/>
      <c r="M31" s="6">
        <f>IF(J31="","",(K31/J31)/LOOKUP(RIGHT($D$2,3),[1]定数!$A$6:$A$13,[1]定数!$B$6:$B$13))</f>
        <v>0.47024273411554901</v>
      </c>
      <c r="N31" s="45">
        <v>2016</v>
      </c>
      <c r="O31" s="8">
        <v>43688</v>
      </c>
      <c r="P31" s="51">
        <v>78.27</v>
      </c>
      <c r="Q31" s="51"/>
      <c r="R31" s="54">
        <f>IF(P31="","",T31*M31*LOOKUP(RIGHT($D$2,3),定数!$A$6:$A$13,定数!$B$6:$B$13))</f>
        <v>-4373.2574272745705</v>
      </c>
      <c r="S31" s="54"/>
      <c r="T31" s="55">
        <f t="shared" si="4"/>
        <v>-92.999999999999261</v>
      </c>
      <c r="U31" s="55"/>
      <c r="V31" t="str">
        <f t="shared" si="7"/>
        <v/>
      </c>
      <c r="W31">
        <f t="shared" si="3"/>
        <v>1</v>
      </c>
      <c r="X31" s="41">
        <f t="shared" si="5"/>
        <v>142640.29601504988</v>
      </c>
      <c r="Y31" s="42">
        <f t="shared" si="6"/>
        <v>0</v>
      </c>
    </row>
    <row r="32" spans="2:25" x14ac:dyDescent="0.15">
      <c r="B32" s="40">
        <v>24</v>
      </c>
      <c r="C32" s="50">
        <f t="shared" si="1"/>
        <v>138267.03858777531</v>
      </c>
      <c r="D32" s="50"/>
      <c r="E32" s="45">
        <v>2016</v>
      </c>
      <c r="F32" s="8">
        <v>43787</v>
      </c>
      <c r="G32" s="45" t="s">
        <v>4</v>
      </c>
      <c r="H32" s="51">
        <v>82.05</v>
      </c>
      <c r="I32" s="51"/>
      <c r="J32" s="45">
        <v>75</v>
      </c>
      <c r="K32" s="52">
        <f t="shared" si="0"/>
        <v>4148.0111576332592</v>
      </c>
      <c r="L32" s="53"/>
      <c r="M32" s="6">
        <f>IF(J32="","",(K32/J32)/LOOKUP(RIGHT($D$2,3),[1]定数!$A$6:$A$13,[1]定数!$B$6:$B$13))</f>
        <v>0.55306815435110124</v>
      </c>
      <c r="N32" s="45">
        <v>2016</v>
      </c>
      <c r="O32" s="8">
        <v>43792</v>
      </c>
      <c r="P32" s="51">
        <v>83.17</v>
      </c>
      <c r="Q32" s="51"/>
      <c r="R32" s="54">
        <f>IF(P32="","",T32*M32*LOOKUP(RIGHT($D$2,3),定数!$A$6:$A$13,定数!$B$6:$B$13))</f>
        <v>6194.3633287323592</v>
      </c>
      <c r="S32" s="54"/>
      <c r="T32" s="55">
        <f t="shared" si="4"/>
        <v>112.00000000000045</v>
      </c>
      <c r="U32" s="55"/>
      <c r="V32" t="str">
        <f t="shared" si="7"/>
        <v/>
      </c>
      <c r="W32">
        <f t="shared" si="3"/>
        <v>0</v>
      </c>
      <c r="X32" s="41">
        <f t="shared" si="5"/>
        <v>142640.29601504988</v>
      </c>
      <c r="Y32" s="42">
        <f t="shared" si="6"/>
        <v>3.0659340659340395E-2</v>
      </c>
    </row>
    <row r="33" spans="2:25" x14ac:dyDescent="0.15">
      <c r="B33" s="40">
        <v>25</v>
      </c>
      <c r="C33" s="50">
        <f t="shared" si="1"/>
        <v>144461.40191650766</v>
      </c>
      <c r="D33" s="50"/>
      <c r="E33" s="45">
        <v>2017</v>
      </c>
      <c r="F33" s="8">
        <v>43642</v>
      </c>
      <c r="G33" s="45" t="s">
        <v>4</v>
      </c>
      <c r="H33" s="51">
        <v>84.29</v>
      </c>
      <c r="I33" s="51"/>
      <c r="J33" s="45">
        <v>38</v>
      </c>
      <c r="K33" s="52">
        <f t="shared" si="0"/>
        <v>4333.8420574952297</v>
      </c>
      <c r="L33" s="53"/>
      <c r="M33" s="6">
        <f>IF(J33="","",(K33/J33)/LOOKUP(RIGHT($D$2,3),[1]定数!$A$6:$A$13,[1]定数!$B$6:$B$13))</f>
        <v>1.140484751972429</v>
      </c>
      <c r="N33" s="45">
        <v>2017</v>
      </c>
      <c r="O33" s="8">
        <v>43643</v>
      </c>
      <c r="P33" s="51">
        <v>84.86</v>
      </c>
      <c r="Q33" s="51"/>
      <c r="R33" s="54">
        <f>IF(P33="","",T33*M33*LOOKUP(RIGHT($D$2,3),定数!$A$6:$A$13,定数!$B$6:$B$13))</f>
        <v>6500.7630862427677</v>
      </c>
      <c r="S33" s="54"/>
      <c r="T33" s="55">
        <f t="shared" si="4"/>
        <v>56.999999999999318</v>
      </c>
      <c r="U33" s="55"/>
      <c r="V33" t="str">
        <f t="shared" si="7"/>
        <v/>
      </c>
      <c r="W33">
        <f t="shared" si="3"/>
        <v>0</v>
      </c>
      <c r="X33" s="41">
        <f t="shared" si="5"/>
        <v>144461.40191650766</v>
      </c>
      <c r="Y33" s="42">
        <f t="shared" si="6"/>
        <v>0</v>
      </c>
    </row>
    <row r="34" spans="2:25" x14ac:dyDescent="0.15">
      <c r="B34" s="40">
        <v>26</v>
      </c>
      <c r="C34" s="50">
        <f t="shared" si="1"/>
        <v>150962.16500275044</v>
      </c>
      <c r="D34" s="50"/>
      <c r="E34" s="45">
        <v>2017</v>
      </c>
      <c r="F34" s="8">
        <v>43643</v>
      </c>
      <c r="G34" s="45" t="s">
        <v>4</v>
      </c>
      <c r="H34" s="51">
        <v>84.8</v>
      </c>
      <c r="I34" s="51"/>
      <c r="J34" s="45">
        <v>56</v>
      </c>
      <c r="K34" s="52">
        <f t="shared" si="0"/>
        <v>4528.8649500825131</v>
      </c>
      <c r="L34" s="53"/>
      <c r="M34" s="6">
        <f>IF(J34="","",(K34/J34)/LOOKUP(RIGHT($D$2,3),[1]定数!$A$6:$A$13,[1]定数!$B$6:$B$13))</f>
        <v>0.80872588394330591</v>
      </c>
      <c r="N34" s="45">
        <v>2017</v>
      </c>
      <c r="O34" s="8">
        <v>43644</v>
      </c>
      <c r="P34" s="51">
        <v>85.64</v>
      </c>
      <c r="Q34" s="51"/>
      <c r="R34" s="54">
        <f>IF(P34="","",T34*M34*LOOKUP(RIGHT($D$2,3),定数!$A$6:$A$13,定数!$B$6:$B$13))</f>
        <v>6793.2974251237983</v>
      </c>
      <c r="S34" s="54"/>
      <c r="T34" s="55">
        <f t="shared" si="4"/>
        <v>84.000000000000341</v>
      </c>
      <c r="U34" s="55"/>
      <c r="V34" t="str">
        <f t="shared" si="7"/>
        <v/>
      </c>
      <c r="W34">
        <f t="shared" si="3"/>
        <v>0</v>
      </c>
      <c r="X34" s="41">
        <f t="shared" si="5"/>
        <v>150962.16500275044</v>
      </c>
      <c r="Y34" s="42">
        <f t="shared" si="6"/>
        <v>0</v>
      </c>
    </row>
    <row r="35" spans="2:25" x14ac:dyDescent="0.15">
      <c r="B35" s="40">
        <v>27</v>
      </c>
      <c r="C35" s="50">
        <f t="shared" si="1"/>
        <v>157755.46242787424</v>
      </c>
      <c r="D35" s="50"/>
      <c r="E35" s="45">
        <v>2017</v>
      </c>
      <c r="F35" s="8">
        <v>43650</v>
      </c>
      <c r="G35" s="45" t="s">
        <v>4</v>
      </c>
      <c r="H35" s="51">
        <v>87.34</v>
      </c>
      <c r="I35" s="51"/>
      <c r="J35" s="45">
        <v>56</v>
      </c>
      <c r="K35" s="52">
        <f t="shared" si="0"/>
        <v>4732.6638728362268</v>
      </c>
      <c r="L35" s="53"/>
      <c r="M35" s="6">
        <f>IF(J35="","",(K35/J35)/LOOKUP(RIGHT($D$2,3),[1]定数!$A$6:$A$13,[1]定数!$B$6:$B$13))</f>
        <v>0.84511854872075476</v>
      </c>
      <c r="N35" s="45">
        <v>2017</v>
      </c>
      <c r="O35" s="8">
        <v>43653</v>
      </c>
      <c r="P35" s="51">
        <v>88.17</v>
      </c>
      <c r="Q35" s="51"/>
      <c r="R35" s="54">
        <f>IF(P35="","",T35*M35*LOOKUP(RIGHT($D$2,3),定数!$A$6:$A$13,定数!$B$6:$B$13))</f>
        <v>7014.48395438225</v>
      </c>
      <c r="S35" s="54"/>
      <c r="T35" s="55">
        <f t="shared" si="4"/>
        <v>82.999999999999829</v>
      </c>
      <c r="U35" s="55"/>
      <c r="V35" t="str">
        <f t="shared" si="7"/>
        <v/>
      </c>
      <c r="W35">
        <f t="shared" si="3"/>
        <v>0</v>
      </c>
      <c r="X35" s="41">
        <f t="shared" si="5"/>
        <v>157755.46242787424</v>
      </c>
      <c r="Y35" s="42">
        <f t="shared" si="6"/>
        <v>0</v>
      </c>
    </row>
    <row r="36" spans="2:25" x14ac:dyDescent="0.15">
      <c r="B36" s="40">
        <v>28</v>
      </c>
      <c r="C36" s="50">
        <f t="shared" si="1"/>
        <v>164769.94638225649</v>
      </c>
      <c r="D36" s="50"/>
      <c r="E36" s="45">
        <v>2017</v>
      </c>
      <c r="F36" s="8">
        <v>43687</v>
      </c>
      <c r="G36" s="45" t="s">
        <v>3</v>
      </c>
      <c r="H36" s="56">
        <v>85.82</v>
      </c>
      <c r="I36" s="57"/>
      <c r="J36" s="45">
        <v>68</v>
      </c>
      <c r="K36" s="52">
        <f t="shared" si="0"/>
        <v>4943.0983914676945</v>
      </c>
      <c r="L36" s="53"/>
      <c r="M36" s="6">
        <f>IF(J36="","",(K36/J36)/LOOKUP(RIGHT($D$2,3),[1]定数!$A$6:$A$13,[1]定数!$B$6:$B$13))</f>
        <v>0.72692623403936674</v>
      </c>
      <c r="N36" s="45">
        <v>2017</v>
      </c>
      <c r="O36" s="8">
        <v>43692</v>
      </c>
      <c r="P36" s="56">
        <v>86.52</v>
      </c>
      <c r="Q36" s="57"/>
      <c r="R36" s="54">
        <f>IF(P36="","",T36*M36*LOOKUP(RIGHT($D$2,3),定数!$A$6:$A$13,定数!$B$6:$B$13))</f>
        <v>-5088.4836382755875</v>
      </c>
      <c r="S36" s="54"/>
      <c r="T36" s="55">
        <f t="shared" si="4"/>
        <v>-70.000000000000284</v>
      </c>
      <c r="U36" s="55"/>
      <c r="V36" t="str">
        <f t="shared" si="7"/>
        <v/>
      </c>
      <c r="W36">
        <f t="shared" si="3"/>
        <v>1</v>
      </c>
      <c r="X36" s="41">
        <f t="shared" si="5"/>
        <v>164769.94638225649</v>
      </c>
      <c r="Y36" s="42">
        <f t="shared" si="6"/>
        <v>0</v>
      </c>
    </row>
    <row r="37" spans="2:25" x14ac:dyDescent="0.15">
      <c r="B37" s="40">
        <v>29</v>
      </c>
      <c r="C37" s="50">
        <f t="shared" si="1"/>
        <v>159681.4627439809</v>
      </c>
      <c r="D37" s="50"/>
      <c r="E37" s="45">
        <v>2018</v>
      </c>
      <c r="F37" s="8">
        <v>43559</v>
      </c>
      <c r="G37" s="45" t="s">
        <v>4</v>
      </c>
      <c r="H37" s="56">
        <v>83.38</v>
      </c>
      <c r="I37" s="57"/>
      <c r="J37" s="45">
        <v>80</v>
      </c>
      <c r="K37" s="52">
        <f t="shared" si="0"/>
        <v>4790.4438823194268</v>
      </c>
      <c r="L37" s="53"/>
      <c r="M37" s="6">
        <f>IF(J37="","",(K37/J37)/LOOKUP(RIGHT($D$2,3),[1]定数!$A$6:$A$13,[1]定数!$B$6:$B$13))</f>
        <v>0.59880548528992827</v>
      </c>
      <c r="N37" s="45">
        <v>2017</v>
      </c>
      <c r="O37" s="8">
        <v>43565</v>
      </c>
      <c r="P37" s="56">
        <v>84.58</v>
      </c>
      <c r="Q37" s="57"/>
      <c r="R37" s="54">
        <f>IF(P37="","",T37*M37*LOOKUP(RIGHT($D$2,3),定数!$A$6:$A$13,定数!$B$6:$B$13))</f>
        <v>7185.6658234791566</v>
      </c>
      <c r="S37" s="54"/>
      <c r="T37" s="55">
        <f t="shared" si="4"/>
        <v>120.00000000000028</v>
      </c>
      <c r="U37" s="55"/>
      <c r="V37" t="str">
        <f t="shared" si="7"/>
        <v/>
      </c>
      <c r="W37">
        <f t="shared" si="3"/>
        <v>0</v>
      </c>
      <c r="X37" s="41">
        <f t="shared" si="5"/>
        <v>164769.94638225649</v>
      </c>
      <c r="Y37" s="42">
        <f t="shared" si="6"/>
        <v>3.0882352941176583E-2</v>
      </c>
    </row>
    <row r="38" spans="2:25" x14ac:dyDescent="0.15">
      <c r="B38" s="40">
        <v>30</v>
      </c>
      <c r="C38" s="50">
        <f t="shared" si="1"/>
        <v>166867.12856746005</v>
      </c>
      <c r="D38" s="50"/>
      <c r="E38" s="45">
        <v>2018</v>
      </c>
      <c r="F38" s="8">
        <v>43566</v>
      </c>
      <c r="G38" s="45" t="s">
        <v>4</v>
      </c>
      <c r="H38" s="56">
        <v>85.12</v>
      </c>
      <c r="I38" s="57"/>
      <c r="J38" s="45">
        <v>53</v>
      </c>
      <c r="K38" s="52">
        <f t="shared" si="0"/>
        <v>5006.0138570238014</v>
      </c>
      <c r="L38" s="53"/>
      <c r="M38" s="6">
        <f>IF(J38="","",(K38/J38)/LOOKUP(RIGHT($D$2,3),[1]定数!$A$6:$A$13,[1]定数!$B$6:$B$13))</f>
        <v>0.9445309164195852</v>
      </c>
      <c r="N38" s="45">
        <v>2018</v>
      </c>
      <c r="O38" s="8">
        <v>43575</v>
      </c>
      <c r="P38" s="56">
        <v>84.56</v>
      </c>
      <c r="Q38" s="57"/>
      <c r="R38" s="54">
        <f>IF(P38="","",T38*M38*LOOKUP(RIGHT($D$2,3),定数!$A$6:$A$13,定数!$B$6:$B$13))</f>
        <v>-5289.3731319496983</v>
      </c>
      <c r="S38" s="54"/>
      <c r="T38" s="55">
        <f t="shared" si="4"/>
        <v>-56.000000000000227</v>
      </c>
      <c r="U38" s="55"/>
      <c r="V38" t="str">
        <f t="shared" si="7"/>
        <v/>
      </c>
      <c r="W38">
        <f t="shared" si="3"/>
        <v>1</v>
      </c>
      <c r="X38" s="41">
        <f t="shared" si="5"/>
        <v>166867.12856746005</v>
      </c>
      <c r="Y38" s="42">
        <f t="shared" si="6"/>
        <v>0</v>
      </c>
    </row>
    <row r="39" spans="2:25" x14ac:dyDescent="0.15">
      <c r="B39" s="40">
        <v>31</v>
      </c>
      <c r="C39" s="50">
        <f t="shared" si="1"/>
        <v>161577.75543551036</v>
      </c>
      <c r="D39" s="50"/>
      <c r="E39" s="45">
        <v>2018</v>
      </c>
      <c r="F39" s="8">
        <v>43635</v>
      </c>
      <c r="G39" s="45" t="s">
        <v>3</v>
      </c>
      <c r="H39" s="56">
        <v>83.26</v>
      </c>
      <c r="I39" s="57"/>
      <c r="J39" s="45">
        <v>51</v>
      </c>
      <c r="K39" s="52">
        <f t="shared" si="0"/>
        <v>4847.332663065311</v>
      </c>
      <c r="L39" s="53"/>
      <c r="M39" s="6">
        <f>IF(J39="","",(K39/J39)/LOOKUP(RIGHT($D$2,3),[1]定数!$A$6:$A$13,[1]定数!$B$6:$B$13))</f>
        <v>0.95045738491476683</v>
      </c>
      <c r="N39" s="45">
        <v>2018</v>
      </c>
      <c r="O39" s="8">
        <v>43637</v>
      </c>
      <c r="P39" s="56">
        <v>82.5</v>
      </c>
      <c r="Q39" s="57"/>
      <c r="R39" s="54">
        <f>IF(P39="","",T39*M39*LOOKUP(RIGHT($D$2,3),定数!$A$6:$A$13,定数!$B$6:$B$13))</f>
        <v>7223.4761253522765</v>
      </c>
      <c r="S39" s="54"/>
      <c r="T39" s="55">
        <f t="shared" si="4"/>
        <v>76.000000000000512</v>
      </c>
      <c r="U39" s="55"/>
      <c r="V39" t="str">
        <f t="shared" si="7"/>
        <v/>
      </c>
      <c r="W39">
        <f t="shared" si="3"/>
        <v>0</v>
      </c>
      <c r="X39" s="41">
        <f t="shared" si="5"/>
        <v>166867.12856746005</v>
      </c>
      <c r="Y39" s="42">
        <f t="shared" si="6"/>
        <v>3.1698113207547229E-2</v>
      </c>
    </row>
    <row r="40" spans="2:25" x14ac:dyDescent="0.15">
      <c r="B40" s="40">
        <v>32</v>
      </c>
      <c r="C40" s="50">
        <f t="shared" si="1"/>
        <v>168801.23156086265</v>
      </c>
      <c r="D40" s="50"/>
      <c r="E40" s="45">
        <v>2018</v>
      </c>
      <c r="F40" s="8">
        <v>43712</v>
      </c>
      <c r="G40" s="45" t="s">
        <v>3</v>
      </c>
      <c r="H40" s="51">
        <v>84.39</v>
      </c>
      <c r="I40" s="51"/>
      <c r="J40" s="45">
        <v>58</v>
      </c>
      <c r="K40" s="52">
        <f t="shared" si="0"/>
        <v>5064.0369468258796</v>
      </c>
      <c r="L40" s="53"/>
      <c r="M40" s="6">
        <f>IF(J40="","",(K40/J40)/LOOKUP(RIGHT($D$2,3),[1]定数!$A$6:$A$13,[1]定数!$B$6:$B$13))</f>
        <v>0.87310981841825508</v>
      </c>
      <c r="N40" s="45">
        <v>2018</v>
      </c>
      <c r="O40" s="8">
        <v>43720</v>
      </c>
      <c r="P40" s="51">
        <v>85</v>
      </c>
      <c r="Q40" s="51"/>
      <c r="R40" s="54">
        <f>IF(P40="","",T40*M40*LOOKUP(RIGHT($D$2,3),定数!$A$6:$A$13,定数!$B$6:$B$13))</f>
        <v>-5325.9698923513515</v>
      </c>
      <c r="S40" s="54"/>
      <c r="T40" s="55">
        <f t="shared" si="4"/>
        <v>-60.999999999999943</v>
      </c>
      <c r="U40" s="55"/>
      <c r="V40" t="str">
        <f t="shared" si="7"/>
        <v/>
      </c>
      <c r="W40">
        <f t="shared" si="3"/>
        <v>1</v>
      </c>
      <c r="X40" s="41">
        <f t="shared" si="5"/>
        <v>168801.23156086265</v>
      </c>
      <c r="Y40" s="42">
        <f t="shared" si="6"/>
        <v>0</v>
      </c>
    </row>
    <row r="41" spans="2:25" x14ac:dyDescent="0.15">
      <c r="B41" s="40">
        <v>33</v>
      </c>
      <c r="C41" s="50">
        <f t="shared" si="1"/>
        <v>163475.26166851129</v>
      </c>
      <c r="D41" s="50"/>
      <c r="E41" s="45">
        <v>2019</v>
      </c>
      <c r="F41" s="8">
        <v>43630</v>
      </c>
      <c r="G41" s="45" t="s">
        <v>3</v>
      </c>
      <c r="H41" s="51">
        <v>80.94</v>
      </c>
      <c r="I41" s="51"/>
      <c r="J41" s="45">
        <v>34</v>
      </c>
      <c r="K41" s="52">
        <f t="shared" si="0"/>
        <v>4904.2578500553382</v>
      </c>
      <c r="L41" s="53"/>
      <c r="M41" s="6">
        <f>IF(J41="","",(K41/J41)/LOOKUP(RIGHT($D$2,3),[1]定数!$A$6:$A$13,[1]定数!$B$6:$B$13))</f>
        <v>1.4424287794280406</v>
      </c>
      <c r="N41" s="45">
        <v>2019</v>
      </c>
      <c r="O41" s="8">
        <v>43635</v>
      </c>
      <c r="P41" s="51">
        <v>81.3</v>
      </c>
      <c r="Q41" s="51"/>
      <c r="R41" s="54">
        <f>IF(P41="","",T41*M41*LOOKUP(RIGHT($D$2,3),定数!$A$6:$A$13,定数!$B$6:$B$13))</f>
        <v>-5192.7436059409383</v>
      </c>
      <c r="S41" s="54"/>
      <c r="T41" s="55">
        <f t="shared" si="4"/>
        <v>-35.999999999999943</v>
      </c>
      <c r="U41" s="55"/>
      <c r="V41" t="str">
        <f t="shared" si="7"/>
        <v/>
      </c>
      <c r="W41">
        <f t="shared" si="3"/>
        <v>2</v>
      </c>
      <c r="X41" s="41">
        <f t="shared" si="5"/>
        <v>168801.23156086265</v>
      </c>
      <c r="Y41" s="42">
        <f t="shared" si="6"/>
        <v>3.1551724137931059E-2</v>
      </c>
    </row>
    <row r="42" spans="2:25" x14ac:dyDescent="0.15">
      <c r="B42" s="40">
        <v>34</v>
      </c>
      <c r="C42" s="50">
        <f t="shared" si="1"/>
        <v>158282.51806257034</v>
      </c>
      <c r="D42" s="50"/>
      <c r="E42" s="45"/>
      <c r="F42" s="8"/>
      <c r="G42" s="45"/>
      <c r="H42" s="51"/>
      <c r="I42" s="51"/>
      <c r="J42" s="45"/>
      <c r="K42" s="52" t="str">
        <f t="shared" si="0"/>
        <v/>
      </c>
      <c r="L42" s="53"/>
      <c r="M42" s="6" t="str">
        <f>IF(J42="","",(K42/J42)/LOOKUP(RIGHT($D$2,3),定数!$A$6:$A$13,定数!$B$6:$B$13))</f>
        <v/>
      </c>
      <c r="N42" s="45"/>
      <c r="O42" s="8"/>
      <c r="P42" s="51"/>
      <c r="Q42" s="51"/>
      <c r="R42" s="54" t="str">
        <f>IF(P42="","",T42*M42*LOOKUP(RIGHT($D$2,3),定数!$A$6:$A$13,定数!$B$6:$B$13))</f>
        <v/>
      </c>
      <c r="S42" s="54"/>
      <c r="T42" s="55" t="str">
        <f t="shared" si="4"/>
        <v/>
      </c>
      <c r="U42" s="55"/>
      <c r="V42" t="str">
        <f t="shared" si="7"/>
        <v/>
      </c>
      <c r="W42" t="str">
        <f t="shared" si="3"/>
        <v/>
      </c>
      <c r="X42" s="41">
        <f t="shared" si="5"/>
        <v>168801.23156086265</v>
      </c>
      <c r="Y42" s="42">
        <f t="shared" si="6"/>
        <v>6.2314198782961516E-2</v>
      </c>
    </row>
    <row r="43" spans="2:25" x14ac:dyDescent="0.15">
      <c r="B43" s="40">
        <v>35</v>
      </c>
      <c r="C43" s="50" t="str">
        <f t="shared" si="1"/>
        <v/>
      </c>
      <c r="D43" s="50"/>
      <c r="E43" s="45"/>
      <c r="F43" s="8"/>
      <c r="G43" s="45"/>
      <c r="H43" s="51"/>
      <c r="I43" s="51"/>
      <c r="J43" s="45"/>
      <c r="K43" s="52" t="str">
        <f t="shared" ref="K43:K72" si="8">IF(J43="","",C43*0.03)</f>
        <v/>
      </c>
      <c r="L43" s="53"/>
      <c r="M43" s="6" t="str">
        <f>IF(J43="","",(K43/J43)/LOOKUP(RIGHT($D$2,3),定数!$A$6:$A$13,定数!$B$6:$B$13))</f>
        <v/>
      </c>
      <c r="N43" s="45"/>
      <c r="O43" s="8"/>
      <c r="P43" s="51"/>
      <c r="Q43" s="51"/>
      <c r="R43" s="54" t="str">
        <f>IF(P43="","",T43*M43*LOOKUP(RIGHT($D$2,3),定数!$A$6:$A$13,定数!$B$6:$B$13))</f>
        <v/>
      </c>
      <c r="S43" s="54"/>
      <c r="T43" s="55" t="str">
        <f t="shared" si="4"/>
        <v/>
      </c>
      <c r="U43" s="55"/>
      <c r="V43" t="str">
        <f t="shared" si="7"/>
        <v/>
      </c>
      <c r="W43" t="str">
        <f t="shared" si="3"/>
        <v/>
      </c>
      <c r="X43" s="41" t="str">
        <f t="shared" si="5"/>
        <v/>
      </c>
      <c r="Y43" s="42" t="str">
        <f t="shared" si="6"/>
        <v/>
      </c>
    </row>
    <row r="44" spans="2:25" x14ac:dyDescent="0.15">
      <c r="B44" s="40">
        <v>36</v>
      </c>
      <c r="C44" s="50" t="str">
        <f t="shared" si="1"/>
        <v/>
      </c>
      <c r="D44" s="50"/>
      <c r="E44" s="45"/>
      <c r="F44" s="8"/>
      <c r="G44" s="45"/>
      <c r="H44" s="48"/>
      <c r="I44" s="49"/>
      <c r="J44" s="45"/>
      <c r="K44" s="46" t="str">
        <f t="shared" si="8"/>
        <v/>
      </c>
      <c r="L44" s="47"/>
      <c r="M44" s="6" t="str">
        <f>IF(J44="","",(K44/J44)/LOOKUP(RIGHT($D$2,3),定数!$A$6:$A$13,定数!$B$6:$B$13))</f>
        <v/>
      </c>
      <c r="N44" s="45"/>
      <c r="O44" s="8"/>
      <c r="P44" s="48"/>
      <c r="Q44" s="49"/>
      <c r="R44" s="54" t="str">
        <f>IF(P44="","",T44*M44*LOOKUP(RIGHT($D$2,3),定数!$A$6:$A$13,定数!$B$6:$B$13))</f>
        <v/>
      </c>
      <c r="S44" s="54"/>
      <c r="T44" s="55" t="str">
        <f t="shared" si="4"/>
        <v/>
      </c>
      <c r="U44" s="55"/>
      <c r="V44" t="str">
        <f t="shared" si="7"/>
        <v/>
      </c>
      <c r="W44" t="str">
        <f t="shared" si="3"/>
        <v/>
      </c>
      <c r="X44" s="41" t="str">
        <f t="shared" si="5"/>
        <v/>
      </c>
      <c r="Y44" s="42" t="str">
        <f t="shared" si="6"/>
        <v/>
      </c>
    </row>
    <row r="45" spans="2:25" x14ac:dyDescent="0.15">
      <c r="B45" s="40">
        <v>37</v>
      </c>
      <c r="C45" s="50" t="str">
        <f t="shared" si="1"/>
        <v/>
      </c>
      <c r="D45" s="50"/>
      <c r="E45" s="45"/>
      <c r="F45" s="8"/>
      <c r="G45" s="45"/>
      <c r="H45" s="48"/>
      <c r="I45" s="49"/>
      <c r="J45" s="45"/>
      <c r="K45" s="46" t="str">
        <f t="shared" si="8"/>
        <v/>
      </c>
      <c r="L45" s="47"/>
      <c r="M45" s="6" t="str">
        <f>IF(J45="","",(K45/J45)/LOOKUP(RIGHT($D$2,3),定数!$A$6:$A$13,定数!$B$6:$B$13))</f>
        <v/>
      </c>
      <c r="N45" s="45"/>
      <c r="O45" s="8"/>
      <c r="P45" s="48"/>
      <c r="Q45" s="49"/>
      <c r="R45" s="54" t="str">
        <f>IF(P45="","",T45*M45*LOOKUP(RIGHT($D$2,3),定数!$A$6:$A$13,定数!$B$6:$B$13))</f>
        <v/>
      </c>
      <c r="S45" s="54"/>
      <c r="T45" s="55" t="str">
        <f t="shared" si="4"/>
        <v/>
      </c>
      <c r="U45" s="55"/>
      <c r="V45" t="str">
        <f t="shared" si="7"/>
        <v/>
      </c>
      <c r="W45" t="str">
        <f t="shared" si="3"/>
        <v/>
      </c>
      <c r="X45" s="41" t="str">
        <f t="shared" si="5"/>
        <v/>
      </c>
      <c r="Y45" s="42" t="str">
        <f t="shared" si="6"/>
        <v/>
      </c>
    </row>
    <row r="46" spans="2:25" x14ac:dyDescent="0.15">
      <c r="B46" s="40">
        <v>38</v>
      </c>
      <c r="C46" s="50" t="str">
        <f t="shared" si="1"/>
        <v/>
      </c>
      <c r="D46" s="50"/>
      <c r="E46" s="45"/>
      <c r="F46" s="8"/>
      <c r="G46" s="45"/>
      <c r="H46" s="48"/>
      <c r="I46" s="49"/>
      <c r="J46" s="45"/>
      <c r="K46" s="46" t="str">
        <f t="shared" si="8"/>
        <v/>
      </c>
      <c r="L46" s="47"/>
      <c r="M46" s="6" t="str">
        <f>IF(J46="","",(K46/J46)/LOOKUP(RIGHT($D$2,3),定数!$A$6:$A$13,定数!$B$6:$B$13))</f>
        <v/>
      </c>
      <c r="N46" s="45"/>
      <c r="O46" s="8"/>
      <c r="P46" s="48"/>
      <c r="Q46" s="49"/>
      <c r="R46" s="54" t="str">
        <f>IF(P46="","",T46*M46*LOOKUP(RIGHT($D$2,3),定数!$A$6:$A$13,定数!$B$6:$B$13))</f>
        <v/>
      </c>
      <c r="S46" s="54"/>
      <c r="T46" s="55" t="str">
        <f t="shared" si="4"/>
        <v/>
      </c>
      <c r="U46" s="55"/>
      <c r="V46" t="str">
        <f t="shared" si="7"/>
        <v/>
      </c>
      <c r="W46" t="str">
        <f t="shared" si="3"/>
        <v/>
      </c>
      <c r="X46" s="41" t="str">
        <f t="shared" si="5"/>
        <v/>
      </c>
      <c r="Y46" s="42" t="str">
        <f t="shared" si="6"/>
        <v/>
      </c>
    </row>
    <row r="47" spans="2:25" x14ac:dyDescent="0.15">
      <c r="B47" s="40">
        <v>39</v>
      </c>
      <c r="C47" s="50" t="str">
        <f t="shared" si="1"/>
        <v/>
      </c>
      <c r="D47" s="50"/>
      <c r="E47" s="45"/>
      <c r="F47" s="8"/>
      <c r="G47" s="45"/>
      <c r="H47" s="48"/>
      <c r="I47" s="49"/>
      <c r="J47" s="45"/>
      <c r="K47" s="46" t="str">
        <f t="shared" si="8"/>
        <v/>
      </c>
      <c r="L47" s="47"/>
      <c r="M47" s="6" t="str">
        <f>IF(J47="","",(K47/J47)/LOOKUP(RIGHT($D$2,3),定数!$A$6:$A$13,定数!$B$6:$B$13))</f>
        <v/>
      </c>
      <c r="N47" s="45"/>
      <c r="O47" s="8"/>
      <c r="P47" s="48"/>
      <c r="Q47" s="49"/>
      <c r="R47" s="54" t="str">
        <f>IF(P47="","",T47*M47*LOOKUP(RIGHT($D$2,3),定数!$A$6:$A$13,定数!$B$6:$B$13))</f>
        <v/>
      </c>
      <c r="S47" s="54"/>
      <c r="T47" s="55" t="str">
        <f t="shared" si="4"/>
        <v/>
      </c>
      <c r="U47" s="55"/>
      <c r="V47" t="str">
        <f t="shared" si="7"/>
        <v/>
      </c>
      <c r="W47" t="str">
        <f t="shared" si="3"/>
        <v/>
      </c>
      <c r="X47" s="41" t="str">
        <f t="shared" si="5"/>
        <v/>
      </c>
      <c r="Y47" s="42" t="str">
        <f t="shared" si="6"/>
        <v/>
      </c>
    </row>
    <row r="48" spans="2:25" x14ac:dyDescent="0.15">
      <c r="B48" s="40">
        <v>40</v>
      </c>
      <c r="C48" s="50" t="str">
        <f t="shared" si="1"/>
        <v/>
      </c>
      <c r="D48" s="50"/>
      <c r="E48" s="45"/>
      <c r="F48" s="8"/>
      <c r="G48" s="45"/>
      <c r="H48" s="48"/>
      <c r="I48" s="49"/>
      <c r="J48" s="45"/>
      <c r="K48" s="46" t="str">
        <f t="shared" si="8"/>
        <v/>
      </c>
      <c r="L48" s="47"/>
      <c r="M48" s="6" t="str">
        <f>IF(J48="","",(K48/J48)/LOOKUP(RIGHT($D$2,3),定数!$A$6:$A$13,定数!$B$6:$B$13))</f>
        <v/>
      </c>
      <c r="N48" s="45"/>
      <c r="O48" s="8"/>
      <c r="P48" s="48"/>
      <c r="Q48" s="49"/>
      <c r="R48" s="54" t="str">
        <f>IF(P48="","",T48*M48*LOOKUP(RIGHT($D$2,3),定数!$A$6:$A$13,定数!$B$6:$B$13))</f>
        <v/>
      </c>
      <c r="S48" s="54"/>
      <c r="T48" s="55" t="str">
        <f t="shared" si="4"/>
        <v/>
      </c>
      <c r="U48" s="55"/>
      <c r="V48" t="str">
        <f t="shared" si="7"/>
        <v/>
      </c>
      <c r="W48" t="str">
        <f t="shared" si="3"/>
        <v/>
      </c>
      <c r="X48" s="41" t="str">
        <f t="shared" si="5"/>
        <v/>
      </c>
      <c r="Y48" s="42" t="str">
        <f t="shared" si="6"/>
        <v/>
      </c>
    </row>
    <row r="49" spans="2:25" x14ac:dyDescent="0.15">
      <c r="B49" s="40">
        <v>41</v>
      </c>
      <c r="C49" s="50" t="str">
        <f t="shared" si="1"/>
        <v/>
      </c>
      <c r="D49" s="50"/>
      <c r="E49" s="45"/>
      <c r="F49" s="8"/>
      <c r="G49" s="45"/>
      <c r="H49" s="48"/>
      <c r="I49" s="49"/>
      <c r="J49" s="45"/>
      <c r="K49" s="46" t="str">
        <f t="shared" si="8"/>
        <v/>
      </c>
      <c r="L49" s="47"/>
      <c r="M49" s="6" t="str">
        <f>IF(J49="","",(K49/J49)/LOOKUP(RIGHT($D$2,3),定数!$A$6:$A$13,定数!$B$6:$B$13))</f>
        <v/>
      </c>
      <c r="N49" s="45"/>
      <c r="O49" s="8"/>
      <c r="P49" s="48"/>
      <c r="Q49" s="49"/>
      <c r="R49" s="54" t="str">
        <f>IF(P49="","",T49*M49*LOOKUP(RIGHT($D$2,3),定数!$A$6:$A$13,定数!$B$6:$B$13))</f>
        <v/>
      </c>
      <c r="S49" s="54"/>
      <c r="T49" s="55" t="str">
        <f t="shared" si="4"/>
        <v/>
      </c>
      <c r="U49" s="55"/>
      <c r="V49" t="str">
        <f t="shared" si="7"/>
        <v/>
      </c>
      <c r="W49" t="str">
        <f t="shared" si="3"/>
        <v/>
      </c>
      <c r="X49" s="41" t="str">
        <f t="shared" si="5"/>
        <v/>
      </c>
      <c r="Y49" s="42" t="str">
        <f t="shared" si="6"/>
        <v/>
      </c>
    </row>
    <row r="50" spans="2:25" x14ac:dyDescent="0.15">
      <c r="B50" s="40">
        <v>42</v>
      </c>
      <c r="C50" s="50" t="str">
        <f t="shared" si="1"/>
        <v/>
      </c>
      <c r="D50" s="50"/>
      <c r="E50" s="45"/>
      <c r="F50" s="8"/>
      <c r="G50" s="45"/>
      <c r="H50" s="48"/>
      <c r="I50" s="49"/>
      <c r="J50" s="45"/>
      <c r="K50" s="46" t="str">
        <f t="shared" si="8"/>
        <v/>
      </c>
      <c r="L50" s="47"/>
      <c r="M50" s="6" t="str">
        <f>IF(J50="","",(K50/J50)/LOOKUP(RIGHT($D$2,3),定数!$A$6:$A$13,定数!$B$6:$B$13))</f>
        <v/>
      </c>
      <c r="N50" s="45"/>
      <c r="O50" s="8"/>
      <c r="P50" s="48"/>
      <c r="Q50" s="49"/>
      <c r="R50" s="54" t="str">
        <f>IF(P50="","",T50*M50*LOOKUP(RIGHT($D$2,3),定数!$A$6:$A$13,定数!$B$6:$B$13))</f>
        <v/>
      </c>
      <c r="S50" s="54"/>
      <c r="T50" s="55" t="str">
        <f t="shared" si="4"/>
        <v/>
      </c>
      <c r="U50" s="55"/>
      <c r="V50" t="str">
        <f t="shared" si="7"/>
        <v/>
      </c>
      <c r="W50" t="str">
        <f t="shared" si="3"/>
        <v/>
      </c>
      <c r="X50" s="41" t="str">
        <f t="shared" si="5"/>
        <v/>
      </c>
      <c r="Y50" s="42" t="str">
        <f t="shared" si="6"/>
        <v/>
      </c>
    </row>
    <row r="51" spans="2:25" x14ac:dyDescent="0.15">
      <c r="B51" s="40">
        <v>43</v>
      </c>
      <c r="C51" s="50" t="str">
        <f t="shared" si="1"/>
        <v/>
      </c>
      <c r="D51" s="50"/>
      <c r="E51" s="45"/>
      <c r="F51" s="8"/>
      <c r="G51" s="45"/>
      <c r="H51" s="48"/>
      <c r="I51" s="49"/>
      <c r="J51" s="45"/>
      <c r="K51" s="46" t="str">
        <f t="shared" si="8"/>
        <v/>
      </c>
      <c r="L51" s="47"/>
      <c r="M51" s="6" t="str">
        <f>IF(J51="","",(K51/J51)/LOOKUP(RIGHT($D$2,3),定数!$A$6:$A$13,定数!$B$6:$B$13))</f>
        <v/>
      </c>
      <c r="N51" s="45"/>
      <c r="O51" s="8"/>
      <c r="P51" s="48"/>
      <c r="Q51" s="49"/>
      <c r="R51" s="54" t="str">
        <f>IF(P51="","",T51*M51*LOOKUP(RIGHT($D$2,3),定数!$A$6:$A$13,定数!$B$6:$B$13))</f>
        <v/>
      </c>
      <c r="S51" s="54"/>
      <c r="T51" s="55" t="str">
        <f t="shared" si="4"/>
        <v/>
      </c>
      <c r="U51" s="55"/>
      <c r="V51" t="str">
        <f t="shared" si="7"/>
        <v/>
      </c>
      <c r="W51" t="str">
        <f t="shared" si="3"/>
        <v/>
      </c>
      <c r="X51" s="41" t="str">
        <f t="shared" si="5"/>
        <v/>
      </c>
      <c r="Y51" s="42" t="str">
        <f t="shared" si="6"/>
        <v/>
      </c>
    </row>
    <row r="52" spans="2:25" x14ac:dyDescent="0.15">
      <c r="B52" s="40">
        <v>44</v>
      </c>
      <c r="C52" s="50" t="str">
        <f t="shared" si="1"/>
        <v/>
      </c>
      <c r="D52" s="50"/>
      <c r="E52" s="45"/>
      <c r="F52" s="8"/>
      <c r="G52" s="45"/>
      <c r="H52" s="48"/>
      <c r="I52" s="49"/>
      <c r="J52" s="45"/>
      <c r="K52" s="46" t="str">
        <f t="shared" si="8"/>
        <v/>
      </c>
      <c r="L52" s="47"/>
      <c r="M52" s="6" t="str">
        <f>IF(J52="","",(K52/J52)/LOOKUP(RIGHT($D$2,3),定数!$A$6:$A$13,定数!$B$6:$B$13))</f>
        <v/>
      </c>
      <c r="N52" s="45"/>
      <c r="O52" s="8"/>
      <c r="P52" s="48"/>
      <c r="Q52" s="49"/>
      <c r="R52" s="54" t="str">
        <f>IF(P52="","",T52*M52*LOOKUP(RIGHT($D$2,3),定数!$A$6:$A$13,定数!$B$6:$B$13))</f>
        <v/>
      </c>
      <c r="S52" s="54"/>
      <c r="T52" s="55" t="str">
        <f t="shared" si="4"/>
        <v/>
      </c>
      <c r="U52" s="55"/>
      <c r="V52" t="str">
        <f t="shared" si="7"/>
        <v/>
      </c>
      <c r="W52" t="str">
        <f t="shared" si="3"/>
        <v/>
      </c>
      <c r="X52" s="41" t="str">
        <f t="shared" si="5"/>
        <v/>
      </c>
      <c r="Y52" s="42" t="str">
        <f t="shared" si="6"/>
        <v/>
      </c>
    </row>
    <row r="53" spans="2:25" x14ac:dyDescent="0.15">
      <c r="B53" s="40">
        <v>45</v>
      </c>
      <c r="C53" s="50" t="str">
        <f t="shared" si="1"/>
        <v/>
      </c>
      <c r="D53" s="50"/>
      <c r="E53" s="45"/>
      <c r="F53" s="8"/>
      <c r="G53" s="45"/>
      <c r="H53" s="48"/>
      <c r="I53" s="49"/>
      <c r="J53" s="45"/>
      <c r="K53" s="46" t="str">
        <f t="shared" si="8"/>
        <v/>
      </c>
      <c r="L53" s="47"/>
      <c r="M53" s="6" t="str">
        <f>IF(J53="","",(K53/J53)/LOOKUP(RIGHT($D$2,3),定数!$A$6:$A$13,定数!$B$6:$B$13))</f>
        <v/>
      </c>
      <c r="N53" s="45"/>
      <c r="O53" s="8"/>
      <c r="P53" s="48"/>
      <c r="Q53" s="49"/>
      <c r="R53" s="54" t="str">
        <f>IF(P53="","",T53*M53*LOOKUP(RIGHT($D$2,3),定数!$A$6:$A$13,定数!$B$6:$B$13))</f>
        <v/>
      </c>
      <c r="S53" s="54"/>
      <c r="T53" s="55" t="str">
        <f t="shared" si="4"/>
        <v/>
      </c>
      <c r="U53" s="55"/>
      <c r="V53" t="str">
        <f t="shared" si="7"/>
        <v/>
      </c>
      <c r="W53" t="str">
        <f t="shared" si="3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50" t="str">
        <f t="shared" si="1"/>
        <v/>
      </c>
      <c r="D54" s="50"/>
      <c r="E54" s="45"/>
      <c r="F54" s="8"/>
      <c r="G54" s="45"/>
      <c r="H54" s="48"/>
      <c r="I54" s="49"/>
      <c r="J54" s="45"/>
      <c r="K54" s="46" t="str">
        <f t="shared" si="8"/>
        <v/>
      </c>
      <c r="L54" s="47"/>
      <c r="M54" s="6" t="str">
        <f>IF(J54="","",(K54/J54)/LOOKUP(RIGHT($D$2,3),定数!$A$6:$A$13,定数!$B$6:$B$13))</f>
        <v/>
      </c>
      <c r="N54" s="45"/>
      <c r="O54" s="8"/>
      <c r="P54" s="48"/>
      <c r="Q54" s="49"/>
      <c r="R54" s="54" t="str">
        <f>IF(P54="","",T54*M54*LOOKUP(RIGHT($D$2,3),定数!$A$6:$A$13,定数!$B$6:$B$13))</f>
        <v/>
      </c>
      <c r="S54" s="54"/>
      <c r="T54" s="55" t="str">
        <f t="shared" si="4"/>
        <v/>
      </c>
      <c r="U54" s="55"/>
      <c r="V54" t="str">
        <f t="shared" si="7"/>
        <v/>
      </c>
      <c r="W54" t="str">
        <f t="shared" si="3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50" t="str">
        <f t="shared" si="1"/>
        <v/>
      </c>
      <c r="D55" s="50"/>
      <c r="E55" s="45"/>
      <c r="F55" s="8"/>
      <c r="G55" s="45"/>
      <c r="H55" s="48"/>
      <c r="I55" s="49"/>
      <c r="J55" s="45"/>
      <c r="K55" s="46" t="str">
        <f t="shared" si="8"/>
        <v/>
      </c>
      <c r="L55" s="47"/>
      <c r="M55" s="6" t="str">
        <f>IF(J55="","",(K55/J55)/LOOKUP(RIGHT($D$2,3),定数!$A$6:$A$13,定数!$B$6:$B$13))</f>
        <v/>
      </c>
      <c r="N55" s="45"/>
      <c r="O55" s="8"/>
      <c r="P55" s="48"/>
      <c r="Q55" s="49"/>
      <c r="R55" s="54" t="str">
        <f>IF(P55="","",T55*M55*LOOKUP(RIGHT($D$2,3),定数!$A$6:$A$13,定数!$B$6:$B$13))</f>
        <v/>
      </c>
      <c r="S55" s="54"/>
      <c r="T55" s="55" t="str">
        <f t="shared" si="4"/>
        <v/>
      </c>
      <c r="U55" s="55"/>
      <c r="V55" t="str">
        <f t="shared" si="7"/>
        <v/>
      </c>
      <c r="W55" t="str">
        <f t="shared" si="3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50" t="str">
        <f t="shared" si="1"/>
        <v/>
      </c>
      <c r="D56" s="50"/>
      <c r="E56" s="45"/>
      <c r="F56" s="8"/>
      <c r="G56" s="45"/>
      <c r="H56" s="48"/>
      <c r="I56" s="49"/>
      <c r="J56" s="45"/>
      <c r="K56" s="46" t="str">
        <f t="shared" si="8"/>
        <v/>
      </c>
      <c r="L56" s="47"/>
      <c r="M56" s="6" t="str">
        <f>IF(J56="","",(K56/J56)/LOOKUP(RIGHT($D$2,3),定数!$A$6:$A$13,定数!$B$6:$B$13))</f>
        <v/>
      </c>
      <c r="N56" s="45"/>
      <c r="O56" s="8"/>
      <c r="P56" s="48"/>
      <c r="Q56" s="49"/>
      <c r="R56" s="54" t="str">
        <f>IF(P56="","",T56*M56*LOOKUP(RIGHT($D$2,3),定数!$A$6:$A$13,定数!$B$6:$B$13))</f>
        <v/>
      </c>
      <c r="S56" s="54"/>
      <c r="T56" s="55" t="str">
        <f t="shared" si="4"/>
        <v/>
      </c>
      <c r="U56" s="55"/>
      <c r="V56" t="str">
        <f t="shared" si="7"/>
        <v/>
      </c>
      <c r="W56" t="str">
        <f t="shared" si="3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50" t="str">
        <f t="shared" si="1"/>
        <v/>
      </c>
      <c r="D57" s="50"/>
      <c r="E57" s="45"/>
      <c r="F57" s="8"/>
      <c r="G57" s="45"/>
      <c r="H57" s="48"/>
      <c r="I57" s="49"/>
      <c r="J57" s="45"/>
      <c r="K57" s="46" t="str">
        <f t="shared" si="8"/>
        <v/>
      </c>
      <c r="L57" s="47"/>
      <c r="M57" s="6" t="str">
        <f>IF(J57="","",(K57/J57)/LOOKUP(RIGHT($D$2,3),定数!$A$6:$A$13,定数!$B$6:$B$13))</f>
        <v/>
      </c>
      <c r="N57" s="45"/>
      <c r="O57" s="8"/>
      <c r="P57" s="48"/>
      <c r="Q57" s="49"/>
      <c r="R57" s="54" t="str">
        <f>IF(P57="","",T57*M57*LOOKUP(RIGHT($D$2,3),定数!$A$6:$A$13,定数!$B$6:$B$13))</f>
        <v/>
      </c>
      <c r="S57" s="54"/>
      <c r="T57" s="55" t="str">
        <f t="shared" si="4"/>
        <v/>
      </c>
      <c r="U57" s="55"/>
      <c r="V57" t="str">
        <f t="shared" si="7"/>
        <v/>
      </c>
      <c r="W57" t="str">
        <f t="shared" si="3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50" t="str">
        <f t="shared" si="1"/>
        <v/>
      </c>
      <c r="D58" s="50"/>
      <c r="E58" s="45"/>
      <c r="F58" s="8"/>
      <c r="G58" s="45"/>
      <c r="H58" s="48"/>
      <c r="I58" s="49"/>
      <c r="J58" s="45"/>
      <c r="K58" s="46" t="str">
        <f t="shared" si="8"/>
        <v/>
      </c>
      <c r="L58" s="47"/>
      <c r="M58" s="6" t="str">
        <f>IF(J58="","",(K58/J58)/LOOKUP(RIGHT($D$2,3),定数!$A$6:$A$13,定数!$B$6:$B$13))</f>
        <v/>
      </c>
      <c r="N58" s="45"/>
      <c r="O58" s="8"/>
      <c r="P58" s="48"/>
      <c r="Q58" s="49"/>
      <c r="R58" s="54" t="str">
        <f>IF(P58="","",T58*M58*LOOKUP(RIGHT($D$2,3),定数!$A$6:$A$13,定数!$B$6:$B$13))</f>
        <v/>
      </c>
      <c r="S58" s="54"/>
      <c r="T58" s="55" t="str">
        <f t="shared" si="4"/>
        <v/>
      </c>
      <c r="U58" s="55"/>
      <c r="V58" t="str">
        <f t="shared" si="7"/>
        <v/>
      </c>
      <c r="W58" t="str">
        <f t="shared" si="3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50" t="str">
        <f t="shared" si="1"/>
        <v/>
      </c>
      <c r="D59" s="50"/>
      <c r="E59" s="45"/>
      <c r="F59" s="8"/>
      <c r="G59" s="45"/>
      <c r="H59" s="48"/>
      <c r="I59" s="49"/>
      <c r="J59" s="45"/>
      <c r="K59" s="46" t="str">
        <f t="shared" si="8"/>
        <v/>
      </c>
      <c r="L59" s="47"/>
      <c r="M59" s="6" t="str">
        <f>IF(J59="","",(K59/J59)/LOOKUP(RIGHT($D$2,3),定数!$A$6:$A$13,定数!$B$6:$B$13))</f>
        <v/>
      </c>
      <c r="N59" s="45"/>
      <c r="O59" s="8"/>
      <c r="P59" s="48"/>
      <c r="Q59" s="49"/>
      <c r="R59" s="54" t="str">
        <f>IF(P59="","",T59*M59*LOOKUP(RIGHT($D$2,3),定数!$A$6:$A$13,定数!$B$6:$B$13))</f>
        <v/>
      </c>
      <c r="S59" s="54"/>
      <c r="T59" s="55" t="str">
        <f t="shared" si="4"/>
        <v/>
      </c>
      <c r="U59" s="55"/>
      <c r="V59" t="str">
        <f t="shared" si="7"/>
        <v/>
      </c>
      <c r="W59" t="str">
        <f t="shared" si="3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50" t="str">
        <f t="shared" si="1"/>
        <v/>
      </c>
      <c r="D60" s="50"/>
      <c r="E60" s="45"/>
      <c r="F60" s="8"/>
      <c r="G60" s="45"/>
      <c r="H60" s="48"/>
      <c r="I60" s="49"/>
      <c r="J60" s="45"/>
      <c r="K60" s="46" t="str">
        <f t="shared" si="8"/>
        <v/>
      </c>
      <c r="L60" s="47"/>
      <c r="M60" s="6" t="str">
        <f>IF(J60="","",(K60/J60)/LOOKUP(RIGHT($D$2,3),定数!$A$6:$A$13,定数!$B$6:$B$13))</f>
        <v/>
      </c>
      <c r="N60" s="45"/>
      <c r="O60" s="8"/>
      <c r="P60" s="48"/>
      <c r="Q60" s="49"/>
      <c r="R60" s="54" t="str">
        <f>IF(P60="","",T60*M60*LOOKUP(RIGHT($D$2,3),定数!$A$6:$A$13,定数!$B$6:$B$13))</f>
        <v/>
      </c>
      <c r="S60" s="54"/>
      <c r="T60" s="55" t="str">
        <f t="shared" si="4"/>
        <v/>
      </c>
      <c r="U60" s="55"/>
      <c r="V60" t="str">
        <f t="shared" si="7"/>
        <v/>
      </c>
      <c r="W60" t="str">
        <f t="shared" si="3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50" t="str">
        <f t="shared" si="1"/>
        <v/>
      </c>
      <c r="D61" s="50"/>
      <c r="E61" s="45"/>
      <c r="F61" s="8"/>
      <c r="G61" s="45"/>
      <c r="H61" s="48"/>
      <c r="I61" s="49"/>
      <c r="J61" s="45"/>
      <c r="K61" s="46" t="str">
        <f t="shared" si="8"/>
        <v/>
      </c>
      <c r="L61" s="47"/>
      <c r="M61" s="6" t="str">
        <f>IF(J61="","",(K61/J61)/LOOKUP(RIGHT($D$2,3),定数!$A$6:$A$13,定数!$B$6:$B$13))</f>
        <v/>
      </c>
      <c r="N61" s="45"/>
      <c r="O61" s="8"/>
      <c r="P61" s="48"/>
      <c r="Q61" s="49"/>
      <c r="R61" s="54" t="str">
        <f>IF(P61="","",T61*M61*LOOKUP(RIGHT($D$2,3),定数!$A$6:$A$13,定数!$B$6:$B$13))</f>
        <v/>
      </c>
      <c r="S61" s="54"/>
      <c r="T61" s="55" t="str">
        <f t="shared" si="4"/>
        <v/>
      </c>
      <c r="U61" s="55"/>
      <c r="V61" t="str">
        <f t="shared" si="7"/>
        <v/>
      </c>
      <c r="W61" t="str">
        <f t="shared" si="3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50" t="str">
        <f t="shared" si="1"/>
        <v/>
      </c>
      <c r="D62" s="50"/>
      <c r="E62" s="45"/>
      <c r="F62" s="8"/>
      <c r="G62" s="45"/>
      <c r="H62" s="48"/>
      <c r="I62" s="49"/>
      <c r="J62" s="45"/>
      <c r="K62" s="46" t="str">
        <f t="shared" si="8"/>
        <v/>
      </c>
      <c r="L62" s="47"/>
      <c r="M62" s="6" t="str">
        <f>IF(J62="","",(K62/J62)/LOOKUP(RIGHT($D$2,3),定数!$A$6:$A$13,定数!$B$6:$B$13))</f>
        <v/>
      </c>
      <c r="N62" s="45"/>
      <c r="O62" s="8"/>
      <c r="P62" s="48"/>
      <c r="Q62" s="49"/>
      <c r="R62" s="54" t="str">
        <f>IF(P62="","",T62*M62*LOOKUP(RIGHT($D$2,3),定数!$A$6:$A$13,定数!$B$6:$B$13))</f>
        <v/>
      </c>
      <c r="S62" s="54"/>
      <c r="T62" s="55" t="str">
        <f t="shared" si="4"/>
        <v/>
      </c>
      <c r="U62" s="55"/>
      <c r="V62" t="str">
        <f t="shared" si="7"/>
        <v/>
      </c>
      <c r="W62" t="str">
        <f t="shared" si="3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50" t="str">
        <f t="shared" si="1"/>
        <v/>
      </c>
      <c r="D63" s="50"/>
      <c r="E63" s="45"/>
      <c r="F63" s="8"/>
      <c r="G63" s="45"/>
      <c r="H63" s="48"/>
      <c r="I63" s="49"/>
      <c r="J63" s="45"/>
      <c r="K63" s="46" t="str">
        <f t="shared" si="8"/>
        <v/>
      </c>
      <c r="L63" s="47"/>
      <c r="M63" s="6" t="str">
        <f>IF(J63="","",(K63/J63)/LOOKUP(RIGHT($D$2,3),定数!$A$6:$A$13,定数!$B$6:$B$13))</f>
        <v/>
      </c>
      <c r="N63" s="45"/>
      <c r="O63" s="8"/>
      <c r="P63" s="48"/>
      <c r="Q63" s="49"/>
      <c r="R63" s="54" t="str">
        <f>IF(P63="","",T63*M63*LOOKUP(RIGHT($D$2,3),定数!$A$6:$A$13,定数!$B$6:$B$13))</f>
        <v/>
      </c>
      <c r="S63" s="54"/>
      <c r="T63" s="55" t="str">
        <f t="shared" si="4"/>
        <v/>
      </c>
      <c r="U63" s="55"/>
      <c r="V63" t="str">
        <f t="shared" si="7"/>
        <v/>
      </c>
      <c r="W63" t="str">
        <f t="shared" si="3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50" t="str">
        <f t="shared" si="1"/>
        <v/>
      </c>
      <c r="D64" s="50"/>
      <c r="E64" s="45"/>
      <c r="F64" s="8"/>
      <c r="G64" s="45"/>
      <c r="H64" s="48"/>
      <c r="I64" s="49"/>
      <c r="J64" s="45"/>
      <c r="K64" s="46" t="str">
        <f t="shared" si="8"/>
        <v/>
      </c>
      <c r="L64" s="47"/>
      <c r="M64" s="6" t="str">
        <f>IF(J64="","",(K64/J64)/LOOKUP(RIGHT($D$2,3),定数!$A$6:$A$13,定数!$B$6:$B$13))</f>
        <v/>
      </c>
      <c r="N64" s="45"/>
      <c r="O64" s="8"/>
      <c r="P64" s="48"/>
      <c r="Q64" s="49"/>
      <c r="R64" s="54" t="str">
        <f>IF(P64="","",T64*M64*LOOKUP(RIGHT($D$2,3),定数!$A$6:$A$13,定数!$B$6:$B$13))</f>
        <v/>
      </c>
      <c r="S64" s="54"/>
      <c r="T64" s="55" t="str">
        <f t="shared" si="4"/>
        <v/>
      </c>
      <c r="U64" s="55"/>
      <c r="V64" t="str">
        <f t="shared" si="7"/>
        <v/>
      </c>
      <c r="W64" t="str">
        <f t="shared" si="3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50" t="str">
        <f t="shared" si="1"/>
        <v/>
      </c>
      <c r="D65" s="50"/>
      <c r="E65" s="45"/>
      <c r="F65" s="8"/>
      <c r="G65" s="45"/>
      <c r="H65" s="48"/>
      <c r="I65" s="49"/>
      <c r="J65" s="45"/>
      <c r="K65" s="46" t="str">
        <f t="shared" si="8"/>
        <v/>
      </c>
      <c r="L65" s="47"/>
      <c r="M65" s="6" t="str">
        <f>IF(J65="","",(K65/J65)/LOOKUP(RIGHT($D$2,3),定数!$A$6:$A$13,定数!$B$6:$B$13))</f>
        <v/>
      </c>
      <c r="N65" s="45"/>
      <c r="O65" s="8"/>
      <c r="P65" s="48"/>
      <c r="Q65" s="49"/>
      <c r="R65" s="54" t="str">
        <f>IF(P65="","",T65*M65*LOOKUP(RIGHT($D$2,3),定数!$A$6:$A$13,定数!$B$6:$B$13))</f>
        <v/>
      </c>
      <c r="S65" s="54"/>
      <c r="T65" s="55" t="str">
        <f t="shared" si="4"/>
        <v/>
      </c>
      <c r="U65" s="55"/>
      <c r="V65" t="str">
        <f t="shared" si="7"/>
        <v/>
      </c>
      <c r="W65" t="str">
        <f t="shared" si="3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50" t="str">
        <f t="shared" si="1"/>
        <v/>
      </c>
      <c r="D66" s="50"/>
      <c r="E66" s="45"/>
      <c r="F66" s="8"/>
      <c r="G66" s="45"/>
      <c r="H66" s="48"/>
      <c r="I66" s="49"/>
      <c r="J66" s="45"/>
      <c r="K66" s="46" t="str">
        <f t="shared" si="8"/>
        <v/>
      </c>
      <c r="L66" s="47"/>
      <c r="M66" s="6" t="str">
        <f>IF(J66="","",(K66/J66)/LOOKUP(RIGHT($D$2,3),定数!$A$6:$A$13,定数!$B$6:$B$13))</f>
        <v/>
      </c>
      <c r="N66" s="45"/>
      <c r="O66" s="8"/>
      <c r="P66" s="48"/>
      <c r="Q66" s="49"/>
      <c r="R66" s="54" t="str">
        <f>IF(P66="","",T66*M66*LOOKUP(RIGHT($D$2,3),定数!$A$6:$A$13,定数!$B$6:$B$13))</f>
        <v/>
      </c>
      <c r="S66" s="54"/>
      <c r="T66" s="55" t="str">
        <f t="shared" si="4"/>
        <v/>
      </c>
      <c r="U66" s="55"/>
      <c r="V66" t="str">
        <f t="shared" si="7"/>
        <v/>
      </c>
      <c r="W66" t="str">
        <f t="shared" si="3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50" t="str">
        <f t="shared" si="1"/>
        <v/>
      </c>
      <c r="D67" s="50"/>
      <c r="E67" s="45"/>
      <c r="F67" s="8"/>
      <c r="G67" s="45"/>
      <c r="H67" s="48"/>
      <c r="I67" s="49"/>
      <c r="J67" s="45"/>
      <c r="K67" s="46" t="str">
        <f t="shared" si="8"/>
        <v/>
      </c>
      <c r="L67" s="47"/>
      <c r="M67" s="6" t="str">
        <f>IF(J67="","",(K67/J67)/LOOKUP(RIGHT($D$2,3),定数!$A$6:$A$13,定数!$B$6:$B$13))</f>
        <v/>
      </c>
      <c r="N67" s="45"/>
      <c r="O67" s="8"/>
      <c r="P67" s="48"/>
      <c r="Q67" s="49"/>
      <c r="R67" s="54" t="str">
        <f>IF(P67="","",T67*M67*LOOKUP(RIGHT($D$2,3),定数!$A$6:$A$13,定数!$B$6:$B$13))</f>
        <v/>
      </c>
      <c r="S67" s="54"/>
      <c r="T67" s="55" t="str">
        <f t="shared" si="4"/>
        <v/>
      </c>
      <c r="U67" s="55"/>
      <c r="V67" t="str">
        <f t="shared" si="7"/>
        <v/>
      </c>
      <c r="W67" t="str">
        <f t="shared" si="3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50" t="str">
        <f t="shared" si="1"/>
        <v/>
      </c>
      <c r="D68" s="50"/>
      <c r="E68" s="45"/>
      <c r="F68" s="8"/>
      <c r="G68" s="45"/>
      <c r="H68" s="48"/>
      <c r="I68" s="49"/>
      <c r="J68" s="45"/>
      <c r="K68" s="46" t="str">
        <f t="shared" si="8"/>
        <v/>
      </c>
      <c r="L68" s="47"/>
      <c r="M68" s="6" t="str">
        <f>IF(J68="","",(K68/J68)/LOOKUP(RIGHT($D$2,3),定数!$A$6:$A$13,定数!$B$6:$B$13))</f>
        <v/>
      </c>
      <c r="N68" s="45"/>
      <c r="O68" s="8"/>
      <c r="P68" s="48"/>
      <c r="Q68" s="49"/>
      <c r="R68" s="54" t="str">
        <f>IF(P68="","",T68*M68*LOOKUP(RIGHT($D$2,3),定数!$A$6:$A$13,定数!$B$6:$B$13))</f>
        <v/>
      </c>
      <c r="S68" s="54"/>
      <c r="T68" s="55" t="str">
        <f t="shared" si="4"/>
        <v/>
      </c>
      <c r="U68" s="55"/>
      <c r="V68" t="str">
        <f t="shared" si="7"/>
        <v/>
      </c>
      <c r="W68" t="str">
        <f t="shared" si="3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50" t="str">
        <f t="shared" si="1"/>
        <v/>
      </c>
      <c r="D69" s="50"/>
      <c r="E69" s="45"/>
      <c r="F69" s="8"/>
      <c r="G69" s="45"/>
      <c r="H69" s="48"/>
      <c r="I69" s="49"/>
      <c r="J69" s="45"/>
      <c r="K69" s="46" t="str">
        <f t="shared" si="8"/>
        <v/>
      </c>
      <c r="L69" s="47"/>
      <c r="M69" s="6" t="str">
        <f>IF(J69="","",(K69/J69)/LOOKUP(RIGHT($D$2,3),定数!$A$6:$A$13,定数!$B$6:$B$13))</f>
        <v/>
      </c>
      <c r="N69" s="45"/>
      <c r="O69" s="8"/>
      <c r="P69" s="48"/>
      <c r="Q69" s="49"/>
      <c r="R69" s="54" t="str">
        <f>IF(P69="","",T69*M69*LOOKUP(RIGHT($D$2,3),定数!$A$6:$A$13,定数!$B$6:$B$13))</f>
        <v/>
      </c>
      <c r="S69" s="54"/>
      <c r="T69" s="55" t="str">
        <f t="shared" si="4"/>
        <v/>
      </c>
      <c r="U69" s="55"/>
      <c r="V69" t="str">
        <f t="shared" si="7"/>
        <v/>
      </c>
      <c r="W69" t="str">
        <f t="shared" si="3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50" t="str">
        <f t="shared" si="1"/>
        <v/>
      </c>
      <c r="D70" s="50"/>
      <c r="E70" s="45"/>
      <c r="F70" s="8"/>
      <c r="G70" s="45"/>
      <c r="H70" s="48"/>
      <c r="I70" s="49"/>
      <c r="J70" s="45"/>
      <c r="K70" s="46" t="str">
        <f t="shared" si="8"/>
        <v/>
      </c>
      <c r="L70" s="47"/>
      <c r="M70" s="6" t="str">
        <f>IF(J70="","",(K70/J70)/LOOKUP(RIGHT($D$2,3),定数!$A$6:$A$13,定数!$B$6:$B$13))</f>
        <v/>
      </c>
      <c r="N70" s="45"/>
      <c r="O70" s="8"/>
      <c r="P70" s="48"/>
      <c r="Q70" s="49"/>
      <c r="R70" s="54" t="str">
        <f>IF(P70="","",T70*M70*LOOKUP(RIGHT($D$2,3),定数!$A$6:$A$13,定数!$B$6:$B$13))</f>
        <v/>
      </c>
      <c r="S70" s="54"/>
      <c r="T70" s="55" t="str">
        <f t="shared" si="4"/>
        <v/>
      </c>
      <c r="U70" s="55"/>
      <c r="V70" t="str">
        <f t="shared" si="7"/>
        <v/>
      </c>
      <c r="W70" t="str">
        <f t="shared" si="3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50" t="str">
        <f t="shared" si="1"/>
        <v/>
      </c>
      <c r="D71" s="50"/>
      <c r="E71" s="45"/>
      <c r="F71" s="8"/>
      <c r="G71" s="45"/>
      <c r="H71" s="48"/>
      <c r="I71" s="49"/>
      <c r="J71" s="45"/>
      <c r="K71" s="46" t="str">
        <f t="shared" si="8"/>
        <v/>
      </c>
      <c r="L71" s="47"/>
      <c r="M71" s="6" t="str">
        <f>IF(J71="","",(K71/J71)/LOOKUP(RIGHT($D$2,3),定数!$A$6:$A$13,定数!$B$6:$B$13))</f>
        <v/>
      </c>
      <c r="N71" s="45"/>
      <c r="O71" s="8"/>
      <c r="P71" s="48"/>
      <c r="Q71" s="49"/>
      <c r="R71" s="54" t="str">
        <f>IF(P71="","",T71*M71*LOOKUP(RIGHT($D$2,3),定数!$A$6:$A$13,定数!$B$6:$B$13))</f>
        <v/>
      </c>
      <c r="S71" s="54"/>
      <c r="T71" s="55" t="str">
        <f t="shared" si="4"/>
        <v/>
      </c>
      <c r="U71" s="55"/>
      <c r="V71" t="str">
        <f t="shared" si="7"/>
        <v/>
      </c>
      <c r="W71" t="str">
        <f t="shared" si="3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50" t="str">
        <f t="shared" si="1"/>
        <v/>
      </c>
      <c r="D72" s="50"/>
      <c r="E72" s="45"/>
      <c r="F72" s="8"/>
      <c r="G72" s="45"/>
      <c r="H72" s="48"/>
      <c r="I72" s="49"/>
      <c r="J72" s="45"/>
      <c r="K72" s="46" t="str">
        <f t="shared" si="8"/>
        <v/>
      </c>
      <c r="L72" s="47"/>
      <c r="M72" s="6" t="str">
        <f>IF(J72="","",(K72/J72)/LOOKUP(RIGHT($D$2,3),定数!$A$6:$A$13,定数!$B$6:$B$13))</f>
        <v/>
      </c>
      <c r="N72" s="45"/>
      <c r="O72" s="8"/>
      <c r="P72" s="48"/>
      <c r="Q72" s="49"/>
      <c r="R72" s="54" t="str">
        <f>IF(P72="","",T72*M72*LOOKUP(RIGHT($D$2,3),定数!$A$6:$A$13,定数!$B$6:$B$13))</f>
        <v/>
      </c>
      <c r="S72" s="54"/>
      <c r="T72" s="55" t="str">
        <f t="shared" si="4"/>
        <v/>
      </c>
      <c r="U72" s="55"/>
      <c r="V72" t="str">
        <f t="shared" si="7"/>
        <v/>
      </c>
      <c r="W72" t="str">
        <f t="shared" si="3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50" t="str">
        <f t="shared" si="1"/>
        <v/>
      </c>
      <c r="D73" s="50"/>
      <c r="E73" s="45"/>
      <c r="F73" s="8"/>
      <c r="G73" s="45"/>
      <c r="H73" s="48"/>
      <c r="I73" s="49"/>
      <c r="J73" s="45"/>
      <c r="K73" s="46" t="str">
        <f t="shared" ref="K73" si="9">IF(J73="","",C73*0.03)</f>
        <v/>
      </c>
      <c r="L73" s="47"/>
      <c r="M73" s="6" t="str">
        <f>IF(J73="","",(K73/J73)/LOOKUP(RIGHT($D$2,3),定数!$A$6:$A$13,定数!$B$6:$B$13))</f>
        <v/>
      </c>
      <c r="N73" s="45"/>
      <c r="O73" s="8"/>
      <c r="P73" s="48"/>
      <c r="Q73" s="49"/>
      <c r="R73" s="54" t="str">
        <f>IF(P73="","",T73*M73*LOOKUP(RIGHT($D$2,3),定数!$A$6:$A$13,定数!$B$6:$B$13))</f>
        <v/>
      </c>
      <c r="S73" s="54"/>
      <c r="T73" s="55" t="str">
        <f t="shared" si="4"/>
        <v/>
      </c>
      <c r="U73" s="55"/>
      <c r="V73" t="str">
        <f t="shared" si="7"/>
        <v/>
      </c>
      <c r="W73" t="str">
        <f t="shared" si="3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50" t="str">
        <f t="shared" ref="C74:C108" si="10">IF(R73="","",C73+R73)</f>
        <v/>
      </c>
      <c r="D74" s="50"/>
      <c r="E74" s="45"/>
      <c r="F74" s="8"/>
      <c r="G74" s="45"/>
      <c r="H74" s="48"/>
      <c r="I74" s="49"/>
      <c r="J74" s="45"/>
      <c r="K74" s="46" t="str">
        <f t="shared" ref="K74" si="11">IF(J74="","",C74*0.03)</f>
        <v/>
      </c>
      <c r="L74" s="47"/>
      <c r="M74" s="6" t="str">
        <f>IF(J74="","",(K74/J74)/LOOKUP(RIGHT($D$2,3),定数!$A$6:$A$13,定数!$B$6:$B$13))</f>
        <v/>
      </c>
      <c r="N74" s="45"/>
      <c r="O74" s="8"/>
      <c r="P74" s="48"/>
      <c r="Q74" s="49"/>
      <c r="R74" s="54" t="str">
        <f>IF(P74="","",T74*M74*LOOKUP(RIGHT($D$2,3),定数!$A$6:$A$13,定数!$B$6:$B$13))</f>
        <v/>
      </c>
      <c r="S74" s="54"/>
      <c r="T74" s="55" t="str">
        <f t="shared" si="4"/>
        <v/>
      </c>
      <c r="U74" s="55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50" t="str">
        <f t="shared" si="10"/>
        <v/>
      </c>
      <c r="D75" s="50"/>
      <c r="E75" s="45"/>
      <c r="F75" s="8"/>
      <c r="G75" s="45"/>
      <c r="H75" s="56"/>
      <c r="I75" s="57"/>
      <c r="J75" s="45"/>
      <c r="K75" s="52" t="str">
        <f t="shared" ref="K75:K108" si="12">IF(J75="","",C75*0.03)</f>
        <v/>
      </c>
      <c r="L75" s="53"/>
      <c r="M75" s="6" t="str">
        <f>IF(J75="","",(K75/J75)/LOOKUP(RIGHT($D$2,3),定数!$A$6:$A$13,定数!$B$6:$B$13))</f>
        <v/>
      </c>
      <c r="N75" s="45"/>
      <c r="O75" s="8"/>
      <c r="P75" s="56"/>
      <c r="Q75" s="57"/>
      <c r="R75" s="54" t="str">
        <f>IF(P75="","",T75*M75*LOOKUP(RIGHT($D$2,3),定数!$A$6:$A$13,定数!$B$6:$B$13))</f>
        <v/>
      </c>
      <c r="S75" s="54"/>
      <c r="T75" s="55" t="str">
        <f t="shared" si="4"/>
        <v/>
      </c>
      <c r="U75" s="55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50" t="str">
        <f t="shared" si="10"/>
        <v/>
      </c>
      <c r="D76" s="50"/>
      <c r="E76" s="40"/>
      <c r="F76" s="8"/>
      <c r="G76" s="40"/>
      <c r="H76" s="51"/>
      <c r="I76" s="51"/>
      <c r="J76" s="40"/>
      <c r="K76" s="52" t="str">
        <f t="shared" si="12"/>
        <v/>
      </c>
      <c r="L76" s="53"/>
      <c r="M76" s="6" t="str">
        <f>IF(J76="","",(K76/J76)/LOOKUP(RIGHT($D$2,3),定数!$A$6:$A$13,定数!$B$6:$B$13))</f>
        <v/>
      </c>
      <c r="N76" s="40"/>
      <c r="O76" s="8"/>
      <c r="P76" s="51"/>
      <c r="Q76" s="51"/>
      <c r="R76" s="54" t="str">
        <f>IF(P76="","",T76*M76*LOOKUP(RIGHT($D$2,3),定数!$A$6:$A$13,定数!$B$6:$B$13))</f>
        <v/>
      </c>
      <c r="S76" s="54"/>
      <c r="T76" s="55" t="str">
        <f t="shared" ref="T76:T108" si="14">IF(P76="","",IF(G76="買",(P76-H76),(H76-P76))*IF(RIGHT($D$2,3)="JPY",100,10000))</f>
        <v/>
      </c>
      <c r="U76" s="55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15">
      <c r="B77" s="40">
        <v>69</v>
      </c>
      <c r="C77" s="50" t="str">
        <f t="shared" si="10"/>
        <v/>
      </c>
      <c r="D77" s="50"/>
      <c r="E77" s="40"/>
      <c r="F77" s="8"/>
      <c r="G77" s="40"/>
      <c r="H77" s="51"/>
      <c r="I77" s="51"/>
      <c r="J77" s="40"/>
      <c r="K77" s="52" t="str">
        <f t="shared" si="12"/>
        <v/>
      </c>
      <c r="L77" s="53"/>
      <c r="M77" s="6" t="str">
        <f>IF(J77="","",(K77/J77)/LOOKUP(RIGHT($D$2,3),定数!$A$6:$A$13,定数!$B$6:$B$13))</f>
        <v/>
      </c>
      <c r="N77" s="40"/>
      <c r="O77" s="8"/>
      <c r="P77" s="51"/>
      <c r="Q77" s="51"/>
      <c r="R77" s="54" t="str">
        <f>IF(P77="","",T77*M77*LOOKUP(RIGHT($D$2,3),定数!$A$6:$A$13,定数!$B$6:$B$13))</f>
        <v/>
      </c>
      <c r="S77" s="54"/>
      <c r="T77" s="55" t="str">
        <f t="shared" si="14"/>
        <v/>
      </c>
      <c r="U77" s="55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15">
      <c r="B78" s="40">
        <v>70</v>
      </c>
      <c r="C78" s="50" t="str">
        <f t="shared" si="10"/>
        <v/>
      </c>
      <c r="D78" s="50"/>
      <c r="E78" s="40"/>
      <c r="F78" s="8"/>
      <c r="G78" s="40"/>
      <c r="H78" s="51"/>
      <c r="I78" s="51"/>
      <c r="J78" s="40"/>
      <c r="K78" s="52" t="str">
        <f t="shared" si="12"/>
        <v/>
      </c>
      <c r="L78" s="53"/>
      <c r="M78" s="6" t="str">
        <f>IF(J78="","",(K78/J78)/LOOKUP(RIGHT($D$2,3),定数!$A$6:$A$13,定数!$B$6:$B$13))</f>
        <v/>
      </c>
      <c r="N78" s="40"/>
      <c r="O78" s="8"/>
      <c r="P78" s="51"/>
      <c r="Q78" s="51"/>
      <c r="R78" s="54" t="str">
        <f>IF(P78="","",T78*M78*LOOKUP(RIGHT($D$2,3),定数!$A$6:$A$13,定数!$B$6:$B$13))</f>
        <v/>
      </c>
      <c r="S78" s="54"/>
      <c r="T78" s="55" t="str">
        <f t="shared" si="14"/>
        <v/>
      </c>
      <c r="U78" s="55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15">
      <c r="B79" s="40">
        <v>71</v>
      </c>
      <c r="C79" s="50" t="str">
        <f t="shared" si="10"/>
        <v/>
      </c>
      <c r="D79" s="50"/>
      <c r="E79" s="40"/>
      <c r="F79" s="8"/>
      <c r="G79" s="40"/>
      <c r="H79" s="51"/>
      <c r="I79" s="51"/>
      <c r="J79" s="40"/>
      <c r="K79" s="52" t="str">
        <f t="shared" si="12"/>
        <v/>
      </c>
      <c r="L79" s="53"/>
      <c r="M79" s="6" t="str">
        <f>IF(J79="","",(K79/J79)/LOOKUP(RIGHT($D$2,3),定数!$A$6:$A$13,定数!$B$6:$B$13))</f>
        <v/>
      </c>
      <c r="N79" s="40"/>
      <c r="O79" s="8"/>
      <c r="P79" s="51"/>
      <c r="Q79" s="51"/>
      <c r="R79" s="54" t="str">
        <f>IF(P79="","",T79*M79*LOOKUP(RIGHT($D$2,3),定数!$A$6:$A$13,定数!$B$6:$B$13))</f>
        <v/>
      </c>
      <c r="S79" s="54"/>
      <c r="T79" s="55" t="str">
        <f t="shared" si="14"/>
        <v/>
      </c>
      <c r="U79" s="55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15">
      <c r="B80" s="40">
        <v>72</v>
      </c>
      <c r="C80" s="50" t="str">
        <f t="shared" si="10"/>
        <v/>
      </c>
      <c r="D80" s="50"/>
      <c r="E80" s="40"/>
      <c r="F80" s="8"/>
      <c r="G80" s="40"/>
      <c r="H80" s="51"/>
      <c r="I80" s="51"/>
      <c r="J80" s="40"/>
      <c r="K80" s="52" t="str">
        <f t="shared" si="12"/>
        <v/>
      </c>
      <c r="L80" s="53"/>
      <c r="M80" s="6" t="str">
        <f>IF(J80="","",(K80/J80)/LOOKUP(RIGHT($D$2,3),定数!$A$6:$A$13,定数!$B$6:$B$13))</f>
        <v/>
      </c>
      <c r="N80" s="40"/>
      <c r="O80" s="8"/>
      <c r="P80" s="51"/>
      <c r="Q80" s="51"/>
      <c r="R80" s="54" t="str">
        <f>IF(P80="","",T80*M80*LOOKUP(RIGHT($D$2,3),定数!$A$6:$A$13,定数!$B$6:$B$13))</f>
        <v/>
      </c>
      <c r="S80" s="54"/>
      <c r="T80" s="55" t="str">
        <f t="shared" si="14"/>
        <v/>
      </c>
      <c r="U80" s="55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15">
      <c r="B81" s="40">
        <v>73</v>
      </c>
      <c r="C81" s="50" t="str">
        <f t="shared" si="10"/>
        <v/>
      </c>
      <c r="D81" s="50"/>
      <c r="E81" s="40"/>
      <c r="F81" s="8"/>
      <c r="G81" s="40"/>
      <c r="H81" s="51"/>
      <c r="I81" s="51"/>
      <c r="J81" s="40"/>
      <c r="K81" s="52" t="str">
        <f t="shared" si="12"/>
        <v/>
      </c>
      <c r="L81" s="53"/>
      <c r="M81" s="6" t="str">
        <f>IF(J81="","",(K81/J81)/LOOKUP(RIGHT($D$2,3),定数!$A$6:$A$13,定数!$B$6:$B$13))</f>
        <v/>
      </c>
      <c r="N81" s="40"/>
      <c r="O81" s="8"/>
      <c r="P81" s="51"/>
      <c r="Q81" s="51"/>
      <c r="R81" s="54" t="str">
        <f>IF(P81="","",T81*M81*LOOKUP(RIGHT($D$2,3),定数!$A$6:$A$13,定数!$B$6:$B$13))</f>
        <v/>
      </c>
      <c r="S81" s="54"/>
      <c r="T81" s="55" t="str">
        <f t="shared" si="14"/>
        <v/>
      </c>
      <c r="U81" s="55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15">
      <c r="B82" s="40">
        <v>74</v>
      </c>
      <c r="C82" s="50" t="str">
        <f t="shared" si="10"/>
        <v/>
      </c>
      <c r="D82" s="50"/>
      <c r="E82" s="40"/>
      <c r="F82" s="8"/>
      <c r="G82" s="40"/>
      <c r="H82" s="51"/>
      <c r="I82" s="51"/>
      <c r="J82" s="40"/>
      <c r="K82" s="52" t="str">
        <f t="shared" si="12"/>
        <v/>
      </c>
      <c r="L82" s="53"/>
      <c r="M82" s="6" t="str">
        <f>IF(J82="","",(K82/J82)/LOOKUP(RIGHT($D$2,3),定数!$A$6:$A$13,定数!$B$6:$B$13))</f>
        <v/>
      </c>
      <c r="N82" s="40"/>
      <c r="O82" s="8"/>
      <c r="P82" s="51"/>
      <c r="Q82" s="51"/>
      <c r="R82" s="54" t="str">
        <f>IF(P82="","",T82*M82*LOOKUP(RIGHT($D$2,3),定数!$A$6:$A$13,定数!$B$6:$B$13))</f>
        <v/>
      </c>
      <c r="S82" s="54"/>
      <c r="T82" s="55" t="str">
        <f t="shared" si="14"/>
        <v/>
      </c>
      <c r="U82" s="55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15">
      <c r="B83" s="40">
        <v>75</v>
      </c>
      <c r="C83" s="50" t="str">
        <f t="shared" si="10"/>
        <v/>
      </c>
      <c r="D83" s="50"/>
      <c r="E83" s="40"/>
      <c r="F83" s="8"/>
      <c r="G83" s="40"/>
      <c r="H83" s="51"/>
      <c r="I83" s="51"/>
      <c r="J83" s="40"/>
      <c r="K83" s="52" t="str">
        <f t="shared" si="12"/>
        <v/>
      </c>
      <c r="L83" s="53"/>
      <c r="M83" s="6" t="str">
        <f>IF(J83="","",(K83/J83)/LOOKUP(RIGHT($D$2,3),定数!$A$6:$A$13,定数!$B$6:$B$13))</f>
        <v/>
      </c>
      <c r="N83" s="40"/>
      <c r="O83" s="8"/>
      <c r="P83" s="51"/>
      <c r="Q83" s="51"/>
      <c r="R83" s="54" t="str">
        <f>IF(P83="","",T83*M83*LOOKUP(RIGHT($D$2,3),定数!$A$6:$A$13,定数!$B$6:$B$13))</f>
        <v/>
      </c>
      <c r="S83" s="54"/>
      <c r="T83" s="55" t="str">
        <f t="shared" si="14"/>
        <v/>
      </c>
      <c r="U83" s="55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15">
      <c r="B84" s="40">
        <v>76</v>
      </c>
      <c r="C84" s="50" t="str">
        <f t="shared" si="10"/>
        <v/>
      </c>
      <c r="D84" s="50"/>
      <c r="E84" s="40"/>
      <c r="F84" s="8"/>
      <c r="G84" s="40"/>
      <c r="H84" s="51"/>
      <c r="I84" s="51"/>
      <c r="J84" s="40"/>
      <c r="K84" s="52" t="str">
        <f t="shared" si="12"/>
        <v/>
      </c>
      <c r="L84" s="53"/>
      <c r="M84" s="6" t="str">
        <f>IF(J84="","",(K84/J84)/LOOKUP(RIGHT($D$2,3),定数!$A$6:$A$13,定数!$B$6:$B$13))</f>
        <v/>
      </c>
      <c r="N84" s="40"/>
      <c r="O84" s="8"/>
      <c r="P84" s="51"/>
      <c r="Q84" s="51"/>
      <c r="R84" s="54" t="str">
        <f>IF(P84="","",T84*M84*LOOKUP(RIGHT($D$2,3),定数!$A$6:$A$13,定数!$B$6:$B$13))</f>
        <v/>
      </c>
      <c r="S84" s="54"/>
      <c r="T84" s="55" t="str">
        <f t="shared" si="14"/>
        <v/>
      </c>
      <c r="U84" s="55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15">
      <c r="B85" s="40">
        <v>77</v>
      </c>
      <c r="C85" s="50" t="str">
        <f t="shared" si="10"/>
        <v/>
      </c>
      <c r="D85" s="50"/>
      <c r="E85" s="40"/>
      <c r="F85" s="8"/>
      <c r="G85" s="40"/>
      <c r="H85" s="51"/>
      <c r="I85" s="51"/>
      <c r="J85" s="40"/>
      <c r="K85" s="52" t="str">
        <f t="shared" si="12"/>
        <v/>
      </c>
      <c r="L85" s="53"/>
      <c r="M85" s="6" t="str">
        <f>IF(J85="","",(K85/J85)/LOOKUP(RIGHT($D$2,3),定数!$A$6:$A$13,定数!$B$6:$B$13))</f>
        <v/>
      </c>
      <c r="N85" s="40"/>
      <c r="O85" s="8"/>
      <c r="P85" s="51"/>
      <c r="Q85" s="51"/>
      <c r="R85" s="54" t="str">
        <f>IF(P85="","",T85*M85*LOOKUP(RIGHT($D$2,3),定数!$A$6:$A$13,定数!$B$6:$B$13))</f>
        <v/>
      </c>
      <c r="S85" s="54"/>
      <c r="T85" s="55" t="str">
        <f t="shared" si="14"/>
        <v/>
      </c>
      <c r="U85" s="55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15">
      <c r="B86" s="40">
        <v>78</v>
      </c>
      <c r="C86" s="50" t="str">
        <f t="shared" si="10"/>
        <v/>
      </c>
      <c r="D86" s="50"/>
      <c r="E86" s="40"/>
      <c r="F86" s="8"/>
      <c r="G86" s="40"/>
      <c r="H86" s="51"/>
      <c r="I86" s="51"/>
      <c r="J86" s="40"/>
      <c r="K86" s="52" t="str">
        <f t="shared" si="12"/>
        <v/>
      </c>
      <c r="L86" s="53"/>
      <c r="M86" s="6" t="str">
        <f>IF(J86="","",(K86/J86)/LOOKUP(RIGHT($D$2,3),定数!$A$6:$A$13,定数!$B$6:$B$13))</f>
        <v/>
      </c>
      <c r="N86" s="40"/>
      <c r="O86" s="8"/>
      <c r="P86" s="51"/>
      <c r="Q86" s="51"/>
      <c r="R86" s="54" t="str">
        <f>IF(P86="","",T86*M86*LOOKUP(RIGHT($D$2,3),定数!$A$6:$A$13,定数!$B$6:$B$13))</f>
        <v/>
      </c>
      <c r="S86" s="54"/>
      <c r="T86" s="55" t="str">
        <f t="shared" si="14"/>
        <v/>
      </c>
      <c r="U86" s="55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15">
      <c r="B87" s="40">
        <v>79</v>
      </c>
      <c r="C87" s="50" t="str">
        <f t="shared" si="10"/>
        <v/>
      </c>
      <c r="D87" s="50"/>
      <c r="E87" s="40"/>
      <c r="F87" s="8"/>
      <c r="G87" s="40"/>
      <c r="H87" s="51"/>
      <c r="I87" s="51"/>
      <c r="J87" s="40"/>
      <c r="K87" s="52" t="str">
        <f t="shared" si="12"/>
        <v/>
      </c>
      <c r="L87" s="53"/>
      <c r="M87" s="6" t="str">
        <f>IF(J87="","",(K87/J87)/LOOKUP(RIGHT($D$2,3),定数!$A$6:$A$13,定数!$B$6:$B$13))</f>
        <v/>
      </c>
      <c r="N87" s="40"/>
      <c r="O87" s="8"/>
      <c r="P87" s="51"/>
      <c r="Q87" s="51"/>
      <c r="R87" s="54" t="str">
        <f>IF(P87="","",T87*M87*LOOKUP(RIGHT($D$2,3),定数!$A$6:$A$13,定数!$B$6:$B$13))</f>
        <v/>
      </c>
      <c r="S87" s="54"/>
      <c r="T87" s="55" t="str">
        <f t="shared" si="14"/>
        <v/>
      </c>
      <c r="U87" s="55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15">
      <c r="B88" s="40">
        <v>80</v>
      </c>
      <c r="C88" s="50" t="str">
        <f t="shared" si="10"/>
        <v/>
      </c>
      <c r="D88" s="50"/>
      <c r="E88" s="40"/>
      <c r="F88" s="8"/>
      <c r="G88" s="40"/>
      <c r="H88" s="51"/>
      <c r="I88" s="51"/>
      <c r="J88" s="40"/>
      <c r="K88" s="52" t="str">
        <f t="shared" si="12"/>
        <v/>
      </c>
      <c r="L88" s="53"/>
      <c r="M88" s="6" t="str">
        <f>IF(J88="","",(K88/J88)/LOOKUP(RIGHT($D$2,3),定数!$A$6:$A$13,定数!$B$6:$B$13))</f>
        <v/>
      </c>
      <c r="N88" s="40"/>
      <c r="O88" s="8"/>
      <c r="P88" s="51"/>
      <c r="Q88" s="51"/>
      <c r="R88" s="54" t="str">
        <f>IF(P88="","",T88*M88*LOOKUP(RIGHT($D$2,3),定数!$A$6:$A$13,定数!$B$6:$B$13))</f>
        <v/>
      </c>
      <c r="S88" s="54"/>
      <c r="T88" s="55" t="str">
        <f t="shared" si="14"/>
        <v/>
      </c>
      <c r="U88" s="55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15">
      <c r="B89" s="40">
        <v>81</v>
      </c>
      <c r="C89" s="50" t="str">
        <f t="shared" si="10"/>
        <v/>
      </c>
      <c r="D89" s="50"/>
      <c r="E89" s="40"/>
      <c r="F89" s="8"/>
      <c r="G89" s="40"/>
      <c r="H89" s="51"/>
      <c r="I89" s="51"/>
      <c r="J89" s="40"/>
      <c r="K89" s="52" t="str">
        <f t="shared" si="12"/>
        <v/>
      </c>
      <c r="L89" s="53"/>
      <c r="M89" s="6" t="str">
        <f>IF(J89="","",(K89/J89)/LOOKUP(RIGHT($D$2,3),定数!$A$6:$A$13,定数!$B$6:$B$13))</f>
        <v/>
      </c>
      <c r="N89" s="40"/>
      <c r="O89" s="8"/>
      <c r="P89" s="51"/>
      <c r="Q89" s="51"/>
      <c r="R89" s="54" t="str">
        <f>IF(P89="","",T89*M89*LOOKUP(RIGHT($D$2,3),定数!$A$6:$A$13,定数!$B$6:$B$13))</f>
        <v/>
      </c>
      <c r="S89" s="54"/>
      <c r="T89" s="55" t="str">
        <f t="shared" si="14"/>
        <v/>
      </c>
      <c r="U89" s="55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15">
      <c r="B90" s="40">
        <v>82</v>
      </c>
      <c r="C90" s="50" t="str">
        <f t="shared" si="10"/>
        <v/>
      </c>
      <c r="D90" s="50"/>
      <c r="E90" s="40"/>
      <c r="F90" s="8"/>
      <c r="G90" s="40"/>
      <c r="H90" s="51"/>
      <c r="I90" s="51"/>
      <c r="J90" s="40"/>
      <c r="K90" s="52" t="str">
        <f t="shared" si="12"/>
        <v/>
      </c>
      <c r="L90" s="53"/>
      <c r="M90" s="6" t="str">
        <f>IF(J90="","",(K90/J90)/LOOKUP(RIGHT($D$2,3),定数!$A$6:$A$13,定数!$B$6:$B$13))</f>
        <v/>
      </c>
      <c r="N90" s="40"/>
      <c r="O90" s="8"/>
      <c r="P90" s="51"/>
      <c r="Q90" s="51"/>
      <c r="R90" s="54" t="str">
        <f>IF(P90="","",T90*M90*LOOKUP(RIGHT($D$2,3),定数!$A$6:$A$13,定数!$B$6:$B$13))</f>
        <v/>
      </c>
      <c r="S90" s="54"/>
      <c r="T90" s="55" t="str">
        <f t="shared" si="14"/>
        <v/>
      </c>
      <c r="U90" s="55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15">
      <c r="B91" s="40">
        <v>83</v>
      </c>
      <c r="C91" s="50" t="str">
        <f t="shared" si="10"/>
        <v/>
      </c>
      <c r="D91" s="50"/>
      <c r="E91" s="40"/>
      <c r="F91" s="8"/>
      <c r="G91" s="40"/>
      <c r="H91" s="51"/>
      <c r="I91" s="51"/>
      <c r="J91" s="40"/>
      <c r="K91" s="52" t="str">
        <f t="shared" si="12"/>
        <v/>
      </c>
      <c r="L91" s="53"/>
      <c r="M91" s="6" t="str">
        <f>IF(J91="","",(K91/J91)/LOOKUP(RIGHT($D$2,3),定数!$A$6:$A$13,定数!$B$6:$B$13))</f>
        <v/>
      </c>
      <c r="N91" s="40"/>
      <c r="O91" s="8"/>
      <c r="P91" s="51"/>
      <c r="Q91" s="51"/>
      <c r="R91" s="54" t="str">
        <f>IF(P91="","",T91*M91*LOOKUP(RIGHT($D$2,3),定数!$A$6:$A$13,定数!$B$6:$B$13))</f>
        <v/>
      </c>
      <c r="S91" s="54"/>
      <c r="T91" s="55" t="str">
        <f t="shared" si="14"/>
        <v/>
      </c>
      <c r="U91" s="55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15">
      <c r="B92" s="40">
        <v>84</v>
      </c>
      <c r="C92" s="50" t="str">
        <f t="shared" si="10"/>
        <v/>
      </c>
      <c r="D92" s="50"/>
      <c r="E92" s="40"/>
      <c r="F92" s="8"/>
      <c r="G92" s="40"/>
      <c r="H92" s="51"/>
      <c r="I92" s="51"/>
      <c r="J92" s="40"/>
      <c r="K92" s="52" t="str">
        <f t="shared" si="12"/>
        <v/>
      </c>
      <c r="L92" s="53"/>
      <c r="M92" s="6" t="str">
        <f>IF(J92="","",(K92/J92)/LOOKUP(RIGHT($D$2,3),定数!$A$6:$A$13,定数!$B$6:$B$13))</f>
        <v/>
      </c>
      <c r="N92" s="40"/>
      <c r="O92" s="8"/>
      <c r="P92" s="51"/>
      <c r="Q92" s="51"/>
      <c r="R92" s="54" t="str">
        <f>IF(P92="","",T92*M92*LOOKUP(RIGHT($D$2,3),定数!$A$6:$A$13,定数!$B$6:$B$13))</f>
        <v/>
      </c>
      <c r="S92" s="54"/>
      <c r="T92" s="55" t="str">
        <f t="shared" si="14"/>
        <v/>
      </c>
      <c r="U92" s="55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15">
      <c r="B93" s="40">
        <v>85</v>
      </c>
      <c r="C93" s="50" t="str">
        <f t="shared" si="10"/>
        <v/>
      </c>
      <c r="D93" s="50"/>
      <c r="E93" s="40"/>
      <c r="F93" s="8"/>
      <c r="G93" s="40"/>
      <c r="H93" s="51"/>
      <c r="I93" s="51"/>
      <c r="J93" s="40"/>
      <c r="K93" s="52" t="str">
        <f t="shared" si="12"/>
        <v/>
      </c>
      <c r="L93" s="53"/>
      <c r="M93" s="6" t="str">
        <f>IF(J93="","",(K93/J93)/LOOKUP(RIGHT($D$2,3),定数!$A$6:$A$13,定数!$B$6:$B$13))</f>
        <v/>
      </c>
      <c r="N93" s="40"/>
      <c r="O93" s="8"/>
      <c r="P93" s="51"/>
      <c r="Q93" s="51"/>
      <c r="R93" s="54" t="str">
        <f>IF(P93="","",T93*M93*LOOKUP(RIGHT($D$2,3),定数!$A$6:$A$13,定数!$B$6:$B$13))</f>
        <v/>
      </c>
      <c r="S93" s="54"/>
      <c r="T93" s="55" t="str">
        <f t="shared" si="14"/>
        <v/>
      </c>
      <c r="U93" s="55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15">
      <c r="B94" s="40">
        <v>86</v>
      </c>
      <c r="C94" s="50" t="str">
        <f t="shared" si="10"/>
        <v/>
      </c>
      <c r="D94" s="50"/>
      <c r="E94" s="40"/>
      <c r="F94" s="8"/>
      <c r="G94" s="40"/>
      <c r="H94" s="51"/>
      <c r="I94" s="51"/>
      <c r="J94" s="40"/>
      <c r="K94" s="52" t="str">
        <f t="shared" si="12"/>
        <v/>
      </c>
      <c r="L94" s="53"/>
      <c r="M94" s="6" t="str">
        <f>IF(J94="","",(K94/J94)/LOOKUP(RIGHT($D$2,3),定数!$A$6:$A$13,定数!$B$6:$B$13))</f>
        <v/>
      </c>
      <c r="N94" s="40"/>
      <c r="O94" s="8"/>
      <c r="P94" s="51"/>
      <c r="Q94" s="51"/>
      <c r="R94" s="54" t="str">
        <f>IF(P94="","",T94*M94*LOOKUP(RIGHT($D$2,3),定数!$A$6:$A$13,定数!$B$6:$B$13))</f>
        <v/>
      </c>
      <c r="S94" s="54"/>
      <c r="T94" s="55" t="str">
        <f t="shared" si="14"/>
        <v/>
      </c>
      <c r="U94" s="55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15">
      <c r="B95" s="40">
        <v>87</v>
      </c>
      <c r="C95" s="50" t="str">
        <f t="shared" si="10"/>
        <v/>
      </c>
      <c r="D95" s="50"/>
      <c r="E95" s="40"/>
      <c r="F95" s="8"/>
      <c r="G95" s="40"/>
      <c r="H95" s="51"/>
      <c r="I95" s="51"/>
      <c r="J95" s="40"/>
      <c r="K95" s="52" t="str">
        <f t="shared" si="12"/>
        <v/>
      </c>
      <c r="L95" s="53"/>
      <c r="M95" s="6" t="str">
        <f>IF(J95="","",(K95/J95)/LOOKUP(RIGHT($D$2,3),定数!$A$6:$A$13,定数!$B$6:$B$13))</f>
        <v/>
      </c>
      <c r="N95" s="40"/>
      <c r="O95" s="8"/>
      <c r="P95" s="51"/>
      <c r="Q95" s="51"/>
      <c r="R95" s="54" t="str">
        <f>IF(P95="","",T95*M95*LOOKUP(RIGHT($D$2,3),定数!$A$6:$A$13,定数!$B$6:$B$13))</f>
        <v/>
      </c>
      <c r="S95" s="54"/>
      <c r="T95" s="55" t="str">
        <f t="shared" si="14"/>
        <v/>
      </c>
      <c r="U95" s="55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15">
      <c r="B96" s="40">
        <v>88</v>
      </c>
      <c r="C96" s="50" t="str">
        <f t="shared" si="10"/>
        <v/>
      </c>
      <c r="D96" s="50"/>
      <c r="E96" s="40"/>
      <c r="F96" s="8"/>
      <c r="G96" s="40"/>
      <c r="H96" s="51"/>
      <c r="I96" s="51"/>
      <c r="J96" s="40"/>
      <c r="K96" s="52" t="str">
        <f t="shared" si="12"/>
        <v/>
      </c>
      <c r="L96" s="53"/>
      <c r="M96" s="6" t="str">
        <f>IF(J96="","",(K96/J96)/LOOKUP(RIGHT($D$2,3),定数!$A$6:$A$13,定数!$B$6:$B$13))</f>
        <v/>
      </c>
      <c r="N96" s="40"/>
      <c r="O96" s="8"/>
      <c r="P96" s="51"/>
      <c r="Q96" s="51"/>
      <c r="R96" s="54" t="str">
        <f>IF(P96="","",T96*M96*LOOKUP(RIGHT($D$2,3),定数!$A$6:$A$13,定数!$B$6:$B$13))</f>
        <v/>
      </c>
      <c r="S96" s="54"/>
      <c r="T96" s="55" t="str">
        <f t="shared" si="14"/>
        <v/>
      </c>
      <c r="U96" s="55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15">
      <c r="B97" s="40">
        <v>89</v>
      </c>
      <c r="C97" s="50" t="str">
        <f t="shared" si="10"/>
        <v/>
      </c>
      <c r="D97" s="50"/>
      <c r="E97" s="40"/>
      <c r="F97" s="8"/>
      <c r="G97" s="40"/>
      <c r="H97" s="51"/>
      <c r="I97" s="51"/>
      <c r="J97" s="40"/>
      <c r="K97" s="52" t="str">
        <f t="shared" si="12"/>
        <v/>
      </c>
      <c r="L97" s="53"/>
      <c r="M97" s="6" t="str">
        <f>IF(J97="","",(K97/J97)/LOOKUP(RIGHT($D$2,3),定数!$A$6:$A$13,定数!$B$6:$B$13))</f>
        <v/>
      </c>
      <c r="N97" s="40"/>
      <c r="O97" s="8"/>
      <c r="P97" s="51"/>
      <c r="Q97" s="51"/>
      <c r="R97" s="54" t="str">
        <f>IF(P97="","",T97*M97*LOOKUP(RIGHT($D$2,3),定数!$A$6:$A$13,定数!$B$6:$B$13))</f>
        <v/>
      </c>
      <c r="S97" s="54"/>
      <c r="T97" s="55" t="str">
        <f t="shared" si="14"/>
        <v/>
      </c>
      <c r="U97" s="55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15">
      <c r="B98" s="40">
        <v>90</v>
      </c>
      <c r="C98" s="50" t="str">
        <f t="shared" si="10"/>
        <v/>
      </c>
      <c r="D98" s="50"/>
      <c r="E98" s="40"/>
      <c r="F98" s="8"/>
      <c r="G98" s="40"/>
      <c r="H98" s="51"/>
      <c r="I98" s="51"/>
      <c r="J98" s="40"/>
      <c r="K98" s="52" t="str">
        <f t="shared" si="12"/>
        <v/>
      </c>
      <c r="L98" s="53"/>
      <c r="M98" s="6" t="str">
        <f>IF(J98="","",(K98/J98)/LOOKUP(RIGHT($D$2,3),定数!$A$6:$A$13,定数!$B$6:$B$13))</f>
        <v/>
      </c>
      <c r="N98" s="40"/>
      <c r="O98" s="8"/>
      <c r="P98" s="51"/>
      <c r="Q98" s="51"/>
      <c r="R98" s="54" t="str">
        <f>IF(P98="","",T98*M98*LOOKUP(RIGHT($D$2,3),定数!$A$6:$A$13,定数!$B$6:$B$13))</f>
        <v/>
      </c>
      <c r="S98" s="54"/>
      <c r="T98" s="55" t="str">
        <f t="shared" si="14"/>
        <v/>
      </c>
      <c r="U98" s="55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15">
      <c r="B99" s="40">
        <v>91</v>
      </c>
      <c r="C99" s="50" t="str">
        <f t="shared" si="10"/>
        <v/>
      </c>
      <c r="D99" s="50"/>
      <c r="E99" s="40"/>
      <c r="F99" s="8"/>
      <c r="G99" s="40"/>
      <c r="H99" s="51"/>
      <c r="I99" s="51"/>
      <c r="J99" s="40"/>
      <c r="K99" s="52" t="str">
        <f t="shared" si="12"/>
        <v/>
      </c>
      <c r="L99" s="53"/>
      <c r="M99" s="6" t="str">
        <f>IF(J99="","",(K99/J99)/LOOKUP(RIGHT($D$2,3),定数!$A$6:$A$13,定数!$B$6:$B$13))</f>
        <v/>
      </c>
      <c r="N99" s="40"/>
      <c r="O99" s="8"/>
      <c r="P99" s="51"/>
      <c r="Q99" s="51"/>
      <c r="R99" s="54" t="str">
        <f>IF(P99="","",T99*M99*LOOKUP(RIGHT($D$2,3),定数!$A$6:$A$13,定数!$B$6:$B$13))</f>
        <v/>
      </c>
      <c r="S99" s="54"/>
      <c r="T99" s="55" t="str">
        <f t="shared" si="14"/>
        <v/>
      </c>
      <c r="U99" s="55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15">
      <c r="B100" s="40">
        <v>92</v>
      </c>
      <c r="C100" s="50" t="str">
        <f t="shared" si="10"/>
        <v/>
      </c>
      <c r="D100" s="50"/>
      <c r="E100" s="40"/>
      <c r="F100" s="8"/>
      <c r="G100" s="40"/>
      <c r="H100" s="51"/>
      <c r="I100" s="51"/>
      <c r="J100" s="40"/>
      <c r="K100" s="52" t="str">
        <f t="shared" si="12"/>
        <v/>
      </c>
      <c r="L100" s="53"/>
      <c r="M100" s="6" t="str">
        <f>IF(J100="","",(K100/J100)/LOOKUP(RIGHT($D$2,3),定数!$A$6:$A$13,定数!$B$6:$B$13))</f>
        <v/>
      </c>
      <c r="N100" s="40"/>
      <c r="O100" s="8"/>
      <c r="P100" s="51"/>
      <c r="Q100" s="51"/>
      <c r="R100" s="54" t="str">
        <f>IF(P100="","",T100*M100*LOOKUP(RIGHT($D$2,3),定数!$A$6:$A$13,定数!$B$6:$B$13))</f>
        <v/>
      </c>
      <c r="S100" s="54"/>
      <c r="T100" s="55" t="str">
        <f t="shared" si="14"/>
        <v/>
      </c>
      <c r="U100" s="55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15">
      <c r="B101" s="40">
        <v>93</v>
      </c>
      <c r="C101" s="50" t="str">
        <f t="shared" si="10"/>
        <v/>
      </c>
      <c r="D101" s="50"/>
      <c r="E101" s="40"/>
      <c r="F101" s="8"/>
      <c r="G101" s="40"/>
      <c r="H101" s="51"/>
      <c r="I101" s="51"/>
      <c r="J101" s="40"/>
      <c r="K101" s="52" t="str">
        <f t="shared" si="12"/>
        <v/>
      </c>
      <c r="L101" s="53"/>
      <c r="M101" s="6" t="str">
        <f>IF(J101="","",(K101/J101)/LOOKUP(RIGHT($D$2,3),定数!$A$6:$A$13,定数!$B$6:$B$13))</f>
        <v/>
      </c>
      <c r="N101" s="40"/>
      <c r="O101" s="8"/>
      <c r="P101" s="51"/>
      <c r="Q101" s="51"/>
      <c r="R101" s="54" t="str">
        <f>IF(P101="","",T101*M101*LOOKUP(RIGHT($D$2,3),定数!$A$6:$A$13,定数!$B$6:$B$13))</f>
        <v/>
      </c>
      <c r="S101" s="54"/>
      <c r="T101" s="55" t="str">
        <f t="shared" si="14"/>
        <v/>
      </c>
      <c r="U101" s="55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15">
      <c r="B102" s="40">
        <v>94</v>
      </c>
      <c r="C102" s="50" t="str">
        <f t="shared" si="10"/>
        <v/>
      </c>
      <c r="D102" s="50"/>
      <c r="E102" s="40"/>
      <c r="F102" s="8"/>
      <c r="G102" s="40"/>
      <c r="H102" s="51"/>
      <c r="I102" s="51"/>
      <c r="J102" s="40"/>
      <c r="K102" s="52" t="str">
        <f t="shared" si="12"/>
        <v/>
      </c>
      <c r="L102" s="53"/>
      <c r="M102" s="6" t="str">
        <f>IF(J102="","",(K102/J102)/LOOKUP(RIGHT($D$2,3),定数!$A$6:$A$13,定数!$B$6:$B$13))</f>
        <v/>
      </c>
      <c r="N102" s="40"/>
      <c r="O102" s="8"/>
      <c r="P102" s="51"/>
      <c r="Q102" s="51"/>
      <c r="R102" s="54" t="str">
        <f>IF(P102="","",T102*M102*LOOKUP(RIGHT($D$2,3),定数!$A$6:$A$13,定数!$B$6:$B$13))</f>
        <v/>
      </c>
      <c r="S102" s="54"/>
      <c r="T102" s="55" t="str">
        <f t="shared" si="14"/>
        <v/>
      </c>
      <c r="U102" s="55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15">
      <c r="B103" s="40">
        <v>95</v>
      </c>
      <c r="C103" s="50" t="str">
        <f t="shared" si="10"/>
        <v/>
      </c>
      <c r="D103" s="50"/>
      <c r="E103" s="40"/>
      <c r="F103" s="8"/>
      <c r="G103" s="40"/>
      <c r="H103" s="51"/>
      <c r="I103" s="51"/>
      <c r="J103" s="40"/>
      <c r="K103" s="52" t="str">
        <f t="shared" si="12"/>
        <v/>
      </c>
      <c r="L103" s="53"/>
      <c r="M103" s="6" t="str">
        <f>IF(J103="","",(K103/J103)/LOOKUP(RIGHT($D$2,3),定数!$A$6:$A$13,定数!$B$6:$B$13))</f>
        <v/>
      </c>
      <c r="N103" s="40"/>
      <c r="O103" s="8"/>
      <c r="P103" s="51"/>
      <c r="Q103" s="51"/>
      <c r="R103" s="54" t="str">
        <f>IF(P103="","",T103*M103*LOOKUP(RIGHT($D$2,3),定数!$A$6:$A$13,定数!$B$6:$B$13))</f>
        <v/>
      </c>
      <c r="S103" s="54"/>
      <c r="T103" s="55" t="str">
        <f t="shared" si="14"/>
        <v/>
      </c>
      <c r="U103" s="55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15">
      <c r="B104" s="40">
        <v>96</v>
      </c>
      <c r="C104" s="50" t="str">
        <f t="shared" si="10"/>
        <v/>
      </c>
      <c r="D104" s="50"/>
      <c r="E104" s="40"/>
      <c r="F104" s="8"/>
      <c r="G104" s="40"/>
      <c r="H104" s="51"/>
      <c r="I104" s="51"/>
      <c r="J104" s="40"/>
      <c r="K104" s="52" t="str">
        <f t="shared" si="12"/>
        <v/>
      </c>
      <c r="L104" s="53"/>
      <c r="M104" s="6" t="str">
        <f>IF(J104="","",(K104/J104)/LOOKUP(RIGHT($D$2,3),定数!$A$6:$A$13,定数!$B$6:$B$13))</f>
        <v/>
      </c>
      <c r="N104" s="40"/>
      <c r="O104" s="8"/>
      <c r="P104" s="51"/>
      <c r="Q104" s="51"/>
      <c r="R104" s="54" t="str">
        <f>IF(P104="","",T104*M104*LOOKUP(RIGHT($D$2,3),定数!$A$6:$A$13,定数!$B$6:$B$13))</f>
        <v/>
      </c>
      <c r="S104" s="54"/>
      <c r="T104" s="55" t="str">
        <f t="shared" si="14"/>
        <v/>
      </c>
      <c r="U104" s="55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15">
      <c r="B105" s="40">
        <v>97</v>
      </c>
      <c r="C105" s="50" t="str">
        <f t="shared" si="10"/>
        <v/>
      </c>
      <c r="D105" s="50"/>
      <c r="E105" s="40"/>
      <c r="F105" s="8"/>
      <c r="G105" s="40"/>
      <c r="H105" s="51"/>
      <c r="I105" s="51"/>
      <c r="J105" s="40"/>
      <c r="K105" s="52" t="str">
        <f t="shared" si="12"/>
        <v/>
      </c>
      <c r="L105" s="53"/>
      <c r="M105" s="6" t="str">
        <f>IF(J105="","",(K105/J105)/LOOKUP(RIGHT($D$2,3),定数!$A$6:$A$13,定数!$B$6:$B$13))</f>
        <v/>
      </c>
      <c r="N105" s="40"/>
      <c r="O105" s="8"/>
      <c r="P105" s="51"/>
      <c r="Q105" s="51"/>
      <c r="R105" s="54" t="str">
        <f>IF(P105="","",T105*M105*LOOKUP(RIGHT($D$2,3),定数!$A$6:$A$13,定数!$B$6:$B$13))</f>
        <v/>
      </c>
      <c r="S105" s="54"/>
      <c r="T105" s="55" t="str">
        <f t="shared" si="14"/>
        <v/>
      </c>
      <c r="U105" s="55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15">
      <c r="B106" s="40">
        <v>98</v>
      </c>
      <c r="C106" s="50" t="str">
        <f t="shared" si="10"/>
        <v/>
      </c>
      <c r="D106" s="50"/>
      <c r="E106" s="40"/>
      <c r="F106" s="8"/>
      <c r="G106" s="40"/>
      <c r="H106" s="51"/>
      <c r="I106" s="51"/>
      <c r="J106" s="40"/>
      <c r="K106" s="52" t="str">
        <f t="shared" si="12"/>
        <v/>
      </c>
      <c r="L106" s="53"/>
      <c r="M106" s="6" t="str">
        <f>IF(J106="","",(K106/J106)/LOOKUP(RIGHT($D$2,3),定数!$A$6:$A$13,定数!$B$6:$B$13))</f>
        <v/>
      </c>
      <c r="N106" s="40"/>
      <c r="O106" s="8"/>
      <c r="P106" s="51"/>
      <c r="Q106" s="51"/>
      <c r="R106" s="54" t="str">
        <f>IF(P106="","",T106*M106*LOOKUP(RIGHT($D$2,3),定数!$A$6:$A$13,定数!$B$6:$B$13))</f>
        <v/>
      </c>
      <c r="S106" s="54"/>
      <c r="T106" s="55" t="str">
        <f t="shared" si="14"/>
        <v/>
      </c>
      <c r="U106" s="55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15">
      <c r="B107" s="40">
        <v>99</v>
      </c>
      <c r="C107" s="50" t="str">
        <f t="shared" si="10"/>
        <v/>
      </c>
      <c r="D107" s="50"/>
      <c r="E107" s="40"/>
      <c r="F107" s="8"/>
      <c r="G107" s="40"/>
      <c r="H107" s="51"/>
      <c r="I107" s="51"/>
      <c r="J107" s="40"/>
      <c r="K107" s="52" t="str">
        <f t="shared" si="12"/>
        <v/>
      </c>
      <c r="L107" s="53"/>
      <c r="M107" s="6" t="str">
        <f>IF(J107="","",(K107/J107)/LOOKUP(RIGHT($D$2,3),定数!$A$6:$A$13,定数!$B$6:$B$13))</f>
        <v/>
      </c>
      <c r="N107" s="40"/>
      <c r="O107" s="8"/>
      <c r="P107" s="51"/>
      <c r="Q107" s="51"/>
      <c r="R107" s="54" t="str">
        <f>IF(P107="","",T107*M107*LOOKUP(RIGHT($D$2,3),定数!$A$6:$A$13,定数!$B$6:$B$13))</f>
        <v/>
      </c>
      <c r="S107" s="54"/>
      <c r="T107" s="55" t="str">
        <f t="shared" si="14"/>
        <v/>
      </c>
      <c r="U107" s="5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15">
      <c r="B108" s="40">
        <v>100</v>
      </c>
      <c r="C108" s="50" t="str">
        <f t="shared" si="10"/>
        <v/>
      </c>
      <c r="D108" s="50"/>
      <c r="E108" s="40"/>
      <c r="F108" s="8"/>
      <c r="G108" s="40"/>
      <c r="H108" s="51"/>
      <c r="I108" s="51"/>
      <c r="J108" s="40"/>
      <c r="K108" s="52" t="str">
        <f t="shared" si="12"/>
        <v/>
      </c>
      <c r="L108" s="53"/>
      <c r="M108" s="6" t="str">
        <f>IF(J108="","",(K108/J108)/LOOKUP(RIGHT($D$2,3),定数!$A$6:$A$13,定数!$B$6:$B$13))</f>
        <v/>
      </c>
      <c r="N108" s="40"/>
      <c r="O108" s="8"/>
      <c r="P108" s="51"/>
      <c r="Q108" s="51"/>
      <c r="R108" s="54" t="str">
        <f>IF(P108="","",T108*M108*LOOKUP(RIGHT($D$2,3),定数!$A$6:$A$13,定数!$B$6:$B$13))</f>
        <v/>
      </c>
      <c r="S108" s="54"/>
      <c r="T108" s="55" t="str">
        <f t="shared" si="14"/>
        <v/>
      </c>
      <c r="U108" s="5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543">
    <mergeCell ref="S3:X3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5:D45"/>
    <mergeCell ref="R45:S45"/>
    <mergeCell ref="T45:U45"/>
    <mergeCell ref="C46:D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R44:S44"/>
    <mergeCell ref="T44:U44"/>
    <mergeCell ref="C49:D49"/>
    <mergeCell ref="R49:S49"/>
    <mergeCell ref="T49:U49"/>
    <mergeCell ref="C50:D50"/>
    <mergeCell ref="R50:S50"/>
    <mergeCell ref="T50:U50"/>
    <mergeCell ref="C47:D47"/>
    <mergeCell ref="R47:S47"/>
    <mergeCell ref="T47:U47"/>
    <mergeCell ref="C48:D48"/>
    <mergeCell ref="R48:S48"/>
    <mergeCell ref="T48:U48"/>
    <mergeCell ref="C53:D53"/>
    <mergeCell ref="R53:S53"/>
    <mergeCell ref="T53:U53"/>
    <mergeCell ref="C54:D54"/>
    <mergeCell ref="R54:S54"/>
    <mergeCell ref="T54:U54"/>
    <mergeCell ref="C51:D51"/>
    <mergeCell ref="R51:S51"/>
    <mergeCell ref="T51:U51"/>
    <mergeCell ref="C52:D52"/>
    <mergeCell ref="R52:S52"/>
    <mergeCell ref="T52:U52"/>
    <mergeCell ref="C57:D57"/>
    <mergeCell ref="R57:S57"/>
    <mergeCell ref="T57:U57"/>
    <mergeCell ref="C58:D58"/>
    <mergeCell ref="R58:S58"/>
    <mergeCell ref="T58:U58"/>
    <mergeCell ref="C55:D55"/>
    <mergeCell ref="R55:S55"/>
    <mergeCell ref="T55:U55"/>
    <mergeCell ref="C56:D56"/>
    <mergeCell ref="R56:S56"/>
    <mergeCell ref="T56:U56"/>
    <mergeCell ref="C61:D61"/>
    <mergeCell ref="R61:S61"/>
    <mergeCell ref="T61:U61"/>
    <mergeCell ref="C62:D62"/>
    <mergeCell ref="R62:S62"/>
    <mergeCell ref="T62:U62"/>
    <mergeCell ref="C59:D59"/>
    <mergeCell ref="R59:S59"/>
    <mergeCell ref="T59:U59"/>
    <mergeCell ref="C60:D60"/>
    <mergeCell ref="R60:S60"/>
    <mergeCell ref="T60:U60"/>
    <mergeCell ref="C65:D65"/>
    <mergeCell ref="R65:S65"/>
    <mergeCell ref="T65:U65"/>
    <mergeCell ref="C66:D66"/>
    <mergeCell ref="R66:S66"/>
    <mergeCell ref="T66:U66"/>
    <mergeCell ref="C63:D63"/>
    <mergeCell ref="R63:S63"/>
    <mergeCell ref="T63:U63"/>
    <mergeCell ref="C64:D64"/>
    <mergeCell ref="R64:S64"/>
    <mergeCell ref="T64:U64"/>
    <mergeCell ref="C69:D69"/>
    <mergeCell ref="R69:S69"/>
    <mergeCell ref="T69:U69"/>
    <mergeCell ref="C70:D70"/>
    <mergeCell ref="R70:S70"/>
    <mergeCell ref="T70:U70"/>
    <mergeCell ref="C67:D67"/>
    <mergeCell ref="R67:S67"/>
    <mergeCell ref="T67:U67"/>
    <mergeCell ref="C68:D68"/>
    <mergeCell ref="R68:S68"/>
    <mergeCell ref="T68:U68"/>
    <mergeCell ref="C73:D73"/>
    <mergeCell ref="R73:S73"/>
    <mergeCell ref="T73:U73"/>
    <mergeCell ref="C74:D74"/>
    <mergeCell ref="R74:S74"/>
    <mergeCell ref="T74:U74"/>
    <mergeCell ref="C71:D71"/>
    <mergeCell ref="R71:S71"/>
    <mergeCell ref="T71:U71"/>
    <mergeCell ref="C72:D72"/>
    <mergeCell ref="R72:S72"/>
    <mergeCell ref="T72:U72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4:G108">
    <cfRule type="cellIs" dxfId="479" priority="525" stopIfTrue="1" operator="equal">
      <formula>"買"</formula>
    </cfRule>
    <cfRule type="cellIs" dxfId="478" priority="526" stopIfTrue="1" operator="equal">
      <formula>"売"</formula>
    </cfRule>
  </conditionalFormatting>
  <conditionalFormatting sqref="G44">
    <cfRule type="cellIs" dxfId="477" priority="441" stopIfTrue="1" operator="equal">
      <formula>"買"</formula>
    </cfRule>
    <cfRule type="cellIs" dxfId="476" priority="442" stopIfTrue="1" operator="equal">
      <formula>"売"</formula>
    </cfRule>
  </conditionalFormatting>
  <conditionalFormatting sqref="G47">
    <cfRule type="cellIs" dxfId="475" priority="435" stopIfTrue="1" operator="equal">
      <formula>"買"</formula>
    </cfRule>
    <cfRule type="cellIs" dxfId="474" priority="436" stopIfTrue="1" operator="equal">
      <formula>"売"</formula>
    </cfRule>
  </conditionalFormatting>
  <conditionalFormatting sqref="G48">
    <cfRule type="cellIs" dxfId="473" priority="433" stopIfTrue="1" operator="equal">
      <formula>"買"</formula>
    </cfRule>
    <cfRule type="cellIs" dxfId="472" priority="434" stopIfTrue="1" operator="equal">
      <formula>"売"</formula>
    </cfRule>
  </conditionalFormatting>
  <conditionalFormatting sqref="G50">
    <cfRule type="cellIs" dxfId="471" priority="429" stopIfTrue="1" operator="equal">
      <formula>"買"</formula>
    </cfRule>
    <cfRule type="cellIs" dxfId="470" priority="430" stopIfTrue="1" operator="equal">
      <formula>"売"</formula>
    </cfRule>
  </conditionalFormatting>
  <conditionalFormatting sqref="G54">
    <cfRule type="cellIs" dxfId="469" priority="421" stopIfTrue="1" operator="equal">
      <formula>"買"</formula>
    </cfRule>
    <cfRule type="cellIs" dxfId="468" priority="422" stopIfTrue="1" operator="equal">
      <formula>"売"</formula>
    </cfRule>
  </conditionalFormatting>
  <conditionalFormatting sqref="G55">
    <cfRule type="cellIs" dxfId="467" priority="419" stopIfTrue="1" operator="equal">
      <formula>"買"</formula>
    </cfRule>
    <cfRule type="cellIs" dxfId="466" priority="420" stopIfTrue="1" operator="equal">
      <formula>"売"</formula>
    </cfRule>
  </conditionalFormatting>
  <conditionalFormatting sqref="G56">
    <cfRule type="cellIs" dxfId="465" priority="417" stopIfTrue="1" operator="equal">
      <formula>"買"</formula>
    </cfRule>
    <cfRule type="cellIs" dxfId="464" priority="418" stopIfTrue="1" operator="equal">
      <formula>"売"</formula>
    </cfRule>
  </conditionalFormatting>
  <conditionalFormatting sqref="G59">
    <cfRule type="cellIs" dxfId="463" priority="411" stopIfTrue="1" operator="equal">
      <formula>"買"</formula>
    </cfRule>
    <cfRule type="cellIs" dxfId="462" priority="412" stopIfTrue="1" operator="equal">
      <formula>"売"</formula>
    </cfRule>
  </conditionalFormatting>
  <conditionalFormatting sqref="G60">
    <cfRule type="cellIs" dxfId="461" priority="409" stopIfTrue="1" operator="equal">
      <formula>"買"</formula>
    </cfRule>
    <cfRule type="cellIs" dxfId="460" priority="410" stopIfTrue="1" operator="equal">
      <formula>"売"</formula>
    </cfRule>
  </conditionalFormatting>
  <conditionalFormatting sqref="G61">
    <cfRule type="cellIs" dxfId="459" priority="407" stopIfTrue="1" operator="equal">
      <formula>"買"</formula>
    </cfRule>
    <cfRule type="cellIs" dxfId="458" priority="408" stopIfTrue="1" operator="equal">
      <formula>"売"</formula>
    </cfRule>
  </conditionalFormatting>
  <conditionalFormatting sqref="G62">
    <cfRule type="cellIs" dxfId="457" priority="405" stopIfTrue="1" operator="equal">
      <formula>"買"</formula>
    </cfRule>
    <cfRule type="cellIs" dxfId="456" priority="406" stopIfTrue="1" operator="equal">
      <formula>"売"</formula>
    </cfRule>
  </conditionalFormatting>
  <conditionalFormatting sqref="G65">
    <cfRule type="cellIs" dxfId="455" priority="399" stopIfTrue="1" operator="equal">
      <formula>"買"</formula>
    </cfRule>
    <cfRule type="cellIs" dxfId="454" priority="400" stopIfTrue="1" operator="equal">
      <formula>"売"</formula>
    </cfRule>
  </conditionalFormatting>
  <conditionalFormatting sqref="G69">
    <cfRule type="cellIs" dxfId="453" priority="391" stopIfTrue="1" operator="equal">
      <formula>"買"</formula>
    </cfRule>
    <cfRule type="cellIs" dxfId="452" priority="392" stopIfTrue="1" operator="equal">
      <formula>"売"</formula>
    </cfRule>
  </conditionalFormatting>
  <conditionalFormatting sqref="G44 G47:G48 G50">
    <cfRule type="cellIs" dxfId="451" priority="359" stopIfTrue="1" operator="equal">
      <formula>"買"</formula>
    </cfRule>
    <cfRule type="cellIs" dxfId="450" priority="360" stopIfTrue="1" operator="equal">
      <formula>"売"</formula>
    </cfRule>
  </conditionalFormatting>
  <conditionalFormatting sqref="G44">
    <cfRule type="cellIs" dxfId="449" priority="313" stopIfTrue="1" operator="equal">
      <formula>"買"</formula>
    </cfRule>
    <cfRule type="cellIs" dxfId="448" priority="314" stopIfTrue="1" operator="equal">
      <formula>"売"</formula>
    </cfRule>
  </conditionalFormatting>
  <conditionalFormatting sqref="G47">
    <cfRule type="cellIs" dxfId="447" priority="307" stopIfTrue="1" operator="equal">
      <formula>"買"</formula>
    </cfRule>
    <cfRule type="cellIs" dxfId="446" priority="308" stopIfTrue="1" operator="equal">
      <formula>"売"</formula>
    </cfRule>
  </conditionalFormatting>
  <conditionalFormatting sqref="G48">
    <cfRule type="cellIs" dxfId="445" priority="305" stopIfTrue="1" operator="equal">
      <formula>"買"</formula>
    </cfRule>
    <cfRule type="cellIs" dxfId="444" priority="306" stopIfTrue="1" operator="equal">
      <formula>"売"</formula>
    </cfRule>
  </conditionalFormatting>
  <conditionalFormatting sqref="G50">
    <cfRule type="cellIs" dxfId="443" priority="301" stopIfTrue="1" operator="equal">
      <formula>"買"</formula>
    </cfRule>
    <cfRule type="cellIs" dxfId="442" priority="302" stopIfTrue="1" operator="equal">
      <formula>"売"</formula>
    </cfRule>
  </conditionalFormatting>
  <conditionalFormatting sqref="G56 G59:G62 G65 G69">
    <cfRule type="cellIs" dxfId="441" priority="299" stopIfTrue="1" operator="equal">
      <formula>"買"</formula>
    </cfRule>
    <cfRule type="cellIs" dxfId="440" priority="300" stopIfTrue="1" operator="equal">
      <formula>"売"</formula>
    </cfRule>
  </conditionalFormatting>
  <conditionalFormatting sqref="G54">
    <cfRule type="cellIs" dxfId="439" priority="297" stopIfTrue="1" operator="equal">
      <formula>"買"</formula>
    </cfRule>
    <cfRule type="cellIs" dxfId="438" priority="298" stopIfTrue="1" operator="equal">
      <formula>"売"</formula>
    </cfRule>
  </conditionalFormatting>
  <conditionalFormatting sqref="G55">
    <cfRule type="cellIs" dxfId="437" priority="295" stopIfTrue="1" operator="equal">
      <formula>"買"</formula>
    </cfRule>
    <cfRule type="cellIs" dxfId="436" priority="296" stopIfTrue="1" operator="equal">
      <formula>"売"</formula>
    </cfRule>
  </conditionalFormatting>
  <conditionalFormatting sqref="G54">
    <cfRule type="cellIs" dxfId="435" priority="281" stopIfTrue="1" operator="equal">
      <formula>"買"</formula>
    </cfRule>
    <cfRule type="cellIs" dxfId="434" priority="282" stopIfTrue="1" operator="equal">
      <formula>"売"</formula>
    </cfRule>
  </conditionalFormatting>
  <conditionalFormatting sqref="G55">
    <cfRule type="cellIs" dxfId="433" priority="279" stopIfTrue="1" operator="equal">
      <formula>"買"</formula>
    </cfRule>
    <cfRule type="cellIs" dxfId="432" priority="280" stopIfTrue="1" operator="equal">
      <formula>"売"</formula>
    </cfRule>
  </conditionalFormatting>
  <conditionalFormatting sqref="G56">
    <cfRule type="cellIs" dxfId="431" priority="277" stopIfTrue="1" operator="equal">
      <formula>"買"</formula>
    </cfRule>
    <cfRule type="cellIs" dxfId="430" priority="278" stopIfTrue="1" operator="equal">
      <formula>"売"</formula>
    </cfRule>
  </conditionalFormatting>
  <conditionalFormatting sqref="G59">
    <cfRule type="cellIs" dxfId="429" priority="271" stopIfTrue="1" operator="equal">
      <formula>"買"</formula>
    </cfRule>
    <cfRule type="cellIs" dxfId="428" priority="272" stopIfTrue="1" operator="equal">
      <formula>"売"</formula>
    </cfRule>
  </conditionalFormatting>
  <conditionalFormatting sqref="G60">
    <cfRule type="cellIs" dxfId="427" priority="269" stopIfTrue="1" operator="equal">
      <formula>"買"</formula>
    </cfRule>
    <cfRule type="cellIs" dxfId="426" priority="270" stopIfTrue="1" operator="equal">
      <formula>"売"</formula>
    </cfRule>
  </conditionalFormatting>
  <conditionalFormatting sqref="G61">
    <cfRule type="cellIs" dxfId="425" priority="267" stopIfTrue="1" operator="equal">
      <formula>"買"</formula>
    </cfRule>
    <cfRule type="cellIs" dxfId="424" priority="268" stopIfTrue="1" operator="equal">
      <formula>"売"</formula>
    </cfRule>
  </conditionalFormatting>
  <conditionalFormatting sqref="G62">
    <cfRule type="cellIs" dxfId="423" priority="265" stopIfTrue="1" operator="equal">
      <formula>"買"</formula>
    </cfRule>
    <cfRule type="cellIs" dxfId="422" priority="266" stopIfTrue="1" operator="equal">
      <formula>"売"</formula>
    </cfRule>
  </conditionalFormatting>
  <conditionalFormatting sqref="G65">
    <cfRule type="cellIs" dxfId="421" priority="259" stopIfTrue="1" operator="equal">
      <formula>"買"</formula>
    </cfRule>
    <cfRule type="cellIs" dxfId="420" priority="260" stopIfTrue="1" operator="equal">
      <formula>"売"</formula>
    </cfRule>
  </conditionalFormatting>
  <conditionalFormatting sqref="G69">
    <cfRule type="cellIs" dxfId="419" priority="251" stopIfTrue="1" operator="equal">
      <formula>"買"</formula>
    </cfRule>
    <cfRule type="cellIs" dxfId="418" priority="252" stopIfTrue="1" operator="equal">
      <formula>"売"</formula>
    </cfRule>
  </conditionalFormatting>
  <conditionalFormatting sqref="G43">
    <cfRule type="cellIs" dxfId="417" priority="233" stopIfTrue="1" operator="equal">
      <formula>"買"</formula>
    </cfRule>
    <cfRule type="cellIs" dxfId="416" priority="234" stopIfTrue="1" operator="equal">
      <formula>"売"</formula>
    </cfRule>
  </conditionalFormatting>
  <conditionalFormatting sqref="G45:G46">
    <cfRule type="cellIs" dxfId="415" priority="231" stopIfTrue="1" operator="equal">
      <formula>"買"</formula>
    </cfRule>
    <cfRule type="cellIs" dxfId="414" priority="232" stopIfTrue="1" operator="equal">
      <formula>"売"</formula>
    </cfRule>
  </conditionalFormatting>
  <conditionalFormatting sqref="G49">
    <cfRule type="cellIs" dxfId="413" priority="229" stopIfTrue="1" operator="equal">
      <formula>"買"</formula>
    </cfRule>
    <cfRule type="cellIs" dxfId="412" priority="230" stopIfTrue="1" operator="equal">
      <formula>"売"</formula>
    </cfRule>
  </conditionalFormatting>
  <conditionalFormatting sqref="G51:G53">
    <cfRule type="cellIs" dxfId="411" priority="227" stopIfTrue="1" operator="equal">
      <formula>"買"</formula>
    </cfRule>
    <cfRule type="cellIs" dxfId="410" priority="228" stopIfTrue="1" operator="equal">
      <formula>"売"</formula>
    </cfRule>
  </conditionalFormatting>
  <conditionalFormatting sqref="G57:G58">
    <cfRule type="cellIs" dxfId="409" priority="225" stopIfTrue="1" operator="equal">
      <formula>"買"</formula>
    </cfRule>
    <cfRule type="cellIs" dxfId="408" priority="226" stopIfTrue="1" operator="equal">
      <formula>"売"</formula>
    </cfRule>
  </conditionalFormatting>
  <conditionalFormatting sqref="G63:G64">
    <cfRule type="cellIs" dxfId="407" priority="223" stopIfTrue="1" operator="equal">
      <formula>"買"</formula>
    </cfRule>
    <cfRule type="cellIs" dxfId="406" priority="224" stopIfTrue="1" operator="equal">
      <formula>"売"</formula>
    </cfRule>
  </conditionalFormatting>
  <conditionalFormatting sqref="G66:G68">
    <cfRule type="cellIs" dxfId="405" priority="221" stopIfTrue="1" operator="equal">
      <formula>"買"</formula>
    </cfRule>
    <cfRule type="cellIs" dxfId="404" priority="222" stopIfTrue="1" operator="equal">
      <formula>"売"</formula>
    </cfRule>
  </conditionalFormatting>
  <conditionalFormatting sqref="G9">
    <cfRule type="cellIs" dxfId="403" priority="219" stopIfTrue="1" operator="equal">
      <formula>"買"</formula>
    </cfRule>
    <cfRule type="cellIs" dxfId="402" priority="220" stopIfTrue="1" operator="equal">
      <formula>"売"</formula>
    </cfRule>
  </conditionalFormatting>
  <conditionalFormatting sqref="G10">
    <cfRule type="cellIs" dxfId="401" priority="217" stopIfTrue="1" operator="equal">
      <formula>"買"</formula>
    </cfRule>
    <cfRule type="cellIs" dxfId="400" priority="218" stopIfTrue="1" operator="equal">
      <formula>"売"</formula>
    </cfRule>
  </conditionalFormatting>
  <conditionalFormatting sqref="G9">
    <cfRule type="cellIs" dxfId="399" priority="215" stopIfTrue="1" operator="equal">
      <formula>"買"</formula>
    </cfRule>
    <cfRule type="cellIs" dxfId="398" priority="216" stopIfTrue="1" operator="equal">
      <formula>"売"</formula>
    </cfRule>
  </conditionalFormatting>
  <conditionalFormatting sqref="G10">
    <cfRule type="cellIs" dxfId="397" priority="213" stopIfTrue="1" operator="equal">
      <formula>"買"</formula>
    </cfRule>
    <cfRule type="cellIs" dxfId="396" priority="214" stopIfTrue="1" operator="equal">
      <formula>"売"</formula>
    </cfRule>
  </conditionalFormatting>
  <conditionalFormatting sqref="G9:G10">
    <cfRule type="cellIs" dxfId="395" priority="211" stopIfTrue="1" operator="equal">
      <formula>"買"</formula>
    </cfRule>
    <cfRule type="cellIs" dxfId="394" priority="212" stopIfTrue="1" operator="equal">
      <formula>"売"</formula>
    </cfRule>
  </conditionalFormatting>
  <conditionalFormatting sqref="G9">
    <cfRule type="cellIs" dxfId="393" priority="209" stopIfTrue="1" operator="equal">
      <formula>"買"</formula>
    </cfRule>
    <cfRule type="cellIs" dxfId="392" priority="210" stopIfTrue="1" operator="equal">
      <formula>"売"</formula>
    </cfRule>
  </conditionalFormatting>
  <conditionalFormatting sqref="G10">
    <cfRule type="cellIs" dxfId="391" priority="207" stopIfTrue="1" operator="equal">
      <formula>"買"</formula>
    </cfRule>
    <cfRule type="cellIs" dxfId="390" priority="208" stopIfTrue="1" operator="equal">
      <formula>"売"</formula>
    </cfRule>
  </conditionalFormatting>
  <conditionalFormatting sqref="G11:G13">
    <cfRule type="cellIs" dxfId="389" priority="203" stopIfTrue="1" operator="equal">
      <formula>"買"</formula>
    </cfRule>
    <cfRule type="cellIs" dxfId="388" priority="204" stopIfTrue="1" operator="equal">
      <formula>"売"</formula>
    </cfRule>
  </conditionalFormatting>
  <conditionalFormatting sqref="G11">
    <cfRule type="cellIs" dxfId="387" priority="201" stopIfTrue="1" operator="equal">
      <formula>"買"</formula>
    </cfRule>
    <cfRule type="cellIs" dxfId="386" priority="202" stopIfTrue="1" operator="equal">
      <formula>"売"</formula>
    </cfRule>
  </conditionalFormatting>
  <conditionalFormatting sqref="G12">
    <cfRule type="cellIs" dxfId="385" priority="199" stopIfTrue="1" operator="equal">
      <formula>"買"</formula>
    </cfRule>
    <cfRule type="cellIs" dxfId="384" priority="200" stopIfTrue="1" operator="equal">
      <formula>"売"</formula>
    </cfRule>
  </conditionalFormatting>
  <conditionalFormatting sqref="G13">
    <cfRule type="cellIs" dxfId="383" priority="197" stopIfTrue="1" operator="equal">
      <formula>"買"</formula>
    </cfRule>
    <cfRule type="cellIs" dxfId="382" priority="198" stopIfTrue="1" operator="equal">
      <formula>"売"</formula>
    </cfRule>
  </conditionalFormatting>
  <conditionalFormatting sqref="G11:G13">
    <cfRule type="cellIs" dxfId="381" priority="195" stopIfTrue="1" operator="equal">
      <formula>"買"</formula>
    </cfRule>
    <cfRule type="cellIs" dxfId="380" priority="196" stopIfTrue="1" operator="equal">
      <formula>"売"</formula>
    </cfRule>
  </conditionalFormatting>
  <conditionalFormatting sqref="G11">
    <cfRule type="cellIs" dxfId="379" priority="193" stopIfTrue="1" operator="equal">
      <formula>"買"</formula>
    </cfRule>
    <cfRule type="cellIs" dxfId="378" priority="194" stopIfTrue="1" operator="equal">
      <formula>"売"</formula>
    </cfRule>
  </conditionalFormatting>
  <conditionalFormatting sqref="G12">
    <cfRule type="cellIs" dxfId="377" priority="191" stopIfTrue="1" operator="equal">
      <formula>"買"</formula>
    </cfRule>
    <cfRule type="cellIs" dxfId="376" priority="192" stopIfTrue="1" operator="equal">
      <formula>"売"</formula>
    </cfRule>
  </conditionalFormatting>
  <conditionalFormatting sqref="G13">
    <cfRule type="cellIs" dxfId="375" priority="189" stopIfTrue="1" operator="equal">
      <formula>"買"</formula>
    </cfRule>
    <cfRule type="cellIs" dxfId="374" priority="190" stopIfTrue="1" operator="equal">
      <formula>"売"</formula>
    </cfRule>
  </conditionalFormatting>
  <conditionalFormatting sqref="G14">
    <cfRule type="cellIs" dxfId="373" priority="185" stopIfTrue="1" operator="equal">
      <formula>"買"</formula>
    </cfRule>
    <cfRule type="cellIs" dxfId="372" priority="186" stopIfTrue="1" operator="equal">
      <formula>"売"</formula>
    </cfRule>
  </conditionalFormatting>
  <conditionalFormatting sqref="G14">
    <cfRule type="cellIs" dxfId="371" priority="183" stopIfTrue="1" operator="equal">
      <formula>"買"</formula>
    </cfRule>
    <cfRule type="cellIs" dxfId="370" priority="184" stopIfTrue="1" operator="equal">
      <formula>"売"</formula>
    </cfRule>
  </conditionalFormatting>
  <conditionalFormatting sqref="G14">
    <cfRule type="cellIs" dxfId="369" priority="181" stopIfTrue="1" operator="equal">
      <formula>"買"</formula>
    </cfRule>
    <cfRule type="cellIs" dxfId="368" priority="182" stopIfTrue="1" operator="equal">
      <formula>"売"</formula>
    </cfRule>
  </conditionalFormatting>
  <conditionalFormatting sqref="G14">
    <cfRule type="cellIs" dxfId="367" priority="179" stopIfTrue="1" operator="equal">
      <formula>"買"</formula>
    </cfRule>
    <cfRule type="cellIs" dxfId="366" priority="180" stopIfTrue="1" operator="equal">
      <formula>"売"</formula>
    </cfRule>
  </conditionalFormatting>
  <conditionalFormatting sqref="G15:G19">
    <cfRule type="cellIs" dxfId="365" priority="175" stopIfTrue="1" operator="equal">
      <formula>"買"</formula>
    </cfRule>
    <cfRule type="cellIs" dxfId="364" priority="176" stopIfTrue="1" operator="equal">
      <formula>"売"</formula>
    </cfRule>
  </conditionalFormatting>
  <conditionalFormatting sqref="G15">
    <cfRule type="cellIs" dxfId="363" priority="173" stopIfTrue="1" operator="equal">
      <formula>"買"</formula>
    </cfRule>
    <cfRule type="cellIs" dxfId="362" priority="174" stopIfTrue="1" operator="equal">
      <formula>"売"</formula>
    </cfRule>
  </conditionalFormatting>
  <conditionalFormatting sqref="G16">
    <cfRule type="cellIs" dxfId="361" priority="171" stopIfTrue="1" operator="equal">
      <formula>"買"</formula>
    </cfRule>
    <cfRule type="cellIs" dxfId="360" priority="172" stopIfTrue="1" operator="equal">
      <formula>"売"</formula>
    </cfRule>
  </conditionalFormatting>
  <conditionalFormatting sqref="G17">
    <cfRule type="cellIs" dxfId="359" priority="169" stopIfTrue="1" operator="equal">
      <formula>"買"</formula>
    </cfRule>
    <cfRule type="cellIs" dxfId="358" priority="170" stopIfTrue="1" operator="equal">
      <formula>"売"</formula>
    </cfRule>
  </conditionalFormatting>
  <conditionalFormatting sqref="G18">
    <cfRule type="cellIs" dxfId="357" priority="167" stopIfTrue="1" operator="equal">
      <formula>"買"</formula>
    </cfRule>
    <cfRule type="cellIs" dxfId="356" priority="168" stopIfTrue="1" operator="equal">
      <formula>"売"</formula>
    </cfRule>
  </conditionalFormatting>
  <conditionalFormatting sqref="G19">
    <cfRule type="cellIs" dxfId="355" priority="165" stopIfTrue="1" operator="equal">
      <formula>"買"</formula>
    </cfRule>
    <cfRule type="cellIs" dxfId="354" priority="166" stopIfTrue="1" operator="equal">
      <formula>"売"</formula>
    </cfRule>
  </conditionalFormatting>
  <conditionalFormatting sqref="G15:G19">
    <cfRule type="cellIs" dxfId="353" priority="163" stopIfTrue="1" operator="equal">
      <formula>"買"</formula>
    </cfRule>
    <cfRule type="cellIs" dxfId="352" priority="164" stopIfTrue="1" operator="equal">
      <formula>"売"</formula>
    </cfRule>
  </conditionalFormatting>
  <conditionalFormatting sqref="G15">
    <cfRule type="cellIs" dxfId="351" priority="161" stopIfTrue="1" operator="equal">
      <formula>"買"</formula>
    </cfRule>
    <cfRule type="cellIs" dxfId="350" priority="162" stopIfTrue="1" operator="equal">
      <formula>"売"</formula>
    </cfRule>
  </conditionalFormatting>
  <conditionalFormatting sqref="G16">
    <cfRule type="cellIs" dxfId="349" priority="159" stopIfTrue="1" operator="equal">
      <formula>"買"</formula>
    </cfRule>
    <cfRule type="cellIs" dxfId="348" priority="160" stopIfTrue="1" operator="equal">
      <formula>"売"</formula>
    </cfRule>
  </conditionalFormatting>
  <conditionalFormatting sqref="G17">
    <cfRule type="cellIs" dxfId="347" priority="157" stopIfTrue="1" operator="equal">
      <formula>"買"</formula>
    </cfRule>
    <cfRule type="cellIs" dxfId="346" priority="158" stopIfTrue="1" operator="equal">
      <formula>"売"</formula>
    </cfRule>
  </conditionalFormatting>
  <conditionalFormatting sqref="G18">
    <cfRule type="cellIs" dxfId="345" priority="155" stopIfTrue="1" operator="equal">
      <formula>"買"</formula>
    </cfRule>
    <cfRule type="cellIs" dxfId="344" priority="156" stopIfTrue="1" operator="equal">
      <formula>"売"</formula>
    </cfRule>
  </conditionalFormatting>
  <conditionalFormatting sqref="G19">
    <cfRule type="cellIs" dxfId="343" priority="153" stopIfTrue="1" operator="equal">
      <formula>"買"</formula>
    </cfRule>
    <cfRule type="cellIs" dxfId="342" priority="154" stopIfTrue="1" operator="equal">
      <formula>"売"</formula>
    </cfRule>
  </conditionalFormatting>
  <conditionalFormatting sqref="G20">
    <cfRule type="cellIs" dxfId="341" priority="149" stopIfTrue="1" operator="equal">
      <formula>"買"</formula>
    </cfRule>
    <cfRule type="cellIs" dxfId="340" priority="150" stopIfTrue="1" operator="equal">
      <formula>"売"</formula>
    </cfRule>
  </conditionalFormatting>
  <conditionalFormatting sqref="G20">
    <cfRule type="cellIs" dxfId="339" priority="147" stopIfTrue="1" operator="equal">
      <formula>"買"</formula>
    </cfRule>
    <cfRule type="cellIs" dxfId="338" priority="148" stopIfTrue="1" operator="equal">
      <formula>"売"</formula>
    </cfRule>
  </conditionalFormatting>
  <conditionalFormatting sqref="G20">
    <cfRule type="cellIs" dxfId="337" priority="145" stopIfTrue="1" operator="equal">
      <formula>"買"</formula>
    </cfRule>
    <cfRule type="cellIs" dxfId="336" priority="146" stopIfTrue="1" operator="equal">
      <formula>"売"</formula>
    </cfRule>
  </conditionalFormatting>
  <conditionalFormatting sqref="G20">
    <cfRule type="cellIs" dxfId="335" priority="143" stopIfTrue="1" operator="equal">
      <formula>"買"</formula>
    </cfRule>
    <cfRule type="cellIs" dxfId="334" priority="144" stopIfTrue="1" operator="equal">
      <formula>"売"</formula>
    </cfRule>
  </conditionalFormatting>
  <conditionalFormatting sqref="G21:G26">
    <cfRule type="cellIs" dxfId="333" priority="139" stopIfTrue="1" operator="equal">
      <formula>"買"</formula>
    </cfRule>
    <cfRule type="cellIs" dxfId="332" priority="140" stopIfTrue="1" operator="equal">
      <formula>"売"</formula>
    </cfRule>
  </conditionalFormatting>
  <conditionalFormatting sqref="G21">
    <cfRule type="cellIs" dxfId="331" priority="137" stopIfTrue="1" operator="equal">
      <formula>"買"</formula>
    </cfRule>
    <cfRule type="cellIs" dxfId="330" priority="138" stopIfTrue="1" operator="equal">
      <formula>"売"</formula>
    </cfRule>
  </conditionalFormatting>
  <conditionalFormatting sqref="G22">
    <cfRule type="cellIs" dxfId="329" priority="135" stopIfTrue="1" operator="equal">
      <formula>"買"</formula>
    </cfRule>
    <cfRule type="cellIs" dxfId="328" priority="136" stopIfTrue="1" operator="equal">
      <formula>"売"</formula>
    </cfRule>
  </conditionalFormatting>
  <conditionalFormatting sqref="G23">
    <cfRule type="cellIs" dxfId="327" priority="133" stopIfTrue="1" operator="equal">
      <formula>"買"</formula>
    </cfRule>
    <cfRule type="cellIs" dxfId="326" priority="134" stopIfTrue="1" operator="equal">
      <formula>"売"</formula>
    </cfRule>
  </conditionalFormatting>
  <conditionalFormatting sqref="G24">
    <cfRule type="cellIs" dxfId="325" priority="131" stopIfTrue="1" operator="equal">
      <formula>"買"</formula>
    </cfRule>
    <cfRule type="cellIs" dxfId="324" priority="132" stopIfTrue="1" operator="equal">
      <formula>"売"</formula>
    </cfRule>
  </conditionalFormatting>
  <conditionalFormatting sqref="G25">
    <cfRule type="cellIs" dxfId="323" priority="129" stopIfTrue="1" operator="equal">
      <formula>"買"</formula>
    </cfRule>
    <cfRule type="cellIs" dxfId="322" priority="130" stopIfTrue="1" operator="equal">
      <formula>"売"</formula>
    </cfRule>
  </conditionalFormatting>
  <conditionalFormatting sqref="G26">
    <cfRule type="cellIs" dxfId="321" priority="127" stopIfTrue="1" operator="equal">
      <formula>"買"</formula>
    </cfRule>
    <cfRule type="cellIs" dxfId="320" priority="128" stopIfTrue="1" operator="equal">
      <formula>"売"</formula>
    </cfRule>
  </conditionalFormatting>
  <conditionalFormatting sqref="G21:G26">
    <cfRule type="cellIs" dxfId="319" priority="125" stopIfTrue="1" operator="equal">
      <formula>"買"</formula>
    </cfRule>
    <cfRule type="cellIs" dxfId="318" priority="126" stopIfTrue="1" operator="equal">
      <formula>"売"</formula>
    </cfRule>
  </conditionalFormatting>
  <conditionalFormatting sqref="G21">
    <cfRule type="cellIs" dxfId="317" priority="123" stopIfTrue="1" operator="equal">
      <formula>"買"</formula>
    </cfRule>
    <cfRule type="cellIs" dxfId="316" priority="124" stopIfTrue="1" operator="equal">
      <formula>"売"</formula>
    </cfRule>
  </conditionalFormatting>
  <conditionalFormatting sqref="G22">
    <cfRule type="cellIs" dxfId="315" priority="121" stopIfTrue="1" operator="equal">
      <formula>"買"</formula>
    </cfRule>
    <cfRule type="cellIs" dxfId="314" priority="122" stopIfTrue="1" operator="equal">
      <formula>"売"</formula>
    </cfRule>
  </conditionalFormatting>
  <conditionalFormatting sqref="G23">
    <cfRule type="cellIs" dxfId="313" priority="119" stopIfTrue="1" operator="equal">
      <formula>"買"</formula>
    </cfRule>
    <cfRule type="cellIs" dxfId="312" priority="120" stopIfTrue="1" operator="equal">
      <formula>"売"</formula>
    </cfRule>
  </conditionalFormatting>
  <conditionalFormatting sqref="G24">
    <cfRule type="cellIs" dxfId="311" priority="117" stopIfTrue="1" operator="equal">
      <formula>"買"</formula>
    </cfRule>
    <cfRule type="cellIs" dxfId="310" priority="118" stopIfTrue="1" operator="equal">
      <formula>"売"</formula>
    </cfRule>
  </conditionalFormatting>
  <conditionalFormatting sqref="G25">
    <cfRule type="cellIs" dxfId="309" priority="115" stopIfTrue="1" operator="equal">
      <formula>"買"</formula>
    </cfRule>
    <cfRule type="cellIs" dxfId="308" priority="116" stopIfTrue="1" operator="equal">
      <formula>"売"</formula>
    </cfRule>
  </conditionalFormatting>
  <conditionalFormatting sqref="G26">
    <cfRule type="cellIs" dxfId="307" priority="113" stopIfTrue="1" operator="equal">
      <formula>"買"</formula>
    </cfRule>
    <cfRule type="cellIs" dxfId="306" priority="114" stopIfTrue="1" operator="equal">
      <formula>"売"</formula>
    </cfRule>
  </conditionalFormatting>
  <conditionalFormatting sqref="G27:G28">
    <cfRule type="cellIs" dxfId="305" priority="109" stopIfTrue="1" operator="equal">
      <formula>"買"</formula>
    </cfRule>
    <cfRule type="cellIs" dxfId="304" priority="110" stopIfTrue="1" operator="equal">
      <formula>"売"</formula>
    </cfRule>
  </conditionalFormatting>
  <conditionalFormatting sqref="G27">
    <cfRule type="cellIs" dxfId="303" priority="107" stopIfTrue="1" operator="equal">
      <formula>"買"</formula>
    </cfRule>
    <cfRule type="cellIs" dxfId="302" priority="108" stopIfTrue="1" operator="equal">
      <formula>"売"</formula>
    </cfRule>
  </conditionalFormatting>
  <conditionalFormatting sqref="G28">
    <cfRule type="cellIs" dxfId="301" priority="105" stopIfTrue="1" operator="equal">
      <formula>"買"</formula>
    </cfRule>
    <cfRule type="cellIs" dxfId="300" priority="106" stopIfTrue="1" operator="equal">
      <formula>"売"</formula>
    </cfRule>
  </conditionalFormatting>
  <conditionalFormatting sqref="G27:G28">
    <cfRule type="cellIs" dxfId="299" priority="103" stopIfTrue="1" operator="equal">
      <formula>"買"</formula>
    </cfRule>
    <cfRule type="cellIs" dxfId="298" priority="104" stopIfTrue="1" operator="equal">
      <formula>"売"</formula>
    </cfRule>
  </conditionalFormatting>
  <conditionalFormatting sqref="G27">
    <cfRule type="cellIs" dxfId="297" priority="101" stopIfTrue="1" operator="equal">
      <formula>"買"</formula>
    </cfRule>
    <cfRule type="cellIs" dxfId="296" priority="102" stopIfTrue="1" operator="equal">
      <formula>"売"</formula>
    </cfRule>
  </conditionalFormatting>
  <conditionalFormatting sqref="G28">
    <cfRule type="cellIs" dxfId="295" priority="99" stopIfTrue="1" operator="equal">
      <formula>"買"</formula>
    </cfRule>
    <cfRule type="cellIs" dxfId="294" priority="100" stopIfTrue="1" operator="equal">
      <formula>"売"</formula>
    </cfRule>
  </conditionalFormatting>
  <conditionalFormatting sqref="G29">
    <cfRule type="cellIs" dxfId="293" priority="95" stopIfTrue="1" operator="equal">
      <formula>"買"</formula>
    </cfRule>
    <cfRule type="cellIs" dxfId="292" priority="96" stopIfTrue="1" operator="equal">
      <formula>"売"</formula>
    </cfRule>
  </conditionalFormatting>
  <conditionalFormatting sqref="G29">
    <cfRule type="cellIs" dxfId="291" priority="93" stopIfTrue="1" operator="equal">
      <formula>"買"</formula>
    </cfRule>
    <cfRule type="cellIs" dxfId="290" priority="94" stopIfTrue="1" operator="equal">
      <formula>"売"</formula>
    </cfRule>
  </conditionalFormatting>
  <conditionalFormatting sqref="G29">
    <cfRule type="cellIs" dxfId="289" priority="91" stopIfTrue="1" operator="equal">
      <formula>"買"</formula>
    </cfRule>
    <cfRule type="cellIs" dxfId="288" priority="92" stopIfTrue="1" operator="equal">
      <formula>"売"</formula>
    </cfRule>
  </conditionalFormatting>
  <conditionalFormatting sqref="G29">
    <cfRule type="cellIs" dxfId="287" priority="89" stopIfTrue="1" operator="equal">
      <formula>"買"</formula>
    </cfRule>
    <cfRule type="cellIs" dxfId="286" priority="90" stopIfTrue="1" operator="equal">
      <formula>"売"</formula>
    </cfRule>
  </conditionalFormatting>
  <conditionalFormatting sqref="G30:G31">
    <cfRule type="cellIs" dxfId="285" priority="85" stopIfTrue="1" operator="equal">
      <formula>"買"</formula>
    </cfRule>
    <cfRule type="cellIs" dxfId="284" priority="86" stopIfTrue="1" operator="equal">
      <formula>"売"</formula>
    </cfRule>
  </conditionalFormatting>
  <conditionalFormatting sqref="G30">
    <cfRule type="cellIs" dxfId="283" priority="83" stopIfTrue="1" operator="equal">
      <formula>"買"</formula>
    </cfRule>
    <cfRule type="cellIs" dxfId="282" priority="84" stopIfTrue="1" operator="equal">
      <formula>"売"</formula>
    </cfRule>
  </conditionalFormatting>
  <conditionalFormatting sqref="G31">
    <cfRule type="cellIs" dxfId="281" priority="81" stopIfTrue="1" operator="equal">
      <formula>"買"</formula>
    </cfRule>
    <cfRule type="cellIs" dxfId="280" priority="82" stopIfTrue="1" operator="equal">
      <formula>"売"</formula>
    </cfRule>
  </conditionalFormatting>
  <conditionalFormatting sqref="G30:G31">
    <cfRule type="cellIs" dxfId="279" priority="79" stopIfTrue="1" operator="equal">
      <formula>"買"</formula>
    </cfRule>
    <cfRule type="cellIs" dxfId="278" priority="80" stopIfTrue="1" operator="equal">
      <formula>"売"</formula>
    </cfRule>
  </conditionalFormatting>
  <conditionalFormatting sqref="G30">
    <cfRule type="cellIs" dxfId="277" priority="77" stopIfTrue="1" operator="equal">
      <formula>"買"</formula>
    </cfRule>
    <cfRule type="cellIs" dxfId="276" priority="78" stopIfTrue="1" operator="equal">
      <formula>"売"</formula>
    </cfRule>
  </conditionalFormatting>
  <conditionalFormatting sqref="G31">
    <cfRule type="cellIs" dxfId="275" priority="75" stopIfTrue="1" operator="equal">
      <formula>"買"</formula>
    </cfRule>
    <cfRule type="cellIs" dxfId="274" priority="76" stopIfTrue="1" operator="equal">
      <formula>"売"</formula>
    </cfRule>
  </conditionalFormatting>
  <conditionalFormatting sqref="G32">
    <cfRule type="cellIs" dxfId="273" priority="71" stopIfTrue="1" operator="equal">
      <formula>"買"</formula>
    </cfRule>
    <cfRule type="cellIs" dxfId="272" priority="72" stopIfTrue="1" operator="equal">
      <formula>"売"</formula>
    </cfRule>
  </conditionalFormatting>
  <conditionalFormatting sqref="G32">
    <cfRule type="cellIs" dxfId="271" priority="69" stopIfTrue="1" operator="equal">
      <formula>"買"</formula>
    </cfRule>
    <cfRule type="cellIs" dxfId="270" priority="70" stopIfTrue="1" operator="equal">
      <formula>"売"</formula>
    </cfRule>
  </conditionalFormatting>
  <conditionalFormatting sqref="G32">
    <cfRule type="cellIs" dxfId="269" priority="67" stopIfTrue="1" operator="equal">
      <formula>"買"</formula>
    </cfRule>
    <cfRule type="cellIs" dxfId="268" priority="68" stopIfTrue="1" operator="equal">
      <formula>"売"</formula>
    </cfRule>
  </conditionalFormatting>
  <conditionalFormatting sqref="G32">
    <cfRule type="cellIs" dxfId="267" priority="65" stopIfTrue="1" operator="equal">
      <formula>"買"</formula>
    </cfRule>
    <cfRule type="cellIs" dxfId="266" priority="66" stopIfTrue="1" operator="equal">
      <formula>"売"</formula>
    </cfRule>
  </conditionalFormatting>
  <conditionalFormatting sqref="G33:G35">
    <cfRule type="cellIs" dxfId="265" priority="61" stopIfTrue="1" operator="equal">
      <formula>"買"</formula>
    </cfRule>
    <cfRule type="cellIs" dxfId="264" priority="62" stopIfTrue="1" operator="equal">
      <formula>"売"</formula>
    </cfRule>
  </conditionalFormatting>
  <conditionalFormatting sqref="G33">
    <cfRule type="cellIs" dxfId="263" priority="59" stopIfTrue="1" operator="equal">
      <formula>"買"</formula>
    </cfRule>
    <cfRule type="cellIs" dxfId="262" priority="60" stopIfTrue="1" operator="equal">
      <formula>"売"</formula>
    </cfRule>
  </conditionalFormatting>
  <conditionalFormatting sqref="G34">
    <cfRule type="cellIs" dxfId="261" priority="57" stopIfTrue="1" operator="equal">
      <formula>"買"</formula>
    </cfRule>
    <cfRule type="cellIs" dxfId="260" priority="58" stopIfTrue="1" operator="equal">
      <formula>"売"</formula>
    </cfRule>
  </conditionalFormatting>
  <conditionalFormatting sqref="G35">
    <cfRule type="cellIs" dxfId="259" priority="55" stopIfTrue="1" operator="equal">
      <formula>"買"</formula>
    </cfRule>
    <cfRule type="cellIs" dxfId="258" priority="56" stopIfTrue="1" operator="equal">
      <formula>"売"</formula>
    </cfRule>
  </conditionalFormatting>
  <conditionalFormatting sqref="G35">
    <cfRule type="cellIs" dxfId="257" priority="53" stopIfTrue="1" operator="equal">
      <formula>"買"</formula>
    </cfRule>
    <cfRule type="cellIs" dxfId="256" priority="54" stopIfTrue="1" operator="equal">
      <formula>"売"</formula>
    </cfRule>
  </conditionalFormatting>
  <conditionalFormatting sqref="G33">
    <cfRule type="cellIs" dxfId="255" priority="51" stopIfTrue="1" operator="equal">
      <formula>"買"</formula>
    </cfRule>
    <cfRule type="cellIs" dxfId="254" priority="52" stopIfTrue="1" operator="equal">
      <formula>"売"</formula>
    </cfRule>
  </conditionalFormatting>
  <conditionalFormatting sqref="G34">
    <cfRule type="cellIs" dxfId="253" priority="49" stopIfTrue="1" operator="equal">
      <formula>"買"</formula>
    </cfRule>
    <cfRule type="cellIs" dxfId="252" priority="50" stopIfTrue="1" operator="equal">
      <formula>"売"</formula>
    </cfRule>
  </conditionalFormatting>
  <conditionalFormatting sqref="G33">
    <cfRule type="cellIs" dxfId="251" priority="47" stopIfTrue="1" operator="equal">
      <formula>"買"</formula>
    </cfRule>
    <cfRule type="cellIs" dxfId="250" priority="48" stopIfTrue="1" operator="equal">
      <formula>"売"</formula>
    </cfRule>
  </conditionalFormatting>
  <conditionalFormatting sqref="G34">
    <cfRule type="cellIs" dxfId="249" priority="45" stopIfTrue="1" operator="equal">
      <formula>"買"</formula>
    </cfRule>
    <cfRule type="cellIs" dxfId="248" priority="46" stopIfTrue="1" operator="equal">
      <formula>"売"</formula>
    </cfRule>
  </conditionalFormatting>
  <conditionalFormatting sqref="G35">
    <cfRule type="cellIs" dxfId="247" priority="43" stopIfTrue="1" operator="equal">
      <formula>"買"</formula>
    </cfRule>
    <cfRule type="cellIs" dxfId="246" priority="44" stopIfTrue="1" operator="equal">
      <formula>"売"</formula>
    </cfRule>
  </conditionalFormatting>
  <conditionalFormatting sqref="G36:G39">
    <cfRule type="cellIs" dxfId="245" priority="39" stopIfTrue="1" operator="equal">
      <formula>"買"</formula>
    </cfRule>
    <cfRule type="cellIs" dxfId="244" priority="40" stopIfTrue="1" operator="equal">
      <formula>"売"</formula>
    </cfRule>
  </conditionalFormatting>
  <conditionalFormatting sqref="G36">
    <cfRule type="cellIs" dxfId="243" priority="37" stopIfTrue="1" operator="equal">
      <formula>"買"</formula>
    </cfRule>
    <cfRule type="cellIs" dxfId="242" priority="38" stopIfTrue="1" operator="equal">
      <formula>"売"</formula>
    </cfRule>
  </conditionalFormatting>
  <conditionalFormatting sqref="G37">
    <cfRule type="cellIs" dxfId="241" priority="35" stopIfTrue="1" operator="equal">
      <formula>"買"</formula>
    </cfRule>
    <cfRule type="cellIs" dxfId="240" priority="36" stopIfTrue="1" operator="equal">
      <formula>"売"</formula>
    </cfRule>
  </conditionalFormatting>
  <conditionalFormatting sqref="G38">
    <cfRule type="cellIs" dxfId="239" priority="33" stopIfTrue="1" operator="equal">
      <formula>"買"</formula>
    </cfRule>
    <cfRule type="cellIs" dxfId="238" priority="34" stopIfTrue="1" operator="equal">
      <formula>"売"</formula>
    </cfRule>
  </conditionalFormatting>
  <conditionalFormatting sqref="G39">
    <cfRule type="cellIs" dxfId="237" priority="31" stopIfTrue="1" operator="equal">
      <formula>"買"</formula>
    </cfRule>
    <cfRule type="cellIs" dxfId="236" priority="32" stopIfTrue="1" operator="equal">
      <formula>"売"</formula>
    </cfRule>
  </conditionalFormatting>
  <conditionalFormatting sqref="G36:G39">
    <cfRule type="cellIs" dxfId="235" priority="29" stopIfTrue="1" operator="equal">
      <formula>"買"</formula>
    </cfRule>
    <cfRule type="cellIs" dxfId="234" priority="30" stopIfTrue="1" operator="equal">
      <formula>"売"</formula>
    </cfRule>
  </conditionalFormatting>
  <conditionalFormatting sqref="G36">
    <cfRule type="cellIs" dxfId="233" priority="27" stopIfTrue="1" operator="equal">
      <formula>"買"</formula>
    </cfRule>
    <cfRule type="cellIs" dxfId="232" priority="28" stopIfTrue="1" operator="equal">
      <formula>"売"</formula>
    </cfRule>
  </conditionalFormatting>
  <conditionalFormatting sqref="G37">
    <cfRule type="cellIs" dxfId="231" priority="25" stopIfTrue="1" operator="equal">
      <formula>"買"</formula>
    </cfRule>
    <cfRule type="cellIs" dxfId="230" priority="26" stopIfTrue="1" operator="equal">
      <formula>"売"</formula>
    </cfRule>
  </conditionalFormatting>
  <conditionalFormatting sqref="G38">
    <cfRule type="cellIs" dxfId="229" priority="23" stopIfTrue="1" operator="equal">
      <formula>"買"</formula>
    </cfRule>
    <cfRule type="cellIs" dxfId="228" priority="24" stopIfTrue="1" operator="equal">
      <formula>"売"</formula>
    </cfRule>
  </conditionalFormatting>
  <conditionalFormatting sqref="G39">
    <cfRule type="cellIs" dxfId="227" priority="21" stopIfTrue="1" operator="equal">
      <formula>"買"</formula>
    </cfRule>
    <cfRule type="cellIs" dxfId="226" priority="22" stopIfTrue="1" operator="equal">
      <formula>"売"</formula>
    </cfRule>
  </conditionalFormatting>
  <conditionalFormatting sqref="G40">
    <cfRule type="cellIs" dxfId="225" priority="17" stopIfTrue="1" operator="equal">
      <formula>"買"</formula>
    </cfRule>
    <cfRule type="cellIs" dxfId="224" priority="18" stopIfTrue="1" operator="equal">
      <formula>"売"</formula>
    </cfRule>
  </conditionalFormatting>
  <conditionalFormatting sqref="G40">
    <cfRule type="cellIs" dxfId="223" priority="15" stopIfTrue="1" operator="equal">
      <formula>"買"</formula>
    </cfRule>
    <cfRule type="cellIs" dxfId="222" priority="16" stopIfTrue="1" operator="equal">
      <formula>"売"</formula>
    </cfRule>
  </conditionalFormatting>
  <conditionalFormatting sqref="G40">
    <cfRule type="cellIs" dxfId="221" priority="13" stopIfTrue="1" operator="equal">
      <formula>"買"</formula>
    </cfRule>
    <cfRule type="cellIs" dxfId="220" priority="14" stopIfTrue="1" operator="equal">
      <formula>"売"</formula>
    </cfRule>
  </conditionalFormatting>
  <conditionalFormatting sqref="G40">
    <cfRule type="cellIs" dxfId="219" priority="11" stopIfTrue="1" operator="equal">
      <formula>"買"</formula>
    </cfRule>
    <cfRule type="cellIs" dxfId="218" priority="12" stopIfTrue="1" operator="equal">
      <formula>"売"</formula>
    </cfRule>
  </conditionalFormatting>
  <conditionalFormatting sqref="G41:G42">
    <cfRule type="cellIs" dxfId="217" priority="7" stopIfTrue="1" operator="equal">
      <formula>"買"</formula>
    </cfRule>
    <cfRule type="cellIs" dxfId="216" priority="8" stopIfTrue="1" operator="equal">
      <formula>"売"</formula>
    </cfRule>
  </conditionalFormatting>
  <conditionalFormatting sqref="G41">
    <cfRule type="cellIs" dxfId="215" priority="5" stopIfTrue="1" operator="equal">
      <formula>"買"</formula>
    </cfRule>
    <cfRule type="cellIs" dxfId="214" priority="6" stopIfTrue="1" operator="equal">
      <formula>"売"</formula>
    </cfRule>
  </conditionalFormatting>
  <conditionalFormatting sqref="G41">
    <cfRule type="cellIs" dxfId="213" priority="3" stopIfTrue="1" operator="equal">
      <formula>"買"</formula>
    </cfRule>
    <cfRule type="cellIs" dxfId="212" priority="4" stopIfTrue="1" operator="equal">
      <formula>"売"</formula>
    </cfRule>
  </conditionalFormatting>
  <conditionalFormatting sqref="G41">
    <cfRule type="cellIs" dxfId="211" priority="1" stopIfTrue="1" operator="equal">
      <formula>"買"</formula>
    </cfRule>
    <cfRule type="cellIs" dxfId="21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13" activePane="bottomLeft" state="frozen"/>
      <selection pane="bottomLeft" activeCell="S3" sqref="S3:X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8" t="s">
        <v>5</v>
      </c>
      <c r="C2" s="78"/>
      <c r="D2" s="89" t="s">
        <v>66</v>
      </c>
      <c r="E2" s="89"/>
      <c r="F2" s="78" t="s">
        <v>6</v>
      </c>
      <c r="G2" s="78"/>
      <c r="H2" s="81" t="s">
        <v>67</v>
      </c>
      <c r="I2" s="81"/>
      <c r="J2" s="78" t="s">
        <v>7</v>
      </c>
      <c r="K2" s="78"/>
      <c r="L2" s="88">
        <v>100000</v>
      </c>
      <c r="M2" s="89"/>
      <c r="N2" s="78" t="s">
        <v>8</v>
      </c>
      <c r="O2" s="78"/>
      <c r="P2" s="83">
        <f>SUM(L2,D4)</f>
        <v>194308.69340616686</v>
      </c>
      <c r="Q2" s="81"/>
      <c r="R2" s="1"/>
      <c r="S2" s="1"/>
      <c r="T2" s="1"/>
    </row>
    <row r="3" spans="2:25" ht="57" customHeight="1" x14ac:dyDescent="0.15">
      <c r="B3" s="78" t="s">
        <v>9</v>
      </c>
      <c r="C3" s="78"/>
      <c r="D3" s="90" t="s">
        <v>80</v>
      </c>
      <c r="E3" s="90"/>
      <c r="F3" s="90"/>
      <c r="G3" s="90"/>
      <c r="H3" s="90"/>
      <c r="I3" s="90"/>
      <c r="J3" s="78" t="s">
        <v>10</v>
      </c>
      <c r="K3" s="78"/>
      <c r="L3" s="90" t="s">
        <v>61</v>
      </c>
      <c r="M3" s="91"/>
      <c r="N3" s="91"/>
      <c r="O3" s="91"/>
      <c r="P3" s="91"/>
      <c r="Q3" s="91"/>
      <c r="R3" s="1"/>
      <c r="S3" s="96" t="s">
        <v>82</v>
      </c>
      <c r="T3" s="96"/>
      <c r="U3" s="96"/>
      <c r="V3" s="96"/>
      <c r="W3" s="96"/>
      <c r="X3" s="96"/>
    </row>
    <row r="4" spans="2:25" x14ac:dyDescent="0.15">
      <c r="B4" s="78" t="s">
        <v>11</v>
      </c>
      <c r="C4" s="78"/>
      <c r="D4" s="79">
        <f>SUM($R$9:$S$993)</f>
        <v>94308.693406166873</v>
      </c>
      <c r="E4" s="79"/>
      <c r="F4" s="78" t="s">
        <v>12</v>
      </c>
      <c r="G4" s="78"/>
      <c r="H4" s="80">
        <f>SUM($T$9:$U$108)</f>
        <v>1598.0000000000018</v>
      </c>
      <c r="I4" s="81"/>
      <c r="J4" s="82" t="s">
        <v>58</v>
      </c>
      <c r="K4" s="82"/>
      <c r="L4" s="83">
        <f>MAX($C$9:$D$990)-C9</f>
        <v>107221.53748512594</v>
      </c>
      <c r="M4" s="83"/>
      <c r="N4" s="82" t="s">
        <v>57</v>
      </c>
      <c r="O4" s="82"/>
      <c r="P4" s="84">
        <f>MAX(Y:Y)</f>
        <v>6.2314198782961405E-2</v>
      </c>
      <c r="Q4" s="84"/>
      <c r="R4" s="1"/>
      <c r="S4" s="1"/>
      <c r="T4" s="1"/>
    </row>
    <row r="5" spans="2:25" x14ac:dyDescent="0.15">
      <c r="B5" s="36" t="s">
        <v>15</v>
      </c>
      <c r="C5" s="2">
        <f>COUNTIF($R$9:$R$990,"&gt;0")</f>
        <v>19</v>
      </c>
      <c r="D5" s="37" t="s">
        <v>16</v>
      </c>
      <c r="E5" s="15">
        <f>COUNTIF($R$9:$R$990,"&lt;0")</f>
        <v>14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0.5757575757575758</v>
      </c>
      <c r="J5" s="85" t="s">
        <v>19</v>
      </c>
      <c r="K5" s="78"/>
      <c r="L5" s="86">
        <f>MAX(V9:V993)</f>
        <v>3</v>
      </c>
      <c r="M5" s="87"/>
      <c r="N5" s="17" t="s">
        <v>20</v>
      </c>
      <c r="O5" s="9"/>
      <c r="P5" s="86">
        <f>MAX(W9:W993)</f>
        <v>2</v>
      </c>
      <c r="Q5" s="87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62</v>
      </c>
      <c r="N6" s="12"/>
      <c r="O6" s="12"/>
      <c r="P6" s="10"/>
      <c r="Q6" s="7"/>
      <c r="R6" s="1"/>
      <c r="S6" s="1"/>
      <c r="T6" s="1"/>
    </row>
    <row r="7" spans="2:25" x14ac:dyDescent="0.15">
      <c r="B7" s="58" t="s">
        <v>81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5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56</v>
      </c>
    </row>
    <row r="9" spans="2:25" x14ac:dyDescent="0.15">
      <c r="B9" s="35">
        <v>1</v>
      </c>
      <c r="C9" s="50">
        <f>L2</f>
        <v>100000</v>
      </c>
      <c r="D9" s="50"/>
      <c r="E9" s="45">
        <v>2013</v>
      </c>
      <c r="F9" s="8">
        <v>43531</v>
      </c>
      <c r="G9" s="45" t="s">
        <v>4</v>
      </c>
      <c r="H9" s="51">
        <v>91.43</v>
      </c>
      <c r="I9" s="51"/>
      <c r="J9" s="45">
        <v>55</v>
      </c>
      <c r="K9" s="52">
        <f t="shared" ref="K9:K42" si="0">IF(J9="","",C9*0.03)</f>
        <v>3000</v>
      </c>
      <c r="L9" s="53"/>
      <c r="M9" s="6">
        <f>IF(J9="","",(K9/J9)/LOOKUP(RIGHT($D$2,3),[1]定数!$A$6:$A$13,[1]定数!$B$6:$B$13))</f>
        <v>0.54545454545454541</v>
      </c>
      <c r="N9" s="45">
        <v>2013</v>
      </c>
      <c r="O9" s="8">
        <v>43532</v>
      </c>
      <c r="P9" s="51">
        <v>92.52</v>
      </c>
      <c r="Q9" s="51"/>
      <c r="R9" s="54">
        <f>IF(P9="","",T9*M9*LOOKUP(RIGHT($D$2,3),定数!$A$6:$A$13,定数!$B$6:$B$13))</f>
        <v>5945.4545454544859</v>
      </c>
      <c r="S9" s="54"/>
      <c r="T9" s="55">
        <f>IF(P9="","",IF(G9="買",(P9-H9),(H9-P9))*IF(RIGHT($D$2,3)="JPY",100,10000))</f>
        <v>108.99999999999892</v>
      </c>
      <c r="U9" s="5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50">
        <f t="shared" ref="C10:C73" si="1">IF(R9="","",C9+R9)</f>
        <v>105945.45454545449</v>
      </c>
      <c r="D10" s="50"/>
      <c r="E10" s="45">
        <v>2013</v>
      </c>
      <c r="F10" s="8">
        <v>43565</v>
      </c>
      <c r="G10" s="45" t="s">
        <v>4</v>
      </c>
      <c r="H10" s="51">
        <v>98.33</v>
      </c>
      <c r="I10" s="51"/>
      <c r="J10" s="45">
        <v>83</v>
      </c>
      <c r="K10" s="52">
        <f t="shared" si="0"/>
        <v>3178.3636363636347</v>
      </c>
      <c r="L10" s="53"/>
      <c r="M10" s="6">
        <f>IF(J10="","",(K10/J10)/LOOKUP(RIGHT($D$2,3),[1]定数!$A$6:$A$13,[1]定数!$B$6:$B$13))</f>
        <v>0.38293537787513671</v>
      </c>
      <c r="N10" s="45">
        <v>2013</v>
      </c>
      <c r="O10" s="8">
        <v>43567</v>
      </c>
      <c r="P10" s="51">
        <v>97.47</v>
      </c>
      <c r="Q10" s="51"/>
      <c r="R10" s="54">
        <f>IF(P10="","",T10*M10*LOOKUP(RIGHT($D$2,3),定数!$A$6:$A$13,定数!$B$6:$B$13))</f>
        <v>-3293.2442497261732</v>
      </c>
      <c r="S10" s="54"/>
      <c r="T10" s="55">
        <f>IF(P10="","",IF(G10="買",(P10-H10),(H10-P10))*IF(RIGHT($D$2,3)="JPY",100,10000))</f>
        <v>-85.999999999999943</v>
      </c>
      <c r="U10" s="55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1">
        <f>IF(C10&lt;&gt;"",MAX(C10,C9),"")</f>
        <v>105945.45454545449</v>
      </c>
    </row>
    <row r="11" spans="2:25" x14ac:dyDescent="0.15">
      <c r="B11" s="35">
        <v>3</v>
      </c>
      <c r="C11" s="50">
        <f t="shared" ref="C11:C16" si="4">IF(R10="","",C10+R10)</f>
        <v>102652.21029572831</v>
      </c>
      <c r="D11" s="50"/>
      <c r="E11" s="45">
        <v>2013</v>
      </c>
      <c r="F11" s="8">
        <v>43640</v>
      </c>
      <c r="G11" s="45" t="s">
        <v>3</v>
      </c>
      <c r="H11" s="51">
        <v>92.84</v>
      </c>
      <c r="I11" s="51"/>
      <c r="J11" s="45">
        <v>114</v>
      </c>
      <c r="K11" s="52">
        <f t="shared" si="0"/>
        <v>3079.5663088718493</v>
      </c>
      <c r="L11" s="53"/>
      <c r="M11" s="6">
        <f>IF(J11="","",(K11/J11)/LOOKUP(RIGHT($D$2,3),[1]定数!$A$6:$A$13,[1]定数!$B$6:$B$13))</f>
        <v>0.27013739551507449</v>
      </c>
      <c r="N11" s="45">
        <v>2013</v>
      </c>
      <c r="O11" s="8">
        <v>43643</v>
      </c>
      <c r="P11" s="51">
        <v>94.01</v>
      </c>
      <c r="Q11" s="51"/>
      <c r="R11" s="54">
        <f>IF(P11="","",T11*M11*LOOKUP(RIGHT($D$2,3),定数!$A$6:$A$13,定数!$B$6:$B$13))</f>
        <v>-3160.6075275263761</v>
      </c>
      <c r="S11" s="54"/>
      <c r="T11" s="55">
        <f>IF(P11="","",IF(G11="買",(P11-H11),(H11-P11))*IF(RIGHT($D$2,3)="JPY",100,10000))</f>
        <v>-117.00000000000017</v>
      </c>
      <c r="U11" s="55"/>
      <c r="V11" s="22">
        <f t="shared" si="2"/>
        <v>0</v>
      </c>
      <c r="W11">
        <f t="shared" si="3"/>
        <v>2</v>
      </c>
      <c r="X11" s="41">
        <f>IF(C11&lt;&gt;"",MAX(X10,C11),"")</f>
        <v>105945.45454545449</v>
      </c>
      <c r="Y11" s="42">
        <f>IF(X11&lt;&gt;"",1-(C11/X11),"")</f>
        <v>3.1084337349397639E-2</v>
      </c>
    </row>
    <row r="12" spans="2:25" x14ac:dyDescent="0.15">
      <c r="B12" s="35">
        <v>4</v>
      </c>
      <c r="C12" s="50">
        <f t="shared" si="4"/>
        <v>99491.602768201934</v>
      </c>
      <c r="D12" s="50"/>
      <c r="E12" s="45">
        <v>2013</v>
      </c>
      <c r="F12" s="8">
        <v>43683</v>
      </c>
      <c r="G12" s="45" t="s">
        <v>3</v>
      </c>
      <c r="H12" s="51">
        <v>94.4</v>
      </c>
      <c r="I12" s="51"/>
      <c r="J12" s="45">
        <v>70</v>
      </c>
      <c r="K12" s="52">
        <f t="shared" si="0"/>
        <v>2984.7480830460581</v>
      </c>
      <c r="L12" s="53"/>
      <c r="M12" s="6">
        <f>IF(J12="","",(K12/J12)/LOOKUP(RIGHT($D$2,3),[1]定数!$A$6:$A$13,[1]定数!$B$6:$B$13))</f>
        <v>0.42639258329229401</v>
      </c>
      <c r="N12" s="45">
        <v>2013</v>
      </c>
      <c r="O12" s="8">
        <v>43684</v>
      </c>
      <c r="P12" s="51">
        <v>93.01</v>
      </c>
      <c r="Q12" s="51"/>
      <c r="R12" s="54">
        <f>IF(P12="","",T12*M12*LOOKUP(RIGHT($D$2,3),定数!$A$6:$A$13,定数!$B$6:$B$13))</f>
        <v>5926.856907762889</v>
      </c>
      <c r="S12" s="54"/>
      <c r="T12" s="55">
        <f t="shared" ref="T12:T75" si="5">IF(P12="","",IF(G12="買",(P12-H12),(H12-P12))*IF(RIGHT($D$2,3)="JPY",100,10000))</f>
        <v>139.00000000000006</v>
      </c>
      <c r="U12" s="55"/>
      <c r="V12" s="22">
        <f t="shared" si="2"/>
        <v>1</v>
      </c>
      <c r="W12">
        <f t="shared" si="3"/>
        <v>0</v>
      </c>
      <c r="X12" s="41">
        <f t="shared" ref="X12:X75" si="6">IF(C12&lt;&gt;"",MAX(X11,C12),"")</f>
        <v>105945.45454545449</v>
      </c>
      <c r="Y12" s="42">
        <f t="shared" ref="Y12:Y75" si="7">IF(X12&lt;&gt;"",1-(C12/X12),"")</f>
        <v>6.0916740646797751E-2</v>
      </c>
    </row>
    <row r="13" spans="2:25" x14ac:dyDescent="0.15">
      <c r="B13" s="35">
        <v>5</v>
      </c>
      <c r="C13" s="50">
        <f t="shared" si="4"/>
        <v>105418.45967596483</v>
      </c>
      <c r="D13" s="50"/>
      <c r="E13" s="45">
        <v>2013</v>
      </c>
      <c r="F13" s="8">
        <v>43697</v>
      </c>
      <c r="G13" s="45" t="s">
        <v>3</v>
      </c>
      <c r="H13" s="51">
        <v>93.98</v>
      </c>
      <c r="I13" s="51"/>
      <c r="J13" s="45">
        <v>47</v>
      </c>
      <c r="K13" s="52">
        <f t="shared" si="0"/>
        <v>3162.5537902789447</v>
      </c>
      <c r="L13" s="53"/>
      <c r="M13" s="6">
        <f>IF(J13="","",(K13/J13)/LOOKUP(RIGHT($D$2,3),[1]定数!$A$6:$A$13,[1]定数!$B$6:$B$13))</f>
        <v>0.67288378516573288</v>
      </c>
      <c r="N13" s="45">
        <v>2013</v>
      </c>
      <c r="O13" s="8">
        <v>43704</v>
      </c>
      <c r="P13" s="51">
        <v>93.03</v>
      </c>
      <c r="Q13" s="51"/>
      <c r="R13" s="54">
        <f>IF(P13="","",T13*M13*LOOKUP(RIGHT($D$2,3),定数!$A$6:$A$13,定数!$B$6:$B$13))</f>
        <v>6392.3959590744817</v>
      </c>
      <c r="S13" s="54"/>
      <c r="T13" s="55">
        <f t="shared" si="5"/>
        <v>95.000000000000284</v>
      </c>
      <c r="U13" s="55"/>
      <c r="V13" s="22">
        <f t="shared" si="2"/>
        <v>2</v>
      </c>
      <c r="W13">
        <f t="shared" si="3"/>
        <v>0</v>
      </c>
      <c r="X13" s="41">
        <f t="shared" si="6"/>
        <v>105945.45454545449</v>
      </c>
      <c r="Y13" s="42">
        <f t="shared" si="7"/>
        <v>4.9742093396141218E-3</v>
      </c>
    </row>
    <row r="14" spans="2:25" x14ac:dyDescent="0.15">
      <c r="B14" s="35">
        <v>6</v>
      </c>
      <c r="C14" s="50">
        <f t="shared" si="4"/>
        <v>111810.8556350393</v>
      </c>
      <c r="D14" s="50"/>
      <c r="E14" s="45">
        <v>2013</v>
      </c>
      <c r="F14" s="8">
        <v>43822</v>
      </c>
      <c r="G14" s="45" t="s">
        <v>4</v>
      </c>
      <c r="H14" s="51">
        <v>98.11</v>
      </c>
      <c r="I14" s="51"/>
      <c r="J14" s="45">
        <v>52</v>
      </c>
      <c r="K14" s="52">
        <f t="shared" si="0"/>
        <v>3354.3256690511789</v>
      </c>
      <c r="L14" s="53"/>
      <c r="M14" s="6">
        <f>IF(J14="","",(K14/J14)/LOOKUP(RIGHT($D$2,3),[1]定数!$A$6:$A$13,[1]定数!$B$6:$B$13))</f>
        <v>0.64506262866368824</v>
      </c>
      <c r="N14" s="45">
        <v>2014</v>
      </c>
      <c r="O14" s="8">
        <v>43471</v>
      </c>
      <c r="P14" s="51">
        <v>97.56</v>
      </c>
      <c r="Q14" s="51"/>
      <c r="R14" s="54">
        <f>IF(P14="","",T14*M14*LOOKUP(RIGHT($D$2,3),定数!$A$6:$A$13,定数!$B$6:$B$13))</f>
        <v>-3547.8444576502666</v>
      </c>
      <c r="S14" s="54"/>
      <c r="T14" s="55">
        <f t="shared" si="5"/>
        <v>-54.999999999999716</v>
      </c>
      <c r="U14" s="55"/>
      <c r="V14" s="22">
        <f t="shared" si="2"/>
        <v>0</v>
      </c>
      <c r="W14">
        <f t="shared" si="3"/>
        <v>1</v>
      </c>
      <c r="X14" s="41">
        <f t="shared" si="6"/>
        <v>111810.8556350393</v>
      </c>
      <c r="Y14" s="42">
        <f t="shared" si="7"/>
        <v>0</v>
      </c>
    </row>
    <row r="15" spans="2:25" x14ac:dyDescent="0.15">
      <c r="B15" s="35">
        <v>7</v>
      </c>
      <c r="C15" s="50">
        <f t="shared" si="4"/>
        <v>108263.01117738904</v>
      </c>
      <c r="D15" s="50"/>
      <c r="E15" s="45">
        <v>2014</v>
      </c>
      <c r="F15" s="8">
        <v>43593</v>
      </c>
      <c r="G15" s="45" t="s">
        <v>4</v>
      </c>
      <c r="H15" s="51">
        <v>93.58</v>
      </c>
      <c r="I15" s="51"/>
      <c r="J15" s="45">
        <v>22</v>
      </c>
      <c r="K15" s="52">
        <f t="shared" si="0"/>
        <v>3247.890335321671</v>
      </c>
      <c r="L15" s="53"/>
      <c r="M15" s="6">
        <f>IF(J15="","",(K15/J15)/LOOKUP(RIGHT($D$2,3),[1]定数!$A$6:$A$13,[1]定数!$B$6:$B$13))</f>
        <v>1.4763137887825777</v>
      </c>
      <c r="N15" s="45">
        <v>2014</v>
      </c>
      <c r="O15" s="8">
        <v>43594</v>
      </c>
      <c r="P15" s="51">
        <v>94.03</v>
      </c>
      <c r="Q15" s="51"/>
      <c r="R15" s="54">
        <f>IF(P15="","",T15*M15*LOOKUP(RIGHT($D$2,3),定数!$A$6:$A$13,定数!$B$6:$B$13))</f>
        <v>6643.4120495216421</v>
      </c>
      <c r="S15" s="54"/>
      <c r="T15" s="55">
        <f t="shared" si="5"/>
        <v>45.000000000000284</v>
      </c>
      <c r="U15" s="55"/>
      <c r="V15" s="22">
        <f t="shared" si="2"/>
        <v>1</v>
      </c>
      <c r="W15">
        <f t="shared" si="3"/>
        <v>0</v>
      </c>
      <c r="X15" s="41">
        <f t="shared" si="6"/>
        <v>111810.8556350393</v>
      </c>
      <c r="Y15" s="42">
        <f t="shared" si="7"/>
        <v>3.1730769230769007E-2</v>
      </c>
    </row>
    <row r="16" spans="2:25" x14ac:dyDescent="0.15">
      <c r="B16" s="35">
        <v>8</v>
      </c>
      <c r="C16" s="50">
        <f t="shared" si="4"/>
        <v>114906.42322691069</v>
      </c>
      <c r="D16" s="50"/>
      <c r="E16" s="45">
        <v>2014</v>
      </c>
      <c r="F16" s="8">
        <v>43593</v>
      </c>
      <c r="G16" s="45" t="s">
        <v>4</v>
      </c>
      <c r="H16" s="51">
        <v>93.81</v>
      </c>
      <c r="I16" s="51"/>
      <c r="J16" s="45">
        <v>42</v>
      </c>
      <c r="K16" s="52">
        <f t="shared" si="0"/>
        <v>3447.1926968073203</v>
      </c>
      <c r="L16" s="53"/>
      <c r="M16" s="6">
        <f>IF(J16="","",(K16/J16)/LOOKUP(RIGHT($D$2,3),[1]定数!$A$6:$A$13,[1]定数!$B$6:$B$13))</f>
        <v>0.8207601659065048</v>
      </c>
      <c r="N16" s="45">
        <v>2014</v>
      </c>
      <c r="O16" s="8">
        <v>43594</v>
      </c>
      <c r="P16" s="51">
        <v>93.37</v>
      </c>
      <c r="Q16" s="51"/>
      <c r="R16" s="54">
        <f>IF(P16="","",T16*M16*LOOKUP(RIGHT($D$2,3),定数!$A$6:$A$13,定数!$B$6:$B$13))</f>
        <v>-3611.3447299886025</v>
      </c>
      <c r="S16" s="54"/>
      <c r="T16" s="55">
        <f t="shared" si="5"/>
        <v>-43.999999999999773</v>
      </c>
      <c r="U16" s="55"/>
      <c r="V16" s="22">
        <f t="shared" si="2"/>
        <v>0</v>
      </c>
      <c r="W16">
        <f t="shared" si="3"/>
        <v>1</v>
      </c>
      <c r="X16" s="41">
        <f t="shared" si="6"/>
        <v>114906.42322691069</v>
      </c>
      <c r="Y16" s="42">
        <f t="shared" si="7"/>
        <v>0</v>
      </c>
    </row>
    <row r="17" spans="2:25" x14ac:dyDescent="0.15">
      <c r="B17" s="35">
        <v>9</v>
      </c>
      <c r="C17" s="50">
        <f t="shared" si="1"/>
        <v>111295.07849692208</v>
      </c>
      <c r="D17" s="50"/>
      <c r="E17" s="45">
        <v>2014</v>
      </c>
      <c r="F17" s="8">
        <v>43752</v>
      </c>
      <c r="G17" s="45" t="s">
        <v>3</v>
      </c>
      <c r="H17" s="51">
        <v>95.08</v>
      </c>
      <c r="I17" s="51"/>
      <c r="J17" s="45">
        <v>73</v>
      </c>
      <c r="K17" s="52">
        <f t="shared" si="0"/>
        <v>3338.8523549076622</v>
      </c>
      <c r="L17" s="53"/>
      <c r="M17" s="6">
        <f>IF(J17="","",(K17/J17)/LOOKUP(RIGHT($D$2,3),[1]定数!$A$6:$A$13,[1]定数!$B$6:$B$13))</f>
        <v>0.45737703491885784</v>
      </c>
      <c r="N17" s="45">
        <v>2014</v>
      </c>
      <c r="O17" s="8">
        <v>43754</v>
      </c>
      <c r="P17" s="51">
        <v>93.61</v>
      </c>
      <c r="Q17" s="51"/>
      <c r="R17" s="54">
        <f>IF(P17="","",T17*M17*LOOKUP(RIGHT($D$2,3),定数!$A$6:$A$13,定数!$B$6:$B$13))</f>
        <v>6723.4424133072052</v>
      </c>
      <c r="S17" s="54"/>
      <c r="T17" s="55">
        <f t="shared" si="5"/>
        <v>146.99999999999989</v>
      </c>
      <c r="U17" s="55"/>
      <c r="V17" s="22">
        <f t="shared" si="2"/>
        <v>1</v>
      </c>
      <c r="W17">
        <f t="shared" si="3"/>
        <v>0</v>
      </c>
      <c r="X17" s="41">
        <f t="shared" si="6"/>
        <v>114906.42322691069</v>
      </c>
      <c r="Y17" s="42">
        <f t="shared" si="7"/>
        <v>3.142857142857125E-2</v>
      </c>
    </row>
    <row r="18" spans="2:25" x14ac:dyDescent="0.15">
      <c r="B18" s="35">
        <v>10</v>
      </c>
      <c r="C18" s="50">
        <f t="shared" si="1"/>
        <v>118018.52091022929</v>
      </c>
      <c r="D18" s="50"/>
      <c r="E18" s="45">
        <v>2014</v>
      </c>
      <c r="F18" s="8">
        <v>43776</v>
      </c>
      <c r="G18" s="45" t="s">
        <v>4</v>
      </c>
      <c r="H18" s="51">
        <v>100.85</v>
      </c>
      <c r="I18" s="51"/>
      <c r="J18" s="45">
        <v>79</v>
      </c>
      <c r="K18" s="52">
        <f t="shared" si="0"/>
        <v>3540.5556273068783</v>
      </c>
      <c r="L18" s="53"/>
      <c r="M18" s="6">
        <f>IF(J18="","",(K18/J18)/LOOKUP(RIGHT($D$2,3),[1]定数!$A$6:$A$13,[1]定数!$B$6:$B$13))</f>
        <v>0.44817159839327575</v>
      </c>
      <c r="N18" s="45">
        <v>2014</v>
      </c>
      <c r="O18" s="8">
        <v>43783</v>
      </c>
      <c r="P18" s="51">
        <v>102.42</v>
      </c>
      <c r="Q18" s="51"/>
      <c r="R18" s="54">
        <f>IF(P18="","",T18*M18*LOOKUP(RIGHT($D$2,3),定数!$A$6:$A$13,定数!$B$6:$B$13))</f>
        <v>7036.2940947744619</v>
      </c>
      <c r="S18" s="54"/>
      <c r="T18" s="55">
        <f t="shared" si="5"/>
        <v>157.00000000000074</v>
      </c>
      <c r="U18" s="55"/>
      <c r="V18" s="22">
        <f t="shared" si="2"/>
        <v>2</v>
      </c>
      <c r="W18">
        <f t="shared" si="3"/>
        <v>0</v>
      </c>
      <c r="X18" s="41">
        <f t="shared" si="6"/>
        <v>118018.52091022929</v>
      </c>
      <c r="Y18" s="42">
        <f t="shared" si="7"/>
        <v>0</v>
      </c>
    </row>
    <row r="19" spans="2:25" x14ac:dyDescent="0.15">
      <c r="B19" s="35">
        <v>11</v>
      </c>
      <c r="C19" s="50">
        <f t="shared" si="1"/>
        <v>125054.81500500375</v>
      </c>
      <c r="D19" s="50"/>
      <c r="E19" s="45">
        <v>2014</v>
      </c>
      <c r="F19" s="8">
        <v>43802</v>
      </c>
      <c r="G19" s="45" t="s">
        <v>4</v>
      </c>
      <c r="H19" s="51">
        <v>104.98</v>
      </c>
      <c r="I19" s="51"/>
      <c r="J19" s="45">
        <v>43</v>
      </c>
      <c r="K19" s="52">
        <f t="shared" si="0"/>
        <v>3751.6444501501123</v>
      </c>
      <c r="L19" s="53"/>
      <c r="M19" s="6">
        <f>IF(J19="","",(K19/J19)/LOOKUP(RIGHT($D$2,3),[1]定数!$A$6:$A$13,[1]定数!$B$6:$B$13))</f>
        <v>0.87247545352328193</v>
      </c>
      <c r="N19" s="45">
        <v>2014</v>
      </c>
      <c r="O19" s="8">
        <v>43804</v>
      </c>
      <c r="P19" s="51">
        <v>105.84</v>
      </c>
      <c r="Q19" s="51"/>
      <c r="R19" s="54">
        <f>IF(P19="","",T19*M19*LOOKUP(RIGHT($D$2,3),定数!$A$6:$A$13,定数!$B$6:$B$13))</f>
        <v>7503.2889003002201</v>
      </c>
      <c r="S19" s="54"/>
      <c r="T19" s="55">
        <f t="shared" si="5"/>
        <v>85.999999999999943</v>
      </c>
      <c r="U19" s="55"/>
      <c r="V19" s="22">
        <f t="shared" si="2"/>
        <v>3</v>
      </c>
      <c r="W19">
        <f t="shared" si="3"/>
        <v>0</v>
      </c>
      <c r="X19" s="41">
        <f t="shared" si="6"/>
        <v>125054.81500500375</v>
      </c>
      <c r="Y19" s="42">
        <f t="shared" si="7"/>
        <v>0</v>
      </c>
    </row>
    <row r="20" spans="2:25" x14ac:dyDescent="0.15">
      <c r="B20" s="35">
        <v>12</v>
      </c>
      <c r="C20" s="50">
        <f t="shared" si="1"/>
        <v>132558.10390530399</v>
      </c>
      <c r="D20" s="50"/>
      <c r="E20" s="45">
        <v>2015</v>
      </c>
      <c r="F20" s="8">
        <v>43551</v>
      </c>
      <c r="G20" s="45" t="s">
        <v>3</v>
      </c>
      <c r="H20" s="51">
        <v>94.66</v>
      </c>
      <c r="I20" s="51"/>
      <c r="J20" s="45">
        <v>89</v>
      </c>
      <c r="K20" s="52">
        <f t="shared" si="0"/>
        <v>3976.7431171591193</v>
      </c>
      <c r="L20" s="53"/>
      <c r="M20" s="6">
        <f>IF(J20="","",(K20/J20)/LOOKUP(RIGHT($D$2,3),[1]定数!$A$6:$A$13,[1]定数!$B$6:$B$13))</f>
        <v>0.44682506934372129</v>
      </c>
      <c r="N20" s="45">
        <v>205</v>
      </c>
      <c r="O20" s="8">
        <v>43558</v>
      </c>
      <c r="P20" s="51">
        <v>95.58</v>
      </c>
      <c r="Q20" s="51"/>
      <c r="R20" s="54">
        <f>IF(P20="","",T20*M20*LOOKUP(RIGHT($D$2,3),定数!$A$6:$A$13,定数!$B$6:$B$13))</f>
        <v>-4110.7906379622436</v>
      </c>
      <c r="S20" s="54"/>
      <c r="T20" s="55">
        <f t="shared" si="5"/>
        <v>-92.000000000000171</v>
      </c>
      <c r="U20" s="55"/>
      <c r="V20" s="22">
        <f t="shared" si="2"/>
        <v>0</v>
      </c>
      <c r="W20">
        <f t="shared" si="3"/>
        <v>1</v>
      </c>
      <c r="X20" s="41">
        <f t="shared" si="6"/>
        <v>132558.10390530399</v>
      </c>
      <c r="Y20" s="42">
        <f t="shared" si="7"/>
        <v>0</v>
      </c>
    </row>
    <row r="21" spans="2:25" x14ac:dyDescent="0.15">
      <c r="B21" s="35">
        <v>13</v>
      </c>
      <c r="C21" s="50">
        <f t="shared" si="1"/>
        <v>128447.31326734174</v>
      </c>
      <c r="D21" s="50"/>
      <c r="E21" s="45">
        <v>2015</v>
      </c>
      <c r="F21" s="8">
        <v>43646</v>
      </c>
      <c r="G21" s="45" t="s">
        <v>3</v>
      </c>
      <c r="H21" s="51">
        <v>97.6</v>
      </c>
      <c r="I21" s="51"/>
      <c r="J21" s="45">
        <v>142</v>
      </c>
      <c r="K21" s="52">
        <f t="shared" si="0"/>
        <v>3853.4193980202522</v>
      </c>
      <c r="L21" s="53"/>
      <c r="M21" s="6">
        <f>IF(J21="","",(K21/J21)/LOOKUP(RIGHT($D$2,3),[1]定数!$A$6:$A$13,[1]定数!$B$6:$B$13))</f>
        <v>0.27136756324086281</v>
      </c>
      <c r="N21" s="45">
        <v>2015</v>
      </c>
      <c r="O21" s="8">
        <v>43654</v>
      </c>
      <c r="P21" s="51">
        <v>94.75</v>
      </c>
      <c r="Q21" s="51"/>
      <c r="R21" s="54">
        <f>IF(P21="","",T21*M21*LOOKUP(RIGHT($D$2,3),定数!$A$6:$A$13,定数!$B$6:$B$13))</f>
        <v>7733.9755523645745</v>
      </c>
      <c r="S21" s="54"/>
      <c r="T21" s="55">
        <f t="shared" si="5"/>
        <v>284.99999999999943</v>
      </c>
      <c r="U21" s="55"/>
      <c r="V21" s="22">
        <f t="shared" si="2"/>
        <v>1</v>
      </c>
      <c r="W21">
        <f t="shared" si="3"/>
        <v>0</v>
      </c>
      <c r="X21" s="41">
        <f t="shared" si="6"/>
        <v>132558.10390530399</v>
      </c>
      <c r="Y21" s="42">
        <f t="shared" si="7"/>
        <v>3.1011235955056282E-2</v>
      </c>
    </row>
    <row r="22" spans="2:25" x14ac:dyDescent="0.15">
      <c r="B22" s="35">
        <v>14</v>
      </c>
      <c r="C22" s="50">
        <f t="shared" si="1"/>
        <v>136181.28881970633</v>
      </c>
      <c r="D22" s="50"/>
      <c r="E22" s="45">
        <v>2015</v>
      </c>
      <c r="F22" s="8">
        <v>43670</v>
      </c>
      <c r="G22" s="45" t="s">
        <v>3</v>
      </c>
      <c r="H22" s="51">
        <v>94.67</v>
      </c>
      <c r="I22" s="51"/>
      <c r="J22" s="45">
        <v>55</v>
      </c>
      <c r="K22" s="52">
        <f t="shared" si="0"/>
        <v>4085.4386645911895</v>
      </c>
      <c r="L22" s="53"/>
      <c r="M22" s="6">
        <f>IF(J22="","",(K22/J22)/LOOKUP(RIGHT($D$2,3),[1]定数!$A$6:$A$13,[1]定数!$B$6:$B$13))</f>
        <v>0.74280702992567083</v>
      </c>
      <c r="N22" s="45">
        <v>2015</v>
      </c>
      <c r="O22" s="8">
        <v>43674</v>
      </c>
      <c r="P22" s="51">
        <v>95.24</v>
      </c>
      <c r="Q22" s="51"/>
      <c r="R22" s="54">
        <f>IF(P22="","",T22*M22*LOOKUP(RIGHT($D$2,3),定数!$A$6:$A$13,定数!$B$6:$B$13))</f>
        <v>-4234.0000705762732</v>
      </c>
      <c r="S22" s="54"/>
      <c r="T22" s="55">
        <f t="shared" si="5"/>
        <v>-56.999999999999318</v>
      </c>
      <c r="U22" s="55"/>
      <c r="V22" s="22">
        <f t="shared" si="2"/>
        <v>0</v>
      </c>
      <c r="W22">
        <f t="shared" si="3"/>
        <v>1</v>
      </c>
      <c r="X22" s="41">
        <f t="shared" si="6"/>
        <v>136181.28881970633</v>
      </c>
      <c r="Y22" s="42">
        <f t="shared" si="7"/>
        <v>0</v>
      </c>
    </row>
    <row r="23" spans="2:25" x14ac:dyDescent="0.15">
      <c r="B23" s="35">
        <v>15</v>
      </c>
      <c r="C23" s="50">
        <f t="shared" si="1"/>
        <v>131947.28874913006</v>
      </c>
      <c r="D23" s="50"/>
      <c r="E23" s="45">
        <v>2015</v>
      </c>
      <c r="F23" s="8">
        <v>43673</v>
      </c>
      <c r="G23" s="45" t="s">
        <v>3</v>
      </c>
      <c r="H23" s="51">
        <v>94.39</v>
      </c>
      <c r="I23" s="51"/>
      <c r="J23" s="45">
        <v>62</v>
      </c>
      <c r="K23" s="52">
        <f t="shared" si="0"/>
        <v>3958.4186624739018</v>
      </c>
      <c r="L23" s="53"/>
      <c r="M23" s="6">
        <f>IF(J23="","",(K23/J23)/LOOKUP(RIGHT($D$2,3),[1]定数!$A$6:$A$13,[1]定数!$B$6:$B$13))</f>
        <v>0.6384546229796616</v>
      </c>
      <c r="N23" s="45">
        <v>2015</v>
      </c>
      <c r="O23" s="8">
        <v>43674</v>
      </c>
      <c r="P23" s="51">
        <v>95.03</v>
      </c>
      <c r="Q23" s="51"/>
      <c r="R23" s="54">
        <f>IF(P23="","",T23*M23*LOOKUP(RIGHT($D$2,3),定数!$A$6:$A$13,定数!$B$6:$B$13))</f>
        <v>-4086.1095870698377</v>
      </c>
      <c r="S23" s="54"/>
      <c r="T23" s="55">
        <f t="shared" si="5"/>
        <v>-64.000000000000057</v>
      </c>
      <c r="U23" s="55"/>
      <c r="V23" t="str">
        <f t="shared" ref="V23:W74" si="8">IF(S23&lt;&gt;"",IF(S23&lt;0,1+V22,0),"")</f>
        <v/>
      </c>
      <c r="W23">
        <f t="shared" si="3"/>
        <v>2</v>
      </c>
      <c r="X23" s="41">
        <f t="shared" si="6"/>
        <v>136181.28881970633</v>
      </c>
      <c r="Y23" s="42">
        <f t="shared" si="7"/>
        <v>3.1090909090908614E-2</v>
      </c>
    </row>
    <row r="24" spans="2:25" x14ac:dyDescent="0.15">
      <c r="B24" s="35">
        <v>16</v>
      </c>
      <c r="C24" s="50">
        <f t="shared" si="1"/>
        <v>127861.17916206023</v>
      </c>
      <c r="D24" s="50"/>
      <c r="E24" s="45">
        <v>2015</v>
      </c>
      <c r="F24" s="8">
        <v>43692</v>
      </c>
      <c r="G24" s="45" t="s">
        <v>3</v>
      </c>
      <c r="H24" s="51">
        <v>94.87</v>
      </c>
      <c r="I24" s="51"/>
      <c r="J24" s="45">
        <v>52</v>
      </c>
      <c r="K24" s="52">
        <f t="shared" si="0"/>
        <v>3835.8353748618069</v>
      </c>
      <c r="L24" s="53"/>
      <c r="M24" s="6">
        <f>IF(J24="","",(K24/J24)/LOOKUP(RIGHT($D$2,3),[1]定数!$A$6:$A$13,[1]定数!$B$6:$B$13))</f>
        <v>0.73766064901188599</v>
      </c>
      <c r="N24" s="45">
        <v>2015</v>
      </c>
      <c r="O24" s="8">
        <v>43698</v>
      </c>
      <c r="P24" s="51">
        <v>93.82</v>
      </c>
      <c r="Q24" s="51"/>
      <c r="R24" s="54">
        <f>IF(P24="","",T24*M24*LOOKUP(RIGHT($D$2,3),定数!$A$6:$A$13,定数!$B$6:$B$13))</f>
        <v>7745.4368146248871</v>
      </c>
      <c r="S24" s="54"/>
      <c r="T24" s="55">
        <f t="shared" si="5"/>
        <v>105.00000000000114</v>
      </c>
      <c r="U24" s="55"/>
      <c r="V24" t="str">
        <f t="shared" si="8"/>
        <v/>
      </c>
      <c r="W24">
        <f t="shared" si="3"/>
        <v>0</v>
      </c>
      <c r="X24" s="41">
        <f t="shared" si="6"/>
        <v>136181.28881970633</v>
      </c>
      <c r="Y24" s="42">
        <f t="shared" si="7"/>
        <v>6.1095835777125629E-2</v>
      </c>
    </row>
    <row r="25" spans="2:25" x14ac:dyDescent="0.15">
      <c r="B25" s="35">
        <v>17</v>
      </c>
      <c r="C25" s="50">
        <f t="shared" si="1"/>
        <v>135606.61597668511</v>
      </c>
      <c r="D25" s="50"/>
      <c r="E25" s="45">
        <v>2015</v>
      </c>
      <c r="F25" s="8">
        <v>43698</v>
      </c>
      <c r="G25" s="45" t="s">
        <v>3</v>
      </c>
      <c r="H25" s="51">
        <v>93.69</v>
      </c>
      <c r="I25" s="51"/>
      <c r="J25" s="45">
        <v>71</v>
      </c>
      <c r="K25" s="52">
        <f t="shared" si="0"/>
        <v>4068.1984793005531</v>
      </c>
      <c r="L25" s="53"/>
      <c r="M25" s="6">
        <f>IF(J25="","",(K25/J25)/LOOKUP(RIGHT($D$2,3),[1]定数!$A$6:$A$13,[1]定数!$B$6:$B$13))</f>
        <v>0.57298570130993698</v>
      </c>
      <c r="N25" s="45">
        <v>2015</v>
      </c>
      <c r="O25" s="8">
        <v>43701</v>
      </c>
      <c r="P25" s="51">
        <v>92.27</v>
      </c>
      <c r="Q25" s="51"/>
      <c r="R25" s="54">
        <f>IF(P25="","",T25*M25*LOOKUP(RIGHT($D$2,3),定数!$A$6:$A$13,定数!$B$6:$B$13))</f>
        <v>8136.3969586011153</v>
      </c>
      <c r="S25" s="54"/>
      <c r="T25" s="55">
        <f t="shared" si="5"/>
        <v>142.00000000000017</v>
      </c>
      <c r="U25" s="55"/>
      <c r="V25" t="str">
        <f t="shared" si="8"/>
        <v/>
      </c>
      <c r="W25">
        <f t="shared" si="3"/>
        <v>0</v>
      </c>
      <c r="X25" s="41">
        <f t="shared" si="6"/>
        <v>136181.28881970633</v>
      </c>
      <c r="Y25" s="42">
        <f t="shared" si="7"/>
        <v>4.2199104443932933E-3</v>
      </c>
    </row>
    <row r="26" spans="2:25" x14ac:dyDescent="0.15">
      <c r="B26" s="35">
        <v>18</v>
      </c>
      <c r="C26" s="50">
        <f t="shared" si="1"/>
        <v>143743.01293528621</v>
      </c>
      <c r="D26" s="50"/>
      <c r="E26" s="45">
        <v>2015</v>
      </c>
      <c r="F26" s="8">
        <v>43715</v>
      </c>
      <c r="G26" s="45" t="s">
        <v>3</v>
      </c>
      <c r="H26" s="51">
        <v>89.62</v>
      </c>
      <c r="I26" s="51"/>
      <c r="J26" s="45">
        <v>34</v>
      </c>
      <c r="K26" s="52">
        <f t="shared" si="0"/>
        <v>4312.2903880585864</v>
      </c>
      <c r="L26" s="53"/>
      <c r="M26" s="6">
        <f>IF(J26="","",(K26/J26)/LOOKUP(RIGHT($D$2,3),[1]定数!$A$6:$A$13,[1]定数!$B$6:$B$13))</f>
        <v>1.2683207023701726</v>
      </c>
      <c r="N26" s="45">
        <v>2015</v>
      </c>
      <c r="O26" s="8">
        <v>43716</v>
      </c>
      <c r="P26" s="51">
        <v>89.98</v>
      </c>
      <c r="Q26" s="51"/>
      <c r="R26" s="54">
        <f>IF(P26="","",T26*M26*LOOKUP(RIGHT($D$2,3),定数!$A$6:$A$13,定数!$B$6:$B$13))</f>
        <v>-4565.9545285326139</v>
      </c>
      <c r="S26" s="54"/>
      <c r="T26" s="55">
        <f t="shared" si="5"/>
        <v>-35.999999999999943</v>
      </c>
      <c r="U26" s="55"/>
      <c r="V26" t="str">
        <f t="shared" si="8"/>
        <v/>
      </c>
      <c r="W26">
        <f t="shared" si="3"/>
        <v>1</v>
      </c>
      <c r="X26" s="41">
        <f t="shared" si="6"/>
        <v>143743.01293528621</v>
      </c>
      <c r="Y26" s="42">
        <f t="shared" si="7"/>
        <v>0</v>
      </c>
    </row>
    <row r="27" spans="2:25" x14ac:dyDescent="0.15">
      <c r="B27" s="35">
        <v>19</v>
      </c>
      <c r="C27" s="50">
        <f t="shared" si="1"/>
        <v>139177.05840675361</v>
      </c>
      <c r="D27" s="50"/>
      <c r="E27" s="45">
        <v>2016</v>
      </c>
      <c r="F27" s="8">
        <v>43473</v>
      </c>
      <c r="G27" s="45" t="s">
        <v>3</v>
      </c>
      <c r="H27" s="51">
        <v>82.92</v>
      </c>
      <c r="I27" s="51"/>
      <c r="J27" s="45">
        <v>137</v>
      </c>
      <c r="K27" s="52">
        <f t="shared" si="0"/>
        <v>4175.3117522026077</v>
      </c>
      <c r="L27" s="53"/>
      <c r="M27" s="6">
        <f>IF(J27="","",(K27/J27)/LOOKUP(RIGHT($D$2,3),[1]定数!$A$6:$A$13,[1]定数!$B$6:$B$13))</f>
        <v>0.3047672811826721</v>
      </c>
      <c r="N27" s="45">
        <v>2015</v>
      </c>
      <c r="O27" s="8">
        <v>43480</v>
      </c>
      <c r="P27" s="51">
        <v>80.180000000000007</v>
      </c>
      <c r="Q27" s="51"/>
      <c r="R27" s="54">
        <f>IF(P27="","",T27*M27*LOOKUP(RIGHT($D$2,3),定数!$A$6:$A$13,定数!$B$6:$B$13))</f>
        <v>8350.6235044052009</v>
      </c>
      <c r="S27" s="54"/>
      <c r="T27" s="55">
        <f t="shared" si="5"/>
        <v>273.99999999999949</v>
      </c>
      <c r="U27" s="55"/>
      <c r="V27" t="str">
        <f t="shared" si="8"/>
        <v/>
      </c>
      <c r="W27">
        <f t="shared" si="3"/>
        <v>0</v>
      </c>
      <c r="X27" s="41">
        <f t="shared" si="6"/>
        <v>143743.01293528621</v>
      </c>
      <c r="Y27" s="42">
        <f t="shared" si="7"/>
        <v>3.1764705882352806E-2</v>
      </c>
    </row>
    <row r="28" spans="2:25" x14ac:dyDescent="0.15">
      <c r="B28" s="35">
        <v>20</v>
      </c>
      <c r="C28" s="50">
        <f t="shared" si="1"/>
        <v>147527.68191115881</v>
      </c>
      <c r="D28" s="50"/>
      <c r="E28" s="45">
        <v>2016</v>
      </c>
      <c r="F28" s="8">
        <v>43477</v>
      </c>
      <c r="G28" s="45" t="s">
        <v>3</v>
      </c>
      <c r="H28" s="51">
        <v>82.2</v>
      </c>
      <c r="I28" s="51"/>
      <c r="J28" s="45">
        <v>96</v>
      </c>
      <c r="K28" s="52">
        <f t="shared" si="0"/>
        <v>4425.8304573347641</v>
      </c>
      <c r="L28" s="53"/>
      <c r="M28" s="6">
        <f>IF(J28="","",(K28/J28)/LOOKUP(RIGHT($D$2,3),[1]定数!$A$6:$A$13,[1]定数!$B$6:$B$13))</f>
        <v>0.46102400597237131</v>
      </c>
      <c r="N28" s="45">
        <v>2016</v>
      </c>
      <c r="O28" s="8">
        <v>43478</v>
      </c>
      <c r="P28" s="51">
        <v>83.18</v>
      </c>
      <c r="Q28" s="51"/>
      <c r="R28" s="54">
        <f>IF(P28="","",T28*M28*LOOKUP(RIGHT($D$2,3),定数!$A$6:$A$13,定数!$B$6:$B$13))</f>
        <v>-4518.0352585292576</v>
      </c>
      <c r="S28" s="54"/>
      <c r="T28" s="55">
        <f t="shared" si="5"/>
        <v>-98.000000000000398</v>
      </c>
      <c r="U28" s="55"/>
      <c r="V28" t="str">
        <f t="shared" si="8"/>
        <v/>
      </c>
      <c r="W28">
        <f t="shared" si="3"/>
        <v>1</v>
      </c>
      <c r="X28" s="41">
        <f t="shared" si="6"/>
        <v>147527.68191115881</v>
      </c>
      <c r="Y28" s="42">
        <f t="shared" si="7"/>
        <v>0</v>
      </c>
    </row>
    <row r="29" spans="2:25" x14ac:dyDescent="0.15">
      <c r="B29" s="35">
        <v>21</v>
      </c>
      <c r="C29" s="50">
        <f t="shared" si="1"/>
        <v>143009.64665262954</v>
      </c>
      <c r="D29" s="50"/>
      <c r="E29" s="45">
        <v>2016</v>
      </c>
      <c r="F29" s="8">
        <v>43589</v>
      </c>
      <c r="G29" s="45" t="s">
        <v>3</v>
      </c>
      <c r="H29" s="51">
        <v>83.83</v>
      </c>
      <c r="I29" s="51"/>
      <c r="J29" s="45">
        <v>46</v>
      </c>
      <c r="K29" s="52">
        <f t="shared" si="0"/>
        <v>4290.2893995788863</v>
      </c>
      <c r="L29" s="53"/>
      <c r="M29" s="6">
        <f>IF(J29="","",(K29/J29)/LOOKUP(RIGHT($D$2,3),[1]定数!$A$6:$A$13,[1]定数!$B$6:$B$13))</f>
        <v>0.9326716086041057</v>
      </c>
      <c r="N29" s="45">
        <v>2016</v>
      </c>
      <c r="O29" s="8">
        <v>43591</v>
      </c>
      <c r="P29" s="51">
        <v>82.91</v>
      </c>
      <c r="Q29" s="51"/>
      <c r="R29" s="54">
        <f>IF(P29="","",T29*M29*LOOKUP(RIGHT($D$2,3),定数!$A$6:$A$13,定数!$B$6:$B$13))</f>
        <v>8580.578799157789</v>
      </c>
      <c r="S29" s="54"/>
      <c r="T29" s="55">
        <f t="shared" si="5"/>
        <v>92.000000000000171</v>
      </c>
      <c r="U29" s="55"/>
      <c r="V29" t="str">
        <f t="shared" si="8"/>
        <v/>
      </c>
      <c r="W29">
        <f t="shared" si="3"/>
        <v>0</v>
      </c>
      <c r="X29" s="41">
        <f t="shared" si="6"/>
        <v>147527.68191115881</v>
      </c>
      <c r="Y29" s="42">
        <f t="shared" si="7"/>
        <v>3.0625000000000235E-2</v>
      </c>
    </row>
    <row r="30" spans="2:25" x14ac:dyDescent="0.15">
      <c r="B30" s="35">
        <v>22</v>
      </c>
      <c r="C30" s="50">
        <f t="shared" si="1"/>
        <v>151590.22545178732</v>
      </c>
      <c r="D30" s="50"/>
      <c r="E30" s="45">
        <v>2016</v>
      </c>
      <c r="F30" s="8">
        <v>43668</v>
      </c>
      <c r="G30" s="45" t="s">
        <v>3</v>
      </c>
      <c r="H30" s="51">
        <v>80.400000000000006</v>
      </c>
      <c r="I30" s="51"/>
      <c r="J30" s="45">
        <v>88</v>
      </c>
      <c r="K30" s="52">
        <f t="shared" si="0"/>
        <v>4547.7067635536196</v>
      </c>
      <c r="L30" s="53"/>
      <c r="M30" s="6">
        <f>IF(J30="","",(K30/J30)/LOOKUP(RIGHT($D$2,3),[1]定数!$A$6:$A$13,[1]定数!$B$6:$B$13))</f>
        <v>0.51678485949472952</v>
      </c>
      <c r="N30" s="45">
        <v>2016</v>
      </c>
      <c r="O30" s="8">
        <v>43675</v>
      </c>
      <c r="P30" s="51">
        <v>78.64</v>
      </c>
      <c r="Q30" s="51"/>
      <c r="R30" s="54">
        <f>IF(P30="","",T30*M30*LOOKUP(RIGHT($D$2,3),定数!$A$6:$A$13,定数!$B$6:$B$13))</f>
        <v>9095.4135271072664</v>
      </c>
      <c r="S30" s="54"/>
      <c r="T30" s="55">
        <f t="shared" si="5"/>
        <v>176.00000000000051</v>
      </c>
      <c r="U30" s="55"/>
      <c r="V30" t="str">
        <f t="shared" si="8"/>
        <v/>
      </c>
      <c r="W30">
        <f t="shared" si="3"/>
        <v>0</v>
      </c>
      <c r="X30" s="41">
        <f t="shared" si="6"/>
        <v>151590.22545178732</v>
      </c>
      <c r="Y30" s="42">
        <f t="shared" si="7"/>
        <v>0</v>
      </c>
    </row>
    <row r="31" spans="2:25" x14ac:dyDescent="0.15">
      <c r="B31" s="35">
        <v>23</v>
      </c>
      <c r="C31" s="50">
        <f t="shared" si="1"/>
        <v>160685.6389788946</v>
      </c>
      <c r="D31" s="50"/>
      <c r="E31" s="45">
        <v>2016</v>
      </c>
      <c r="F31" s="8">
        <v>43679</v>
      </c>
      <c r="G31" s="45" t="s">
        <v>3</v>
      </c>
      <c r="H31" s="51">
        <v>77.34</v>
      </c>
      <c r="I31" s="51"/>
      <c r="J31" s="45">
        <v>91</v>
      </c>
      <c r="K31" s="52">
        <f t="shared" si="0"/>
        <v>4820.5691693668377</v>
      </c>
      <c r="L31" s="53"/>
      <c r="M31" s="6">
        <f>IF(J31="","",(K31/J31)/LOOKUP(RIGHT($D$2,3),[1]定数!$A$6:$A$13,[1]定数!$B$6:$B$13))</f>
        <v>0.5297328757545976</v>
      </c>
      <c r="N31" s="45">
        <v>2016</v>
      </c>
      <c r="O31" s="8">
        <v>43688</v>
      </c>
      <c r="P31" s="51">
        <v>78.27</v>
      </c>
      <c r="Q31" s="51"/>
      <c r="R31" s="54">
        <f>IF(P31="","",T31*M31*LOOKUP(RIGHT($D$2,3),定数!$A$6:$A$13,定数!$B$6:$B$13))</f>
        <v>-4926.5157445177192</v>
      </c>
      <c r="S31" s="54"/>
      <c r="T31" s="55">
        <f t="shared" si="5"/>
        <v>-92.999999999999261</v>
      </c>
      <c r="U31" s="55"/>
      <c r="V31" t="str">
        <f t="shared" si="8"/>
        <v/>
      </c>
      <c r="W31">
        <f t="shared" si="3"/>
        <v>1</v>
      </c>
      <c r="X31" s="41">
        <f t="shared" si="6"/>
        <v>160685.6389788946</v>
      </c>
      <c r="Y31" s="42">
        <f t="shared" si="7"/>
        <v>0</v>
      </c>
    </row>
    <row r="32" spans="2:25" x14ac:dyDescent="0.15">
      <c r="B32" s="35">
        <v>24</v>
      </c>
      <c r="C32" s="50">
        <f t="shared" si="1"/>
        <v>155759.12323437686</v>
      </c>
      <c r="D32" s="50"/>
      <c r="E32" s="45">
        <v>2016</v>
      </c>
      <c r="F32" s="8">
        <v>43787</v>
      </c>
      <c r="G32" s="45" t="s">
        <v>4</v>
      </c>
      <c r="H32" s="51">
        <v>82.05</v>
      </c>
      <c r="I32" s="51"/>
      <c r="J32" s="45">
        <v>75</v>
      </c>
      <c r="K32" s="52">
        <f t="shared" si="0"/>
        <v>4672.7736970313053</v>
      </c>
      <c r="L32" s="53"/>
      <c r="M32" s="6">
        <f>IF(J32="","",(K32/J32)/LOOKUP(RIGHT($D$2,3),[1]定数!$A$6:$A$13,[1]定数!$B$6:$B$13))</f>
        <v>0.6230364929375074</v>
      </c>
      <c r="N32" s="45">
        <v>2016</v>
      </c>
      <c r="O32" s="8">
        <v>43792</v>
      </c>
      <c r="P32" s="51">
        <v>83.55</v>
      </c>
      <c r="Q32" s="51"/>
      <c r="R32" s="54">
        <f>IF(P32="","",T32*M32*LOOKUP(RIGHT($D$2,3),定数!$A$6:$A$13,定数!$B$6:$B$13))</f>
        <v>9345.5473940626107</v>
      </c>
      <c r="S32" s="54"/>
      <c r="T32" s="55">
        <f t="shared" si="5"/>
        <v>150</v>
      </c>
      <c r="U32" s="55"/>
      <c r="V32" t="str">
        <f t="shared" si="8"/>
        <v/>
      </c>
      <c r="W32">
        <f t="shared" si="3"/>
        <v>0</v>
      </c>
      <c r="X32" s="41">
        <f t="shared" si="6"/>
        <v>160685.6389788946</v>
      </c>
      <c r="Y32" s="42">
        <f t="shared" si="7"/>
        <v>3.0659340659340506E-2</v>
      </c>
    </row>
    <row r="33" spans="2:25" x14ac:dyDescent="0.15">
      <c r="B33" s="35">
        <v>25</v>
      </c>
      <c r="C33" s="50">
        <f t="shared" si="1"/>
        <v>165104.67062843946</v>
      </c>
      <c r="D33" s="50"/>
      <c r="E33" s="45">
        <v>2017</v>
      </c>
      <c r="F33" s="8">
        <v>43642</v>
      </c>
      <c r="G33" s="45" t="s">
        <v>4</v>
      </c>
      <c r="H33" s="51">
        <v>84.29</v>
      </c>
      <c r="I33" s="51"/>
      <c r="J33" s="45">
        <v>38</v>
      </c>
      <c r="K33" s="52">
        <f t="shared" si="0"/>
        <v>4953.1401188531836</v>
      </c>
      <c r="L33" s="53"/>
      <c r="M33" s="6">
        <f>IF(J33="","",(K33/J33)/LOOKUP(RIGHT($D$2,3),[1]定数!$A$6:$A$13,[1]定数!$B$6:$B$13))</f>
        <v>1.3034579260139958</v>
      </c>
      <c r="N33" s="45">
        <v>2017</v>
      </c>
      <c r="O33" s="8">
        <v>43643</v>
      </c>
      <c r="P33" s="51">
        <v>85.05</v>
      </c>
      <c r="Q33" s="51"/>
      <c r="R33" s="54">
        <f>IF(P33="","",T33*M33*LOOKUP(RIGHT($D$2,3),定数!$A$6:$A$13,定数!$B$6:$B$13))</f>
        <v>9906.280237706249</v>
      </c>
      <c r="S33" s="54"/>
      <c r="T33" s="55">
        <f t="shared" si="5"/>
        <v>75.999999999999091</v>
      </c>
      <c r="U33" s="55"/>
      <c r="V33" t="str">
        <f t="shared" si="8"/>
        <v/>
      </c>
      <c r="W33">
        <f t="shared" si="3"/>
        <v>0</v>
      </c>
      <c r="X33" s="41">
        <f t="shared" si="6"/>
        <v>165104.67062843946</v>
      </c>
      <c r="Y33" s="42">
        <f t="shared" si="7"/>
        <v>0</v>
      </c>
    </row>
    <row r="34" spans="2:25" x14ac:dyDescent="0.15">
      <c r="B34" s="35">
        <v>26</v>
      </c>
      <c r="C34" s="50">
        <f t="shared" si="1"/>
        <v>175010.95086614572</v>
      </c>
      <c r="D34" s="50"/>
      <c r="E34" s="45">
        <v>2017</v>
      </c>
      <c r="F34" s="8">
        <v>43643</v>
      </c>
      <c r="G34" s="45" t="s">
        <v>4</v>
      </c>
      <c r="H34" s="51">
        <v>84.8</v>
      </c>
      <c r="I34" s="51"/>
      <c r="J34" s="45">
        <v>56</v>
      </c>
      <c r="K34" s="52">
        <f t="shared" si="0"/>
        <v>5250.3285259843715</v>
      </c>
      <c r="L34" s="53"/>
      <c r="M34" s="6">
        <f>IF(J34="","",(K34/J34)/LOOKUP(RIGHT($D$2,3),[1]定数!$A$6:$A$13,[1]定数!$B$6:$B$13))</f>
        <v>0.93755866535435206</v>
      </c>
      <c r="N34" s="45">
        <v>2017</v>
      </c>
      <c r="O34" s="8">
        <v>43644</v>
      </c>
      <c r="P34" s="51">
        <v>85.92</v>
      </c>
      <c r="Q34" s="51"/>
      <c r="R34" s="54">
        <f>IF(P34="","",T34*M34*LOOKUP(RIGHT($D$2,3),定数!$A$6:$A$13,定数!$B$6:$B$13))</f>
        <v>10500.657051968785</v>
      </c>
      <c r="S34" s="54"/>
      <c r="T34" s="55">
        <f t="shared" si="5"/>
        <v>112.00000000000045</v>
      </c>
      <c r="U34" s="55"/>
      <c r="V34" t="str">
        <f t="shared" si="8"/>
        <v/>
      </c>
      <c r="W34">
        <f t="shared" si="3"/>
        <v>0</v>
      </c>
      <c r="X34" s="41">
        <f t="shared" si="6"/>
        <v>175010.95086614572</v>
      </c>
      <c r="Y34" s="42">
        <f t="shared" si="7"/>
        <v>0</v>
      </c>
    </row>
    <row r="35" spans="2:25" x14ac:dyDescent="0.15">
      <c r="B35" s="35">
        <v>27</v>
      </c>
      <c r="C35" s="50">
        <f t="shared" si="1"/>
        <v>185511.60791811452</v>
      </c>
      <c r="D35" s="50"/>
      <c r="E35" s="45">
        <v>2017</v>
      </c>
      <c r="F35" s="8">
        <v>43650</v>
      </c>
      <c r="G35" s="45" t="s">
        <v>4</v>
      </c>
      <c r="H35" s="51">
        <v>87.34</v>
      </c>
      <c r="I35" s="51"/>
      <c r="J35" s="45">
        <v>56</v>
      </c>
      <c r="K35" s="52">
        <f t="shared" si="0"/>
        <v>5565.3482375434351</v>
      </c>
      <c r="L35" s="53"/>
      <c r="M35" s="6">
        <f>IF(J35="","",(K35/J35)/LOOKUP(RIGHT($D$2,3),[1]定数!$A$6:$A$13,[1]定数!$B$6:$B$13))</f>
        <v>0.99381218527561344</v>
      </c>
      <c r="N35" s="45">
        <v>2017</v>
      </c>
      <c r="O35" s="8">
        <v>43653</v>
      </c>
      <c r="P35" s="51">
        <v>88.46</v>
      </c>
      <c r="Q35" s="51"/>
      <c r="R35" s="54">
        <f>IF(P35="","",T35*M35*LOOKUP(RIGHT($D$2,3),定数!$A$6:$A$13,定数!$B$6:$B$13))</f>
        <v>11130.696475086776</v>
      </c>
      <c r="S35" s="54"/>
      <c r="T35" s="55">
        <f t="shared" si="5"/>
        <v>111.99999999999903</v>
      </c>
      <c r="U35" s="55"/>
      <c r="V35" t="str">
        <f t="shared" si="8"/>
        <v/>
      </c>
      <c r="W35">
        <f t="shared" si="3"/>
        <v>0</v>
      </c>
      <c r="X35" s="41">
        <f t="shared" si="6"/>
        <v>185511.60791811452</v>
      </c>
      <c r="Y35" s="42">
        <f t="shared" si="7"/>
        <v>0</v>
      </c>
    </row>
    <row r="36" spans="2:25" x14ac:dyDescent="0.15">
      <c r="B36" s="35">
        <v>28</v>
      </c>
      <c r="C36" s="50">
        <f t="shared" si="1"/>
        <v>196642.30439320128</v>
      </c>
      <c r="D36" s="50"/>
      <c r="E36" s="45">
        <v>2017</v>
      </c>
      <c r="F36" s="8">
        <v>43687</v>
      </c>
      <c r="G36" s="45" t="s">
        <v>3</v>
      </c>
      <c r="H36" s="51">
        <v>85.82</v>
      </c>
      <c r="I36" s="51"/>
      <c r="J36" s="45">
        <v>68</v>
      </c>
      <c r="K36" s="52">
        <f t="shared" si="0"/>
        <v>5899.269131796038</v>
      </c>
      <c r="L36" s="53"/>
      <c r="M36" s="6">
        <f>IF(J36="","",(K36/J36)/LOOKUP(RIGHT($D$2,3),[1]定数!$A$6:$A$13,[1]定数!$B$6:$B$13))</f>
        <v>0.86753957820529981</v>
      </c>
      <c r="N36" s="45">
        <v>2017</v>
      </c>
      <c r="O36" s="8">
        <v>43692</v>
      </c>
      <c r="P36" s="51">
        <v>86.52</v>
      </c>
      <c r="Q36" s="51"/>
      <c r="R36" s="54">
        <f>IF(P36="","",T36*M36*LOOKUP(RIGHT($D$2,3),定数!$A$6:$A$13,定数!$B$6:$B$13))</f>
        <v>-6072.7770474371237</v>
      </c>
      <c r="S36" s="54"/>
      <c r="T36" s="55">
        <f t="shared" si="5"/>
        <v>-70.000000000000284</v>
      </c>
      <c r="U36" s="55"/>
      <c r="V36" t="str">
        <f t="shared" si="8"/>
        <v/>
      </c>
      <c r="W36">
        <f t="shared" si="3"/>
        <v>1</v>
      </c>
      <c r="X36" s="41">
        <f t="shared" si="6"/>
        <v>196642.30439320128</v>
      </c>
      <c r="Y36" s="42">
        <f t="shared" si="7"/>
        <v>0</v>
      </c>
    </row>
    <row r="37" spans="2:25" x14ac:dyDescent="0.15">
      <c r="B37" s="35">
        <v>29</v>
      </c>
      <c r="C37" s="50">
        <f t="shared" si="1"/>
        <v>190569.52734576416</v>
      </c>
      <c r="D37" s="50"/>
      <c r="E37" s="45">
        <v>2018</v>
      </c>
      <c r="F37" s="8">
        <v>43559</v>
      </c>
      <c r="G37" s="45" t="s">
        <v>4</v>
      </c>
      <c r="H37" s="51">
        <v>83.38</v>
      </c>
      <c r="I37" s="51"/>
      <c r="J37" s="45">
        <v>80</v>
      </c>
      <c r="K37" s="52">
        <f t="shared" si="0"/>
        <v>5717.0858203729249</v>
      </c>
      <c r="L37" s="53"/>
      <c r="M37" s="6">
        <f>IF(J37="","",(K37/J37)/LOOKUP(RIGHT($D$2,3),[1]定数!$A$6:$A$13,[1]定数!$B$6:$B$13))</f>
        <v>0.71463572754661553</v>
      </c>
      <c r="N37" s="45">
        <v>2017</v>
      </c>
      <c r="O37" s="8">
        <v>43565</v>
      </c>
      <c r="P37" s="51">
        <v>84.98</v>
      </c>
      <c r="Q37" s="51"/>
      <c r="R37" s="54">
        <f>IF(P37="","",T37*M37*LOOKUP(RIGHT($D$2,3),定数!$A$6:$A$13,定数!$B$6:$B$13))</f>
        <v>11434.171640745908</v>
      </c>
      <c r="S37" s="54"/>
      <c r="T37" s="55">
        <f t="shared" si="5"/>
        <v>160.00000000000085</v>
      </c>
      <c r="U37" s="55"/>
      <c r="V37" t="str">
        <f t="shared" si="8"/>
        <v/>
      </c>
      <c r="W37">
        <f t="shared" si="3"/>
        <v>0</v>
      </c>
      <c r="X37" s="41">
        <f t="shared" si="6"/>
        <v>196642.30439320128</v>
      </c>
      <c r="Y37" s="42">
        <f t="shared" si="7"/>
        <v>3.0882352941176583E-2</v>
      </c>
    </row>
    <row r="38" spans="2:25" x14ac:dyDescent="0.15">
      <c r="B38" s="35">
        <v>30</v>
      </c>
      <c r="C38" s="50">
        <f t="shared" si="1"/>
        <v>202003.69898651008</v>
      </c>
      <c r="D38" s="50"/>
      <c r="E38" s="45">
        <v>2018</v>
      </c>
      <c r="F38" s="8">
        <v>43566</v>
      </c>
      <c r="G38" s="45" t="s">
        <v>4</v>
      </c>
      <c r="H38" s="51">
        <v>85.12</v>
      </c>
      <c r="I38" s="51"/>
      <c r="J38" s="45">
        <v>53</v>
      </c>
      <c r="K38" s="52">
        <f t="shared" si="0"/>
        <v>6060.1109695953019</v>
      </c>
      <c r="L38" s="53"/>
      <c r="M38" s="6">
        <f>IF(J38="","",(K38/J38)/LOOKUP(RIGHT($D$2,3),[1]定数!$A$6:$A$13,[1]定数!$B$6:$B$13))</f>
        <v>1.1434171640745852</v>
      </c>
      <c r="N38" s="45">
        <v>2018</v>
      </c>
      <c r="O38" s="8">
        <v>43575</v>
      </c>
      <c r="P38" s="51">
        <v>84.56</v>
      </c>
      <c r="Q38" s="51"/>
      <c r="R38" s="54">
        <f>IF(P38="","",T38*M38*LOOKUP(RIGHT($D$2,3),定数!$A$6:$A$13,定数!$B$6:$B$13))</f>
        <v>-6403.1361188177034</v>
      </c>
      <c r="S38" s="54"/>
      <c r="T38" s="55">
        <f t="shared" si="5"/>
        <v>-56.000000000000227</v>
      </c>
      <c r="U38" s="55"/>
      <c r="V38" t="str">
        <f t="shared" si="8"/>
        <v/>
      </c>
      <c r="W38">
        <f t="shared" si="3"/>
        <v>1</v>
      </c>
      <c r="X38" s="41">
        <f t="shared" si="6"/>
        <v>202003.69898651008</v>
      </c>
      <c r="Y38" s="42">
        <f t="shared" si="7"/>
        <v>0</v>
      </c>
    </row>
    <row r="39" spans="2:25" x14ac:dyDescent="0.15">
      <c r="B39" s="35">
        <v>31</v>
      </c>
      <c r="C39" s="50">
        <f t="shared" si="1"/>
        <v>195600.56286769238</v>
      </c>
      <c r="D39" s="50"/>
      <c r="E39" s="45">
        <v>2018</v>
      </c>
      <c r="F39" s="8">
        <v>43635</v>
      </c>
      <c r="G39" s="45" t="s">
        <v>3</v>
      </c>
      <c r="H39" s="51">
        <v>83.26</v>
      </c>
      <c r="I39" s="51"/>
      <c r="J39" s="45">
        <v>51</v>
      </c>
      <c r="K39" s="52">
        <f t="shared" si="0"/>
        <v>5868.0168860307713</v>
      </c>
      <c r="L39" s="53"/>
      <c r="M39" s="6">
        <f>IF(J39="","",(K39/J39)/LOOKUP(RIGHT($D$2,3),[1]定数!$A$6:$A$13,[1]定数!$B$6:$B$13))</f>
        <v>1.1505915462805434</v>
      </c>
      <c r="N39" s="45">
        <v>2018</v>
      </c>
      <c r="O39" s="8">
        <v>43638</v>
      </c>
      <c r="P39" s="51">
        <v>82.25</v>
      </c>
      <c r="Q39" s="51"/>
      <c r="R39" s="54">
        <f>IF(P39="","",T39*M39*LOOKUP(RIGHT($D$2,3),定数!$A$6:$A$13,定数!$B$6:$B$13))</f>
        <v>11620.974617433547</v>
      </c>
      <c r="S39" s="54"/>
      <c r="T39" s="55">
        <f t="shared" si="5"/>
        <v>101.00000000000051</v>
      </c>
      <c r="U39" s="55"/>
      <c r="V39" t="str">
        <f t="shared" si="8"/>
        <v/>
      </c>
      <c r="W39">
        <f t="shared" si="3"/>
        <v>0</v>
      </c>
      <c r="X39" s="41">
        <f t="shared" si="6"/>
        <v>202003.69898651008</v>
      </c>
      <c r="Y39" s="42">
        <f t="shared" si="7"/>
        <v>3.1698113207547229E-2</v>
      </c>
    </row>
    <row r="40" spans="2:25" x14ac:dyDescent="0.15">
      <c r="B40" s="35">
        <v>32</v>
      </c>
      <c r="C40" s="50">
        <f t="shared" si="1"/>
        <v>207221.53748512594</v>
      </c>
      <c r="D40" s="50"/>
      <c r="E40" s="45">
        <v>2018</v>
      </c>
      <c r="F40" s="8">
        <v>43712</v>
      </c>
      <c r="G40" s="45" t="s">
        <v>3</v>
      </c>
      <c r="H40" s="51">
        <v>84.39</v>
      </c>
      <c r="I40" s="51"/>
      <c r="J40" s="45">
        <v>58</v>
      </c>
      <c r="K40" s="52">
        <f t="shared" si="0"/>
        <v>6216.6461245537776</v>
      </c>
      <c r="L40" s="53"/>
      <c r="M40" s="6">
        <f>IF(J40="","",(K40/J40)/LOOKUP(RIGHT($D$2,3),[1]定数!$A$6:$A$13,[1]定数!$B$6:$B$13))</f>
        <v>1.0718355387161684</v>
      </c>
      <c r="N40" s="45">
        <v>2018</v>
      </c>
      <c r="O40" s="8">
        <v>43720</v>
      </c>
      <c r="P40" s="51">
        <v>85</v>
      </c>
      <c r="Q40" s="51"/>
      <c r="R40" s="54">
        <f>IF(P40="","",T40*M40*LOOKUP(RIGHT($D$2,3),定数!$A$6:$A$13,定数!$B$6:$B$13))</f>
        <v>-6538.1967861686217</v>
      </c>
      <c r="S40" s="54"/>
      <c r="T40" s="55">
        <f t="shared" si="5"/>
        <v>-60.999999999999943</v>
      </c>
      <c r="U40" s="55"/>
      <c r="V40" t="str">
        <f t="shared" si="8"/>
        <v/>
      </c>
      <c r="W40">
        <f t="shared" si="3"/>
        <v>1</v>
      </c>
      <c r="X40" s="41">
        <f t="shared" si="6"/>
        <v>207221.53748512594</v>
      </c>
      <c r="Y40" s="42">
        <f t="shared" si="7"/>
        <v>0</v>
      </c>
    </row>
    <row r="41" spans="2:25" x14ac:dyDescent="0.15">
      <c r="B41" s="35">
        <v>33</v>
      </c>
      <c r="C41" s="50">
        <f t="shared" si="1"/>
        <v>200683.34069895733</v>
      </c>
      <c r="D41" s="50"/>
      <c r="E41" s="45">
        <v>2019</v>
      </c>
      <c r="F41" s="8">
        <v>43630</v>
      </c>
      <c r="G41" s="45" t="s">
        <v>3</v>
      </c>
      <c r="H41" s="51">
        <v>80.94</v>
      </c>
      <c r="I41" s="51"/>
      <c r="J41" s="45">
        <v>34</v>
      </c>
      <c r="K41" s="52">
        <f t="shared" si="0"/>
        <v>6020.50022096872</v>
      </c>
      <c r="L41" s="53"/>
      <c r="M41" s="6">
        <f>IF(J41="","",(K41/J41)/LOOKUP(RIGHT($D$2,3),[1]定数!$A$6:$A$13,[1]定数!$B$6:$B$13))</f>
        <v>1.7707353591084469</v>
      </c>
      <c r="N41" s="45">
        <v>2019</v>
      </c>
      <c r="O41" s="8">
        <v>43635</v>
      </c>
      <c r="P41" s="51">
        <v>81.3</v>
      </c>
      <c r="Q41" s="51"/>
      <c r="R41" s="54">
        <f>IF(P41="","",T41*M41*LOOKUP(RIGHT($D$2,3),定数!$A$6:$A$13,定数!$B$6:$B$13))</f>
        <v>-6374.6472927903988</v>
      </c>
      <c r="S41" s="54"/>
      <c r="T41" s="55">
        <f t="shared" si="5"/>
        <v>-35.999999999999943</v>
      </c>
      <c r="U41" s="55"/>
      <c r="V41" t="str">
        <f t="shared" si="8"/>
        <v/>
      </c>
      <c r="W41">
        <f t="shared" si="3"/>
        <v>2</v>
      </c>
      <c r="X41" s="41">
        <f t="shared" si="6"/>
        <v>207221.53748512594</v>
      </c>
      <c r="Y41" s="42">
        <f t="shared" si="7"/>
        <v>3.1551724137930948E-2</v>
      </c>
    </row>
    <row r="42" spans="2:25" x14ac:dyDescent="0.15">
      <c r="B42" s="35">
        <v>34</v>
      </c>
      <c r="C42" s="50">
        <f t="shared" si="1"/>
        <v>194308.69340616692</v>
      </c>
      <c r="D42" s="50"/>
      <c r="E42" s="45"/>
      <c r="F42" s="8"/>
      <c r="G42" s="45"/>
      <c r="H42" s="51"/>
      <c r="I42" s="51"/>
      <c r="J42" s="45"/>
      <c r="K42" s="52" t="str">
        <f t="shared" si="0"/>
        <v/>
      </c>
      <c r="L42" s="53"/>
      <c r="M42" s="6" t="str">
        <f>IF(J42="","",(K42/J42)/LOOKUP(RIGHT($D$2,3),定数!$A$6:$A$13,定数!$B$6:$B$13))</f>
        <v/>
      </c>
      <c r="N42" s="45"/>
      <c r="O42" s="8"/>
      <c r="P42" s="51"/>
      <c r="Q42" s="51"/>
      <c r="R42" s="54" t="str">
        <f>IF(P42="","",T42*M42*LOOKUP(RIGHT($D$2,3),定数!$A$6:$A$13,定数!$B$6:$B$13))</f>
        <v/>
      </c>
      <c r="S42" s="54"/>
      <c r="T42" s="55" t="str">
        <f t="shared" si="5"/>
        <v/>
      </c>
      <c r="U42" s="55"/>
      <c r="V42" t="str">
        <f t="shared" si="8"/>
        <v/>
      </c>
      <c r="W42" t="str">
        <f t="shared" si="3"/>
        <v/>
      </c>
      <c r="X42" s="41">
        <f t="shared" si="6"/>
        <v>207221.53748512594</v>
      </c>
      <c r="Y42" s="42">
        <f t="shared" si="7"/>
        <v>6.2314198782961405E-2</v>
      </c>
    </row>
    <row r="43" spans="2:25" x14ac:dyDescent="0.15">
      <c r="B43" s="35">
        <v>35</v>
      </c>
      <c r="C43" s="50" t="str">
        <f t="shared" si="1"/>
        <v/>
      </c>
      <c r="D43" s="50"/>
      <c r="E43" s="45"/>
      <c r="F43" s="8"/>
      <c r="G43" s="45"/>
      <c r="H43" s="51"/>
      <c r="I43" s="51"/>
      <c r="J43" s="45"/>
      <c r="K43" s="52" t="str">
        <f t="shared" ref="K43:K70" si="9">IF(J43="","",C43*0.03)</f>
        <v/>
      </c>
      <c r="L43" s="53"/>
      <c r="M43" s="6" t="str">
        <f>IF(J43="","",(K43/J43)/LOOKUP(RIGHT($D$2,3),定数!$A$6:$A$13,定数!$B$6:$B$13))</f>
        <v/>
      </c>
      <c r="N43" s="45"/>
      <c r="O43" s="8"/>
      <c r="P43" s="51"/>
      <c r="Q43" s="51"/>
      <c r="R43" s="54" t="str">
        <f>IF(P43="","",T43*M43*LOOKUP(RIGHT($D$2,3),定数!$A$6:$A$13,定数!$B$6:$B$13))</f>
        <v/>
      </c>
      <c r="S43" s="54"/>
      <c r="T43" s="55" t="str">
        <f t="shared" si="5"/>
        <v/>
      </c>
      <c r="U43" s="55"/>
      <c r="V43" t="str">
        <f t="shared" si="8"/>
        <v/>
      </c>
      <c r="W43" t="str">
        <f t="shared" si="3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35">
        <v>36</v>
      </c>
      <c r="C44" s="50" t="str">
        <f t="shared" si="1"/>
        <v/>
      </c>
      <c r="D44" s="50"/>
      <c r="E44" s="45"/>
      <c r="F44" s="8"/>
      <c r="G44" s="45"/>
      <c r="H44" s="51"/>
      <c r="I44" s="51"/>
      <c r="J44" s="45"/>
      <c r="K44" s="52" t="str">
        <f t="shared" si="9"/>
        <v/>
      </c>
      <c r="L44" s="53"/>
      <c r="M44" s="6" t="str">
        <f>IF(J44="","",(K44/J44)/LOOKUP(RIGHT($D$2,3),定数!$A$6:$A$13,定数!$B$6:$B$13))</f>
        <v/>
      </c>
      <c r="N44" s="45"/>
      <c r="O44" s="8"/>
      <c r="P44" s="51"/>
      <c r="Q44" s="51"/>
      <c r="R44" s="54" t="str">
        <f>IF(P44="","",T44*M44*LOOKUP(RIGHT($D$2,3),定数!$A$6:$A$13,定数!$B$6:$B$13))</f>
        <v/>
      </c>
      <c r="S44" s="54"/>
      <c r="T44" s="55" t="str">
        <f t="shared" si="5"/>
        <v/>
      </c>
      <c r="U44" s="55"/>
      <c r="V44" t="str">
        <f t="shared" si="8"/>
        <v/>
      </c>
      <c r="W44" t="str">
        <f t="shared" si="3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35">
        <v>37</v>
      </c>
      <c r="C45" s="50" t="str">
        <f t="shared" si="1"/>
        <v/>
      </c>
      <c r="D45" s="50"/>
      <c r="E45" s="45"/>
      <c r="F45" s="8"/>
      <c r="G45" s="45"/>
      <c r="H45" s="51"/>
      <c r="I45" s="51"/>
      <c r="J45" s="45"/>
      <c r="K45" s="52" t="str">
        <f t="shared" si="9"/>
        <v/>
      </c>
      <c r="L45" s="53"/>
      <c r="M45" s="6" t="str">
        <f>IF(J45="","",(K45/J45)/LOOKUP(RIGHT($D$2,3),定数!$A$6:$A$13,定数!$B$6:$B$13))</f>
        <v/>
      </c>
      <c r="N45" s="45"/>
      <c r="O45" s="8"/>
      <c r="P45" s="51"/>
      <c r="Q45" s="51"/>
      <c r="R45" s="54" t="str">
        <f>IF(P45="","",T45*M45*LOOKUP(RIGHT($D$2,3),定数!$A$6:$A$13,定数!$B$6:$B$13))</f>
        <v/>
      </c>
      <c r="S45" s="54"/>
      <c r="T45" s="55" t="str">
        <f t="shared" si="5"/>
        <v/>
      </c>
      <c r="U45" s="55"/>
      <c r="V45" t="str">
        <f t="shared" si="8"/>
        <v/>
      </c>
      <c r="W45" t="str">
        <f t="shared" si="3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35">
        <v>38</v>
      </c>
      <c r="C46" s="50" t="str">
        <f t="shared" si="1"/>
        <v/>
      </c>
      <c r="D46" s="50"/>
      <c r="E46" s="45"/>
      <c r="F46" s="8"/>
      <c r="G46" s="45"/>
      <c r="H46" s="51"/>
      <c r="I46" s="51"/>
      <c r="J46" s="45"/>
      <c r="K46" s="52" t="str">
        <f t="shared" si="9"/>
        <v/>
      </c>
      <c r="L46" s="53"/>
      <c r="M46" s="6" t="str">
        <f>IF(J46="","",(K46/J46)/LOOKUP(RIGHT($D$2,3),定数!$A$6:$A$13,定数!$B$6:$B$13))</f>
        <v/>
      </c>
      <c r="N46" s="45"/>
      <c r="O46" s="8"/>
      <c r="P46" s="51"/>
      <c r="Q46" s="51"/>
      <c r="R46" s="54" t="str">
        <f>IF(P46="","",T46*M46*LOOKUP(RIGHT($D$2,3),定数!$A$6:$A$13,定数!$B$6:$B$13))</f>
        <v/>
      </c>
      <c r="S46" s="54"/>
      <c r="T46" s="55" t="str">
        <f t="shared" si="5"/>
        <v/>
      </c>
      <c r="U46" s="55"/>
      <c r="V46" t="str">
        <f t="shared" si="8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35">
        <v>39</v>
      </c>
      <c r="C47" s="50" t="str">
        <f t="shared" si="1"/>
        <v/>
      </c>
      <c r="D47" s="50"/>
      <c r="E47" s="45"/>
      <c r="F47" s="8"/>
      <c r="G47" s="45"/>
      <c r="H47" s="51"/>
      <c r="I47" s="51"/>
      <c r="J47" s="45"/>
      <c r="K47" s="52" t="str">
        <f t="shared" si="9"/>
        <v/>
      </c>
      <c r="L47" s="53"/>
      <c r="M47" s="6" t="str">
        <f>IF(J47="","",(K47/J47)/LOOKUP(RIGHT($D$2,3),定数!$A$6:$A$13,定数!$B$6:$B$13))</f>
        <v/>
      </c>
      <c r="N47" s="45"/>
      <c r="O47" s="8"/>
      <c r="P47" s="51"/>
      <c r="Q47" s="51"/>
      <c r="R47" s="54" t="str">
        <f>IF(P47="","",T47*M47*LOOKUP(RIGHT($D$2,3),定数!$A$6:$A$13,定数!$B$6:$B$13))</f>
        <v/>
      </c>
      <c r="S47" s="54"/>
      <c r="T47" s="55" t="str">
        <f t="shared" si="5"/>
        <v/>
      </c>
      <c r="U47" s="55"/>
      <c r="V47" t="str">
        <f t="shared" si="8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35">
        <v>40</v>
      </c>
      <c r="C48" s="50" t="str">
        <f t="shared" si="1"/>
        <v/>
      </c>
      <c r="D48" s="50"/>
      <c r="E48" s="45"/>
      <c r="F48" s="8"/>
      <c r="G48" s="45"/>
      <c r="H48" s="51"/>
      <c r="I48" s="51"/>
      <c r="J48" s="45"/>
      <c r="K48" s="52" t="str">
        <f t="shared" si="9"/>
        <v/>
      </c>
      <c r="L48" s="53"/>
      <c r="M48" s="6" t="str">
        <f>IF(J48="","",(K48/J48)/LOOKUP(RIGHT($D$2,3),定数!$A$6:$A$13,定数!$B$6:$B$13))</f>
        <v/>
      </c>
      <c r="N48" s="45"/>
      <c r="O48" s="8"/>
      <c r="P48" s="51"/>
      <c r="Q48" s="51"/>
      <c r="R48" s="54" t="str">
        <f>IF(P48="","",T48*M48*LOOKUP(RIGHT($D$2,3),定数!$A$6:$A$13,定数!$B$6:$B$13))</f>
        <v/>
      </c>
      <c r="S48" s="54"/>
      <c r="T48" s="55" t="str">
        <f t="shared" si="5"/>
        <v/>
      </c>
      <c r="U48" s="55"/>
      <c r="V48" t="str">
        <f t="shared" si="8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35">
        <v>41</v>
      </c>
      <c r="C49" s="50" t="str">
        <f t="shared" si="1"/>
        <v/>
      </c>
      <c r="D49" s="50"/>
      <c r="E49" s="45"/>
      <c r="F49" s="8"/>
      <c r="G49" s="45"/>
      <c r="H49" s="51"/>
      <c r="I49" s="51"/>
      <c r="J49" s="45"/>
      <c r="K49" s="52" t="str">
        <f t="shared" si="9"/>
        <v/>
      </c>
      <c r="L49" s="53"/>
      <c r="M49" s="6" t="str">
        <f>IF(J49="","",(K49/J49)/LOOKUP(RIGHT($D$2,3),定数!$A$6:$A$13,定数!$B$6:$B$13))</f>
        <v/>
      </c>
      <c r="N49" s="45"/>
      <c r="O49" s="8"/>
      <c r="P49" s="51"/>
      <c r="Q49" s="51"/>
      <c r="R49" s="54" t="str">
        <f>IF(P49="","",T49*M49*LOOKUP(RIGHT($D$2,3),定数!$A$6:$A$13,定数!$B$6:$B$13))</f>
        <v/>
      </c>
      <c r="S49" s="54"/>
      <c r="T49" s="55" t="str">
        <f t="shared" si="5"/>
        <v/>
      </c>
      <c r="U49" s="55"/>
      <c r="V49" t="str">
        <f t="shared" si="8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35">
        <v>42</v>
      </c>
      <c r="C50" s="50" t="str">
        <f t="shared" si="1"/>
        <v/>
      </c>
      <c r="D50" s="50"/>
      <c r="E50" s="45"/>
      <c r="F50" s="8"/>
      <c r="G50" s="45"/>
      <c r="H50" s="51"/>
      <c r="I50" s="51"/>
      <c r="J50" s="45"/>
      <c r="K50" s="52" t="str">
        <f t="shared" si="9"/>
        <v/>
      </c>
      <c r="L50" s="53"/>
      <c r="M50" s="6" t="str">
        <f>IF(J50="","",(K50/J50)/LOOKUP(RIGHT($D$2,3),定数!$A$6:$A$13,定数!$B$6:$B$13))</f>
        <v/>
      </c>
      <c r="N50" s="45"/>
      <c r="O50" s="8"/>
      <c r="P50" s="51"/>
      <c r="Q50" s="51"/>
      <c r="R50" s="54" t="str">
        <f>IF(P50="","",T50*M50*LOOKUP(RIGHT($D$2,3),定数!$A$6:$A$13,定数!$B$6:$B$13))</f>
        <v/>
      </c>
      <c r="S50" s="54"/>
      <c r="T50" s="55" t="str">
        <f t="shared" si="5"/>
        <v/>
      </c>
      <c r="U50" s="55"/>
      <c r="V50" t="str">
        <f t="shared" si="8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35">
        <v>43</v>
      </c>
      <c r="C51" s="50" t="str">
        <f t="shared" si="1"/>
        <v/>
      </c>
      <c r="D51" s="50"/>
      <c r="E51" s="45"/>
      <c r="F51" s="8"/>
      <c r="G51" s="45"/>
      <c r="H51" s="51"/>
      <c r="I51" s="51"/>
      <c r="J51" s="45"/>
      <c r="K51" s="52" t="str">
        <f t="shared" si="9"/>
        <v/>
      </c>
      <c r="L51" s="53"/>
      <c r="M51" s="6" t="str">
        <f>IF(J51="","",(K51/J51)/LOOKUP(RIGHT($D$2,3),定数!$A$6:$A$13,定数!$B$6:$B$13))</f>
        <v/>
      </c>
      <c r="N51" s="45"/>
      <c r="O51" s="8"/>
      <c r="P51" s="51"/>
      <c r="Q51" s="51"/>
      <c r="R51" s="54" t="str">
        <f>IF(P51="","",T51*M51*LOOKUP(RIGHT($D$2,3),定数!$A$6:$A$13,定数!$B$6:$B$13))</f>
        <v/>
      </c>
      <c r="S51" s="54"/>
      <c r="T51" s="55" t="str">
        <f t="shared" si="5"/>
        <v/>
      </c>
      <c r="U51" s="55"/>
      <c r="V51" t="str">
        <f t="shared" si="8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35">
        <v>44</v>
      </c>
      <c r="C52" s="50" t="str">
        <f t="shared" si="1"/>
        <v/>
      </c>
      <c r="D52" s="50"/>
      <c r="E52" s="45"/>
      <c r="F52" s="8"/>
      <c r="G52" s="45"/>
      <c r="H52" s="51"/>
      <c r="I52" s="51"/>
      <c r="J52" s="45"/>
      <c r="K52" s="52" t="str">
        <f t="shared" si="9"/>
        <v/>
      </c>
      <c r="L52" s="53"/>
      <c r="M52" s="6" t="str">
        <f>IF(J52="","",(K52/J52)/LOOKUP(RIGHT($D$2,3),定数!$A$6:$A$13,定数!$B$6:$B$13))</f>
        <v/>
      </c>
      <c r="N52" s="45"/>
      <c r="O52" s="8"/>
      <c r="P52" s="51"/>
      <c r="Q52" s="51"/>
      <c r="R52" s="54" t="str">
        <f>IF(P52="","",T52*M52*LOOKUP(RIGHT($D$2,3),定数!$A$6:$A$13,定数!$B$6:$B$13))</f>
        <v/>
      </c>
      <c r="S52" s="54"/>
      <c r="T52" s="55" t="str">
        <f t="shared" si="5"/>
        <v/>
      </c>
      <c r="U52" s="55"/>
      <c r="V52" t="str">
        <f t="shared" si="8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35">
        <v>45</v>
      </c>
      <c r="C53" s="50" t="str">
        <f t="shared" si="1"/>
        <v/>
      </c>
      <c r="D53" s="50"/>
      <c r="E53" s="45"/>
      <c r="F53" s="8"/>
      <c r="G53" s="45"/>
      <c r="H53" s="51"/>
      <c r="I53" s="51"/>
      <c r="J53" s="45"/>
      <c r="K53" s="52" t="str">
        <f t="shared" si="9"/>
        <v/>
      </c>
      <c r="L53" s="53"/>
      <c r="M53" s="6" t="str">
        <f>IF(J53="","",(K53/J53)/LOOKUP(RIGHT($D$2,3),定数!$A$6:$A$13,定数!$B$6:$B$13))</f>
        <v/>
      </c>
      <c r="N53" s="45"/>
      <c r="O53" s="8"/>
      <c r="P53" s="51"/>
      <c r="Q53" s="51"/>
      <c r="R53" s="54" t="str">
        <f>IF(P53="","",T53*M53*LOOKUP(RIGHT($D$2,3),定数!$A$6:$A$13,定数!$B$6:$B$13))</f>
        <v/>
      </c>
      <c r="S53" s="54"/>
      <c r="T53" s="55" t="str">
        <f t="shared" si="5"/>
        <v/>
      </c>
      <c r="U53" s="55"/>
      <c r="V53" t="str">
        <f t="shared" si="8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50" t="str">
        <f t="shared" si="1"/>
        <v/>
      </c>
      <c r="D54" s="50"/>
      <c r="E54" s="45"/>
      <c r="F54" s="8"/>
      <c r="G54" s="45"/>
      <c r="H54" s="51"/>
      <c r="I54" s="51"/>
      <c r="J54" s="45"/>
      <c r="K54" s="52" t="str">
        <f t="shared" si="9"/>
        <v/>
      </c>
      <c r="L54" s="53"/>
      <c r="M54" s="6" t="str">
        <f>IF(J54="","",(K54/J54)/LOOKUP(RIGHT($D$2,3),定数!$A$6:$A$13,定数!$B$6:$B$13))</f>
        <v/>
      </c>
      <c r="N54" s="45"/>
      <c r="O54" s="8"/>
      <c r="P54" s="51"/>
      <c r="Q54" s="51"/>
      <c r="R54" s="54" t="str">
        <f>IF(P54="","",T54*M54*LOOKUP(RIGHT($D$2,3),定数!$A$6:$A$13,定数!$B$6:$B$13))</f>
        <v/>
      </c>
      <c r="S54" s="54"/>
      <c r="T54" s="55" t="str">
        <f t="shared" si="5"/>
        <v/>
      </c>
      <c r="U54" s="55"/>
      <c r="V54" t="str">
        <f t="shared" si="8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50" t="str">
        <f t="shared" si="1"/>
        <v/>
      </c>
      <c r="D55" s="50"/>
      <c r="E55" s="45"/>
      <c r="F55" s="8"/>
      <c r="G55" s="45"/>
      <c r="H55" s="51"/>
      <c r="I55" s="51"/>
      <c r="J55" s="45"/>
      <c r="K55" s="52" t="str">
        <f t="shared" si="9"/>
        <v/>
      </c>
      <c r="L55" s="53"/>
      <c r="M55" s="6" t="str">
        <f>IF(J55="","",(K55/J55)/LOOKUP(RIGHT($D$2,3),定数!$A$6:$A$13,定数!$B$6:$B$13))</f>
        <v/>
      </c>
      <c r="N55" s="45"/>
      <c r="O55" s="8"/>
      <c r="P55" s="51"/>
      <c r="Q55" s="51"/>
      <c r="R55" s="54" t="str">
        <f>IF(P55="","",T55*M55*LOOKUP(RIGHT($D$2,3),定数!$A$6:$A$13,定数!$B$6:$B$13))</f>
        <v/>
      </c>
      <c r="S55" s="54"/>
      <c r="T55" s="55" t="str">
        <f t="shared" si="5"/>
        <v/>
      </c>
      <c r="U55" s="55"/>
      <c r="V55" t="str">
        <f t="shared" si="8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50" t="str">
        <f t="shared" si="1"/>
        <v/>
      </c>
      <c r="D56" s="50"/>
      <c r="E56" s="45"/>
      <c r="F56" s="8"/>
      <c r="G56" s="45"/>
      <c r="H56" s="51"/>
      <c r="I56" s="51"/>
      <c r="J56" s="45"/>
      <c r="K56" s="52" t="str">
        <f t="shared" si="9"/>
        <v/>
      </c>
      <c r="L56" s="53"/>
      <c r="M56" s="6" t="str">
        <f>IF(J56="","",(K56/J56)/LOOKUP(RIGHT($D$2,3),定数!$A$6:$A$13,定数!$B$6:$B$13))</f>
        <v/>
      </c>
      <c r="N56" s="45"/>
      <c r="O56" s="8"/>
      <c r="P56" s="51"/>
      <c r="Q56" s="51"/>
      <c r="R56" s="54" t="str">
        <f>IF(P56="","",T56*M56*LOOKUP(RIGHT($D$2,3),定数!$A$6:$A$13,定数!$B$6:$B$13))</f>
        <v/>
      </c>
      <c r="S56" s="54"/>
      <c r="T56" s="55" t="str">
        <f t="shared" si="5"/>
        <v/>
      </c>
      <c r="U56" s="55"/>
      <c r="V56" t="str">
        <f t="shared" si="8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50" t="str">
        <f t="shared" si="1"/>
        <v/>
      </c>
      <c r="D57" s="50"/>
      <c r="E57" s="45"/>
      <c r="F57" s="8"/>
      <c r="G57" s="45"/>
      <c r="H57" s="51"/>
      <c r="I57" s="51"/>
      <c r="J57" s="45"/>
      <c r="K57" s="52" t="str">
        <f t="shared" si="9"/>
        <v/>
      </c>
      <c r="L57" s="53"/>
      <c r="M57" s="6" t="str">
        <f>IF(J57="","",(K57/J57)/LOOKUP(RIGHT($D$2,3),定数!$A$6:$A$13,定数!$B$6:$B$13))</f>
        <v/>
      </c>
      <c r="N57" s="45"/>
      <c r="O57" s="8"/>
      <c r="P57" s="51"/>
      <c r="Q57" s="51"/>
      <c r="R57" s="54" t="str">
        <f>IF(P57="","",T57*M57*LOOKUP(RIGHT($D$2,3),定数!$A$6:$A$13,定数!$B$6:$B$13))</f>
        <v/>
      </c>
      <c r="S57" s="54"/>
      <c r="T57" s="55" t="str">
        <f t="shared" si="5"/>
        <v/>
      </c>
      <c r="U57" s="55"/>
      <c r="V57" t="str">
        <f t="shared" si="8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50" t="str">
        <f t="shared" si="1"/>
        <v/>
      </c>
      <c r="D58" s="50"/>
      <c r="E58" s="45"/>
      <c r="F58" s="8"/>
      <c r="G58" s="45"/>
      <c r="H58" s="51"/>
      <c r="I58" s="51"/>
      <c r="J58" s="45"/>
      <c r="K58" s="52" t="str">
        <f t="shared" si="9"/>
        <v/>
      </c>
      <c r="L58" s="53"/>
      <c r="M58" s="6" t="str">
        <f>IF(J58="","",(K58/J58)/LOOKUP(RIGHT($D$2,3),定数!$A$6:$A$13,定数!$B$6:$B$13))</f>
        <v/>
      </c>
      <c r="N58" s="45"/>
      <c r="O58" s="8"/>
      <c r="P58" s="51"/>
      <c r="Q58" s="51"/>
      <c r="R58" s="54" t="str">
        <f>IF(P58="","",T58*M58*LOOKUP(RIGHT($D$2,3),定数!$A$6:$A$13,定数!$B$6:$B$13))</f>
        <v/>
      </c>
      <c r="S58" s="54"/>
      <c r="T58" s="55" t="str">
        <f t="shared" si="5"/>
        <v/>
      </c>
      <c r="U58" s="55"/>
      <c r="V58" t="str">
        <f t="shared" si="8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50" t="str">
        <f t="shared" si="1"/>
        <v/>
      </c>
      <c r="D59" s="50"/>
      <c r="E59" s="45"/>
      <c r="F59" s="8"/>
      <c r="G59" s="45"/>
      <c r="H59" s="51"/>
      <c r="I59" s="51"/>
      <c r="J59" s="45"/>
      <c r="K59" s="52" t="str">
        <f t="shared" si="9"/>
        <v/>
      </c>
      <c r="L59" s="53"/>
      <c r="M59" s="6" t="str">
        <f>IF(J59="","",(K59/J59)/LOOKUP(RIGHT($D$2,3),定数!$A$6:$A$13,定数!$B$6:$B$13))</f>
        <v/>
      </c>
      <c r="N59" s="45"/>
      <c r="O59" s="8"/>
      <c r="P59" s="51"/>
      <c r="Q59" s="51"/>
      <c r="R59" s="54" t="str">
        <f>IF(P59="","",T59*M59*LOOKUP(RIGHT($D$2,3),定数!$A$6:$A$13,定数!$B$6:$B$13))</f>
        <v/>
      </c>
      <c r="S59" s="54"/>
      <c r="T59" s="55" t="str">
        <f t="shared" si="5"/>
        <v/>
      </c>
      <c r="U59" s="55"/>
      <c r="V59" t="str">
        <f t="shared" si="8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50" t="str">
        <f t="shared" si="1"/>
        <v/>
      </c>
      <c r="D60" s="50"/>
      <c r="E60" s="45"/>
      <c r="F60" s="8"/>
      <c r="G60" s="45"/>
      <c r="H60" s="51"/>
      <c r="I60" s="51"/>
      <c r="J60" s="45"/>
      <c r="K60" s="52" t="str">
        <f t="shared" si="9"/>
        <v/>
      </c>
      <c r="L60" s="53"/>
      <c r="M60" s="6" t="str">
        <f>IF(J60="","",(K60/J60)/LOOKUP(RIGHT($D$2,3),定数!$A$6:$A$13,定数!$B$6:$B$13))</f>
        <v/>
      </c>
      <c r="N60" s="45"/>
      <c r="O60" s="8"/>
      <c r="P60" s="51"/>
      <c r="Q60" s="51"/>
      <c r="R60" s="54" t="str">
        <f>IF(P60="","",T60*M60*LOOKUP(RIGHT($D$2,3),定数!$A$6:$A$13,定数!$B$6:$B$13))</f>
        <v/>
      </c>
      <c r="S60" s="54"/>
      <c r="T60" s="55" t="str">
        <f t="shared" si="5"/>
        <v/>
      </c>
      <c r="U60" s="55"/>
      <c r="V60" t="str">
        <f t="shared" si="8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50" t="str">
        <f t="shared" si="1"/>
        <v/>
      </c>
      <c r="D61" s="50"/>
      <c r="E61" s="45"/>
      <c r="F61" s="8"/>
      <c r="G61" s="45"/>
      <c r="H61" s="51"/>
      <c r="I61" s="51"/>
      <c r="J61" s="45"/>
      <c r="K61" s="52" t="str">
        <f t="shared" si="9"/>
        <v/>
      </c>
      <c r="L61" s="53"/>
      <c r="M61" s="6" t="str">
        <f>IF(J61="","",(K61/J61)/LOOKUP(RIGHT($D$2,3),定数!$A$6:$A$13,定数!$B$6:$B$13))</f>
        <v/>
      </c>
      <c r="N61" s="45"/>
      <c r="O61" s="8"/>
      <c r="P61" s="51"/>
      <c r="Q61" s="51"/>
      <c r="R61" s="54" t="str">
        <f>IF(P61="","",T61*M61*LOOKUP(RIGHT($D$2,3),定数!$A$6:$A$13,定数!$B$6:$B$13))</f>
        <v/>
      </c>
      <c r="S61" s="54"/>
      <c r="T61" s="55" t="str">
        <f t="shared" si="5"/>
        <v/>
      </c>
      <c r="U61" s="55"/>
      <c r="V61" t="str">
        <f t="shared" si="8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50" t="str">
        <f t="shared" si="1"/>
        <v/>
      </c>
      <c r="D62" s="50"/>
      <c r="E62" s="45"/>
      <c r="F62" s="8"/>
      <c r="G62" s="45"/>
      <c r="H62" s="51"/>
      <c r="I62" s="51"/>
      <c r="J62" s="45"/>
      <c r="K62" s="52" t="str">
        <f t="shared" si="9"/>
        <v/>
      </c>
      <c r="L62" s="53"/>
      <c r="M62" s="6" t="str">
        <f>IF(J62="","",(K62/J62)/LOOKUP(RIGHT($D$2,3),定数!$A$6:$A$13,定数!$B$6:$B$13))</f>
        <v/>
      </c>
      <c r="N62" s="45"/>
      <c r="O62" s="8"/>
      <c r="P62" s="51"/>
      <c r="Q62" s="51"/>
      <c r="R62" s="54" t="str">
        <f>IF(P62="","",T62*M62*LOOKUP(RIGHT($D$2,3),定数!$A$6:$A$13,定数!$B$6:$B$13))</f>
        <v/>
      </c>
      <c r="S62" s="54"/>
      <c r="T62" s="55" t="str">
        <f t="shared" si="5"/>
        <v/>
      </c>
      <c r="U62" s="55"/>
      <c r="V62" t="str">
        <f t="shared" si="8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50" t="str">
        <f t="shared" si="1"/>
        <v/>
      </c>
      <c r="D63" s="50"/>
      <c r="E63" s="45"/>
      <c r="F63" s="8"/>
      <c r="G63" s="45"/>
      <c r="H63" s="51"/>
      <c r="I63" s="51"/>
      <c r="J63" s="45"/>
      <c r="K63" s="52" t="str">
        <f t="shared" si="9"/>
        <v/>
      </c>
      <c r="L63" s="53"/>
      <c r="M63" s="6" t="str">
        <f>IF(J63="","",(K63/J63)/LOOKUP(RIGHT($D$2,3),定数!$A$6:$A$13,定数!$B$6:$B$13))</f>
        <v/>
      </c>
      <c r="N63" s="45"/>
      <c r="O63" s="8"/>
      <c r="P63" s="51"/>
      <c r="Q63" s="51"/>
      <c r="R63" s="54" t="str">
        <f>IF(P63="","",T63*M63*LOOKUP(RIGHT($D$2,3),定数!$A$6:$A$13,定数!$B$6:$B$13))</f>
        <v/>
      </c>
      <c r="S63" s="54"/>
      <c r="T63" s="55" t="str">
        <f t="shared" si="5"/>
        <v/>
      </c>
      <c r="U63" s="55"/>
      <c r="V63" t="str">
        <f t="shared" si="8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50" t="str">
        <f t="shared" si="1"/>
        <v/>
      </c>
      <c r="D64" s="50"/>
      <c r="E64" s="45"/>
      <c r="F64" s="8"/>
      <c r="G64" s="45"/>
      <c r="H64" s="51"/>
      <c r="I64" s="51"/>
      <c r="J64" s="45"/>
      <c r="K64" s="52" t="str">
        <f t="shared" si="9"/>
        <v/>
      </c>
      <c r="L64" s="53"/>
      <c r="M64" s="6" t="str">
        <f>IF(J64="","",(K64/J64)/LOOKUP(RIGHT($D$2,3),定数!$A$6:$A$13,定数!$B$6:$B$13))</f>
        <v/>
      </c>
      <c r="N64" s="45"/>
      <c r="O64" s="8"/>
      <c r="P64" s="51"/>
      <c r="Q64" s="51"/>
      <c r="R64" s="54" t="str">
        <f>IF(P64="","",T64*M64*LOOKUP(RIGHT($D$2,3),定数!$A$6:$A$13,定数!$B$6:$B$13))</f>
        <v/>
      </c>
      <c r="S64" s="54"/>
      <c r="T64" s="55" t="str">
        <f t="shared" si="5"/>
        <v/>
      </c>
      <c r="U64" s="55"/>
      <c r="V64" t="str">
        <f t="shared" si="8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50" t="str">
        <f t="shared" si="1"/>
        <v/>
      </c>
      <c r="D65" s="50"/>
      <c r="E65" s="45"/>
      <c r="F65" s="8"/>
      <c r="G65" s="45"/>
      <c r="H65" s="51"/>
      <c r="I65" s="51"/>
      <c r="J65" s="45"/>
      <c r="K65" s="52" t="str">
        <f t="shared" si="9"/>
        <v/>
      </c>
      <c r="L65" s="53"/>
      <c r="M65" s="6" t="str">
        <f>IF(J65="","",(K65/J65)/LOOKUP(RIGHT($D$2,3),定数!$A$6:$A$13,定数!$B$6:$B$13))</f>
        <v/>
      </c>
      <c r="N65" s="45"/>
      <c r="O65" s="8"/>
      <c r="P65" s="51"/>
      <c r="Q65" s="51"/>
      <c r="R65" s="54" t="str">
        <f>IF(P65="","",T65*M65*LOOKUP(RIGHT($D$2,3),定数!$A$6:$A$13,定数!$B$6:$B$13))</f>
        <v/>
      </c>
      <c r="S65" s="54"/>
      <c r="T65" s="55" t="str">
        <f t="shared" si="5"/>
        <v/>
      </c>
      <c r="U65" s="55"/>
      <c r="V65" t="str">
        <f t="shared" si="8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50" t="str">
        <f t="shared" si="1"/>
        <v/>
      </c>
      <c r="D66" s="50"/>
      <c r="E66" s="45"/>
      <c r="F66" s="8"/>
      <c r="G66" s="45"/>
      <c r="H66" s="51"/>
      <c r="I66" s="51"/>
      <c r="J66" s="45"/>
      <c r="K66" s="52" t="str">
        <f t="shared" si="9"/>
        <v/>
      </c>
      <c r="L66" s="53"/>
      <c r="M66" s="6" t="str">
        <f>IF(J66="","",(K66/J66)/LOOKUP(RIGHT($D$2,3),定数!$A$6:$A$13,定数!$B$6:$B$13))</f>
        <v/>
      </c>
      <c r="N66" s="45"/>
      <c r="O66" s="8"/>
      <c r="P66" s="51"/>
      <c r="Q66" s="51"/>
      <c r="R66" s="54" t="str">
        <f>IF(P66="","",T66*M66*LOOKUP(RIGHT($D$2,3),定数!$A$6:$A$13,定数!$B$6:$B$13))</f>
        <v/>
      </c>
      <c r="S66" s="54"/>
      <c r="T66" s="55" t="str">
        <f t="shared" si="5"/>
        <v/>
      </c>
      <c r="U66" s="55"/>
      <c r="V66" t="str">
        <f t="shared" si="8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50" t="str">
        <f t="shared" si="1"/>
        <v/>
      </c>
      <c r="D67" s="50"/>
      <c r="E67" s="45"/>
      <c r="F67" s="8"/>
      <c r="G67" s="45"/>
      <c r="H67" s="51"/>
      <c r="I67" s="51"/>
      <c r="J67" s="45"/>
      <c r="K67" s="52" t="str">
        <f t="shared" si="9"/>
        <v/>
      </c>
      <c r="L67" s="53"/>
      <c r="M67" s="6" t="str">
        <f>IF(J67="","",(K67/J67)/LOOKUP(RIGHT($D$2,3),定数!$A$6:$A$13,定数!$B$6:$B$13))</f>
        <v/>
      </c>
      <c r="N67" s="45"/>
      <c r="O67" s="8"/>
      <c r="P67" s="51"/>
      <c r="Q67" s="51"/>
      <c r="R67" s="54" t="str">
        <f>IF(P67="","",T67*M67*LOOKUP(RIGHT($D$2,3),定数!$A$6:$A$13,定数!$B$6:$B$13))</f>
        <v/>
      </c>
      <c r="S67" s="54"/>
      <c r="T67" s="55" t="str">
        <f t="shared" si="5"/>
        <v/>
      </c>
      <c r="U67" s="55"/>
      <c r="V67" t="str">
        <f t="shared" si="8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50" t="str">
        <f t="shared" si="1"/>
        <v/>
      </c>
      <c r="D68" s="50"/>
      <c r="E68" s="45"/>
      <c r="F68" s="8"/>
      <c r="G68" s="45"/>
      <c r="H68" s="51"/>
      <c r="I68" s="51"/>
      <c r="J68" s="45"/>
      <c r="K68" s="52" t="str">
        <f t="shared" si="9"/>
        <v/>
      </c>
      <c r="L68" s="53"/>
      <c r="M68" s="6" t="str">
        <f>IF(J68="","",(K68/J68)/LOOKUP(RIGHT($D$2,3),定数!$A$6:$A$13,定数!$B$6:$B$13))</f>
        <v/>
      </c>
      <c r="N68" s="45"/>
      <c r="O68" s="8"/>
      <c r="P68" s="51"/>
      <c r="Q68" s="51"/>
      <c r="R68" s="54" t="str">
        <f>IF(P68="","",T68*M68*LOOKUP(RIGHT($D$2,3),定数!$A$6:$A$13,定数!$B$6:$B$13))</f>
        <v/>
      </c>
      <c r="S68" s="54"/>
      <c r="T68" s="55" t="str">
        <f t="shared" si="5"/>
        <v/>
      </c>
      <c r="U68" s="55"/>
      <c r="V68" t="str">
        <f t="shared" si="8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50" t="str">
        <f t="shared" si="1"/>
        <v/>
      </c>
      <c r="D69" s="50"/>
      <c r="E69" s="45"/>
      <c r="F69" s="8"/>
      <c r="G69" s="45"/>
      <c r="H69" s="51"/>
      <c r="I69" s="51"/>
      <c r="J69" s="45"/>
      <c r="K69" s="52" t="str">
        <f t="shared" si="9"/>
        <v/>
      </c>
      <c r="L69" s="53"/>
      <c r="M69" s="6" t="str">
        <f>IF(J69="","",(K69/J69)/LOOKUP(RIGHT($D$2,3),定数!$A$6:$A$13,定数!$B$6:$B$13))</f>
        <v/>
      </c>
      <c r="N69" s="45"/>
      <c r="O69" s="8"/>
      <c r="P69" s="51"/>
      <c r="Q69" s="51"/>
      <c r="R69" s="54" t="str">
        <f>IF(P69="","",T69*M69*LOOKUP(RIGHT($D$2,3),定数!$A$6:$A$13,定数!$B$6:$B$13))</f>
        <v/>
      </c>
      <c r="S69" s="54"/>
      <c r="T69" s="55" t="str">
        <f t="shared" si="5"/>
        <v/>
      </c>
      <c r="U69" s="55"/>
      <c r="V69" t="str">
        <f t="shared" si="8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50" t="str">
        <f t="shared" si="1"/>
        <v/>
      </c>
      <c r="D70" s="50"/>
      <c r="E70" s="45"/>
      <c r="F70" s="8"/>
      <c r="G70" s="45"/>
      <c r="H70" s="51"/>
      <c r="I70" s="51"/>
      <c r="J70" s="45"/>
      <c r="K70" s="52" t="str">
        <f t="shared" si="9"/>
        <v/>
      </c>
      <c r="L70" s="53"/>
      <c r="M70" s="6" t="str">
        <f>IF(J70="","",(K70/J70)/LOOKUP(RIGHT($D$2,3),定数!$A$6:$A$13,定数!$B$6:$B$13))</f>
        <v/>
      </c>
      <c r="N70" s="45"/>
      <c r="O70" s="8"/>
      <c r="P70" s="51"/>
      <c r="Q70" s="51"/>
      <c r="R70" s="54" t="str">
        <f>IF(P70="","",T70*M70*LOOKUP(RIGHT($D$2,3),定数!$A$6:$A$13,定数!$B$6:$B$13))</f>
        <v/>
      </c>
      <c r="S70" s="54"/>
      <c r="T70" s="55" t="str">
        <f t="shared" si="5"/>
        <v/>
      </c>
      <c r="U70" s="55"/>
      <c r="V70" t="str">
        <f t="shared" si="8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50" t="str">
        <f t="shared" si="1"/>
        <v/>
      </c>
      <c r="D71" s="50"/>
      <c r="E71" s="35"/>
      <c r="F71" s="8"/>
      <c r="G71" s="35"/>
      <c r="H71" s="51"/>
      <c r="I71" s="51"/>
      <c r="J71" s="35"/>
      <c r="K71" s="52" t="str">
        <f t="shared" ref="K71:K74" si="10">IF(J71="","",C71*0.03)</f>
        <v/>
      </c>
      <c r="L71" s="53"/>
      <c r="M71" s="6" t="str">
        <f>IF(J71="","",(K71/J71)/LOOKUP(RIGHT($D$2,3),定数!$A$6:$A$13,定数!$B$6:$B$13))</f>
        <v/>
      </c>
      <c r="N71" s="35"/>
      <c r="O71" s="8"/>
      <c r="P71" s="51"/>
      <c r="Q71" s="51"/>
      <c r="R71" s="54" t="str">
        <f>IF(P71="","",T71*M71*LOOKUP(RIGHT($D$2,3),定数!$A$6:$A$13,定数!$B$6:$B$13))</f>
        <v/>
      </c>
      <c r="S71" s="54"/>
      <c r="T71" s="55" t="str">
        <f t="shared" si="5"/>
        <v/>
      </c>
      <c r="U71" s="55"/>
      <c r="V71" t="str">
        <f t="shared" si="8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50" t="str">
        <f t="shared" si="1"/>
        <v/>
      </c>
      <c r="D72" s="50"/>
      <c r="E72" s="35"/>
      <c r="F72" s="8"/>
      <c r="G72" s="35"/>
      <c r="H72" s="51"/>
      <c r="I72" s="51"/>
      <c r="J72" s="35"/>
      <c r="K72" s="52" t="str">
        <f t="shared" si="10"/>
        <v/>
      </c>
      <c r="L72" s="53"/>
      <c r="M72" s="6" t="str">
        <f>IF(J72="","",(K72/J72)/LOOKUP(RIGHT($D$2,3),定数!$A$6:$A$13,定数!$B$6:$B$13))</f>
        <v/>
      </c>
      <c r="N72" s="35"/>
      <c r="O72" s="8"/>
      <c r="P72" s="51"/>
      <c r="Q72" s="51"/>
      <c r="R72" s="54" t="str">
        <f>IF(P72="","",T72*M72*LOOKUP(RIGHT($D$2,3),定数!$A$6:$A$13,定数!$B$6:$B$13))</f>
        <v/>
      </c>
      <c r="S72" s="54"/>
      <c r="T72" s="55" t="str">
        <f t="shared" si="5"/>
        <v/>
      </c>
      <c r="U72" s="55"/>
      <c r="V72" t="str">
        <f t="shared" si="8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50" t="str">
        <f t="shared" si="1"/>
        <v/>
      </c>
      <c r="D73" s="50"/>
      <c r="E73" s="35"/>
      <c r="F73" s="8"/>
      <c r="G73" s="35"/>
      <c r="H73" s="51"/>
      <c r="I73" s="51"/>
      <c r="J73" s="35"/>
      <c r="K73" s="52" t="str">
        <f t="shared" si="10"/>
        <v/>
      </c>
      <c r="L73" s="53"/>
      <c r="M73" s="6" t="str">
        <f>IF(J73="","",(K73/J73)/LOOKUP(RIGHT($D$2,3),定数!$A$6:$A$13,定数!$B$6:$B$13))</f>
        <v/>
      </c>
      <c r="N73" s="35"/>
      <c r="O73" s="8"/>
      <c r="P73" s="51"/>
      <c r="Q73" s="51"/>
      <c r="R73" s="54" t="str">
        <f>IF(P73="","",T73*M73*LOOKUP(RIGHT($D$2,3),定数!$A$6:$A$13,定数!$B$6:$B$13))</f>
        <v/>
      </c>
      <c r="S73" s="54"/>
      <c r="T73" s="55" t="str">
        <f t="shared" si="5"/>
        <v/>
      </c>
      <c r="U73" s="55"/>
      <c r="V73" t="str">
        <f t="shared" si="8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50" t="str">
        <f t="shared" ref="C74:C108" si="11">IF(R73="","",C73+R73)</f>
        <v/>
      </c>
      <c r="D74" s="50"/>
      <c r="E74" s="35"/>
      <c r="F74" s="8"/>
      <c r="G74" s="35"/>
      <c r="H74" s="51"/>
      <c r="I74" s="51"/>
      <c r="J74" s="35"/>
      <c r="K74" s="52" t="str">
        <f t="shared" si="10"/>
        <v/>
      </c>
      <c r="L74" s="53"/>
      <c r="M74" s="6" t="str">
        <f>IF(J74="","",(K74/J74)/LOOKUP(RIGHT($D$2,3),定数!$A$6:$A$13,定数!$B$6:$B$13))</f>
        <v/>
      </c>
      <c r="N74" s="35"/>
      <c r="O74" s="8"/>
      <c r="P74" s="51"/>
      <c r="Q74" s="51"/>
      <c r="R74" s="54" t="str">
        <f>IF(P74="","",T74*M74*LOOKUP(RIGHT($D$2,3),定数!$A$6:$A$13,定数!$B$6:$B$13))</f>
        <v/>
      </c>
      <c r="S74" s="54"/>
      <c r="T74" s="55" t="str">
        <f t="shared" si="5"/>
        <v/>
      </c>
      <c r="U74" s="55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50" t="str">
        <f t="shared" si="11"/>
        <v/>
      </c>
      <c r="D75" s="50"/>
      <c r="E75" s="35"/>
      <c r="F75" s="8"/>
      <c r="G75" s="35"/>
      <c r="H75" s="51"/>
      <c r="I75" s="51"/>
      <c r="J75" s="35"/>
      <c r="K75" s="52" t="str">
        <f t="shared" ref="K75:K108" si="12">IF(J75="","",C75*0.03)</f>
        <v/>
      </c>
      <c r="L75" s="53"/>
      <c r="M75" s="6" t="str">
        <f>IF(J75="","",(K75/J75)/LOOKUP(RIGHT($D$2,3),定数!$A$6:$A$13,定数!$B$6:$B$13))</f>
        <v/>
      </c>
      <c r="N75" s="35"/>
      <c r="O75" s="8"/>
      <c r="P75" s="51"/>
      <c r="Q75" s="51"/>
      <c r="R75" s="54" t="str">
        <f>IF(P75="","",T75*M75*LOOKUP(RIGHT($D$2,3),定数!$A$6:$A$13,定数!$B$6:$B$13))</f>
        <v/>
      </c>
      <c r="S75" s="54"/>
      <c r="T75" s="55" t="str">
        <f t="shared" si="5"/>
        <v/>
      </c>
      <c r="U75" s="55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50" t="str">
        <f t="shared" si="11"/>
        <v/>
      </c>
      <c r="D76" s="50"/>
      <c r="E76" s="35"/>
      <c r="F76" s="8"/>
      <c r="G76" s="35"/>
      <c r="H76" s="51"/>
      <c r="I76" s="51"/>
      <c r="J76" s="35"/>
      <c r="K76" s="52" t="str">
        <f t="shared" si="12"/>
        <v/>
      </c>
      <c r="L76" s="53"/>
      <c r="M76" s="6" t="str">
        <f>IF(J76="","",(K76/J76)/LOOKUP(RIGHT($D$2,3),定数!$A$6:$A$13,定数!$B$6:$B$13))</f>
        <v/>
      </c>
      <c r="N76" s="35"/>
      <c r="O76" s="8"/>
      <c r="P76" s="51"/>
      <c r="Q76" s="51"/>
      <c r="R76" s="54" t="str">
        <f>IF(P76="","",T76*M76*LOOKUP(RIGHT($D$2,3),定数!$A$6:$A$13,定数!$B$6:$B$13))</f>
        <v/>
      </c>
      <c r="S76" s="54"/>
      <c r="T76" s="55" t="str">
        <f t="shared" ref="T76:T108" si="14">IF(P76="","",IF(G76="買",(P76-H76),(H76-P76))*IF(RIGHT($D$2,3)="JPY",100,10000))</f>
        <v/>
      </c>
      <c r="U76" s="55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15">
      <c r="B77" s="35">
        <v>69</v>
      </c>
      <c r="C77" s="50" t="str">
        <f t="shared" si="11"/>
        <v/>
      </c>
      <c r="D77" s="50"/>
      <c r="E77" s="35"/>
      <c r="F77" s="8"/>
      <c r="G77" s="35"/>
      <c r="H77" s="51"/>
      <c r="I77" s="51"/>
      <c r="J77" s="35"/>
      <c r="K77" s="52" t="str">
        <f t="shared" si="12"/>
        <v/>
      </c>
      <c r="L77" s="53"/>
      <c r="M77" s="6" t="str">
        <f>IF(J77="","",(K77/J77)/LOOKUP(RIGHT($D$2,3),定数!$A$6:$A$13,定数!$B$6:$B$13))</f>
        <v/>
      </c>
      <c r="N77" s="35"/>
      <c r="O77" s="8"/>
      <c r="P77" s="51"/>
      <c r="Q77" s="51"/>
      <c r="R77" s="54" t="str">
        <f>IF(P77="","",T77*M77*LOOKUP(RIGHT($D$2,3),定数!$A$6:$A$13,定数!$B$6:$B$13))</f>
        <v/>
      </c>
      <c r="S77" s="54"/>
      <c r="T77" s="55" t="str">
        <f t="shared" si="14"/>
        <v/>
      </c>
      <c r="U77" s="55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15">
      <c r="B78" s="35">
        <v>70</v>
      </c>
      <c r="C78" s="50" t="str">
        <f t="shared" si="11"/>
        <v/>
      </c>
      <c r="D78" s="50"/>
      <c r="E78" s="35"/>
      <c r="F78" s="8"/>
      <c r="G78" s="35"/>
      <c r="H78" s="51"/>
      <c r="I78" s="51"/>
      <c r="J78" s="35"/>
      <c r="K78" s="52" t="str">
        <f t="shared" si="12"/>
        <v/>
      </c>
      <c r="L78" s="53"/>
      <c r="M78" s="6" t="str">
        <f>IF(J78="","",(K78/J78)/LOOKUP(RIGHT($D$2,3),定数!$A$6:$A$13,定数!$B$6:$B$13))</f>
        <v/>
      </c>
      <c r="N78" s="35"/>
      <c r="O78" s="8"/>
      <c r="P78" s="51"/>
      <c r="Q78" s="51"/>
      <c r="R78" s="54" t="str">
        <f>IF(P78="","",T78*M78*LOOKUP(RIGHT($D$2,3),定数!$A$6:$A$13,定数!$B$6:$B$13))</f>
        <v/>
      </c>
      <c r="S78" s="54"/>
      <c r="T78" s="55" t="str">
        <f t="shared" si="14"/>
        <v/>
      </c>
      <c r="U78" s="55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15">
      <c r="B79" s="35">
        <v>71</v>
      </c>
      <c r="C79" s="50" t="str">
        <f t="shared" si="11"/>
        <v/>
      </c>
      <c r="D79" s="50"/>
      <c r="E79" s="35"/>
      <c r="F79" s="8"/>
      <c r="G79" s="35"/>
      <c r="H79" s="51"/>
      <c r="I79" s="51"/>
      <c r="J79" s="35"/>
      <c r="K79" s="52" t="str">
        <f t="shared" si="12"/>
        <v/>
      </c>
      <c r="L79" s="53"/>
      <c r="M79" s="6" t="str">
        <f>IF(J79="","",(K79/J79)/LOOKUP(RIGHT($D$2,3),定数!$A$6:$A$13,定数!$B$6:$B$13))</f>
        <v/>
      </c>
      <c r="N79" s="35"/>
      <c r="O79" s="8"/>
      <c r="P79" s="51"/>
      <c r="Q79" s="51"/>
      <c r="R79" s="54" t="str">
        <f>IF(P79="","",T79*M79*LOOKUP(RIGHT($D$2,3),定数!$A$6:$A$13,定数!$B$6:$B$13))</f>
        <v/>
      </c>
      <c r="S79" s="54"/>
      <c r="T79" s="55" t="str">
        <f t="shared" si="14"/>
        <v/>
      </c>
      <c r="U79" s="55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15">
      <c r="B80" s="35">
        <v>72</v>
      </c>
      <c r="C80" s="50" t="str">
        <f t="shared" si="11"/>
        <v/>
      </c>
      <c r="D80" s="50"/>
      <c r="E80" s="35"/>
      <c r="F80" s="8"/>
      <c r="G80" s="35"/>
      <c r="H80" s="51"/>
      <c r="I80" s="51"/>
      <c r="J80" s="35"/>
      <c r="K80" s="52" t="str">
        <f t="shared" si="12"/>
        <v/>
      </c>
      <c r="L80" s="53"/>
      <c r="M80" s="6" t="str">
        <f>IF(J80="","",(K80/J80)/LOOKUP(RIGHT($D$2,3),定数!$A$6:$A$13,定数!$B$6:$B$13))</f>
        <v/>
      </c>
      <c r="N80" s="35"/>
      <c r="O80" s="8"/>
      <c r="P80" s="51"/>
      <c r="Q80" s="51"/>
      <c r="R80" s="54" t="str">
        <f>IF(P80="","",T80*M80*LOOKUP(RIGHT($D$2,3),定数!$A$6:$A$13,定数!$B$6:$B$13))</f>
        <v/>
      </c>
      <c r="S80" s="54"/>
      <c r="T80" s="55" t="str">
        <f t="shared" si="14"/>
        <v/>
      </c>
      <c r="U80" s="55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15">
      <c r="B81" s="35">
        <v>73</v>
      </c>
      <c r="C81" s="50" t="str">
        <f t="shared" si="11"/>
        <v/>
      </c>
      <c r="D81" s="50"/>
      <c r="E81" s="35"/>
      <c r="F81" s="8"/>
      <c r="G81" s="35"/>
      <c r="H81" s="51"/>
      <c r="I81" s="51"/>
      <c r="J81" s="35"/>
      <c r="K81" s="52" t="str">
        <f t="shared" si="12"/>
        <v/>
      </c>
      <c r="L81" s="53"/>
      <c r="M81" s="6" t="str">
        <f>IF(J81="","",(K81/J81)/LOOKUP(RIGHT($D$2,3),定数!$A$6:$A$13,定数!$B$6:$B$13))</f>
        <v/>
      </c>
      <c r="N81" s="35"/>
      <c r="O81" s="8"/>
      <c r="P81" s="51"/>
      <c r="Q81" s="51"/>
      <c r="R81" s="54" t="str">
        <f>IF(P81="","",T81*M81*LOOKUP(RIGHT($D$2,3),定数!$A$6:$A$13,定数!$B$6:$B$13))</f>
        <v/>
      </c>
      <c r="S81" s="54"/>
      <c r="T81" s="55" t="str">
        <f t="shared" si="14"/>
        <v/>
      </c>
      <c r="U81" s="55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15">
      <c r="B82" s="35">
        <v>74</v>
      </c>
      <c r="C82" s="50" t="str">
        <f t="shared" si="11"/>
        <v/>
      </c>
      <c r="D82" s="50"/>
      <c r="E82" s="35"/>
      <c r="F82" s="8"/>
      <c r="G82" s="35"/>
      <c r="H82" s="51"/>
      <c r="I82" s="51"/>
      <c r="J82" s="35"/>
      <c r="K82" s="52" t="str">
        <f t="shared" si="12"/>
        <v/>
      </c>
      <c r="L82" s="53"/>
      <c r="M82" s="6" t="str">
        <f>IF(J82="","",(K82/J82)/LOOKUP(RIGHT($D$2,3),定数!$A$6:$A$13,定数!$B$6:$B$13))</f>
        <v/>
      </c>
      <c r="N82" s="35"/>
      <c r="O82" s="8"/>
      <c r="P82" s="51"/>
      <c r="Q82" s="51"/>
      <c r="R82" s="54" t="str">
        <f>IF(P82="","",T82*M82*LOOKUP(RIGHT($D$2,3),定数!$A$6:$A$13,定数!$B$6:$B$13))</f>
        <v/>
      </c>
      <c r="S82" s="54"/>
      <c r="T82" s="55" t="str">
        <f t="shared" si="14"/>
        <v/>
      </c>
      <c r="U82" s="55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15">
      <c r="B83" s="35">
        <v>75</v>
      </c>
      <c r="C83" s="50" t="str">
        <f t="shared" si="11"/>
        <v/>
      </c>
      <c r="D83" s="50"/>
      <c r="E83" s="35"/>
      <c r="F83" s="8"/>
      <c r="G83" s="35"/>
      <c r="H83" s="51"/>
      <c r="I83" s="51"/>
      <c r="J83" s="35"/>
      <c r="K83" s="52" t="str">
        <f t="shared" si="12"/>
        <v/>
      </c>
      <c r="L83" s="53"/>
      <c r="M83" s="6" t="str">
        <f>IF(J83="","",(K83/J83)/LOOKUP(RIGHT($D$2,3),定数!$A$6:$A$13,定数!$B$6:$B$13))</f>
        <v/>
      </c>
      <c r="N83" s="35"/>
      <c r="O83" s="8"/>
      <c r="P83" s="51"/>
      <c r="Q83" s="51"/>
      <c r="R83" s="54" t="str">
        <f>IF(P83="","",T83*M83*LOOKUP(RIGHT($D$2,3),定数!$A$6:$A$13,定数!$B$6:$B$13))</f>
        <v/>
      </c>
      <c r="S83" s="54"/>
      <c r="T83" s="55" t="str">
        <f t="shared" si="14"/>
        <v/>
      </c>
      <c r="U83" s="55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15">
      <c r="B84" s="35">
        <v>76</v>
      </c>
      <c r="C84" s="50" t="str">
        <f t="shared" si="11"/>
        <v/>
      </c>
      <c r="D84" s="50"/>
      <c r="E84" s="35"/>
      <c r="F84" s="8"/>
      <c r="G84" s="35"/>
      <c r="H84" s="51"/>
      <c r="I84" s="51"/>
      <c r="J84" s="35"/>
      <c r="K84" s="52" t="str">
        <f t="shared" si="12"/>
        <v/>
      </c>
      <c r="L84" s="53"/>
      <c r="M84" s="6" t="str">
        <f>IF(J84="","",(K84/J84)/LOOKUP(RIGHT($D$2,3),定数!$A$6:$A$13,定数!$B$6:$B$13))</f>
        <v/>
      </c>
      <c r="N84" s="35"/>
      <c r="O84" s="8"/>
      <c r="P84" s="51"/>
      <c r="Q84" s="51"/>
      <c r="R84" s="54" t="str">
        <f>IF(P84="","",T84*M84*LOOKUP(RIGHT($D$2,3),定数!$A$6:$A$13,定数!$B$6:$B$13))</f>
        <v/>
      </c>
      <c r="S84" s="54"/>
      <c r="T84" s="55" t="str">
        <f t="shared" si="14"/>
        <v/>
      </c>
      <c r="U84" s="55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15">
      <c r="B85" s="35">
        <v>77</v>
      </c>
      <c r="C85" s="50" t="str">
        <f t="shared" si="11"/>
        <v/>
      </c>
      <c r="D85" s="50"/>
      <c r="E85" s="35"/>
      <c r="F85" s="8"/>
      <c r="G85" s="35"/>
      <c r="H85" s="51"/>
      <c r="I85" s="51"/>
      <c r="J85" s="35"/>
      <c r="K85" s="52" t="str">
        <f t="shared" si="12"/>
        <v/>
      </c>
      <c r="L85" s="53"/>
      <c r="M85" s="6" t="str">
        <f>IF(J85="","",(K85/J85)/LOOKUP(RIGHT($D$2,3),定数!$A$6:$A$13,定数!$B$6:$B$13))</f>
        <v/>
      </c>
      <c r="N85" s="35"/>
      <c r="O85" s="8"/>
      <c r="P85" s="51"/>
      <c r="Q85" s="51"/>
      <c r="R85" s="54" t="str">
        <f>IF(P85="","",T85*M85*LOOKUP(RIGHT($D$2,3),定数!$A$6:$A$13,定数!$B$6:$B$13))</f>
        <v/>
      </c>
      <c r="S85" s="54"/>
      <c r="T85" s="55" t="str">
        <f t="shared" si="14"/>
        <v/>
      </c>
      <c r="U85" s="55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15">
      <c r="B86" s="35">
        <v>78</v>
      </c>
      <c r="C86" s="50" t="str">
        <f t="shared" si="11"/>
        <v/>
      </c>
      <c r="D86" s="50"/>
      <c r="E86" s="35"/>
      <c r="F86" s="8"/>
      <c r="G86" s="35"/>
      <c r="H86" s="51"/>
      <c r="I86" s="51"/>
      <c r="J86" s="35"/>
      <c r="K86" s="52" t="str">
        <f t="shared" si="12"/>
        <v/>
      </c>
      <c r="L86" s="53"/>
      <c r="M86" s="6" t="str">
        <f>IF(J86="","",(K86/J86)/LOOKUP(RIGHT($D$2,3),定数!$A$6:$A$13,定数!$B$6:$B$13))</f>
        <v/>
      </c>
      <c r="N86" s="35"/>
      <c r="O86" s="8"/>
      <c r="P86" s="51"/>
      <c r="Q86" s="51"/>
      <c r="R86" s="54" t="str">
        <f>IF(P86="","",T86*M86*LOOKUP(RIGHT($D$2,3),定数!$A$6:$A$13,定数!$B$6:$B$13))</f>
        <v/>
      </c>
      <c r="S86" s="54"/>
      <c r="T86" s="55" t="str">
        <f t="shared" si="14"/>
        <v/>
      </c>
      <c r="U86" s="55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15">
      <c r="B87" s="35">
        <v>79</v>
      </c>
      <c r="C87" s="50" t="str">
        <f t="shared" si="11"/>
        <v/>
      </c>
      <c r="D87" s="50"/>
      <c r="E87" s="35"/>
      <c r="F87" s="8"/>
      <c r="G87" s="35"/>
      <c r="H87" s="51"/>
      <c r="I87" s="51"/>
      <c r="J87" s="35"/>
      <c r="K87" s="52" t="str">
        <f t="shared" si="12"/>
        <v/>
      </c>
      <c r="L87" s="53"/>
      <c r="M87" s="6" t="str">
        <f>IF(J87="","",(K87/J87)/LOOKUP(RIGHT($D$2,3),定数!$A$6:$A$13,定数!$B$6:$B$13))</f>
        <v/>
      </c>
      <c r="N87" s="35"/>
      <c r="O87" s="8"/>
      <c r="P87" s="51"/>
      <c r="Q87" s="51"/>
      <c r="R87" s="54" t="str">
        <f>IF(P87="","",T87*M87*LOOKUP(RIGHT($D$2,3),定数!$A$6:$A$13,定数!$B$6:$B$13))</f>
        <v/>
      </c>
      <c r="S87" s="54"/>
      <c r="T87" s="55" t="str">
        <f t="shared" si="14"/>
        <v/>
      </c>
      <c r="U87" s="55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15">
      <c r="B88" s="35">
        <v>80</v>
      </c>
      <c r="C88" s="50" t="str">
        <f t="shared" si="11"/>
        <v/>
      </c>
      <c r="D88" s="50"/>
      <c r="E88" s="35"/>
      <c r="F88" s="8"/>
      <c r="G88" s="35"/>
      <c r="H88" s="51"/>
      <c r="I88" s="51"/>
      <c r="J88" s="35"/>
      <c r="K88" s="52" t="str">
        <f t="shared" si="12"/>
        <v/>
      </c>
      <c r="L88" s="53"/>
      <c r="M88" s="6" t="str">
        <f>IF(J88="","",(K88/J88)/LOOKUP(RIGHT($D$2,3),定数!$A$6:$A$13,定数!$B$6:$B$13))</f>
        <v/>
      </c>
      <c r="N88" s="35"/>
      <c r="O88" s="8"/>
      <c r="P88" s="51"/>
      <c r="Q88" s="51"/>
      <c r="R88" s="54" t="str">
        <f>IF(P88="","",T88*M88*LOOKUP(RIGHT($D$2,3),定数!$A$6:$A$13,定数!$B$6:$B$13))</f>
        <v/>
      </c>
      <c r="S88" s="54"/>
      <c r="T88" s="55" t="str">
        <f t="shared" si="14"/>
        <v/>
      </c>
      <c r="U88" s="55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15">
      <c r="B89" s="35">
        <v>81</v>
      </c>
      <c r="C89" s="50" t="str">
        <f t="shared" si="11"/>
        <v/>
      </c>
      <c r="D89" s="50"/>
      <c r="E89" s="35"/>
      <c r="F89" s="8"/>
      <c r="G89" s="35"/>
      <c r="H89" s="51"/>
      <c r="I89" s="51"/>
      <c r="J89" s="35"/>
      <c r="K89" s="52" t="str">
        <f t="shared" si="12"/>
        <v/>
      </c>
      <c r="L89" s="53"/>
      <c r="M89" s="6" t="str">
        <f>IF(J89="","",(K89/J89)/LOOKUP(RIGHT($D$2,3),定数!$A$6:$A$13,定数!$B$6:$B$13))</f>
        <v/>
      </c>
      <c r="N89" s="35"/>
      <c r="O89" s="8"/>
      <c r="P89" s="51"/>
      <c r="Q89" s="51"/>
      <c r="R89" s="54" t="str">
        <f>IF(P89="","",T89*M89*LOOKUP(RIGHT($D$2,3),定数!$A$6:$A$13,定数!$B$6:$B$13))</f>
        <v/>
      </c>
      <c r="S89" s="54"/>
      <c r="T89" s="55" t="str">
        <f t="shared" si="14"/>
        <v/>
      </c>
      <c r="U89" s="55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15">
      <c r="B90" s="35">
        <v>82</v>
      </c>
      <c r="C90" s="50" t="str">
        <f t="shared" si="11"/>
        <v/>
      </c>
      <c r="D90" s="50"/>
      <c r="E90" s="35"/>
      <c r="F90" s="8"/>
      <c r="G90" s="35"/>
      <c r="H90" s="51"/>
      <c r="I90" s="51"/>
      <c r="J90" s="35"/>
      <c r="K90" s="52" t="str">
        <f t="shared" si="12"/>
        <v/>
      </c>
      <c r="L90" s="53"/>
      <c r="M90" s="6" t="str">
        <f>IF(J90="","",(K90/J90)/LOOKUP(RIGHT($D$2,3),定数!$A$6:$A$13,定数!$B$6:$B$13))</f>
        <v/>
      </c>
      <c r="N90" s="35"/>
      <c r="O90" s="8"/>
      <c r="P90" s="51"/>
      <c r="Q90" s="51"/>
      <c r="R90" s="54" t="str">
        <f>IF(P90="","",T90*M90*LOOKUP(RIGHT($D$2,3),定数!$A$6:$A$13,定数!$B$6:$B$13))</f>
        <v/>
      </c>
      <c r="S90" s="54"/>
      <c r="T90" s="55" t="str">
        <f t="shared" si="14"/>
        <v/>
      </c>
      <c r="U90" s="55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15">
      <c r="B91" s="35">
        <v>83</v>
      </c>
      <c r="C91" s="50" t="str">
        <f t="shared" si="11"/>
        <v/>
      </c>
      <c r="D91" s="50"/>
      <c r="E91" s="35"/>
      <c r="F91" s="8"/>
      <c r="G91" s="35"/>
      <c r="H91" s="51"/>
      <c r="I91" s="51"/>
      <c r="J91" s="35"/>
      <c r="K91" s="52" t="str">
        <f t="shared" si="12"/>
        <v/>
      </c>
      <c r="L91" s="53"/>
      <c r="M91" s="6" t="str">
        <f>IF(J91="","",(K91/J91)/LOOKUP(RIGHT($D$2,3),定数!$A$6:$A$13,定数!$B$6:$B$13))</f>
        <v/>
      </c>
      <c r="N91" s="35"/>
      <c r="O91" s="8"/>
      <c r="P91" s="51"/>
      <c r="Q91" s="51"/>
      <c r="R91" s="54" t="str">
        <f>IF(P91="","",T91*M91*LOOKUP(RIGHT($D$2,3),定数!$A$6:$A$13,定数!$B$6:$B$13))</f>
        <v/>
      </c>
      <c r="S91" s="54"/>
      <c r="T91" s="55" t="str">
        <f t="shared" si="14"/>
        <v/>
      </c>
      <c r="U91" s="55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15">
      <c r="B92" s="35">
        <v>84</v>
      </c>
      <c r="C92" s="50" t="str">
        <f t="shared" si="11"/>
        <v/>
      </c>
      <c r="D92" s="50"/>
      <c r="E92" s="35"/>
      <c r="F92" s="8"/>
      <c r="G92" s="35"/>
      <c r="H92" s="51"/>
      <c r="I92" s="51"/>
      <c r="J92" s="35"/>
      <c r="K92" s="52" t="str">
        <f t="shared" si="12"/>
        <v/>
      </c>
      <c r="L92" s="53"/>
      <c r="M92" s="6" t="str">
        <f>IF(J92="","",(K92/J92)/LOOKUP(RIGHT($D$2,3),定数!$A$6:$A$13,定数!$B$6:$B$13))</f>
        <v/>
      </c>
      <c r="N92" s="35"/>
      <c r="O92" s="8"/>
      <c r="P92" s="51"/>
      <c r="Q92" s="51"/>
      <c r="R92" s="54" t="str">
        <f>IF(P92="","",T92*M92*LOOKUP(RIGHT($D$2,3),定数!$A$6:$A$13,定数!$B$6:$B$13))</f>
        <v/>
      </c>
      <c r="S92" s="54"/>
      <c r="T92" s="55" t="str">
        <f t="shared" si="14"/>
        <v/>
      </c>
      <c r="U92" s="55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15">
      <c r="B93" s="35">
        <v>85</v>
      </c>
      <c r="C93" s="50" t="str">
        <f t="shared" si="11"/>
        <v/>
      </c>
      <c r="D93" s="50"/>
      <c r="E93" s="35"/>
      <c r="F93" s="8"/>
      <c r="G93" s="35"/>
      <c r="H93" s="51"/>
      <c r="I93" s="51"/>
      <c r="J93" s="35"/>
      <c r="K93" s="52" t="str">
        <f t="shared" si="12"/>
        <v/>
      </c>
      <c r="L93" s="53"/>
      <c r="M93" s="6" t="str">
        <f>IF(J93="","",(K93/J93)/LOOKUP(RIGHT($D$2,3),定数!$A$6:$A$13,定数!$B$6:$B$13))</f>
        <v/>
      </c>
      <c r="N93" s="35"/>
      <c r="O93" s="8"/>
      <c r="P93" s="51"/>
      <c r="Q93" s="51"/>
      <c r="R93" s="54" t="str">
        <f>IF(P93="","",T93*M93*LOOKUP(RIGHT($D$2,3),定数!$A$6:$A$13,定数!$B$6:$B$13))</f>
        <v/>
      </c>
      <c r="S93" s="54"/>
      <c r="T93" s="55" t="str">
        <f t="shared" si="14"/>
        <v/>
      </c>
      <c r="U93" s="55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15">
      <c r="B94" s="35">
        <v>86</v>
      </c>
      <c r="C94" s="50" t="str">
        <f t="shared" si="11"/>
        <v/>
      </c>
      <c r="D94" s="50"/>
      <c r="E94" s="35"/>
      <c r="F94" s="8"/>
      <c r="G94" s="35"/>
      <c r="H94" s="51"/>
      <c r="I94" s="51"/>
      <c r="J94" s="35"/>
      <c r="K94" s="52" t="str">
        <f t="shared" si="12"/>
        <v/>
      </c>
      <c r="L94" s="53"/>
      <c r="M94" s="6" t="str">
        <f>IF(J94="","",(K94/J94)/LOOKUP(RIGHT($D$2,3),定数!$A$6:$A$13,定数!$B$6:$B$13))</f>
        <v/>
      </c>
      <c r="N94" s="35"/>
      <c r="O94" s="8"/>
      <c r="P94" s="51"/>
      <c r="Q94" s="51"/>
      <c r="R94" s="54" t="str">
        <f>IF(P94="","",T94*M94*LOOKUP(RIGHT($D$2,3),定数!$A$6:$A$13,定数!$B$6:$B$13))</f>
        <v/>
      </c>
      <c r="S94" s="54"/>
      <c r="T94" s="55" t="str">
        <f t="shared" si="14"/>
        <v/>
      </c>
      <c r="U94" s="55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15">
      <c r="B95" s="35">
        <v>87</v>
      </c>
      <c r="C95" s="50" t="str">
        <f t="shared" si="11"/>
        <v/>
      </c>
      <c r="D95" s="50"/>
      <c r="E95" s="35"/>
      <c r="F95" s="8"/>
      <c r="G95" s="35"/>
      <c r="H95" s="51"/>
      <c r="I95" s="51"/>
      <c r="J95" s="35"/>
      <c r="K95" s="52" t="str">
        <f t="shared" si="12"/>
        <v/>
      </c>
      <c r="L95" s="53"/>
      <c r="M95" s="6" t="str">
        <f>IF(J95="","",(K95/J95)/LOOKUP(RIGHT($D$2,3),定数!$A$6:$A$13,定数!$B$6:$B$13))</f>
        <v/>
      </c>
      <c r="N95" s="35"/>
      <c r="O95" s="8"/>
      <c r="P95" s="51"/>
      <c r="Q95" s="51"/>
      <c r="R95" s="54" t="str">
        <f>IF(P95="","",T95*M95*LOOKUP(RIGHT($D$2,3),定数!$A$6:$A$13,定数!$B$6:$B$13))</f>
        <v/>
      </c>
      <c r="S95" s="54"/>
      <c r="T95" s="55" t="str">
        <f t="shared" si="14"/>
        <v/>
      </c>
      <c r="U95" s="55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15">
      <c r="B96" s="35">
        <v>88</v>
      </c>
      <c r="C96" s="50" t="str">
        <f t="shared" si="11"/>
        <v/>
      </c>
      <c r="D96" s="50"/>
      <c r="E96" s="35"/>
      <c r="F96" s="8"/>
      <c r="G96" s="35"/>
      <c r="H96" s="51"/>
      <c r="I96" s="51"/>
      <c r="J96" s="35"/>
      <c r="K96" s="52" t="str">
        <f t="shared" si="12"/>
        <v/>
      </c>
      <c r="L96" s="53"/>
      <c r="M96" s="6" t="str">
        <f>IF(J96="","",(K96/J96)/LOOKUP(RIGHT($D$2,3),定数!$A$6:$A$13,定数!$B$6:$B$13))</f>
        <v/>
      </c>
      <c r="N96" s="35"/>
      <c r="O96" s="8"/>
      <c r="P96" s="51"/>
      <c r="Q96" s="51"/>
      <c r="R96" s="54" t="str">
        <f>IF(P96="","",T96*M96*LOOKUP(RIGHT($D$2,3),定数!$A$6:$A$13,定数!$B$6:$B$13))</f>
        <v/>
      </c>
      <c r="S96" s="54"/>
      <c r="T96" s="55" t="str">
        <f t="shared" si="14"/>
        <v/>
      </c>
      <c r="U96" s="55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15">
      <c r="B97" s="35">
        <v>89</v>
      </c>
      <c r="C97" s="50" t="str">
        <f t="shared" si="11"/>
        <v/>
      </c>
      <c r="D97" s="50"/>
      <c r="E97" s="35"/>
      <c r="F97" s="8"/>
      <c r="G97" s="35"/>
      <c r="H97" s="51"/>
      <c r="I97" s="51"/>
      <c r="J97" s="35"/>
      <c r="K97" s="52" t="str">
        <f t="shared" si="12"/>
        <v/>
      </c>
      <c r="L97" s="53"/>
      <c r="M97" s="6" t="str">
        <f>IF(J97="","",(K97/J97)/LOOKUP(RIGHT($D$2,3),定数!$A$6:$A$13,定数!$B$6:$B$13))</f>
        <v/>
      </c>
      <c r="N97" s="35"/>
      <c r="O97" s="8"/>
      <c r="P97" s="51"/>
      <c r="Q97" s="51"/>
      <c r="R97" s="54" t="str">
        <f>IF(P97="","",T97*M97*LOOKUP(RIGHT($D$2,3),定数!$A$6:$A$13,定数!$B$6:$B$13))</f>
        <v/>
      </c>
      <c r="S97" s="54"/>
      <c r="T97" s="55" t="str">
        <f t="shared" si="14"/>
        <v/>
      </c>
      <c r="U97" s="55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15">
      <c r="B98" s="35">
        <v>90</v>
      </c>
      <c r="C98" s="50" t="str">
        <f t="shared" si="11"/>
        <v/>
      </c>
      <c r="D98" s="50"/>
      <c r="E98" s="35"/>
      <c r="F98" s="8"/>
      <c r="G98" s="35"/>
      <c r="H98" s="51"/>
      <c r="I98" s="51"/>
      <c r="J98" s="35"/>
      <c r="K98" s="52" t="str">
        <f t="shared" si="12"/>
        <v/>
      </c>
      <c r="L98" s="53"/>
      <c r="M98" s="6" t="str">
        <f>IF(J98="","",(K98/J98)/LOOKUP(RIGHT($D$2,3),定数!$A$6:$A$13,定数!$B$6:$B$13))</f>
        <v/>
      </c>
      <c r="N98" s="35"/>
      <c r="O98" s="8"/>
      <c r="P98" s="51"/>
      <c r="Q98" s="51"/>
      <c r="R98" s="54" t="str">
        <f>IF(P98="","",T98*M98*LOOKUP(RIGHT($D$2,3),定数!$A$6:$A$13,定数!$B$6:$B$13))</f>
        <v/>
      </c>
      <c r="S98" s="54"/>
      <c r="T98" s="55" t="str">
        <f t="shared" si="14"/>
        <v/>
      </c>
      <c r="U98" s="55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15">
      <c r="B99" s="35">
        <v>91</v>
      </c>
      <c r="C99" s="50" t="str">
        <f t="shared" si="11"/>
        <v/>
      </c>
      <c r="D99" s="50"/>
      <c r="E99" s="35"/>
      <c r="F99" s="8"/>
      <c r="G99" s="35"/>
      <c r="H99" s="51"/>
      <c r="I99" s="51"/>
      <c r="J99" s="35"/>
      <c r="K99" s="52" t="str">
        <f t="shared" si="12"/>
        <v/>
      </c>
      <c r="L99" s="53"/>
      <c r="M99" s="6" t="str">
        <f>IF(J99="","",(K99/J99)/LOOKUP(RIGHT($D$2,3),定数!$A$6:$A$13,定数!$B$6:$B$13))</f>
        <v/>
      </c>
      <c r="N99" s="35"/>
      <c r="O99" s="8"/>
      <c r="P99" s="51"/>
      <c r="Q99" s="51"/>
      <c r="R99" s="54" t="str">
        <f>IF(P99="","",T99*M99*LOOKUP(RIGHT($D$2,3),定数!$A$6:$A$13,定数!$B$6:$B$13))</f>
        <v/>
      </c>
      <c r="S99" s="54"/>
      <c r="T99" s="55" t="str">
        <f t="shared" si="14"/>
        <v/>
      </c>
      <c r="U99" s="55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15">
      <c r="B100" s="35">
        <v>92</v>
      </c>
      <c r="C100" s="50" t="str">
        <f t="shared" si="11"/>
        <v/>
      </c>
      <c r="D100" s="50"/>
      <c r="E100" s="35"/>
      <c r="F100" s="8"/>
      <c r="G100" s="35"/>
      <c r="H100" s="51"/>
      <c r="I100" s="51"/>
      <c r="J100" s="35"/>
      <c r="K100" s="52" t="str">
        <f t="shared" si="12"/>
        <v/>
      </c>
      <c r="L100" s="53"/>
      <c r="M100" s="6" t="str">
        <f>IF(J100="","",(K100/J100)/LOOKUP(RIGHT($D$2,3),定数!$A$6:$A$13,定数!$B$6:$B$13))</f>
        <v/>
      </c>
      <c r="N100" s="35"/>
      <c r="O100" s="8"/>
      <c r="P100" s="51"/>
      <c r="Q100" s="51"/>
      <c r="R100" s="54" t="str">
        <f>IF(P100="","",T100*M100*LOOKUP(RIGHT($D$2,3),定数!$A$6:$A$13,定数!$B$6:$B$13))</f>
        <v/>
      </c>
      <c r="S100" s="54"/>
      <c r="T100" s="55" t="str">
        <f t="shared" si="14"/>
        <v/>
      </c>
      <c r="U100" s="55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15">
      <c r="B101" s="35">
        <v>93</v>
      </c>
      <c r="C101" s="50" t="str">
        <f t="shared" si="11"/>
        <v/>
      </c>
      <c r="D101" s="50"/>
      <c r="E101" s="35"/>
      <c r="F101" s="8"/>
      <c r="G101" s="35"/>
      <c r="H101" s="51"/>
      <c r="I101" s="51"/>
      <c r="J101" s="35"/>
      <c r="K101" s="52" t="str">
        <f t="shared" si="12"/>
        <v/>
      </c>
      <c r="L101" s="53"/>
      <c r="M101" s="6" t="str">
        <f>IF(J101="","",(K101/J101)/LOOKUP(RIGHT($D$2,3),定数!$A$6:$A$13,定数!$B$6:$B$13))</f>
        <v/>
      </c>
      <c r="N101" s="35"/>
      <c r="O101" s="8"/>
      <c r="P101" s="51"/>
      <c r="Q101" s="51"/>
      <c r="R101" s="54" t="str">
        <f>IF(P101="","",T101*M101*LOOKUP(RIGHT($D$2,3),定数!$A$6:$A$13,定数!$B$6:$B$13))</f>
        <v/>
      </c>
      <c r="S101" s="54"/>
      <c r="T101" s="55" t="str">
        <f t="shared" si="14"/>
        <v/>
      </c>
      <c r="U101" s="55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15">
      <c r="B102" s="35">
        <v>94</v>
      </c>
      <c r="C102" s="50" t="str">
        <f t="shared" si="11"/>
        <v/>
      </c>
      <c r="D102" s="50"/>
      <c r="E102" s="35"/>
      <c r="F102" s="8"/>
      <c r="G102" s="35"/>
      <c r="H102" s="51"/>
      <c r="I102" s="51"/>
      <c r="J102" s="35"/>
      <c r="K102" s="52" t="str">
        <f t="shared" si="12"/>
        <v/>
      </c>
      <c r="L102" s="53"/>
      <c r="M102" s="6" t="str">
        <f>IF(J102="","",(K102/J102)/LOOKUP(RIGHT($D$2,3),定数!$A$6:$A$13,定数!$B$6:$B$13))</f>
        <v/>
      </c>
      <c r="N102" s="35"/>
      <c r="O102" s="8"/>
      <c r="P102" s="51"/>
      <c r="Q102" s="51"/>
      <c r="R102" s="54" t="str">
        <f>IF(P102="","",T102*M102*LOOKUP(RIGHT($D$2,3),定数!$A$6:$A$13,定数!$B$6:$B$13))</f>
        <v/>
      </c>
      <c r="S102" s="54"/>
      <c r="T102" s="55" t="str">
        <f t="shared" si="14"/>
        <v/>
      </c>
      <c r="U102" s="55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15">
      <c r="B103" s="35">
        <v>95</v>
      </c>
      <c r="C103" s="50" t="str">
        <f t="shared" si="11"/>
        <v/>
      </c>
      <c r="D103" s="50"/>
      <c r="E103" s="35"/>
      <c r="F103" s="8"/>
      <c r="G103" s="35"/>
      <c r="H103" s="51"/>
      <c r="I103" s="51"/>
      <c r="J103" s="35"/>
      <c r="K103" s="52" t="str">
        <f t="shared" si="12"/>
        <v/>
      </c>
      <c r="L103" s="53"/>
      <c r="M103" s="6" t="str">
        <f>IF(J103="","",(K103/J103)/LOOKUP(RIGHT($D$2,3),定数!$A$6:$A$13,定数!$B$6:$B$13))</f>
        <v/>
      </c>
      <c r="N103" s="35"/>
      <c r="O103" s="8"/>
      <c r="P103" s="51"/>
      <c r="Q103" s="51"/>
      <c r="R103" s="54" t="str">
        <f>IF(P103="","",T103*M103*LOOKUP(RIGHT($D$2,3),定数!$A$6:$A$13,定数!$B$6:$B$13))</f>
        <v/>
      </c>
      <c r="S103" s="54"/>
      <c r="T103" s="55" t="str">
        <f t="shared" si="14"/>
        <v/>
      </c>
      <c r="U103" s="55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15">
      <c r="B104" s="35">
        <v>96</v>
      </c>
      <c r="C104" s="50" t="str">
        <f t="shared" si="11"/>
        <v/>
      </c>
      <c r="D104" s="50"/>
      <c r="E104" s="35"/>
      <c r="F104" s="8"/>
      <c r="G104" s="35"/>
      <c r="H104" s="51"/>
      <c r="I104" s="51"/>
      <c r="J104" s="35"/>
      <c r="K104" s="52" t="str">
        <f t="shared" si="12"/>
        <v/>
      </c>
      <c r="L104" s="53"/>
      <c r="M104" s="6" t="str">
        <f>IF(J104="","",(K104/J104)/LOOKUP(RIGHT($D$2,3),定数!$A$6:$A$13,定数!$B$6:$B$13))</f>
        <v/>
      </c>
      <c r="N104" s="35"/>
      <c r="O104" s="8"/>
      <c r="P104" s="51"/>
      <c r="Q104" s="51"/>
      <c r="R104" s="54" t="str">
        <f>IF(P104="","",T104*M104*LOOKUP(RIGHT($D$2,3),定数!$A$6:$A$13,定数!$B$6:$B$13))</f>
        <v/>
      </c>
      <c r="S104" s="54"/>
      <c r="T104" s="55" t="str">
        <f t="shared" si="14"/>
        <v/>
      </c>
      <c r="U104" s="55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15">
      <c r="B105" s="35">
        <v>97</v>
      </c>
      <c r="C105" s="50" t="str">
        <f t="shared" si="11"/>
        <v/>
      </c>
      <c r="D105" s="50"/>
      <c r="E105" s="35"/>
      <c r="F105" s="8"/>
      <c r="G105" s="35"/>
      <c r="H105" s="51"/>
      <c r="I105" s="51"/>
      <c r="J105" s="35"/>
      <c r="K105" s="52" t="str">
        <f t="shared" si="12"/>
        <v/>
      </c>
      <c r="L105" s="53"/>
      <c r="M105" s="6" t="str">
        <f>IF(J105="","",(K105/J105)/LOOKUP(RIGHT($D$2,3),定数!$A$6:$A$13,定数!$B$6:$B$13))</f>
        <v/>
      </c>
      <c r="N105" s="35"/>
      <c r="O105" s="8"/>
      <c r="P105" s="51"/>
      <c r="Q105" s="51"/>
      <c r="R105" s="54" t="str">
        <f>IF(P105="","",T105*M105*LOOKUP(RIGHT($D$2,3),定数!$A$6:$A$13,定数!$B$6:$B$13))</f>
        <v/>
      </c>
      <c r="S105" s="54"/>
      <c r="T105" s="55" t="str">
        <f t="shared" si="14"/>
        <v/>
      </c>
      <c r="U105" s="55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15">
      <c r="B106" s="35">
        <v>98</v>
      </c>
      <c r="C106" s="50" t="str">
        <f t="shared" si="11"/>
        <v/>
      </c>
      <c r="D106" s="50"/>
      <c r="E106" s="35"/>
      <c r="F106" s="8"/>
      <c r="G106" s="35"/>
      <c r="H106" s="51"/>
      <c r="I106" s="51"/>
      <c r="J106" s="35"/>
      <c r="K106" s="52" t="str">
        <f t="shared" si="12"/>
        <v/>
      </c>
      <c r="L106" s="53"/>
      <c r="M106" s="6" t="str">
        <f>IF(J106="","",(K106/J106)/LOOKUP(RIGHT($D$2,3),定数!$A$6:$A$13,定数!$B$6:$B$13))</f>
        <v/>
      </c>
      <c r="N106" s="35"/>
      <c r="O106" s="8"/>
      <c r="P106" s="51"/>
      <c r="Q106" s="51"/>
      <c r="R106" s="54" t="str">
        <f>IF(P106="","",T106*M106*LOOKUP(RIGHT($D$2,3),定数!$A$6:$A$13,定数!$B$6:$B$13))</f>
        <v/>
      </c>
      <c r="S106" s="54"/>
      <c r="T106" s="55" t="str">
        <f t="shared" si="14"/>
        <v/>
      </c>
      <c r="U106" s="55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15">
      <c r="B107" s="35">
        <v>99</v>
      </c>
      <c r="C107" s="50" t="str">
        <f t="shared" si="11"/>
        <v/>
      </c>
      <c r="D107" s="50"/>
      <c r="E107" s="35"/>
      <c r="F107" s="8"/>
      <c r="G107" s="35"/>
      <c r="H107" s="51"/>
      <c r="I107" s="51"/>
      <c r="J107" s="35"/>
      <c r="K107" s="52" t="str">
        <f t="shared" si="12"/>
        <v/>
      </c>
      <c r="L107" s="53"/>
      <c r="M107" s="6" t="str">
        <f>IF(J107="","",(K107/J107)/LOOKUP(RIGHT($D$2,3),定数!$A$6:$A$13,定数!$B$6:$B$13))</f>
        <v/>
      </c>
      <c r="N107" s="35"/>
      <c r="O107" s="8"/>
      <c r="P107" s="51"/>
      <c r="Q107" s="51"/>
      <c r="R107" s="54" t="str">
        <f>IF(P107="","",T107*M107*LOOKUP(RIGHT($D$2,3),定数!$A$6:$A$13,定数!$B$6:$B$13))</f>
        <v/>
      </c>
      <c r="S107" s="54"/>
      <c r="T107" s="55" t="str">
        <f t="shared" si="14"/>
        <v/>
      </c>
      <c r="U107" s="5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15">
      <c r="B108" s="35">
        <v>100</v>
      </c>
      <c r="C108" s="50" t="str">
        <f t="shared" si="11"/>
        <v/>
      </c>
      <c r="D108" s="50"/>
      <c r="E108" s="35"/>
      <c r="F108" s="8"/>
      <c r="G108" s="35"/>
      <c r="H108" s="51"/>
      <c r="I108" s="51"/>
      <c r="J108" s="35"/>
      <c r="K108" s="52" t="str">
        <f t="shared" si="12"/>
        <v/>
      </c>
      <c r="L108" s="53"/>
      <c r="M108" s="6" t="str">
        <f>IF(J108="","",(K108/J108)/LOOKUP(RIGHT($D$2,3),定数!$A$6:$A$13,定数!$B$6:$B$13))</f>
        <v/>
      </c>
      <c r="N108" s="35"/>
      <c r="O108" s="8"/>
      <c r="P108" s="51"/>
      <c r="Q108" s="51"/>
      <c r="R108" s="54" t="str">
        <f>IF(P108="","",T108*M108*LOOKUP(RIGHT($D$2,3),定数!$A$6:$A$13,定数!$B$6:$B$13))</f>
        <v/>
      </c>
      <c r="S108" s="54"/>
      <c r="T108" s="55" t="str">
        <f t="shared" si="14"/>
        <v/>
      </c>
      <c r="U108" s="5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S3:X3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71:G108">
    <cfRule type="cellIs" dxfId="209" priority="535" stopIfTrue="1" operator="equal">
      <formula>"買"</formula>
    </cfRule>
    <cfRule type="cellIs" dxfId="208" priority="536" stopIfTrue="1" operator="equal">
      <formula>"売"</formula>
    </cfRule>
  </conditionalFormatting>
  <conditionalFormatting sqref="G43">
    <cfRule type="cellIs" dxfId="207" priority="237" stopIfTrue="1" operator="equal">
      <formula>"買"</formula>
    </cfRule>
    <cfRule type="cellIs" dxfId="206" priority="238" stopIfTrue="1" operator="equal">
      <formula>"売"</formula>
    </cfRule>
  </conditionalFormatting>
  <conditionalFormatting sqref="G9">
    <cfRule type="cellIs" dxfId="205" priority="223" stopIfTrue="1" operator="equal">
      <formula>"買"</formula>
    </cfRule>
    <cfRule type="cellIs" dxfId="204" priority="224" stopIfTrue="1" operator="equal">
      <formula>"売"</formula>
    </cfRule>
  </conditionalFormatting>
  <conditionalFormatting sqref="G10">
    <cfRule type="cellIs" dxfId="203" priority="221" stopIfTrue="1" operator="equal">
      <formula>"買"</formula>
    </cfRule>
    <cfRule type="cellIs" dxfId="202" priority="222" stopIfTrue="1" operator="equal">
      <formula>"売"</formula>
    </cfRule>
  </conditionalFormatting>
  <conditionalFormatting sqref="G9">
    <cfRule type="cellIs" dxfId="201" priority="219" stopIfTrue="1" operator="equal">
      <formula>"買"</formula>
    </cfRule>
    <cfRule type="cellIs" dxfId="200" priority="220" stopIfTrue="1" operator="equal">
      <formula>"売"</formula>
    </cfRule>
  </conditionalFormatting>
  <conditionalFormatting sqref="G10">
    <cfRule type="cellIs" dxfId="199" priority="217" stopIfTrue="1" operator="equal">
      <formula>"買"</formula>
    </cfRule>
    <cfRule type="cellIs" dxfId="198" priority="218" stopIfTrue="1" operator="equal">
      <formula>"売"</formula>
    </cfRule>
  </conditionalFormatting>
  <conditionalFormatting sqref="G9:G10">
    <cfRule type="cellIs" dxfId="197" priority="215" stopIfTrue="1" operator="equal">
      <formula>"買"</formula>
    </cfRule>
    <cfRule type="cellIs" dxfId="196" priority="216" stopIfTrue="1" operator="equal">
      <formula>"売"</formula>
    </cfRule>
  </conditionalFormatting>
  <conditionalFormatting sqref="G9">
    <cfRule type="cellIs" dxfId="195" priority="213" stopIfTrue="1" operator="equal">
      <formula>"買"</formula>
    </cfRule>
    <cfRule type="cellIs" dxfId="194" priority="214" stopIfTrue="1" operator="equal">
      <formula>"売"</formula>
    </cfRule>
  </conditionalFormatting>
  <conditionalFormatting sqref="G10">
    <cfRule type="cellIs" dxfId="193" priority="211" stopIfTrue="1" operator="equal">
      <formula>"買"</formula>
    </cfRule>
    <cfRule type="cellIs" dxfId="192" priority="212" stopIfTrue="1" operator="equal">
      <formula>"売"</formula>
    </cfRule>
  </conditionalFormatting>
  <conditionalFormatting sqref="G11:G13">
    <cfRule type="cellIs" dxfId="191" priority="207" stopIfTrue="1" operator="equal">
      <formula>"買"</formula>
    </cfRule>
    <cfRule type="cellIs" dxfId="190" priority="208" stopIfTrue="1" operator="equal">
      <formula>"売"</formula>
    </cfRule>
  </conditionalFormatting>
  <conditionalFormatting sqref="G11">
    <cfRule type="cellIs" dxfId="189" priority="205" stopIfTrue="1" operator="equal">
      <formula>"買"</formula>
    </cfRule>
    <cfRule type="cellIs" dxfId="188" priority="206" stopIfTrue="1" operator="equal">
      <formula>"売"</formula>
    </cfRule>
  </conditionalFormatting>
  <conditionalFormatting sqref="G12">
    <cfRule type="cellIs" dxfId="187" priority="203" stopIfTrue="1" operator="equal">
      <formula>"買"</formula>
    </cfRule>
    <cfRule type="cellIs" dxfId="186" priority="204" stopIfTrue="1" operator="equal">
      <formula>"売"</formula>
    </cfRule>
  </conditionalFormatting>
  <conditionalFormatting sqref="G13">
    <cfRule type="cellIs" dxfId="185" priority="201" stopIfTrue="1" operator="equal">
      <formula>"買"</formula>
    </cfRule>
    <cfRule type="cellIs" dxfId="184" priority="202" stopIfTrue="1" operator="equal">
      <formula>"売"</formula>
    </cfRule>
  </conditionalFormatting>
  <conditionalFormatting sqref="G11:G13">
    <cfRule type="cellIs" dxfId="183" priority="199" stopIfTrue="1" operator="equal">
      <formula>"買"</formula>
    </cfRule>
    <cfRule type="cellIs" dxfId="182" priority="200" stopIfTrue="1" operator="equal">
      <formula>"売"</formula>
    </cfRule>
  </conditionalFormatting>
  <conditionalFormatting sqref="G11">
    <cfRule type="cellIs" dxfId="181" priority="197" stopIfTrue="1" operator="equal">
      <formula>"買"</formula>
    </cfRule>
    <cfRule type="cellIs" dxfId="180" priority="198" stopIfTrue="1" operator="equal">
      <formula>"売"</formula>
    </cfRule>
  </conditionalFormatting>
  <conditionalFormatting sqref="G12">
    <cfRule type="cellIs" dxfId="179" priority="195" stopIfTrue="1" operator="equal">
      <formula>"買"</formula>
    </cfRule>
    <cfRule type="cellIs" dxfId="178" priority="196" stopIfTrue="1" operator="equal">
      <formula>"売"</formula>
    </cfRule>
  </conditionalFormatting>
  <conditionalFormatting sqref="G13">
    <cfRule type="cellIs" dxfId="177" priority="193" stopIfTrue="1" operator="equal">
      <formula>"買"</formula>
    </cfRule>
    <cfRule type="cellIs" dxfId="176" priority="194" stopIfTrue="1" operator="equal">
      <formula>"売"</formula>
    </cfRule>
  </conditionalFormatting>
  <conditionalFormatting sqref="G14">
    <cfRule type="cellIs" dxfId="175" priority="189" stopIfTrue="1" operator="equal">
      <formula>"買"</formula>
    </cfRule>
    <cfRule type="cellIs" dxfId="174" priority="190" stopIfTrue="1" operator="equal">
      <formula>"売"</formula>
    </cfRule>
  </conditionalFormatting>
  <conditionalFormatting sqref="G14">
    <cfRule type="cellIs" dxfId="173" priority="187" stopIfTrue="1" operator="equal">
      <formula>"買"</formula>
    </cfRule>
    <cfRule type="cellIs" dxfId="172" priority="188" stopIfTrue="1" operator="equal">
      <formula>"売"</formula>
    </cfRule>
  </conditionalFormatting>
  <conditionalFormatting sqref="G14">
    <cfRule type="cellIs" dxfId="171" priority="185" stopIfTrue="1" operator="equal">
      <formula>"買"</formula>
    </cfRule>
    <cfRule type="cellIs" dxfId="170" priority="186" stopIfTrue="1" operator="equal">
      <formula>"売"</formula>
    </cfRule>
  </conditionalFormatting>
  <conditionalFormatting sqref="G14">
    <cfRule type="cellIs" dxfId="169" priority="183" stopIfTrue="1" operator="equal">
      <formula>"買"</formula>
    </cfRule>
    <cfRule type="cellIs" dxfId="168" priority="184" stopIfTrue="1" operator="equal">
      <formula>"売"</formula>
    </cfRule>
  </conditionalFormatting>
  <conditionalFormatting sqref="G15:G19">
    <cfRule type="cellIs" dxfId="167" priority="179" stopIfTrue="1" operator="equal">
      <formula>"買"</formula>
    </cfRule>
    <cfRule type="cellIs" dxfId="166" priority="180" stopIfTrue="1" operator="equal">
      <formula>"売"</formula>
    </cfRule>
  </conditionalFormatting>
  <conditionalFormatting sqref="G15">
    <cfRule type="cellIs" dxfId="165" priority="177" stopIfTrue="1" operator="equal">
      <formula>"買"</formula>
    </cfRule>
    <cfRule type="cellIs" dxfId="164" priority="178" stopIfTrue="1" operator="equal">
      <formula>"売"</formula>
    </cfRule>
  </conditionalFormatting>
  <conditionalFormatting sqref="G16">
    <cfRule type="cellIs" dxfId="163" priority="175" stopIfTrue="1" operator="equal">
      <formula>"買"</formula>
    </cfRule>
    <cfRule type="cellIs" dxfId="162" priority="176" stopIfTrue="1" operator="equal">
      <formula>"売"</formula>
    </cfRule>
  </conditionalFormatting>
  <conditionalFormatting sqref="G17">
    <cfRule type="cellIs" dxfId="161" priority="173" stopIfTrue="1" operator="equal">
      <formula>"買"</formula>
    </cfRule>
    <cfRule type="cellIs" dxfId="160" priority="174" stopIfTrue="1" operator="equal">
      <formula>"売"</formula>
    </cfRule>
  </conditionalFormatting>
  <conditionalFormatting sqref="G18">
    <cfRule type="cellIs" dxfId="159" priority="171" stopIfTrue="1" operator="equal">
      <formula>"買"</formula>
    </cfRule>
    <cfRule type="cellIs" dxfId="158" priority="172" stopIfTrue="1" operator="equal">
      <formula>"売"</formula>
    </cfRule>
  </conditionalFormatting>
  <conditionalFormatting sqref="G19">
    <cfRule type="cellIs" dxfId="157" priority="169" stopIfTrue="1" operator="equal">
      <formula>"買"</formula>
    </cfRule>
    <cfRule type="cellIs" dxfId="156" priority="170" stopIfTrue="1" operator="equal">
      <formula>"売"</formula>
    </cfRule>
  </conditionalFormatting>
  <conditionalFormatting sqref="G15:G19">
    <cfRule type="cellIs" dxfId="155" priority="167" stopIfTrue="1" operator="equal">
      <formula>"買"</formula>
    </cfRule>
    <cfRule type="cellIs" dxfId="154" priority="168" stopIfTrue="1" operator="equal">
      <formula>"売"</formula>
    </cfRule>
  </conditionalFormatting>
  <conditionalFormatting sqref="G15">
    <cfRule type="cellIs" dxfId="153" priority="165" stopIfTrue="1" operator="equal">
      <formula>"買"</formula>
    </cfRule>
    <cfRule type="cellIs" dxfId="152" priority="166" stopIfTrue="1" operator="equal">
      <formula>"売"</formula>
    </cfRule>
  </conditionalFormatting>
  <conditionalFormatting sqref="G16">
    <cfRule type="cellIs" dxfId="151" priority="163" stopIfTrue="1" operator="equal">
      <formula>"買"</formula>
    </cfRule>
    <cfRule type="cellIs" dxfId="150" priority="164" stopIfTrue="1" operator="equal">
      <formula>"売"</formula>
    </cfRule>
  </conditionalFormatting>
  <conditionalFormatting sqref="G17">
    <cfRule type="cellIs" dxfId="149" priority="161" stopIfTrue="1" operator="equal">
      <formula>"買"</formula>
    </cfRule>
    <cfRule type="cellIs" dxfId="148" priority="162" stopIfTrue="1" operator="equal">
      <formula>"売"</formula>
    </cfRule>
  </conditionalFormatting>
  <conditionalFormatting sqref="G18">
    <cfRule type="cellIs" dxfId="147" priority="159" stopIfTrue="1" operator="equal">
      <formula>"買"</formula>
    </cfRule>
    <cfRule type="cellIs" dxfId="146" priority="160" stopIfTrue="1" operator="equal">
      <formula>"売"</formula>
    </cfRule>
  </conditionalFormatting>
  <conditionalFormatting sqref="G19">
    <cfRule type="cellIs" dxfId="145" priority="157" stopIfTrue="1" operator="equal">
      <formula>"買"</formula>
    </cfRule>
    <cfRule type="cellIs" dxfId="144" priority="158" stopIfTrue="1" operator="equal">
      <formula>"売"</formula>
    </cfRule>
  </conditionalFormatting>
  <conditionalFormatting sqref="G20">
    <cfRule type="cellIs" dxfId="143" priority="153" stopIfTrue="1" operator="equal">
      <formula>"買"</formula>
    </cfRule>
    <cfRule type="cellIs" dxfId="142" priority="154" stopIfTrue="1" operator="equal">
      <formula>"売"</formula>
    </cfRule>
  </conditionalFormatting>
  <conditionalFormatting sqref="G20">
    <cfRule type="cellIs" dxfId="141" priority="151" stopIfTrue="1" operator="equal">
      <formula>"買"</formula>
    </cfRule>
    <cfRule type="cellIs" dxfId="140" priority="152" stopIfTrue="1" operator="equal">
      <formula>"売"</formula>
    </cfRule>
  </conditionalFormatting>
  <conditionalFormatting sqref="G20">
    <cfRule type="cellIs" dxfId="139" priority="149" stopIfTrue="1" operator="equal">
      <formula>"買"</formula>
    </cfRule>
    <cfRule type="cellIs" dxfId="138" priority="150" stopIfTrue="1" operator="equal">
      <formula>"売"</formula>
    </cfRule>
  </conditionalFormatting>
  <conditionalFormatting sqref="G20">
    <cfRule type="cellIs" dxfId="137" priority="147" stopIfTrue="1" operator="equal">
      <formula>"買"</formula>
    </cfRule>
    <cfRule type="cellIs" dxfId="136" priority="148" stopIfTrue="1" operator="equal">
      <formula>"売"</formula>
    </cfRule>
  </conditionalFormatting>
  <conditionalFormatting sqref="G21:G26">
    <cfRule type="cellIs" dxfId="135" priority="143" stopIfTrue="1" operator="equal">
      <formula>"買"</formula>
    </cfRule>
    <cfRule type="cellIs" dxfId="134" priority="144" stopIfTrue="1" operator="equal">
      <formula>"売"</formula>
    </cfRule>
  </conditionalFormatting>
  <conditionalFormatting sqref="G21">
    <cfRule type="cellIs" dxfId="133" priority="141" stopIfTrue="1" operator="equal">
      <formula>"買"</formula>
    </cfRule>
    <cfRule type="cellIs" dxfId="132" priority="142" stopIfTrue="1" operator="equal">
      <formula>"売"</formula>
    </cfRule>
  </conditionalFormatting>
  <conditionalFormatting sqref="G22">
    <cfRule type="cellIs" dxfId="131" priority="139" stopIfTrue="1" operator="equal">
      <formula>"買"</formula>
    </cfRule>
    <cfRule type="cellIs" dxfId="130" priority="140" stopIfTrue="1" operator="equal">
      <formula>"売"</formula>
    </cfRule>
  </conditionalFormatting>
  <conditionalFormatting sqref="G23">
    <cfRule type="cellIs" dxfId="129" priority="137" stopIfTrue="1" operator="equal">
      <formula>"買"</formula>
    </cfRule>
    <cfRule type="cellIs" dxfId="128" priority="138" stopIfTrue="1" operator="equal">
      <formula>"売"</formula>
    </cfRule>
  </conditionalFormatting>
  <conditionalFormatting sqref="G24">
    <cfRule type="cellIs" dxfId="127" priority="135" stopIfTrue="1" operator="equal">
      <formula>"買"</formula>
    </cfRule>
    <cfRule type="cellIs" dxfId="126" priority="136" stopIfTrue="1" operator="equal">
      <formula>"売"</formula>
    </cfRule>
  </conditionalFormatting>
  <conditionalFormatting sqref="G25">
    <cfRule type="cellIs" dxfId="125" priority="133" stopIfTrue="1" operator="equal">
      <formula>"買"</formula>
    </cfRule>
    <cfRule type="cellIs" dxfId="124" priority="134" stopIfTrue="1" operator="equal">
      <formula>"売"</formula>
    </cfRule>
  </conditionalFormatting>
  <conditionalFormatting sqref="G26">
    <cfRule type="cellIs" dxfId="123" priority="131" stopIfTrue="1" operator="equal">
      <formula>"買"</formula>
    </cfRule>
    <cfRule type="cellIs" dxfId="122" priority="132" stopIfTrue="1" operator="equal">
      <formula>"売"</formula>
    </cfRule>
  </conditionalFormatting>
  <conditionalFormatting sqref="G21:G26">
    <cfRule type="cellIs" dxfId="121" priority="129" stopIfTrue="1" operator="equal">
      <formula>"買"</formula>
    </cfRule>
    <cfRule type="cellIs" dxfId="120" priority="130" stopIfTrue="1" operator="equal">
      <formula>"売"</formula>
    </cfRule>
  </conditionalFormatting>
  <conditionalFormatting sqref="G21">
    <cfRule type="cellIs" dxfId="119" priority="127" stopIfTrue="1" operator="equal">
      <formula>"買"</formula>
    </cfRule>
    <cfRule type="cellIs" dxfId="118" priority="128" stopIfTrue="1" operator="equal">
      <formula>"売"</formula>
    </cfRule>
  </conditionalFormatting>
  <conditionalFormatting sqref="G22">
    <cfRule type="cellIs" dxfId="117" priority="125" stopIfTrue="1" operator="equal">
      <formula>"買"</formula>
    </cfRule>
    <cfRule type="cellIs" dxfId="116" priority="126" stopIfTrue="1" operator="equal">
      <formula>"売"</formula>
    </cfRule>
  </conditionalFormatting>
  <conditionalFormatting sqref="G23">
    <cfRule type="cellIs" dxfId="115" priority="123" stopIfTrue="1" operator="equal">
      <formula>"買"</formula>
    </cfRule>
    <cfRule type="cellIs" dxfId="114" priority="124" stopIfTrue="1" operator="equal">
      <formula>"売"</formula>
    </cfRule>
  </conditionalFormatting>
  <conditionalFormatting sqref="G24">
    <cfRule type="cellIs" dxfId="113" priority="121" stopIfTrue="1" operator="equal">
      <formula>"買"</formula>
    </cfRule>
    <cfRule type="cellIs" dxfId="112" priority="122" stopIfTrue="1" operator="equal">
      <formula>"売"</formula>
    </cfRule>
  </conditionalFormatting>
  <conditionalFormatting sqref="G24">
    <cfRule type="cellIs" dxfId="111" priority="119" stopIfTrue="1" operator="equal">
      <formula>"買"</formula>
    </cfRule>
    <cfRule type="cellIs" dxfId="110" priority="120" stopIfTrue="1" operator="equal">
      <formula>"売"</formula>
    </cfRule>
  </conditionalFormatting>
  <conditionalFormatting sqref="G25">
    <cfRule type="cellIs" dxfId="109" priority="117" stopIfTrue="1" operator="equal">
      <formula>"買"</formula>
    </cfRule>
    <cfRule type="cellIs" dxfId="108" priority="118" stopIfTrue="1" operator="equal">
      <formula>"売"</formula>
    </cfRule>
  </conditionalFormatting>
  <conditionalFormatting sqref="G26">
    <cfRule type="cellIs" dxfId="107" priority="115" stopIfTrue="1" operator="equal">
      <formula>"買"</formula>
    </cfRule>
    <cfRule type="cellIs" dxfId="106" priority="116" stopIfTrue="1" operator="equal">
      <formula>"売"</formula>
    </cfRule>
  </conditionalFormatting>
  <conditionalFormatting sqref="G27:G28">
    <cfRule type="cellIs" dxfId="105" priority="111" stopIfTrue="1" operator="equal">
      <formula>"買"</formula>
    </cfRule>
    <cfRule type="cellIs" dxfId="104" priority="112" stopIfTrue="1" operator="equal">
      <formula>"売"</formula>
    </cfRule>
  </conditionalFormatting>
  <conditionalFormatting sqref="G27">
    <cfRule type="cellIs" dxfId="103" priority="109" stopIfTrue="1" operator="equal">
      <formula>"買"</formula>
    </cfRule>
    <cfRule type="cellIs" dxfId="102" priority="110" stopIfTrue="1" operator="equal">
      <formula>"売"</formula>
    </cfRule>
  </conditionalFormatting>
  <conditionalFormatting sqref="G28">
    <cfRule type="cellIs" dxfId="101" priority="107" stopIfTrue="1" operator="equal">
      <formula>"買"</formula>
    </cfRule>
    <cfRule type="cellIs" dxfId="100" priority="108" stopIfTrue="1" operator="equal">
      <formula>"売"</formula>
    </cfRule>
  </conditionalFormatting>
  <conditionalFormatting sqref="G27:G28">
    <cfRule type="cellIs" dxfId="99" priority="105" stopIfTrue="1" operator="equal">
      <formula>"買"</formula>
    </cfRule>
    <cfRule type="cellIs" dxfId="98" priority="106" stopIfTrue="1" operator="equal">
      <formula>"売"</formula>
    </cfRule>
  </conditionalFormatting>
  <conditionalFormatting sqref="G27">
    <cfRule type="cellIs" dxfId="97" priority="103" stopIfTrue="1" operator="equal">
      <formula>"買"</formula>
    </cfRule>
    <cfRule type="cellIs" dxfId="96" priority="104" stopIfTrue="1" operator="equal">
      <formula>"売"</formula>
    </cfRule>
  </conditionalFormatting>
  <conditionalFormatting sqref="G28">
    <cfRule type="cellIs" dxfId="95" priority="101" stopIfTrue="1" operator="equal">
      <formula>"買"</formula>
    </cfRule>
    <cfRule type="cellIs" dxfId="94" priority="102" stopIfTrue="1" operator="equal">
      <formula>"売"</formula>
    </cfRule>
  </conditionalFormatting>
  <conditionalFormatting sqref="G29">
    <cfRule type="cellIs" dxfId="93" priority="97" stopIfTrue="1" operator="equal">
      <formula>"買"</formula>
    </cfRule>
    <cfRule type="cellIs" dxfId="92" priority="98" stopIfTrue="1" operator="equal">
      <formula>"売"</formula>
    </cfRule>
  </conditionalFormatting>
  <conditionalFormatting sqref="G29">
    <cfRule type="cellIs" dxfId="91" priority="95" stopIfTrue="1" operator="equal">
      <formula>"買"</formula>
    </cfRule>
    <cfRule type="cellIs" dxfId="90" priority="96" stopIfTrue="1" operator="equal">
      <formula>"売"</formula>
    </cfRule>
  </conditionalFormatting>
  <conditionalFormatting sqref="G29">
    <cfRule type="cellIs" dxfId="89" priority="93" stopIfTrue="1" operator="equal">
      <formula>"買"</formula>
    </cfRule>
    <cfRule type="cellIs" dxfId="88" priority="94" stopIfTrue="1" operator="equal">
      <formula>"売"</formula>
    </cfRule>
  </conditionalFormatting>
  <conditionalFormatting sqref="G29">
    <cfRule type="cellIs" dxfId="87" priority="91" stopIfTrue="1" operator="equal">
      <formula>"買"</formula>
    </cfRule>
    <cfRule type="cellIs" dxfId="86" priority="92" stopIfTrue="1" operator="equal">
      <formula>"売"</formula>
    </cfRule>
  </conditionalFormatting>
  <conditionalFormatting sqref="G30:G31">
    <cfRule type="cellIs" dxfId="85" priority="87" stopIfTrue="1" operator="equal">
      <formula>"買"</formula>
    </cfRule>
    <cfRule type="cellIs" dxfId="84" priority="88" stopIfTrue="1" operator="equal">
      <formula>"売"</formula>
    </cfRule>
  </conditionalFormatting>
  <conditionalFormatting sqref="G30">
    <cfRule type="cellIs" dxfId="83" priority="85" stopIfTrue="1" operator="equal">
      <formula>"買"</formula>
    </cfRule>
    <cfRule type="cellIs" dxfId="82" priority="86" stopIfTrue="1" operator="equal">
      <formula>"売"</formula>
    </cfRule>
  </conditionalFormatting>
  <conditionalFormatting sqref="G31">
    <cfRule type="cellIs" dxfId="81" priority="83" stopIfTrue="1" operator="equal">
      <formula>"買"</formula>
    </cfRule>
    <cfRule type="cellIs" dxfId="80" priority="84" stopIfTrue="1" operator="equal">
      <formula>"売"</formula>
    </cfRule>
  </conditionalFormatting>
  <conditionalFormatting sqref="G30:G31">
    <cfRule type="cellIs" dxfId="79" priority="81" stopIfTrue="1" operator="equal">
      <formula>"買"</formula>
    </cfRule>
    <cfRule type="cellIs" dxfId="78" priority="82" stopIfTrue="1" operator="equal">
      <formula>"売"</formula>
    </cfRule>
  </conditionalFormatting>
  <conditionalFormatting sqref="G30">
    <cfRule type="cellIs" dxfId="77" priority="79" stopIfTrue="1" operator="equal">
      <formula>"買"</formula>
    </cfRule>
    <cfRule type="cellIs" dxfId="76" priority="80" stopIfTrue="1" operator="equal">
      <formula>"売"</formula>
    </cfRule>
  </conditionalFormatting>
  <conditionalFormatting sqref="G31">
    <cfRule type="cellIs" dxfId="75" priority="77" stopIfTrue="1" operator="equal">
      <formula>"買"</formula>
    </cfRule>
    <cfRule type="cellIs" dxfId="74" priority="78" stopIfTrue="1" operator="equal">
      <formula>"売"</formula>
    </cfRule>
  </conditionalFormatting>
  <conditionalFormatting sqref="G32">
    <cfRule type="cellIs" dxfId="73" priority="73" stopIfTrue="1" operator="equal">
      <formula>"買"</formula>
    </cfRule>
    <cfRule type="cellIs" dxfId="72" priority="74" stopIfTrue="1" operator="equal">
      <formula>"売"</formula>
    </cfRule>
  </conditionalFormatting>
  <conditionalFormatting sqref="G32">
    <cfRule type="cellIs" dxfId="71" priority="71" stopIfTrue="1" operator="equal">
      <formula>"買"</formula>
    </cfRule>
    <cfRule type="cellIs" dxfId="70" priority="72" stopIfTrue="1" operator="equal">
      <formula>"売"</formula>
    </cfRule>
  </conditionalFormatting>
  <conditionalFormatting sqref="G32">
    <cfRule type="cellIs" dxfId="69" priority="69" stopIfTrue="1" operator="equal">
      <formula>"買"</formula>
    </cfRule>
    <cfRule type="cellIs" dxfId="68" priority="70" stopIfTrue="1" operator="equal">
      <formula>"売"</formula>
    </cfRule>
  </conditionalFormatting>
  <conditionalFormatting sqref="G32">
    <cfRule type="cellIs" dxfId="67" priority="67" stopIfTrue="1" operator="equal">
      <formula>"買"</formula>
    </cfRule>
    <cfRule type="cellIs" dxfId="66" priority="68" stopIfTrue="1" operator="equal">
      <formula>"売"</formula>
    </cfRule>
  </conditionalFormatting>
  <conditionalFormatting sqref="G33:G35">
    <cfRule type="cellIs" dxfId="65" priority="63" stopIfTrue="1" operator="equal">
      <formula>"買"</formula>
    </cfRule>
    <cfRule type="cellIs" dxfId="64" priority="64" stopIfTrue="1" operator="equal">
      <formula>"売"</formula>
    </cfRule>
  </conditionalFormatting>
  <conditionalFormatting sqref="G33">
    <cfRule type="cellIs" dxfId="63" priority="61" stopIfTrue="1" operator="equal">
      <formula>"買"</formula>
    </cfRule>
    <cfRule type="cellIs" dxfId="62" priority="62" stopIfTrue="1" operator="equal">
      <formula>"売"</formula>
    </cfRule>
  </conditionalFormatting>
  <conditionalFormatting sqref="G34">
    <cfRule type="cellIs" dxfId="61" priority="59" stopIfTrue="1" operator="equal">
      <formula>"買"</formula>
    </cfRule>
    <cfRule type="cellIs" dxfId="60" priority="60" stopIfTrue="1" operator="equal">
      <formula>"売"</formula>
    </cfRule>
  </conditionalFormatting>
  <conditionalFormatting sqref="G35">
    <cfRule type="cellIs" dxfId="59" priority="57" stopIfTrue="1" operator="equal">
      <formula>"買"</formula>
    </cfRule>
    <cfRule type="cellIs" dxfId="58" priority="58" stopIfTrue="1" operator="equal">
      <formula>"売"</formula>
    </cfRule>
  </conditionalFormatting>
  <conditionalFormatting sqref="G35">
    <cfRule type="cellIs" dxfId="57" priority="55" stopIfTrue="1" operator="equal">
      <formula>"買"</formula>
    </cfRule>
    <cfRule type="cellIs" dxfId="56" priority="56" stopIfTrue="1" operator="equal">
      <formula>"売"</formula>
    </cfRule>
  </conditionalFormatting>
  <conditionalFormatting sqref="G33">
    <cfRule type="cellIs" dxfId="55" priority="53" stopIfTrue="1" operator="equal">
      <formula>"買"</formula>
    </cfRule>
    <cfRule type="cellIs" dxfId="54" priority="54" stopIfTrue="1" operator="equal">
      <formula>"売"</formula>
    </cfRule>
  </conditionalFormatting>
  <conditionalFormatting sqref="G34">
    <cfRule type="cellIs" dxfId="53" priority="51" stopIfTrue="1" operator="equal">
      <formula>"買"</formula>
    </cfRule>
    <cfRule type="cellIs" dxfId="52" priority="52" stopIfTrue="1" operator="equal">
      <formula>"売"</formula>
    </cfRule>
  </conditionalFormatting>
  <conditionalFormatting sqref="G33">
    <cfRule type="cellIs" dxfId="51" priority="49" stopIfTrue="1" operator="equal">
      <formula>"買"</formula>
    </cfRule>
    <cfRule type="cellIs" dxfId="50" priority="50" stopIfTrue="1" operator="equal">
      <formula>"売"</formula>
    </cfRule>
  </conditionalFormatting>
  <conditionalFormatting sqref="G34">
    <cfRule type="cellIs" dxfId="49" priority="47" stopIfTrue="1" operator="equal">
      <formula>"買"</formula>
    </cfRule>
    <cfRule type="cellIs" dxfId="48" priority="48" stopIfTrue="1" operator="equal">
      <formula>"売"</formula>
    </cfRule>
  </conditionalFormatting>
  <conditionalFormatting sqref="G35">
    <cfRule type="cellIs" dxfId="47" priority="45" stopIfTrue="1" operator="equal">
      <formula>"買"</formula>
    </cfRule>
    <cfRule type="cellIs" dxfId="46" priority="46" stopIfTrue="1" operator="equal">
      <formula>"売"</formula>
    </cfRule>
  </conditionalFormatting>
  <conditionalFormatting sqref="G36:G39">
    <cfRule type="cellIs" dxfId="45" priority="41" stopIfTrue="1" operator="equal">
      <formula>"買"</formula>
    </cfRule>
    <cfRule type="cellIs" dxfId="44" priority="42" stopIfTrue="1" operator="equal">
      <formula>"売"</formula>
    </cfRule>
  </conditionalFormatting>
  <conditionalFormatting sqref="G36">
    <cfRule type="cellIs" dxfId="43" priority="39" stopIfTrue="1" operator="equal">
      <formula>"買"</formula>
    </cfRule>
    <cfRule type="cellIs" dxfId="42" priority="40" stopIfTrue="1" operator="equal">
      <formula>"売"</formula>
    </cfRule>
  </conditionalFormatting>
  <conditionalFormatting sqref="G37">
    <cfRule type="cellIs" dxfId="41" priority="37" stopIfTrue="1" operator="equal">
      <formula>"買"</formula>
    </cfRule>
    <cfRule type="cellIs" dxfId="40" priority="38" stopIfTrue="1" operator="equal">
      <formula>"売"</formula>
    </cfRule>
  </conditionalFormatting>
  <conditionalFormatting sqref="G38">
    <cfRule type="cellIs" dxfId="39" priority="35" stopIfTrue="1" operator="equal">
      <formula>"買"</formula>
    </cfRule>
    <cfRule type="cellIs" dxfId="38" priority="36" stopIfTrue="1" operator="equal">
      <formula>"売"</formula>
    </cfRule>
  </conditionalFormatting>
  <conditionalFormatting sqref="G39">
    <cfRule type="cellIs" dxfId="37" priority="33" stopIfTrue="1" operator="equal">
      <formula>"買"</formula>
    </cfRule>
    <cfRule type="cellIs" dxfId="36" priority="34" stopIfTrue="1" operator="equal">
      <formula>"売"</formula>
    </cfRule>
  </conditionalFormatting>
  <conditionalFormatting sqref="G36:G39">
    <cfRule type="cellIs" dxfId="35" priority="31" stopIfTrue="1" operator="equal">
      <formula>"買"</formula>
    </cfRule>
    <cfRule type="cellIs" dxfId="34" priority="32" stopIfTrue="1" operator="equal">
      <formula>"売"</formula>
    </cfRule>
  </conditionalFormatting>
  <conditionalFormatting sqref="G36">
    <cfRule type="cellIs" dxfId="33" priority="29" stopIfTrue="1" operator="equal">
      <formula>"買"</formula>
    </cfRule>
    <cfRule type="cellIs" dxfId="32" priority="30" stopIfTrue="1" operator="equal">
      <formula>"売"</formula>
    </cfRule>
  </conditionalFormatting>
  <conditionalFormatting sqref="G37">
    <cfRule type="cellIs" dxfId="31" priority="27" stopIfTrue="1" operator="equal">
      <formula>"買"</formula>
    </cfRule>
    <cfRule type="cellIs" dxfId="30" priority="28" stopIfTrue="1" operator="equal">
      <formula>"売"</formula>
    </cfRule>
  </conditionalFormatting>
  <conditionalFormatting sqref="G38">
    <cfRule type="cellIs" dxfId="29" priority="25" stopIfTrue="1" operator="equal">
      <formula>"買"</formula>
    </cfRule>
    <cfRule type="cellIs" dxfId="28" priority="26" stopIfTrue="1" operator="equal">
      <formula>"売"</formula>
    </cfRule>
  </conditionalFormatting>
  <conditionalFormatting sqref="G39">
    <cfRule type="cellIs" dxfId="27" priority="23" stopIfTrue="1" operator="equal">
      <formula>"買"</formula>
    </cfRule>
    <cfRule type="cellIs" dxfId="26" priority="24" stopIfTrue="1" operator="equal">
      <formula>"売"</formula>
    </cfRule>
  </conditionalFormatting>
  <conditionalFormatting sqref="G40">
    <cfRule type="cellIs" dxfId="25" priority="19" stopIfTrue="1" operator="equal">
      <formula>"買"</formula>
    </cfRule>
    <cfRule type="cellIs" dxfId="24" priority="20" stopIfTrue="1" operator="equal">
      <formula>"売"</formula>
    </cfRule>
  </conditionalFormatting>
  <conditionalFormatting sqref="G40">
    <cfRule type="cellIs" dxfId="23" priority="17" stopIfTrue="1" operator="equal">
      <formula>"買"</formula>
    </cfRule>
    <cfRule type="cellIs" dxfId="22" priority="18" stopIfTrue="1" operator="equal">
      <formula>"売"</formula>
    </cfRule>
  </conditionalFormatting>
  <conditionalFormatting sqref="G40">
    <cfRule type="cellIs" dxfId="21" priority="15" stopIfTrue="1" operator="equal">
      <formula>"買"</formula>
    </cfRule>
    <cfRule type="cellIs" dxfId="20" priority="16" stopIfTrue="1" operator="equal">
      <formula>"売"</formula>
    </cfRule>
  </conditionalFormatting>
  <conditionalFormatting sqref="G40">
    <cfRule type="cellIs" dxfId="19" priority="13" stopIfTrue="1" operator="equal">
      <formula>"買"</formula>
    </cfRule>
    <cfRule type="cellIs" dxfId="18" priority="14" stopIfTrue="1" operator="equal">
      <formula>"売"</formula>
    </cfRule>
  </conditionalFormatting>
  <conditionalFormatting sqref="G41:G42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41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1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41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44:G70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6" workbookViewId="0">
      <selection activeCell="A321" sqref="A321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8" zoomScale="145" zoomScaleNormal="145" zoomScaleSheetLayoutView="100" workbookViewId="0">
      <selection activeCell="A12" sqref="A12:J1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2" t="s">
        <v>77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1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1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15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15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15">
      <c r="A11" t="s">
        <v>1</v>
      </c>
    </row>
    <row r="12" spans="1:10" x14ac:dyDescent="0.15">
      <c r="A12" s="94" t="s">
        <v>79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1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15">
      <c r="A21" t="s">
        <v>2</v>
      </c>
    </row>
    <row r="22" spans="1:10" x14ac:dyDescent="0.15">
      <c r="A22" s="94" t="s">
        <v>78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1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1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1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1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1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1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15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F12" sqref="F12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15">
      <c r="B5" s="27" t="s">
        <v>68</v>
      </c>
      <c r="C5" s="28" t="s">
        <v>69</v>
      </c>
      <c r="D5" s="28"/>
      <c r="E5" s="32"/>
      <c r="F5" s="28">
        <v>49</v>
      </c>
      <c r="G5" s="32">
        <v>43646</v>
      </c>
      <c r="H5" s="28"/>
      <c r="I5" s="32"/>
    </row>
    <row r="6" spans="2:9" x14ac:dyDescent="0.15">
      <c r="B6" s="27" t="s">
        <v>68</v>
      </c>
      <c r="C6" s="28" t="s">
        <v>70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 x14ac:dyDescent="0.15">
      <c r="B7" s="27" t="s">
        <v>68</v>
      </c>
      <c r="C7" s="28" t="s">
        <v>71</v>
      </c>
      <c r="D7" s="28">
        <v>39</v>
      </c>
      <c r="E7" s="32">
        <v>43651</v>
      </c>
      <c r="F7" s="28">
        <v>30</v>
      </c>
      <c r="G7" s="32">
        <v>43660</v>
      </c>
      <c r="H7" s="28"/>
      <c r="I7" s="33"/>
    </row>
    <row r="8" spans="2:9" x14ac:dyDescent="0.15">
      <c r="B8" s="27" t="s">
        <v>68</v>
      </c>
      <c r="C8" s="28" t="s">
        <v>72</v>
      </c>
      <c r="D8" s="28"/>
      <c r="E8" s="33"/>
      <c r="F8" s="28">
        <v>60</v>
      </c>
      <c r="G8" s="32">
        <v>43657</v>
      </c>
      <c r="H8" s="28"/>
      <c r="I8" s="33"/>
    </row>
    <row r="9" spans="2:9" x14ac:dyDescent="0.15">
      <c r="B9" s="27" t="s">
        <v>68</v>
      </c>
      <c r="C9" s="28" t="s">
        <v>73</v>
      </c>
      <c r="D9" s="28"/>
      <c r="E9" s="33"/>
      <c r="F9" s="28">
        <v>51</v>
      </c>
      <c r="G9" s="32">
        <v>43658</v>
      </c>
      <c r="H9" s="28"/>
      <c r="I9" s="33"/>
    </row>
    <row r="10" spans="2:9" x14ac:dyDescent="0.15">
      <c r="B10" s="27" t="s">
        <v>68</v>
      </c>
      <c r="C10" s="28" t="s">
        <v>74</v>
      </c>
      <c r="D10" s="28"/>
      <c r="E10" s="33"/>
      <c r="F10" s="28">
        <v>31</v>
      </c>
      <c r="G10" s="32">
        <v>43662</v>
      </c>
      <c r="H10" s="28"/>
      <c r="I10" s="33"/>
    </row>
    <row r="11" spans="2:9" x14ac:dyDescent="0.15">
      <c r="B11" s="27" t="s">
        <v>68</v>
      </c>
      <c r="C11" s="28" t="s">
        <v>75</v>
      </c>
      <c r="D11" s="28"/>
      <c r="E11" s="33"/>
      <c r="F11" s="28">
        <v>29</v>
      </c>
      <c r="G11" s="32">
        <v>43668</v>
      </c>
      <c r="H11" s="28"/>
      <c r="I11" s="33"/>
    </row>
    <row r="12" spans="2:9" x14ac:dyDescent="0.15">
      <c r="B12" s="27" t="s">
        <v>68</v>
      </c>
      <c r="C12" s="28" t="s">
        <v>76</v>
      </c>
      <c r="D12" s="28"/>
      <c r="E12" s="33"/>
      <c r="F12" s="28">
        <v>61</v>
      </c>
      <c r="G12" s="32">
        <v>43669</v>
      </c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8" t="s">
        <v>5</v>
      </c>
      <c r="C2" s="78"/>
      <c r="D2" s="81"/>
      <c r="E2" s="81"/>
      <c r="F2" s="78" t="s">
        <v>6</v>
      </c>
      <c r="G2" s="78"/>
      <c r="H2" s="81" t="s">
        <v>36</v>
      </c>
      <c r="I2" s="81"/>
      <c r="J2" s="78" t="s">
        <v>7</v>
      </c>
      <c r="K2" s="78"/>
      <c r="L2" s="83">
        <f>C9</f>
        <v>1000000</v>
      </c>
      <c r="M2" s="81"/>
      <c r="N2" s="78" t="s">
        <v>8</v>
      </c>
      <c r="O2" s="78"/>
      <c r="P2" s="83" t="e">
        <f>C108+R108</f>
        <v>#VALUE!</v>
      </c>
      <c r="Q2" s="81"/>
      <c r="R2" s="1"/>
      <c r="S2" s="1"/>
      <c r="T2" s="1"/>
    </row>
    <row r="3" spans="2:21" ht="57" customHeight="1" x14ac:dyDescent="0.15">
      <c r="B3" s="78" t="s">
        <v>9</v>
      </c>
      <c r="C3" s="78"/>
      <c r="D3" s="90" t="s">
        <v>38</v>
      </c>
      <c r="E3" s="90"/>
      <c r="F3" s="90"/>
      <c r="G3" s="90"/>
      <c r="H3" s="90"/>
      <c r="I3" s="90"/>
      <c r="J3" s="78" t="s">
        <v>10</v>
      </c>
      <c r="K3" s="78"/>
      <c r="L3" s="90" t="s">
        <v>35</v>
      </c>
      <c r="M3" s="91"/>
      <c r="N3" s="91"/>
      <c r="O3" s="91"/>
      <c r="P3" s="91"/>
      <c r="Q3" s="91"/>
      <c r="R3" s="1"/>
      <c r="S3" s="1"/>
    </row>
    <row r="4" spans="2:21" x14ac:dyDescent="0.15">
      <c r="B4" s="78" t="s">
        <v>11</v>
      </c>
      <c r="C4" s="78"/>
      <c r="D4" s="79">
        <f>SUM($R$9:$S$993)</f>
        <v>153684.21052631587</v>
      </c>
      <c r="E4" s="79"/>
      <c r="F4" s="78" t="s">
        <v>12</v>
      </c>
      <c r="G4" s="78"/>
      <c r="H4" s="80">
        <f>SUM($T$9:$U$108)</f>
        <v>292.00000000000017</v>
      </c>
      <c r="I4" s="81"/>
      <c r="J4" s="82" t="s">
        <v>13</v>
      </c>
      <c r="K4" s="82"/>
      <c r="L4" s="83">
        <f>MAX($C$9:$D$990)-C9</f>
        <v>153684.21052631596</v>
      </c>
      <c r="M4" s="83"/>
      <c r="N4" s="82" t="s">
        <v>14</v>
      </c>
      <c r="O4" s="82"/>
      <c r="P4" s="79">
        <f>MIN($C$9:$D$990)-C9</f>
        <v>0</v>
      </c>
      <c r="Q4" s="79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5" t="s">
        <v>19</v>
      </c>
      <c r="K5" s="78"/>
      <c r="L5" s="86"/>
      <c r="M5" s="87"/>
      <c r="N5" s="17" t="s">
        <v>20</v>
      </c>
      <c r="O5" s="9"/>
      <c r="P5" s="86"/>
      <c r="Q5" s="87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x14ac:dyDescent="0.15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x14ac:dyDescent="0.15">
      <c r="B9" s="19">
        <v>1</v>
      </c>
      <c r="C9" s="50">
        <v>1000000</v>
      </c>
      <c r="D9" s="50"/>
      <c r="E9" s="19">
        <v>2001</v>
      </c>
      <c r="F9" s="8">
        <v>42111</v>
      </c>
      <c r="G9" s="19" t="s">
        <v>4</v>
      </c>
      <c r="H9" s="51">
        <v>105.33</v>
      </c>
      <c r="I9" s="51"/>
      <c r="J9" s="19">
        <v>57</v>
      </c>
      <c r="K9" s="50">
        <f t="shared" ref="K9:K72" si="0">IF(F9="","",C9*0.03)</f>
        <v>30000</v>
      </c>
      <c r="L9" s="50"/>
      <c r="M9" s="6">
        <f>IF(J9="","",(K9/J9)/1000)</f>
        <v>0.52631578947368418</v>
      </c>
      <c r="N9" s="19">
        <v>2001</v>
      </c>
      <c r="O9" s="8">
        <v>42111</v>
      </c>
      <c r="P9" s="51">
        <v>108.25</v>
      </c>
      <c r="Q9" s="51"/>
      <c r="R9" s="54">
        <f>IF(O9="","",(IF(G9="売",H9-P9,P9-H9))*M9*100000)</f>
        <v>153684.21052631587</v>
      </c>
      <c r="S9" s="54"/>
      <c r="T9" s="55">
        <f>IF(O9="","",IF(R9&lt;0,J9*(-1),IF(G9="買",(P9-H9)*100,(H9-P9)*100)))</f>
        <v>292.00000000000017</v>
      </c>
      <c r="U9" s="55"/>
    </row>
    <row r="10" spans="2:21" x14ac:dyDescent="0.15">
      <c r="B10" s="19">
        <v>2</v>
      </c>
      <c r="C10" s="50">
        <f t="shared" ref="C10:C73" si="1">IF(R9="","",C9+R9)</f>
        <v>1153684.210526316</v>
      </c>
      <c r="D10" s="50"/>
      <c r="E10" s="19"/>
      <c r="F10" s="8"/>
      <c r="G10" s="19" t="s">
        <v>4</v>
      </c>
      <c r="H10" s="51"/>
      <c r="I10" s="51"/>
      <c r="J10" s="19"/>
      <c r="K10" s="50" t="str">
        <f t="shared" si="0"/>
        <v/>
      </c>
      <c r="L10" s="50"/>
      <c r="M10" s="6" t="str">
        <f t="shared" ref="M10:M73" si="2">IF(J10="","",(K10/J10)/1000)</f>
        <v/>
      </c>
      <c r="N10" s="19"/>
      <c r="O10" s="8"/>
      <c r="P10" s="51"/>
      <c r="Q10" s="51"/>
      <c r="R10" s="54" t="str">
        <f t="shared" ref="R10:R73" si="3">IF(O10="","",(IF(G10="売",H10-P10,P10-H10))*M10*100000)</f>
        <v/>
      </c>
      <c r="S10" s="54"/>
      <c r="T10" s="55" t="str">
        <f t="shared" ref="T10:T73" si="4">IF(O10="","",IF(R10&lt;0,J10*(-1),IF(G10="買",(P10-H10)*100,(H10-P10)*100)))</f>
        <v/>
      </c>
      <c r="U10" s="55"/>
    </row>
    <row r="11" spans="2:21" x14ac:dyDescent="0.15">
      <c r="B11" s="19">
        <v>3</v>
      </c>
      <c r="C11" s="50" t="str">
        <f t="shared" si="1"/>
        <v/>
      </c>
      <c r="D11" s="50"/>
      <c r="E11" s="19"/>
      <c r="F11" s="8"/>
      <c r="G11" s="19" t="s">
        <v>4</v>
      </c>
      <c r="H11" s="51"/>
      <c r="I11" s="51"/>
      <c r="J11" s="19"/>
      <c r="K11" s="50" t="str">
        <f t="shared" si="0"/>
        <v/>
      </c>
      <c r="L11" s="50"/>
      <c r="M11" s="6" t="str">
        <f t="shared" si="2"/>
        <v/>
      </c>
      <c r="N11" s="19"/>
      <c r="O11" s="8"/>
      <c r="P11" s="51"/>
      <c r="Q11" s="51"/>
      <c r="R11" s="54" t="str">
        <f t="shared" si="3"/>
        <v/>
      </c>
      <c r="S11" s="54"/>
      <c r="T11" s="55" t="str">
        <f t="shared" si="4"/>
        <v/>
      </c>
      <c r="U11" s="55"/>
    </row>
    <row r="12" spans="2:21" x14ac:dyDescent="0.15">
      <c r="B12" s="19">
        <v>4</v>
      </c>
      <c r="C12" s="50" t="str">
        <f t="shared" si="1"/>
        <v/>
      </c>
      <c r="D12" s="50"/>
      <c r="E12" s="19"/>
      <c r="F12" s="8"/>
      <c r="G12" s="19" t="s">
        <v>3</v>
      </c>
      <c r="H12" s="51"/>
      <c r="I12" s="51"/>
      <c r="J12" s="19"/>
      <c r="K12" s="50" t="str">
        <f t="shared" si="0"/>
        <v/>
      </c>
      <c r="L12" s="50"/>
      <c r="M12" s="6" t="str">
        <f t="shared" si="2"/>
        <v/>
      </c>
      <c r="N12" s="19"/>
      <c r="O12" s="8"/>
      <c r="P12" s="51"/>
      <c r="Q12" s="51"/>
      <c r="R12" s="54" t="str">
        <f t="shared" si="3"/>
        <v/>
      </c>
      <c r="S12" s="54"/>
      <c r="T12" s="55" t="str">
        <f t="shared" si="4"/>
        <v/>
      </c>
      <c r="U12" s="55"/>
    </row>
    <row r="13" spans="2:21" x14ac:dyDescent="0.15">
      <c r="B13" s="19">
        <v>5</v>
      </c>
      <c r="C13" s="50" t="str">
        <f t="shared" si="1"/>
        <v/>
      </c>
      <c r="D13" s="50"/>
      <c r="E13" s="19"/>
      <c r="F13" s="8"/>
      <c r="G13" s="19" t="s">
        <v>3</v>
      </c>
      <c r="H13" s="51"/>
      <c r="I13" s="51"/>
      <c r="J13" s="19"/>
      <c r="K13" s="50" t="str">
        <f t="shared" si="0"/>
        <v/>
      </c>
      <c r="L13" s="50"/>
      <c r="M13" s="6" t="str">
        <f t="shared" si="2"/>
        <v/>
      </c>
      <c r="N13" s="19"/>
      <c r="O13" s="8"/>
      <c r="P13" s="51"/>
      <c r="Q13" s="51"/>
      <c r="R13" s="54" t="str">
        <f t="shared" si="3"/>
        <v/>
      </c>
      <c r="S13" s="54"/>
      <c r="T13" s="55" t="str">
        <f t="shared" si="4"/>
        <v/>
      </c>
      <c r="U13" s="55"/>
    </row>
    <row r="14" spans="2:21" x14ac:dyDescent="0.15">
      <c r="B14" s="19">
        <v>6</v>
      </c>
      <c r="C14" s="50" t="str">
        <f t="shared" si="1"/>
        <v/>
      </c>
      <c r="D14" s="50"/>
      <c r="E14" s="19"/>
      <c r="F14" s="8"/>
      <c r="G14" s="19" t="s">
        <v>4</v>
      </c>
      <c r="H14" s="51"/>
      <c r="I14" s="51"/>
      <c r="J14" s="19"/>
      <c r="K14" s="50" t="str">
        <f t="shared" si="0"/>
        <v/>
      </c>
      <c r="L14" s="50"/>
      <c r="M14" s="6" t="str">
        <f t="shared" si="2"/>
        <v/>
      </c>
      <c r="N14" s="19"/>
      <c r="O14" s="8"/>
      <c r="P14" s="51"/>
      <c r="Q14" s="51"/>
      <c r="R14" s="54" t="str">
        <f t="shared" si="3"/>
        <v/>
      </c>
      <c r="S14" s="54"/>
      <c r="T14" s="55" t="str">
        <f t="shared" si="4"/>
        <v/>
      </c>
      <c r="U14" s="55"/>
    </row>
    <row r="15" spans="2:21" x14ac:dyDescent="0.15">
      <c r="B15" s="19">
        <v>7</v>
      </c>
      <c r="C15" s="50" t="str">
        <f t="shared" si="1"/>
        <v/>
      </c>
      <c r="D15" s="50"/>
      <c r="E15" s="19"/>
      <c r="F15" s="8"/>
      <c r="G15" s="19" t="s">
        <v>4</v>
      </c>
      <c r="H15" s="51"/>
      <c r="I15" s="51"/>
      <c r="J15" s="19"/>
      <c r="K15" s="50" t="str">
        <f t="shared" si="0"/>
        <v/>
      </c>
      <c r="L15" s="50"/>
      <c r="M15" s="6" t="str">
        <f t="shared" si="2"/>
        <v/>
      </c>
      <c r="N15" s="19"/>
      <c r="O15" s="8"/>
      <c r="P15" s="51"/>
      <c r="Q15" s="51"/>
      <c r="R15" s="54" t="str">
        <f t="shared" si="3"/>
        <v/>
      </c>
      <c r="S15" s="54"/>
      <c r="T15" s="55" t="str">
        <f t="shared" si="4"/>
        <v/>
      </c>
      <c r="U15" s="55"/>
    </row>
    <row r="16" spans="2:21" x14ac:dyDescent="0.15">
      <c r="B16" s="19">
        <v>8</v>
      </c>
      <c r="C16" s="50" t="str">
        <f t="shared" si="1"/>
        <v/>
      </c>
      <c r="D16" s="50"/>
      <c r="E16" s="19"/>
      <c r="F16" s="8"/>
      <c r="G16" s="19" t="s">
        <v>4</v>
      </c>
      <c r="H16" s="51"/>
      <c r="I16" s="51"/>
      <c r="J16" s="19"/>
      <c r="K16" s="50" t="str">
        <f t="shared" si="0"/>
        <v/>
      </c>
      <c r="L16" s="50"/>
      <c r="M16" s="6" t="str">
        <f t="shared" si="2"/>
        <v/>
      </c>
      <c r="N16" s="19"/>
      <c r="O16" s="8"/>
      <c r="P16" s="51"/>
      <c r="Q16" s="51"/>
      <c r="R16" s="54" t="str">
        <f t="shared" si="3"/>
        <v/>
      </c>
      <c r="S16" s="54"/>
      <c r="T16" s="55" t="str">
        <f t="shared" si="4"/>
        <v/>
      </c>
      <c r="U16" s="55"/>
    </row>
    <row r="17" spans="2:21" x14ac:dyDescent="0.15">
      <c r="B17" s="19">
        <v>9</v>
      </c>
      <c r="C17" s="50" t="str">
        <f t="shared" si="1"/>
        <v/>
      </c>
      <c r="D17" s="50"/>
      <c r="E17" s="19"/>
      <c r="F17" s="8"/>
      <c r="G17" s="19" t="s">
        <v>4</v>
      </c>
      <c r="H17" s="51"/>
      <c r="I17" s="51"/>
      <c r="J17" s="19"/>
      <c r="K17" s="50" t="str">
        <f t="shared" si="0"/>
        <v/>
      </c>
      <c r="L17" s="50"/>
      <c r="M17" s="6" t="str">
        <f t="shared" si="2"/>
        <v/>
      </c>
      <c r="N17" s="19"/>
      <c r="O17" s="8"/>
      <c r="P17" s="51"/>
      <c r="Q17" s="51"/>
      <c r="R17" s="54" t="str">
        <f t="shared" si="3"/>
        <v/>
      </c>
      <c r="S17" s="54"/>
      <c r="T17" s="55" t="str">
        <f t="shared" si="4"/>
        <v/>
      </c>
      <c r="U17" s="55"/>
    </row>
    <row r="18" spans="2:21" x14ac:dyDescent="0.15">
      <c r="B18" s="19">
        <v>10</v>
      </c>
      <c r="C18" s="50" t="str">
        <f t="shared" si="1"/>
        <v/>
      </c>
      <c r="D18" s="50"/>
      <c r="E18" s="19"/>
      <c r="F18" s="8"/>
      <c r="G18" s="19" t="s">
        <v>4</v>
      </c>
      <c r="H18" s="51"/>
      <c r="I18" s="51"/>
      <c r="J18" s="19"/>
      <c r="K18" s="50" t="str">
        <f t="shared" si="0"/>
        <v/>
      </c>
      <c r="L18" s="50"/>
      <c r="M18" s="6" t="str">
        <f t="shared" si="2"/>
        <v/>
      </c>
      <c r="N18" s="19"/>
      <c r="O18" s="8"/>
      <c r="P18" s="51"/>
      <c r="Q18" s="51"/>
      <c r="R18" s="54" t="str">
        <f t="shared" si="3"/>
        <v/>
      </c>
      <c r="S18" s="54"/>
      <c r="T18" s="55" t="str">
        <f t="shared" si="4"/>
        <v/>
      </c>
      <c r="U18" s="55"/>
    </row>
    <row r="19" spans="2:21" x14ac:dyDescent="0.15">
      <c r="B19" s="19">
        <v>11</v>
      </c>
      <c r="C19" s="50" t="str">
        <f t="shared" si="1"/>
        <v/>
      </c>
      <c r="D19" s="50"/>
      <c r="E19" s="19"/>
      <c r="F19" s="8"/>
      <c r="G19" s="19" t="s">
        <v>4</v>
      </c>
      <c r="H19" s="51"/>
      <c r="I19" s="51"/>
      <c r="J19" s="19"/>
      <c r="K19" s="50" t="str">
        <f t="shared" si="0"/>
        <v/>
      </c>
      <c r="L19" s="50"/>
      <c r="M19" s="6" t="str">
        <f t="shared" si="2"/>
        <v/>
      </c>
      <c r="N19" s="19"/>
      <c r="O19" s="8"/>
      <c r="P19" s="51"/>
      <c r="Q19" s="51"/>
      <c r="R19" s="54" t="str">
        <f t="shared" si="3"/>
        <v/>
      </c>
      <c r="S19" s="54"/>
      <c r="T19" s="55" t="str">
        <f t="shared" si="4"/>
        <v/>
      </c>
      <c r="U19" s="55"/>
    </row>
    <row r="20" spans="2:21" x14ac:dyDescent="0.15">
      <c r="B20" s="19">
        <v>12</v>
      </c>
      <c r="C20" s="50" t="str">
        <f t="shared" si="1"/>
        <v/>
      </c>
      <c r="D20" s="50"/>
      <c r="E20" s="19"/>
      <c r="F20" s="8"/>
      <c r="G20" s="19" t="s">
        <v>4</v>
      </c>
      <c r="H20" s="51"/>
      <c r="I20" s="51"/>
      <c r="J20" s="19"/>
      <c r="K20" s="50" t="str">
        <f t="shared" si="0"/>
        <v/>
      </c>
      <c r="L20" s="50"/>
      <c r="M20" s="6" t="str">
        <f t="shared" si="2"/>
        <v/>
      </c>
      <c r="N20" s="19"/>
      <c r="O20" s="8"/>
      <c r="P20" s="51"/>
      <c r="Q20" s="51"/>
      <c r="R20" s="54" t="str">
        <f t="shared" si="3"/>
        <v/>
      </c>
      <c r="S20" s="54"/>
      <c r="T20" s="55" t="str">
        <f t="shared" si="4"/>
        <v/>
      </c>
      <c r="U20" s="55"/>
    </row>
    <row r="21" spans="2:21" x14ac:dyDescent="0.15">
      <c r="B21" s="19">
        <v>13</v>
      </c>
      <c r="C21" s="50" t="str">
        <f t="shared" si="1"/>
        <v/>
      </c>
      <c r="D21" s="50"/>
      <c r="E21" s="19"/>
      <c r="F21" s="8"/>
      <c r="G21" s="19" t="s">
        <v>4</v>
      </c>
      <c r="H21" s="51"/>
      <c r="I21" s="51"/>
      <c r="J21" s="19"/>
      <c r="K21" s="50" t="str">
        <f t="shared" si="0"/>
        <v/>
      </c>
      <c r="L21" s="50"/>
      <c r="M21" s="6" t="str">
        <f t="shared" si="2"/>
        <v/>
      </c>
      <c r="N21" s="19"/>
      <c r="O21" s="8"/>
      <c r="P21" s="51"/>
      <c r="Q21" s="51"/>
      <c r="R21" s="54" t="str">
        <f t="shared" si="3"/>
        <v/>
      </c>
      <c r="S21" s="54"/>
      <c r="T21" s="55" t="str">
        <f t="shared" si="4"/>
        <v/>
      </c>
      <c r="U21" s="55"/>
    </row>
    <row r="22" spans="2:21" x14ac:dyDescent="0.15">
      <c r="B22" s="19">
        <v>14</v>
      </c>
      <c r="C22" s="50" t="str">
        <f t="shared" si="1"/>
        <v/>
      </c>
      <c r="D22" s="50"/>
      <c r="E22" s="19"/>
      <c r="F22" s="8"/>
      <c r="G22" s="19" t="s">
        <v>3</v>
      </c>
      <c r="H22" s="51"/>
      <c r="I22" s="51"/>
      <c r="J22" s="19"/>
      <c r="K22" s="50" t="str">
        <f t="shared" si="0"/>
        <v/>
      </c>
      <c r="L22" s="50"/>
      <c r="M22" s="6" t="str">
        <f t="shared" si="2"/>
        <v/>
      </c>
      <c r="N22" s="19"/>
      <c r="O22" s="8"/>
      <c r="P22" s="51"/>
      <c r="Q22" s="51"/>
      <c r="R22" s="54" t="str">
        <f t="shared" si="3"/>
        <v/>
      </c>
      <c r="S22" s="54"/>
      <c r="T22" s="55" t="str">
        <f t="shared" si="4"/>
        <v/>
      </c>
      <c r="U22" s="55"/>
    </row>
    <row r="23" spans="2:21" x14ac:dyDescent="0.15">
      <c r="B23" s="19">
        <v>15</v>
      </c>
      <c r="C23" s="50" t="str">
        <f t="shared" si="1"/>
        <v/>
      </c>
      <c r="D23" s="50"/>
      <c r="E23" s="19"/>
      <c r="F23" s="8"/>
      <c r="G23" s="19" t="s">
        <v>4</v>
      </c>
      <c r="H23" s="51"/>
      <c r="I23" s="51"/>
      <c r="J23" s="19"/>
      <c r="K23" s="50" t="str">
        <f t="shared" si="0"/>
        <v/>
      </c>
      <c r="L23" s="50"/>
      <c r="M23" s="6" t="str">
        <f t="shared" si="2"/>
        <v/>
      </c>
      <c r="N23" s="19"/>
      <c r="O23" s="8"/>
      <c r="P23" s="51"/>
      <c r="Q23" s="51"/>
      <c r="R23" s="54" t="str">
        <f t="shared" si="3"/>
        <v/>
      </c>
      <c r="S23" s="54"/>
      <c r="T23" s="55" t="str">
        <f t="shared" si="4"/>
        <v/>
      </c>
      <c r="U23" s="55"/>
    </row>
    <row r="24" spans="2:21" x14ac:dyDescent="0.15">
      <c r="B24" s="19">
        <v>16</v>
      </c>
      <c r="C24" s="50" t="str">
        <f t="shared" si="1"/>
        <v/>
      </c>
      <c r="D24" s="50"/>
      <c r="E24" s="19"/>
      <c r="F24" s="8"/>
      <c r="G24" s="19" t="s">
        <v>4</v>
      </c>
      <c r="H24" s="51"/>
      <c r="I24" s="51"/>
      <c r="J24" s="19"/>
      <c r="K24" s="50" t="str">
        <f t="shared" si="0"/>
        <v/>
      </c>
      <c r="L24" s="50"/>
      <c r="M24" s="6" t="str">
        <f t="shared" si="2"/>
        <v/>
      </c>
      <c r="N24" s="19"/>
      <c r="O24" s="8"/>
      <c r="P24" s="51"/>
      <c r="Q24" s="51"/>
      <c r="R24" s="54" t="str">
        <f t="shared" si="3"/>
        <v/>
      </c>
      <c r="S24" s="54"/>
      <c r="T24" s="55" t="str">
        <f t="shared" si="4"/>
        <v/>
      </c>
      <c r="U24" s="55"/>
    </row>
    <row r="25" spans="2:21" x14ac:dyDescent="0.15">
      <c r="B25" s="19">
        <v>17</v>
      </c>
      <c r="C25" s="50" t="str">
        <f t="shared" si="1"/>
        <v/>
      </c>
      <c r="D25" s="50"/>
      <c r="E25" s="19"/>
      <c r="F25" s="8"/>
      <c r="G25" s="19" t="s">
        <v>4</v>
      </c>
      <c r="H25" s="51"/>
      <c r="I25" s="51"/>
      <c r="J25" s="19"/>
      <c r="K25" s="50" t="str">
        <f t="shared" si="0"/>
        <v/>
      </c>
      <c r="L25" s="50"/>
      <c r="M25" s="6" t="str">
        <f t="shared" si="2"/>
        <v/>
      </c>
      <c r="N25" s="19"/>
      <c r="O25" s="8"/>
      <c r="P25" s="51"/>
      <c r="Q25" s="51"/>
      <c r="R25" s="54" t="str">
        <f t="shared" si="3"/>
        <v/>
      </c>
      <c r="S25" s="54"/>
      <c r="T25" s="55" t="str">
        <f t="shared" si="4"/>
        <v/>
      </c>
      <c r="U25" s="55"/>
    </row>
    <row r="26" spans="2:21" x14ac:dyDescent="0.15">
      <c r="B26" s="19">
        <v>18</v>
      </c>
      <c r="C26" s="50" t="str">
        <f t="shared" si="1"/>
        <v/>
      </c>
      <c r="D26" s="50"/>
      <c r="E26" s="19"/>
      <c r="F26" s="8"/>
      <c r="G26" s="19" t="s">
        <v>4</v>
      </c>
      <c r="H26" s="51"/>
      <c r="I26" s="51"/>
      <c r="J26" s="19"/>
      <c r="K26" s="50" t="str">
        <f t="shared" si="0"/>
        <v/>
      </c>
      <c r="L26" s="50"/>
      <c r="M26" s="6" t="str">
        <f t="shared" si="2"/>
        <v/>
      </c>
      <c r="N26" s="19"/>
      <c r="O26" s="8"/>
      <c r="P26" s="51"/>
      <c r="Q26" s="51"/>
      <c r="R26" s="54" t="str">
        <f t="shared" si="3"/>
        <v/>
      </c>
      <c r="S26" s="54"/>
      <c r="T26" s="55" t="str">
        <f t="shared" si="4"/>
        <v/>
      </c>
      <c r="U26" s="55"/>
    </row>
    <row r="27" spans="2:21" x14ac:dyDescent="0.15">
      <c r="B27" s="19">
        <v>19</v>
      </c>
      <c r="C27" s="50" t="str">
        <f t="shared" si="1"/>
        <v/>
      </c>
      <c r="D27" s="50"/>
      <c r="E27" s="19"/>
      <c r="F27" s="8"/>
      <c r="G27" s="19" t="s">
        <v>3</v>
      </c>
      <c r="H27" s="51"/>
      <c r="I27" s="51"/>
      <c r="J27" s="19"/>
      <c r="K27" s="50" t="str">
        <f t="shared" si="0"/>
        <v/>
      </c>
      <c r="L27" s="50"/>
      <c r="M27" s="6" t="str">
        <f t="shared" si="2"/>
        <v/>
      </c>
      <c r="N27" s="19"/>
      <c r="O27" s="8"/>
      <c r="P27" s="51"/>
      <c r="Q27" s="51"/>
      <c r="R27" s="54" t="str">
        <f t="shared" si="3"/>
        <v/>
      </c>
      <c r="S27" s="54"/>
      <c r="T27" s="55" t="str">
        <f t="shared" si="4"/>
        <v/>
      </c>
      <c r="U27" s="55"/>
    </row>
    <row r="28" spans="2:21" x14ac:dyDescent="0.15">
      <c r="B28" s="19">
        <v>20</v>
      </c>
      <c r="C28" s="50" t="str">
        <f t="shared" si="1"/>
        <v/>
      </c>
      <c r="D28" s="50"/>
      <c r="E28" s="19"/>
      <c r="F28" s="8"/>
      <c r="G28" s="19" t="s">
        <v>4</v>
      </c>
      <c r="H28" s="51"/>
      <c r="I28" s="51"/>
      <c r="J28" s="19"/>
      <c r="K28" s="50" t="str">
        <f t="shared" si="0"/>
        <v/>
      </c>
      <c r="L28" s="50"/>
      <c r="M28" s="6" t="str">
        <f t="shared" si="2"/>
        <v/>
      </c>
      <c r="N28" s="19"/>
      <c r="O28" s="8"/>
      <c r="P28" s="51"/>
      <c r="Q28" s="51"/>
      <c r="R28" s="54" t="str">
        <f t="shared" si="3"/>
        <v/>
      </c>
      <c r="S28" s="54"/>
      <c r="T28" s="55" t="str">
        <f t="shared" si="4"/>
        <v/>
      </c>
      <c r="U28" s="55"/>
    </row>
    <row r="29" spans="2:21" x14ac:dyDescent="0.15">
      <c r="B29" s="19">
        <v>21</v>
      </c>
      <c r="C29" s="50" t="str">
        <f t="shared" si="1"/>
        <v/>
      </c>
      <c r="D29" s="50"/>
      <c r="E29" s="19"/>
      <c r="F29" s="8"/>
      <c r="G29" s="19" t="s">
        <v>3</v>
      </c>
      <c r="H29" s="51"/>
      <c r="I29" s="51"/>
      <c r="J29" s="19"/>
      <c r="K29" s="50" t="str">
        <f t="shared" si="0"/>
        <v/>
      </c>
      <c r="L29" s="50"/>
      <c r="M29" s="6" t="str">
        <f t="shared" si="2"/>
        <v/>
      </c>
      <c r="N29" s="19"/>
      <c r="O29" s="8"/>
      <c r="P29" s="51"/>
      <c r="Q29" s="51"/>
      <c r="R29" s="54" t="str">
        <f t="shared" si="3"/>
        <v/>
      </c>
      <c r="S29" s="54"/>
      <c r="T29" s="55" t="str">
        <f t="shared" si="4"/>
        <v/>
      </c>
      <c r="U29" s="55"/>
    </row>
    <row r="30" spans="2:21" x14ac:dyDescent="0.15">
      <c r="B30" s="19">
        <v>22</v>
      </c>
      <c r="C30" s="50" t="str">
        <f t="shared" si="1"/>
        <v/>
      </c>
      <c r="D30" s="50"/>
      <c r="E30" s="19"/>
      <c r="F30" s="8"/>
      <c r="G30" s="19" t="s">
        <v>3</v>
      </c>
      <c r="H30" s="51"/>
      <c r="I30" s="51"/>
      <c r="J30" s="19"/>
      <c r="K30" s="50" t="str">
        <f t="shared" si="0"/>
        <v/>
      </c>
      <c r="L30" s="50"/>
      <c r="M30" s="6" t="str">
        <f t="shared" si="2"/>
        <v/>
      </c>
      <c r="N30" s="19"/>
      <c r="O30" s="8"/>
      <c r="P30" s="51"/>
      <c r="Q30" s="51"/>
      <c r="R30" s="54" t="str">
        <f t="shared" si="3"/>
        <v/>
      </c>
      <c r="S30" s="54"/>
      <c r="T30" s="55" t="str">
        <f t="shared" si="4"/>
        <v/>
      </c>
      <c r="U30" s="55"/>
    </row>
    <row r="31" spans="2:21" x14ac:dyDescent="0.15">
      <c r="B31" s="19">
        <v>23</v>
      </c>
      <c r="C31" s="50" t="str">
        <f t="shared" si="1"/>
        <v/>
      </c>
      <c r="D31" s="50"/>
      <c r="E31" s="19"/>
      <c r="F31" s="8"/>
      <c r="G31" s="19" t="s">
        <v>3</v>
      </c>
      <c r="H31" s="51"/>
      <c r="I31" s="51"/>
      <c r="J31" s="19"/>
      <c r="K31" s="50" t="str">
        <f t="shared" si="0"/>
        <v/>
      </c>
      <c r="L31" s="50"/>
      <c r="M31" s="6" t="str">
        <f t="shared" si="2"/>
        <v/>
      </c>
      <c r="N31" s="19"/>
      <c r="O31" s="8"/>
      <c r="P31" s="51"/>
      <c r="Q31" s="51"/>
      <c r="R31" s="54" t="str">
        <f t="shared" si="3"/>
        <v/>
      </c>
      <c r="S31" s="54"/>
      <c r="T31" s="55" t="str">
        <f t="shared" si="4"/>
        <v/>
      </c>
      <c r="U31" s="55"/>
    </row>
    <row r="32" spans="2:21" x14ac:dyDescent="0.15">
      <c r="B32" s="19">
        <v>24</v>
      </c>
      <c r="C32" s="50" t="str">
        <f t="shared" si="1"/>
        <v/>
      </c>
      <c r="D32" s="50"/>
      <c r="E32" s="19"/>
      <c r="F32" s="8"/>
      <c r="G32" s="19" t="s">
        <v>3</v>
      </c>
      <c r="H32" s="51"/>
      <c r="I32" s="51"/>
      <c r="J32" s="19"/>
      <c r="K32" s="50" t="str">
        <f t="shared" si="0"/>
        <v/>
      </c>
      <c r="L32" s="50"/>
      <c r="M32" s="6" t="str">
        <f t="shared" si="2"/>
        <v/>
      </c>
      <c r="N32" s="19"/>
      <c r="O32" s="8"/>
      <c r="P32" s="51"/>
      <c r="Q32" s="51"/>
      <c r="R32" s="54" t="str">
        <f t="shared" si="3"/>
        <v/>
      </c>
      <c r="S32" s="54"/>
      <c r="T32" s="55" t="str">
        <f t="shared" si="4"/>
        <v/>
      </c>
      <c r="U32" s="55"/>
    </row>
    <row r="33" spans="2:21" x14ac:dyDescent="0.15">
      <c r="B33" s="19">
        <v>25</v>
      </c>
      <c r="C33" s="50" t="str">
        <f t="shared" si="1"/>
        <v/>
      </c>
      <c r="D33" s="50"/>
      <c r="E33" s="19"/>
      <c r="F33" s="8"/>
      <c r="G33" s="19" t="s">
        <v>4</v>
      </c>
      <c r="H33" s="51"/>
      <c r="I33" s="51"/>
      <c r="J33" s="19"/>
      <c r="K33" s="50" t="str">
        <f t="shared" si="0"/>
        <v/>
      </c>
      <c r="L33" s="50"/>
      <c r="M33" s="6" t="str">
        <f t="shared" si="2"/>
        <v/>
      </c>
      <c r="N33" s="19"/>
      <c r="O33" s="8"/>
      <c r="P33" s="51"/>
      <c r="Q33" s="51"/>
      <c r="R33" s="54" t="str">
        <f t="shared" si="3"/>
        <v/>
      </c>
      <c r="S33" s="54"/>
      <c r="T33" s="55" t="str">
        <f t="shared" si="4"/>
        <v/>
      </c>
      <c r="U33" s="55"/>
    </row>
    <row r="34" spans="2:21" x14ac:dyDescent="0.15">
      <c r="B34" s="19">
        <v>26</v>
      </c>
      <c r="C34" s="50" t="str">
        <f t="shared" si="1"/>
        <v/>
      </c>
      <c r="D34" s="50"/>
      <c r="E34" s="19"/>
      <c r="F34" s="8"/>
      <c r="G34" s="19" t="s">
        <v>3</v>
      </c>
      <c r="H34" s="51"/>
      <c r="I34" s="51"/>
      <c r="J34" s="19"/>
      <c r="K34" s="50" t="str">
        <f t="shared" si="0"/>
        <v/>
      </c>
      <c r="L34" s="50"/>
      <c r="M34" s="6" t="str">
        <f t="shared" si="2"/>
        <v/>
      </c>
      <c r="N34" s="19"/>
      <c r="O34" s="8"/>
      <c r="P34" s="51"/>
      <c r="Q34" s="51"/>
      <c r="R34" s="54" t="str">
        <f t="shared" si="3"/>
        <v/>
      </c>
      <c r="S34" s="54"/>
      <c r="T34" s="55" t="str">
        <f t="shared" si="4"/>
        <v/>
      </c>
      <c r="U34" s="55"/>
    </row>
    <row r="35" spans="2:21" x14ac:dyDescent="0.15">
      <c r="B35" s="19">
        <v>27</v>
      </c>
      <c r="C35" s="50" t="str">
        <f t="shared" si="1"/>
        <v/>
      </c>
      <c r="D35" s="50"/>
      <c r="E35" s="19"/>
      <c r="F35" s="8"/>
      <c r="G35" s="19" t="s">
        <v>3</v>
      </c>
      <c r="H35" s="51"/>
      <c r="I35" s="51"/>
      <c r="J35" s="19"/>
      <c r="K35" s="50" t="str">
        <f t="shared" si="0"/>
        <v/>
      </c>
      <c r="L35" s="50"/>
      <c r="M35" s="6" t="str">
        <f t="shared" si="2"/>
        <v/>
      </c>
      <c r="N35" s="19"/>
      <c r="O35" s="8"/>
      <c r="P35" s="51"/>
      <c r="Q35" s="51"/>
      <c r="R35" s="54" t="str">
        <f t="shared" si="3"/>
        <v/>
      </c>
      <c r="S35" s="54"/>
      <c r="T35" s="55" t="str">
        <f t="shared" si="4"/>
        <v/>
      </c>
      <c r="U35" s="55"/>
    </row>
    <row r="36" spans="2:21" x14ac:dyDescent="0.15">
      <c r="B36" s="19">
        <v>28</v>
      </c>
      <c r="C36" s="50" t="str">
        <f t="shared" si="1"/>
        <v/>
      </c>
      <c r="D36" s="50"/>
      <c r="E36" s="19"/>
      <c r="F36" s="8"/>
      <c r="G36" s="19" t="s">
        <v>3</v>
      </c>
      <c r="H36" s="51"/>
      <c r="I36" s="51"/>
      <c r="J36" s="19"/>
      <c r="K36" s="50" t="str">
        <f t="shared" si="0"/>
        <v/>
      </c>
      <c r="L36" s="50"/>
      <c r="M36" s="6" t="str">
        <f t="shared" si="2"/>
        <v/>
      </c>
      <c r="N36" s="19"/>
      <c r="O36" s="8"/>
      <c r="P36" s="51"/>
      <c r="Q36" s="51"/>
      <c r="R36" s="54" t="str">
        <f t="shared" si="3"/>
        <v/>
      </c>
      <c r="S36" s="54"/>
      <c r="T36" s="55" t="str">
        <f t="shared" si="4"/>
        <v/>
      </c>
      <c r="U36" s="55"/>
    </row>
    <row r="37" spans="2:21" x14ac:dyDescent="0.15">
      <c r="B37" s="19">
        <v>29</v>
      </c>
      <c r="C37" s="50" t="str">
        <f t="shared" si="1"/>
        <v/>
      </c>
      <c r="D37" s="50"/>
      <c r="E37" s="19"/>
      <c r="F37" s="8"/>
      <c r="G37" s="19" t="s">
        <v>3</v>
      </c>
      <c r="H37" s="51"/>
      <c r="I37" s="51"/>
      <c r="J37" s="19"/>
      <c r="K37" s="50" t="str">
        <f t="shared" si="0"/>
        <v/>
      </c>
      <c r="L37" s="50"/>
      <c r="M37" s="6" t="str">
        <f t="shared" si="2"/>
        <v/>
      </c>
      <c r="N37" s="19"/>
      <c r="O37" s="8"/>
      <c r="P37" s="51"/>
      <c r="Q37" s="51"/>
      <c r="R37" s="54" t="str">
        <f t="shared" si="3"/>
        <v/>
      </c>
      <c r="S37" s="54"/>
      <c r="T37" s="55" t="str">
        <f t="shared" si="4"/>
        <v/>
      </c>
      <c r="U37" s="55"/>
    </row>
    <row r="38" spans="2:21" x14ac:dyDescent="0.15">
      <c r="B38" s="19">
        <v>30</v>
      </c>
      <c r="C38" s="50" t="str">
        <f t="shared" si="1"/>
        <v/>
      </c>
      <c r="D38" s="50"/>
      <c r="E38" s="19"/>
      <c r="F38" s="8"/>
      <c r="G38" s="19" t="s">
        <v>4</v>
      </c>
      <c r="H38" s="51"/>
      <c r="I38" s="51"/>
      <c r="J38" s="19"/>
      <c r="K38" s="50" t="str">
        <f t="shared" si="0"/>
        <v/>
      </c>
      <c r="L38" s="50"/>
      <c r="M38" s="6" t="str">
        <f t="shared" si="2"/>
        <v/>
      </c>
      <c r="N38" s="19"/>
      <c r="O38" s="8"/>
      <c r="P38" s="51"/>
      <c r="Q38" s="51"/>
      <c r="R38" s="54" t="str">
        <f t="shared" si="3"/>
        <v/>
      </c>
      <c r="S38" s="54"/>
      <c r="T38" s="55" t="str">
        <f t="shared" si="4"/>
        <v/>
      </c>
      <c r="U38" s="55"/>
    </row>
    <row r="39" spans="2:21" x14ac:dyDescent="0.15">
      <c r="B39" s="19">
        <v>31</v>
      </c>
      <c r="C39" s="50" t="str">
        <f t="shared" si="1"/>
        <v/>
      </c>
      <c r="D39" s="50"/>
      <c r="E39" s="19"/>
      <c r="F39" s="8"/>
      <c r="G39" s="19" t="s">
        <v>4</v>
      </c>
      <c r="H39" s="51"/>
      <c r="I39" s="51"/>
      <c r="J39" s="19"/>
      <c r="K39" s="50" t="str">
        <f t="shared" si="0"/>
        <v/>
      </c>
      <c r="L39" s="50"/>
      <c r="M39" s="6" t="str">
        <f t="shared" si="2"/>
        <v/>
      </c>
      <c r="N39" s="19"/>
      <c r="O39" s="8"/>
      <c r="P39" s="51"/>
      <c r="Q39" s="51"/>
      <c r="R39" s="54" t="str">
        <f t="shared" si="3"/>
        <v/>
      </c>
      <c r="S39" s="54"/>
      <c r="T39" s="55" t="str">
        <f t="shared" si="4"/>
        <v/>
      </c>
      <c r="U39" s="55"/>
    </row>
    <row r="40" spans="2:21" x14ac:dyDescent="0.15">
      <c r="B40" s="19">
        <v>32</v>
      </c>
      <c r="C40" s="50" t="str">
        <f t="shared" si="1"/>
        <v/>
      </c>
      <c r="D40" s="50"/>
      <c r="E40" s="19"/>
      <c r="F40" s="8"/>
      <c r="G40" s="19" t="s">
        <v>4</v>
      </c>
      <c r="H40" s="51"/>
      <c r="I40" s="51"/>
      <c r="J40" s="19"/>
      <c r="K40" s="50" t="str">
        <f t="shared" si="0"/>
        <v/>
      </c>
      <c r="L40" s="50"/>
      <c r="M40" s="6" t="str">
        <f t="shared" si="2"/>
        <v/>
      </c>
      <c r="N40" s="19"/>
      <c r="O40" s="8"/>
      <c r="P40" s="51"/>
      <c r="Q40" s="51"/>
      <c r="R40" s="54" t="str">
        <f t="shared" si="3"/>
        <v/>
      </c>
      <c r="S40" s="54"/>
      <c r="T40" s="55" t="str">
        <f t="shared" si="4"/>
        <v/>
      </c>
      <c r="U40" s="55"/>
    </row>
    <row r="41" spans="2:21" x14ac:dyDescent="0.15">
      <c r="B41" s="19">
        <v>33</v>
      </c>
      <c r="C41" s="50" t="str">
        <f t="shared" si="1"/>
        <v/>
      </c>
      <c r="D41" s="50"/>
      <c r="E41" s="19"/>
      <c r="F41" s="8"/>
      <c r="G41" s="19" t="s">
        <v>3</v>
      </c>
      <c r="H41" s="51"/>
      <c r="I41" s="51"/>
      <c r="J41" s="19"/>
      <c r="K41" s="50" t="str">
        <f t="shared" si="0"/>
        <v/>
      </c>
      <c r="L41" s="50"/>
      <c r="M41" s="6" t="str">
        <f t="shared" si="2"/>
        <v/>
      </c>
      <c r="N41" s="19"/>
      <c r="O41" s="8"/>
      <c r="P41" s="51"/>
      <c r="Q41" s="51"/>
      <c r="R41" s="54" t="str">
        <f t="shared" si="3"/>
        <v/>
      </c>
      <c r="S41" s="54"/>
      <c r="T41" s="55" t="str">
        <f t="shared" si="4"/>
        <v/>
      </c>
      <c r="U41" s="55"/>
    </row>
    <row r="42" spans="2:21" x14ac:dyDescent="0.15">
      <c r="B42" s="19">
        <v>34</v>
      </c>
      <c r="C42" s="50" t="str">
        <f t="shared" si="1"/>
        <v/>
      </c>
      <c r="D42" s="50"/>
      <c r="E42" s="19"/>
      <c r="F42" s="8"/>
      <c r="G42" s="19" t="s">
        <v>4</v>
      </c>
      <c r="H42" s="51"/>
      <c r="I42" s="51"/>
      <c r="J42" s="19"/>
      <c r="K42" s="50" t="str">
        <f t="shared" si="0"/>
        <v/>
      </c>
      <c r="L42" s="50"/>
      <c r="M42" s="6" t="str">
        <f t="shared" si="2"/>
        <v/>
      </c>
      <c r="N42" s="19"/>
      <c r="O42" s="8"/>
      <c r="P42" s="51"/>
      <c r="Q42" s="51"/>
      <c r="R42" s="54" t="str">
        <f t="shared" si="3"/>
        <v/>
      </c>
      <c r="S42" s="54"/>
      <c r="T42" s="55" t="str">
        <f t="shared" si="4"/>
        <v/>
      </c>
      <c r="U42" s="55"/>
    </row>
    <row r="43" spans="2:21" x14ac:dyDescent="0.15">
      <c r="B43" s="19">
        <v>35</v>
      </c>
      <c r="C43" s="50" t="str">
        <f t="shared" si="1"/>
        <v/>
      </c>
      <c r="D43" s="50"/>
      <c r="E43" s="19"/>
      <c r="F43" s="8"/>
      <c r="G43" s="19" t="s">
        <v>3</v>
      </c>
      <c r="H43" s="51"/>
      <c r="I43" s="51"/>
      <c r="J43" s="19"/>
      <c r="K43" s="50" t="str">
        <f t="shared" si="0"/>
        <v/>
      </c>
      <c r="L43" s="50"/>
      <c r="M43" s="6" t="str">
        <f t="shared" si="2"/>
        <v/>
      </c>
      <c r="N43" s="19"/>
      <c r="O43" s="8"/>
      <c r="P43" s="51"/>
      <c r="Q43" s="51"/>
      <c r="R43" s="54" t="str">
        <f t="shared" si="3"/>
        <v/>
      </c>
      <c r="S43" s="54"/>
      <c r="T43" s="55" t="str">
        <f t="shared" si="4"/>
        <v/>
      </c>
      <c r="U43" s="55"/>
    </row>
    <row r="44" spans="2:21" x14ac:dyDescent="0.15">
      <c r="B44" s="19">
        <v>36</v>
      </c>
      <c r="C44" s="50" t="str">
        <f t="shared" si="1"/>
        <v/>
      </c>
      <c r="D44" s="50"/>
      <c r="E44" s="19"/>
      <c r="F44" s="8"/>
      <c r="G44" s="19" t="s">
        <v>4</v>
      </c>
      <c r="H44" s="51"/>
      <c r="I44" s="51"/>
      <c r="J44" s="19"/>
      <c r="K44" s="50" t="str">
        <f t="shared" si="0"/>
        <v/>
      </c>
      <c r="L44" s="50"/>
      <c r="M44" s="6" t="str">
        <f t="shared" si="2"/>
        <v/>
      </c>
      <c r="N44" s="19"/>
      <c r="O44" s="8"/>
      <c r="P44" s="51"/>
      <c r="Q44" s="51"/>
      <c r="R44" s="54" t="str">
        <f t="shared" si="3"/>
        <v/>
      </c>
      <c r="S44" s="54"/>
      <c r="T44" s="55" t="str">
        <f t="shared" si="4"/>
        <v/>
      </c>
      <c r="U44" s="55"/>
    </row>
    <row r="45" spans="2:21" x14ac:dyDescent="0.15">
      <c r="B45" s="19">
        <v>37</v>
      </c>
      <c r="C45" s="50" t="str">
        <f t="shared" si="1"/>
        <v/>
      </c>
      <c r="D45" s="50"/>
      <c r="E45" s="19"/>
      <c r="F45" s="8"/>
      <c r="G45" s="19" t="s">
        <v>3</v>
      </c>
      <c r="H45" s="51"/>
      <c r="I45" s="51"/>
      <c r="J45" s="19"/>
      <c r="K45" s="50" t="str">
        <f t="shared" si="0"/>
        <v/>
      </c>
      <c r="L45" s="50"/>
      <c r="M45" s="6" t="str">
        <f t="shared" si="2"/>
        <v/>
      </c>
      <c r="N45" s="19"/>
      <c r="O45" s="8"/>
      <c r="P45" s="51"/>
      <c r="Q45" s="51"/>
      <c r="R45" s="54" t="str">
        <f t="shared" si="3"/>
        <v/>
      </c>
      <c r="S45" s="54"/>
      <c r="T45" s="55" t="str">
        <f t="shared" si="4"/>
        <v/>
      </c>
      <c r="U45" s="55"/>
    </row>
    <row r="46" spans="2:21" x14ac:dyDescent="0.15">
      <c r="B46" s="19">
        <v>38</v>
      </c>
      <c r="C46" s="50" t="str">
        <f t="shared" si="1"/>
        <v/>
      </c>
      <c r="D46" s="50"/>
      <c r="E46" s="19"/>
      <c r="F46" s="8"/>
      <c r="G46" s="19" t="s">
        <v>4</v>
      </c>
      <c r="H46" s="51"/>
      <c r="I46" s="51"/>
      <c r="J46" s="19"/>
      <c r="K46" s="50" t="str">
        <f t="shared" si="0"/>
        <v/>
      </c>
      <c r="L46" s="50"/>
      <c r="M46" s="6" t="str">
        <f t="shared" si="2"/>
        <v/>
      </c>
      <c r="N46" s="19"/>
      <c r="O46" s="8"/>
      <c r="P46" s="51"/>
      <c r="Q46" s="51"/>
      <c r="R46" s="54" t="str">
        <f t="shared" si="3"/>
        <v/>
      </c>
      <c r="S46" s="54"/>
      <c r="T46" s="55" t="str">
        <f t="shared" si="4"/>
        <v/>
      </c>
      <c r="U46" s="55"/>
    </row>
    <row r="47" spans="2:21" x14ac:dyDescent="0.15">
      <c r="B47" s="19">
        <v>39</v>
      </c>
      <c r="C47" s="50" t="str">
        <f t="shared" si="1"/>
        <v/>
      </c>
      <c r="D47" s="50"/>
      <c r="E47" s="19"/>
      <c r="F47" s="8"/>
      <c r="G47" s="19" t="s">
        <v>4</v>
      </c>
      <c r="H47" s="51"/>
      <c r="I47" s="51"/>
      <c r="J47" s="19"/>
      <c r="K47" s="50" t="str">
        <f t="shared" si="0"/>
        <v/>
      </c>
      <c r="L47" s="50"/>
      <c r="M47" s="6" t="str">
        <f t="shared" si="2"/>
        <v/>
      </c>
      <c r="N47" s="19"/>
      <c r="O47" s="8"/>
      <c r="P47" s="51"/>
      <c r="Q47" s="51"/>
      <c r="R47" s="54" t="str">
        <f t="shared" si="3"/>
        <v/>
      </c>
      <c r="S47" s="54"/>
      <c r="T47" s="55" t="str">
        <f t="shared" si="4"/>
        <v/>
      </c>
      <c r="U47" s="55"/>
    </row>
    <row r="48" spans="2:21" x14ac:dyDescent="0.15">
      <c r="B48" s="19">
        <v>40</v>
      </c>
      <c r="C48" s="50" t="str">
        <f t="shared" si="1"/>
        <v/>
      </c>
      <c r="D48" s="50"/>
      <c r="E48" s="19"/>
      <c r="F48" s="8"/>
      <c r="G48" s="19" t="s">
        <v>37</v>
      </c>
      <c r="H48" s="51"/>
      <c r="I48" s="51"/>
      <c r="J48" s="19"/>
      <c r="K48" s="50" t="str">
        <f t="shared" si="0"/>
        <v/>
      </c>
      <c r="L48" s="50"/>
      <c r="M48" s="6" t="str">
        <f t="shared" si="2"/>
        <v/>
      </c>
      <c r="N48" s="19"/>
      <c r="O48" s="8"/>
      <c r="P48" s="51"/>
      <c r="Q48" s="51"/>
      <c r="R48" s="54" t="str">
        <f t="shared" si="3"/>
        <v/>
      </c>
      <c r="S48" s="54"/>
      <c r="T48" s="55" t="str">
        <f t="shared" si="4"/>
        <v/>
      </c>
      <c r="U48" s="55"/>
    </row>
    <row r="49" spans="2:21" x14ac:dyDescent="0.15">
      <c r="B49" s="19">
        <v>41</v>
      </c>
      <c r="C49" s="50" t="str">
        <f t="shared" si="1"/>
        <v/>
      </c>
      <c r="D49" s="50"/>
      <c r="E49" s="19"/>
      <c r="F49" s="8"/>
      <c r="G49" s="19" t="s">
        <v>4</v>
      </c>
      <c r="H49" s="51"/>
      <c r="I49" s="51"/>
      <c r="J49" s="19"/>
      <c r="K49" s="50" t="str">
        <f t="shared" si="0"/>
        <v/>
      </c>
      <c r="L49" s="50"/>
      <c r="M49" s="6" t="str">
        <f t="shared" si="2"/>
        <v/>
      </c>
      <c r="N49" s="19"/>
      <c r="O49" s="8"/>
      <c r="P49" s="51"/>
      <c r="Q49" s="51"/>
      <c r="R49" s="54" t="str">
        <f t="shared" si="3"/>
        <v/>
      </c>
      <c r="S49" s="54"/>
      <c r="T49" s="55" t="str">
        <f t="shared" si="4"/>
        <v/>
      </c>
      <c r="U49" s="55"/>
    </row>
    <row r="50" spans="2:21" x14ac:dyDescent="0.15">
      <c r="B50" s="19">
        <v>42</v>
      </c>
      <c r="C50" s="50" t="str">
        <f t="shared" si="1"/>
        <v/>
      </c>
      <c r="D50" s="50"/>
      <c r="E50" s="19"/>
      <c r="F50" s="8"/>
      <c r="G50" s="19" t="s">
        <v>4</v>
      </c>
      <c r="H50" s="51"/>
      <c r="I50" s="51"/>
      <c r="J50" s="19"/>
      <c r="K50" s="50" t="str">
        <f t="shared" si="0"/>
        <v/>
      </c>
      <c r="L50" s="50"/>
      <c r="M50" s="6" t="str">
        <f t="shared" si="2"/>
        <v/>
      </c>
      <c r="N50" s="19"/>
      <c r="O50" s="8"/>
      <c r="P50" s="51"/>
      <c r="Q50" s="51"/>
      <c r="R50" s="54" t="str">
        <f t="shared" si="3"/>
        <v/>
      </c>
      <c r="S50" s="54"/>
      <c r="T50" s="55" t="str">
        <f t="shared" si="4"/>
        <v/>
      </c>
      <c r="U50" s="55"/>
    </row>
    <row r="51" spans="2:21" x14ac:dyDescent="0.15">
      <c r="B51" s="19">
        <v>43</v>
      </c>
      <c r="C51" s="50" t="str">
        <f t="shared" si="1"/>
        <v/>
      </c>
      <c r="D51" s="50"/>
      <c r="E51" s="19"/>
      <c r="F51" s="8"/>
      <c r="G51" s="19" t="s">
        <v>3</v>
      </c>
      <c r="H51" s="51"/>
      <c r="I51" s="51"/>
      <c r="J51" s="19"/>
      <c r="K51" s="50" t="str">
        <f t="shared" si="0"/>
        <v/>
      </c>
      <c r="L51" s="50"/>
      <c r="M51" s="6" t="str">
        <f t="shared" si="2"/>
        <v/>
      </c>
      <c r="N51" s="19"/>
      <c r="O51" s="8"/>
      <c r="P51" s="51"/>
      <c r="Q51" s="51"/>
      <c r="R51" s="54" t="str">
        <f t="shared" si="3"/>
        <v/>
      </c>
      <c r="S51" s="54"/>
      <c r="T51" s="55" t="str">
        <f t="shared" si="4"/>
        <v/>
      </c>
      <c r="U51" s="55"/>
    </row>
    <row r="52" spans="2:21" x14ac:dyDescent="0.15">
      <c r="B52" s="19">
        <v>44</v>
      </c>
      <c r="C52" s="50" t="str">
        <f t="shared" si="1"/>
        <v/>
      </c>
      <c r="D52" s="50"/>
      <c r="E52" s="19"/>
      <c r="F52" s="8"/>
      <c r="G52" s="19" t="s">
        <v>3</v>
      </c>
      <c r="H52" s="51"/>
      <c r="I52" s="51"/>
      <c r="J52" s="19"/>
      <c r="K52" s="50" t="str">
        <f t="shared" si="0"/>
        <v/>
      </c>
      <c r="L52" s="50"/>
      <c r="M52" s="6" t="str">
        <f t="shared" si="2"/>
        <v/>
      </c>
      <c r="N52" s="19"/>
      <c r="O52" s="8"/>
      <c r="P52" s="51"/>
      <c r="Q52" s="51"/>
      <c r="R52" s="54" t="str">
        <f t="shared" si="3"/>
        <v/>
      </c>
      <c r="S52" s="54"/>
      <c r="T52" s="55" t="str">
        <f t="shared" si="4"/>
        <v/>
      </c>
      <c r="U52" s="55"/>
    </row>
    <row r="53" spans="2:21" x14ac:dyDescent="0.15">
      <c r="B53" s="19">
        <v>45</v>
      </c>
      <c r="C53" s="50" t="str">
        <f t="shared" si="1"/>
        <v/>
      </c>
      <c r="D53" s="50"/>
      <c r="E53" s="19"/>
      <c r="F53" s="8"/>
      <c r="G53" s="19" t="s">
        <v>4</v>
      </c>
      <c r="H53" s="51"/>
      <c r="I53" s="51"/>
      <c r="J53" s="19"/>
      <c r="K53" s="50" t="str">
        <f t="shared" si="0"/>
        <v/>
      </c>
      <c r="L53" s="50"/>
      <c r="M53" s="6" t="str">
        <f t="shared" si="2"/>
        <v/>
      </c>
      <c r="N53" s="19"/>
      <c r="O53" s="8"/>
      <c r="P53" s="51"/>
      <c r="Q53" s="51"/>
      <c r="R53" s="54" t="str">
        <f t="shared" si="3"/>
        <v/>
      </c>
      <c r="S53" s="54"/>
      <c r="T53" s="55" t="str">
        <f t="shared" si="4"/>
        <v/>
      </c>
      <c r="U53" s="55"/>
    </row>
    <row r="54" spans="2:21" x14ac:dyDescent="0.15">
      <c r="B54" s="19">
        <v>46</v>
      </c>
      <c r="C54" s="50" t="str">
        <f t="shared" si="1"/>
        <v/>
      </c>
      <c r="D54" s="50"/>
      <c r="E54" s="19"/>
      <c r="F54" s="8"/>
      <c r="G54" s="19" t="s">
        <v>4</v>
      </c>
      <c r="H54" s="51"/>
      <c r="I54" s="51"/>
      <c r="J54" s="19"/>
      <c r="K54" s="50" t="str">
        <f t="shared" si="0"/>
        <v/>
      </c>
      <c r="L54" s="50"/>
      <c r="M54" s="6" t="str">
        <f t="shared" si="2"/>
        <v/>
      </c>
      <c r="N54" s="19"/>
      <c r="O54" s="8"/>
      <c r="P54" s="51"/>
      <c r="Q54" s="51"/>
      <c r="R54" s="54" t="str">
        <f t="shared" si="3"/>
        <v/>
      </c>
      <c r="S54" s="54"/>
      <c r="T54" s="55" t="str">
        <f t="shared" si="4"/>
        <v/>
      </c>
      <c r="U54" s="55"/>
    </row>
    <row r="55" spans="2:21" x14ac:dyDescent="0.15">
      <c r="B55" s="19">
        <v>47</v>
      </c>
      <c r="C55" s="50" t="str">
        <f t="shared" si="1"/>
        <v/>
      </c>
      <c r="D55" s="50"/>
      <c r="E55" s="19"/>
      <c r="F55" s="8"/>
      <c r="G55" s="19" t="s">
        <v>3</v>
      </c>
      <c r="H55" s="51"/>
      <c r="I55" s="51"/>
      <c r="J55" s="19"/>
      <c r="K55" s="50" t="str">
        <f t="shared" si="0"/>
        <v/>
      </c>
      <c r="L55" s="50"/>
      <c r="M55" s="6" t="str">
        <f t="shared" si="2"/>
        <v/>
      </c>
      <c r="N55" s="19"/>
      <c r="O55" s="8"/>
      <c r="P55" s="51"/>
      <c r="Q55" s="51"/>
      <c r="R55" s="54" t="str">
        <f t="shared" si="3"/>
        <v/>
      </c>
      <c r="S55" s="54"/>
      <c r="T55" s="55" t="str">
        <f t="shared" si="4"/>
        <v/>
      </c>
      <c r="U55" s="55"/>
    </row>
    <row r="56" spans="2:21" x14ac:dyDescent="0.15">
      <c r="B56" s="19">
        <v>48</v>
      </c>
      <c r="C56" s="50" t="str">
        <f t="shared" si="1"/>
        <v/>
      </c>
      <c r="D56" s="50"/>
      <c r="E56" s="19"/>
      <c r="F56" s="8"/>
      <c r="G56" s="19" t="s">
        <v>3</v>
      </c>
      <c r="H56" s="51"/>
      <c r="I56" s="51"/>
      <c r="J56" s="19"/>
      <c r="K56" s="50" t="str">
        <f t="shared" si="0"/>
        <v/>
      </c>
      <c r="L56" s="50"/>
      <c r="M56" s="6" t="str">
        <f t="shared" si="2"/>
        <v/>
      </c>
      <c r="N56" s="19"/>
      <c r="O56" s="8"/>
      <c r="P56" s="51"/>
      <c r="Q56" s="51"/>
      <c r="R56" s="54" t="str">
        <f t="shared" si="3"/>
        <v/>
      </c>
      <c r="S56" s="54"/>
      <c r="T56" s="55" t="str">
        <f t="shared" si="4"/>
        <v/>
      </c>
      <c r="U56" s="55"/>
    </row>
    <row r="57" spans="2:21" x14ac:dyDescent="0.15">
      <c r="B57" s="19">
        <v>49</v>
      </c>
      <c r="C57" s="50" t="str">
        <f t="shared" si="1"/>
        <v/>
      </c>
      <c r="D57" s="50"/>
      <c r="E57" s="19"/>
      <c r="F57" s="8"/>
      <c r="G57" s="19" t="s">
        <v>3</v>
      </c>
      <c r="H57" s="51"/>
      <c r="I57" s="51"/>
      <c r="J57" s="19"/>
      <c r="K57" s="50" t="str">
        <f t="shared" si="0"/>
        <v/>
      </c>
      <c r="L57" s="50"/>
      <c r="M57" s="6" t="str">
        <f t="shared" si="2"/>
        <v/>
      </c>
      <c r="N57" s="19"/>
      <c r="O57" s="8"/>
      <c r="P57" s="51"/>
      <c r="Q57" s="51"/>
      <c r="R57" s="54" t="str">
        <f t="shared" si="3"/>
        <v/>
      </c>
      <c r="S57" s="54"/>
      <c r="T57" s="55" t="str">
        <f t="shared" si="4"/>
        <v/>
      </c>
      <c r="U57" s="55"/>
    </row>
    <row r="58" spans="2:21" x14ac:dyDescent="0.15">
      <c r="B58" s="19">
        <v>50</v>
      </c>
      <c r="C58" s="50" t="str">
        <f t="shared" si="1"/>
        <v/>
      </c>
      <c r="D58" s="50"/>
      <c r="E58" s="19"/>
      <c r="F58" s="8"/>
      <c r="G58" s="19" t="s">
        <v>3</v>
      </c>
      <c r="H58" s="51"/>
      <c r="I58" s="51"/>
      <c r="J58" s="19"/>
      <c r="K58" s="50" t="str">
        <f t="shared" si="0"/>
        <v/>
      </c>
      <c r="L58" s="50"/>
      <c r="M58" s="6" t="str">
        <f t="shared" si="2"/>
        <v/>
      </c>
      <c r="N58" s="19"/>
      <c r="O58" s="8"/>
      <c r="P58" s="51"/>
      <c r="Q58" s="51"/>
      <c r="R58" s="54" t="str">
        <f t="shared" si="3"/>
        <v/>
      </c>
      <c r="S58" s="54"/>
      <c r="T58" s="55" t="str">
        <f t="shared" si="4"/>
        <v/>
      </c>
      <c r="U58" s="55"/>
    </row>
    <row r="59" spans="2:21" x14ac:dyDescent="0.15">
      <c r="B59" s="19">
        <v>51</v>
      </c>
      <c r="C59" s="50" t="str">
        <f t="shared" si="1"/>
        <v/>
      </c>
      <c r="D59" s="50"/>
      <c r="E59" s="19"/>
      <c r="F59" s="8"/>
      <c r="G59" s="19" t="s">
        <v>3</v>
      </c>
      <c r="H59" s="51"/>
      <c r="I59" s="51"/>
      <c r="J59" s="19"/>
      <c r="K59" s="50" t="str">
        <f t="shared" si="0"/>
        <v/>
      </c>
      <c r="L59" s="50"/>
      <c r="M59" s="6" t="str">
        <f t="shared" si="2"/>
        <v/>
      </c>
      <c r="N59" s="19"/>
      <c r="O59" s="8"/>
      <c r="P59" s="51"/>
      <c r="Q59" s="51"/>
      <c r="R59" s="54" t="str">
        <f t="shared" si="3"/>
        <v/>
      </c>
      <c r="S59" s="54"/>
      <c r="T59" s="55" t="str">
        <f t="shared" si="4"/>
        <v/>
      </c>
      <c r="U59" s="55"/>
    </row>
    <row r="60" spans="2:21" x14ac:dyDescent="0.15">
      <c r="B60" s="19">
        <v>52</v>
      </c>
      <c r="C60" s="50" t="str">
        <f t="shared" si="1"/>
        <v/>
      </c>
      <c r="D60" s="50"/>
      <c r="E60" s="19"/>
      <c r="F60" s="8"/>
      <c r="G60" s="19" t="s">
        <v>3</v>
      </c>
      <c r="H60" s="51"/>
      <c r="I60" s="51"/>
      <c r="J60" s="19"/>
      <c r="K60" s="50" t="str">
        <f t="shared" si="0"/>
        <v/>
      </c>
      <c r="L60" s="50"/>
      <c r="M60" s="6" t="str">
        <f t="shared" si="2"/>
        <v/>
      </c>
      <c r="N60" s="19"/>
      <c r="O60" s="8"/>
      <c r="P60" s="51"/>
      <c r="Q60" s="51"/>
      <c r="R60" s="54" t="str">
        <f t="shared" si="3"/>
        <v/>
      </c>
      <c r="S60" s="54"/>
      <c r="T60" s="55" t="str">
        <f t="shared" si="4"/>
        <v/>
      </c>
      <c r="U60" s="55"/>
    </row>
    <row r="61" spans="2:21" x14ac:dyDescent="0.15">
      <c r="B61" s="19">
        <v>53</v>
      </c>
      <c r="C61" s="50" t="str">
        <f t="shared" si="1"/>
        <v/>
      </c>
      <c r="D61" s="50"/>
      <c r="E61" s="19"/>
      <c r="F61" s="8"/>
      <c r="G61" s="19" t="s">
        <v>3</v>
      </c>
      <c r="H61" s="51"/>
      <c r="I61" s="51"/>
      <c r="J61" s="19"/>
      <c r="K61" s="50" t="str">
        <f t="shared" si="0"/>
        <v/>
      </c>
      <c r="L61" s="50"/>
      <c r="M61" s="6" t="str">
        <f t="shared" si="2"/>
        <v/>
      </c>
      <c r="N61" s="19"/>
      <c r="O61" s="8"/>
      <c r="P61" s="51"/>
      <c r="Q61" s="51"/>
      <c r="R61" s="54" t="str">
        <f t="shared" si="3"/>
        <v/>
      </c>
      <c r="S61" s="54"/>
      <c r="T61" s="55" t="str">
        <f t="shared" si="4"/>
        <v/>
      </c>
      <c r="U61" s="55"/>
    </row>
    <row r="62" spans="2:21" x14ac:dyDescent="0.15">
      <c r="B62" s="19">
        <v>54</v>
      </c>
      <c r="C62" s="50" t="str">
        <f t="shared" si="1"/>
        <v/>
      </c>
      <c r="D62" s="50"/>
      <c r="E62" s="19"/>
      <c r="F62" s="8"/>
      <c r="G62" s="19" t="s">
        <v>3</v>
      </c>
      <c r="H62" s="51"/>
      <c r="I62" s="51"/>
      <c r="J62" s="19"/>
      <c r="K62" s="50" t="str">
        <f t="shared" si="0"/>
        <v/>
      </c>
      <c r="L62" s="50"/>
      <c r="M62" s="6" t="str">
        <f t="shared" si="2"/>
        <v/>
      </c>
      <c r="N62" s="19"/>
      <c r="O62" s="8"/>
      <c r="P62" s="51"/>
      <c r="Q62" s="51"/>
      <c r="R62" s="54" t="str">
        <f t="shared" si="3"/>
        <v/>
      </c>
      <c r="S62" s="54"/>
      <c r="T62" s="55" t="str">
        <f t="shared" si="4"/>
        <v/>
      </c>
      <c r="U62" s="55"/>
    </row>
    <row r="63" spans="2:21" x14ac:dyDescent="0.15">
      <c r="B63" s="19">
        <v>55</v>
      </c>
      <c r="C63" s="50" t="str">
        <f t="shared" si="1"/>
        <v/>
      </c>
      <c r="D63" s="50"/>
      <c r="E63" s="19"/>
      <c r="F63" s="8"/>
      <c r="G63" s="19" t="s">
        <v>4</v>
      </c>
      <c r="H63" s="51"/>
      <c r="I63" s="51"/>
      <c r="J63" s="19"/>
      <c r="K63" s="50" t="str">
        <f t="shared" si="0"/>
        <v/>
      </c>
      <c r="L63" s="50"/>
      <c r="M63" s="6" t="str">
        <f t="shared" si="2"/>
        <v/>
      </c>
      <c r="N63" s="19"/>
      <c r="O63" s="8"/>
      <c r="P63" s="51"/>
      <c r="Q63" s="51"/>
      <c r="R63" s="54" t="str">
        <f t="shared" si="3"/>
        <v/>
      </c>
      <c r="S63" s="54"/>
      <c r="T63" s="55" t="str">
        <f t="shared" si="4"/>
        <v/>
      </c>
      <c r="U63" s="55"/>
    </row>
    <row r="64" spans="2:21" x14ac:dyDescent="0.15">
      <c r="B64" s="19">
        <v>56</v>
      </c>
      <c r="C64" s="50" t="str">
        <f t="shared" si="1"/>
        <v/>
      </c>
      <c r="D64" s="50"/>
      <c r="E64" s="19"/>
      <c r="F64" s="8"/>
      <c r="G64" s="19" t="s">
        <v>3</v>
      </c>
      <c r="H64" s="51"/>
      <c r="I64" s="51"/>
      <c r="J64" s="19"/>
      <c r="K64" s="50" t="str">
        <f t="shared" si="0"/>
        <v/>
      </c>
      <c r="L64" s="50"/>
      <c r="M64" s="6" t="str">
        <f t="shared" si="2"/>
        <v/>
      </c>
      <c r="N64" s="19"/>
      <c r="O64" s="8"/>
      <c r="P64" s="51"/>
      <c r="Q64" s="51"/>
      <c r="R64" s="54" t="str">
        <f t="shared" si="3"/>
        <v/>
      </c>
      <c r="S64" s="54"/>
      <c r="T64" s="55" t="str">
        <f t="shared" si="4"/>
        <v/>
      </c>
      <c r="U64" s="55"/>
    </row>
    <row r="65" spans="2:21" x14ac:dyDescent="0.15">
      <c r="B65" s="19">
        <v>57</v>
      </c>
      <c r="C65" s="50" t="str">
        <f t="shared" si="1"/>
        <v/>
      </c>
      <c r="D65" s="50"/>
      <c r="E65" s="19"/>
      <c r="F65" s="8"/>
      <c r="G65" s="19" t="s">
        <v>3</v>
      </c>
      <c r="H65" s="51"/>
      <c r="I65" s="51"/>
      <c r="J65" s="19"/>
      <c r="K65" s="50" t="str">
        <f t="shared" si="0"/>
        <v/>
      </c>
      <c r="L65" s="50"/>
      <c r="M65" s="6" t="str">
        <f t="shared" si="2"/>
        <v/>
      </c>
      <c r="N65" s="19"/>
      <c r="O65" s="8"/>
      <c r="P65" s="51"/>
      <c r="Q65" s="51"/>
      <c r="R65" s="54" t="str">
        <f t="shared" si="3"/>
        <v/>
      </c>
      <c r="S65" s="54"/>
      <c r="T65" s="55" t="str">
        <f t="shared" si="4"/>
        <v/>
      </c>
      <c r="U65" s="55"/>
    </row>
    <row r="66" spans="2:21" x14ac:dyDescent="0.15">
      <c r="B66" s="19">
        <v>58</v>
      </c>
      <c r="C66" s="50" t="str">
        <f t="shared" si="1"/>
        <v/>
      </c>
      <c r="D66" s="50"/>
      <c r="E66" s="19"/>
      <c r="F66" s="8"/>
      <c r="G66" s="19" t="s">
        <v>3</v>
      </c>
      <c r="H66" s="51"/>
      <c r="I66" s="51"/>
      <c r="J66" s="19"/>
      <c r="K66" s="50" t="str">
        <f t="shared" si="0"/>
        <v/>
      </c>
      <c r="L66" s="50"/>
      <c r="M66" s="6" t="str">
        <f t="shared" si="2"/>
        <v/>
      </c>
      <c r="N66" s="19"/>
      <c r="O66" s="8"/>
      <c r="P66" s="51"/>
      <c r="Q66" s="51"/>
      <c r="R66" s="54" t="str">
        <f t="shared" si="3"/>
        <v/>
      </c>
      <c r="S66" s="54"/>
      <c r="T66" s="55" t="str">
        <f t="shared" si="4"/>
        <v/>
      </c>
      <c r="U66" s="55"/>
    </row>
    <row r="67" spans="2:21" x14ac:dyDescent="0.15">
      <c r="B67" s="19">
        <v>59</v>
      </c>
      <c r="C67" s="50" t="str">
        <f t="shared" si="1"/>
        <v/>
      </c>
      <c r="D67" s="50"/>
      <c r="E67" s="19"/>
      <c r="F67" s="8"/>
      <c r="G67" s="19" t="s">
        <v>3</v>
      </c>
      <c r="H67" s="51"/>
      <c r="I67" s="51"/>
      <c r="J67" s="19"/>
      <c r="K67" s="50" t="str">
        <f t="shared" si="0"/>
        <v/>
      </c>
      <c r="L67" s="50"/>
      <c r="M67" s="6" t="str">
        <f t="shared" si="2"/>
        <v/>
      </c>
      <c r="N67" s="19"/>
      <c r="O67" s="8"/>
      <c r="P67" s="51"/>
      <c r="Q67" s="51"/>
      <c r="R67" s="54" t="str">
        <f t="shared" si="3"/>
        <v/>
      </c>
      <c r="S67" s="54"/>
      <c r="T67" s="55" t="str">
        <f t="shared" si="4"/>
        <v/>
      </c>
      <c r="U67" s="55"/>
    </row>
    <row r="68" spans="2:21" x14ac:dyDescent="0.15">
      <c r="B68" s="19">
        <v>60</v>
      </c>
      <c r="C68" s="50" t="str">
        <f t="shared" si="1"/>
        <v/>
      </c>
      <c r="D68" s="50"/>
      <c r="E68" s="19"/>
      <c r="F68" s="8"/>
      <c r="G68" s="19" t="s">
        <v>4</v>
      </c>
      <c r="H68" s="51"/>
      <c r="I68" s="51"/>
      <c r="J68" s="19"/>
      <c r="K68" s="50" t="str">
        <f t="shared" si="0"/>
        <v/>
      </c>
      <c r="L68" s="50"/>
      <c r="M68" s="6" t="str">
        <f t="shared" si="2"/>
        <v/>
      </c>
      <c r="N68" s="19"/>
      <c r="O68" s="8"/>
      <c r="P68" s="51"/>
      <c r="Q68" s="51"/>
      <c r="R68" s="54" t="str">
        <f t="shared" si="3"/>
        <v/>
      </c>
      <c r="S68" s="54"/>
      <c r="T68" s="55" t="str">
        <f t="shared" si="4"/>
        <v/>
      </c>
      <c r="U68" s="55"/>
    </row>
    <row r="69" spans="2:21" x14ac:dyDescent="0.15">
      <c r="B69" s="19">
        <v>61</v>
      </c>
      <c r="C69" s="50" t="str">
        <f t="shared" si="1"/>
        <v/>
      </c>
      <c r="D69" s="50"/>
      <c r="E69" s="19"/>
      <c r="F69" s="8"/>
      <c r="G69" s="19" t="s">
        <v>4</v>
      </c>
      <c r="H69" s="51"/>
      <c r="I69" s="51"/>
      <c r="J69" s="19"/>
      <c r="K69" s="50" t="str">
        <f t="shared" si="0"/>
        <v/>
      </c>
      <c r="L69" s="50"/>
      <c r="M69" s="6" t="str">
        <f t="shared" si="2"/>
        <v/>
      </c>
      <c r="N69" s="19"/>
      <c r="O69" s="8"/>
      <c r="P69" s="51"/>
      <c r="Q69" s="51"/>
      <c r="R69" s="54" t="str">
        <f t="shared" si="3"/>
        <v/>
      </c>
      <c r="S69" s="54"/>
      <c r="T69" s="55" t="str">
        <f t="shared" si="4"/>
        <v/>
      </c>
      <c r="U69" s="55"/>
    </row>
    <row r="70" spans="2:21" x14ac:dyDescent="0.15">
      <c r="B70" s="19">
        <v>62</v>
      </c>
      <c r="C70" s="50" t="str">
        <f t="shared" si="1"/>
        <v/>
      </c>
      <c r="D70" s="50"/>
      <c r="E70" s="19"/>
      <c r="F70" s="8"/>
      <c r="G70" s="19" t="s">
        <v>3</v>
      </c>
      <c r="H70" s="51"/>
      <c r="I70" s="51"/>
      <c r="J70" s="19"/>
      <c r="K70" s="50" t="str">
        <f t="shared" si="0"/>
        <v/>
      </c>
      <c r="L70" s="50"/>
      <c r="M70" s="6" t="str">
        <f t="shared" si="2"/>
        <v/>
      </c>
      <c r="N70" s="19"/>
      <c r="O70" s="8"/>
      <c r="P70" s="51"/>
      <c r="Q70" s="51"/>
      <c r="R70" s="54" t="str">
        <f t="shared" si="3"/>
        <v/>
      </c>
      <c r="S70" s="54"/>
      <c r="T70" s="55" t="str">
        <f t="shared" si="4"/>
        <v/>
      </c>
      <c r="U70" s="55"/>
    </row>
    <row r="71" spans="2:21" x14ac:dyDescent="0.15">
      <c r="B71" s="19">
        <v>63</v>
      </c>
      <c r="C71" s="50" t="str">
        <f t="shared" si="1"/>
        <v/>
      </c>
      <c r="D71" s="50"/>
      <c r="E71" s="19"/>
      <c r="F71" s="8"/>
      <c r="G71" s="19" t="s">
        <v>4</v>
      </c>
      <c r="H71" s="51"/>
      <c r="I71" s="51"/>
      <c r="J71" s="19"/>
      <c r="K71" s="50" t="str">
        <f t="shared" si="0"/>
        <v/>
      </c>
      <c r="L71" s="50"/>
      <c r="M71" s="6" t="str">
        <f t="shared" si="2"/>
        <v/>
      </c>
      <c r="N71" s="19"/>
      <c r="O71" s="8"/>
      <c r="P71" s="51"/>
      <c r="Q71" s="51"/>
      <c r="R71" s="54" t="str">
        <f t="shared" si="3"/>
        <v/>
      </c>
      <c r="S71" s="54"/>
      <c r="T71" s="55" t="str">
        <f t="shared" si="4"/>
        <v/>
      </c>
      <c r="U71" s="55"/>
    </row>
    <row r="72" spans="2:21" x14ac:dyDescent="0.15">
      <c r="B72" s="19">
        <v>64</v>
      </c>
      <c r="C72" s="50" t="str">
        <f t="shared" si="1"/>
        <v/>
      </c>
      <c r="D72" s="50"/>
      <c r="E72" s="19"/>
      <c r="F72" s="8"/>
      <c r="G72" s="19" t="s">
        <v>3</v>
      </c>
      <c r="H72" s="51"/>
      <c r="I72" s="51"/>
      <c r="J72" s="19"/>
      <c r="K72" s="50" t="str">
        <f t="shared" si="0"/>
        <v/>
      </c>
      <c r="L72" s="50"/>
      <c r="M72" s="6" t="str">
        <f t="shared" si="2"/>
        <v/>
      </c>
      <c r="N72" s="19"/>
      <c r="O72" s="8"/>
      <c r="P72" s="51"/>
      <c r="Q72" s="51"/>
      <c r="R72" s="54" t="str">
        <f t="shared" si="3"/>
        <v/>
      </c>
      <c r="S72" s="54"/>
      <c r="T72" s="55" t="str">
        <f t="shared" si="4"/>
        <v/>
      </c>
      <c r="U72" s="55"/>
    </row>
    <row r="73" spans="2:21" x14ac:dyDescent="0.15">
      <c r="B73" s="19">
        <v>65</v>
      </c>
      <c r="C73" s="50" t="str">
        <f t="shared" si="1"/>
        <v/>
      </c>
      <c r="D73" s="50"/>
      <c r="E73" s="19"/>
      <c r="F73" s="8"/>
      <c r="G73" s="19" t="s">
        <v>4</v>
      </c>
      <c r="H73" s="51"/>
      <c r="I73" s="51"/>
      <c r="J73" s="19"/>
      <c r="K73" s="50" t="str">
        <f t="shared" ref="K73:K108" si="5">IF(F73="","",C73*0.03)</f>
        <v/>
      </c>
      <c r="L73" s="50"/>
      <c r="M73" s="6" t="str">
        <f t="shared" si="2"/>
        <v/>
      </c>
      <c r="N73" s="19"/>
      <c r="O73" s="8"/>
      <c r="P73" s="51"/>
      <c r="Q73" s="51"/>
      <c r="R73" s="54" t="str">
        <f t="shared" si="3"/>
        <v/>
      </c>
      <c r="S73" s="54"/>
      <c r="T73" s="55" t="str">
        <f t="shared" si="4"/>
        <v/>
      </c>
      <c r="U73" s="55"/>
    </row>
    <row r="74" spans="2:21" x14ac:dyDescent="0.15">
      <c r="B74" s="19">
        <v>66</v>
      </c>
      <c r="C74" s="50" t="str">
        <f t="shared" ref="C74:C108" si="6">IF(R73="","",C73+R73)</f>
        <v/>
      </c>
      <c r="D74" s="50"/>
      <c r="E74" s="19"/>
      <c r="F74" s="8"/>
      <c r="G74" s="19" t="s">
        <v>4</v>
      </c>
      <c r="H74" s="51"/>
      <c r="I74" s="51"/>
      <c r="J74" s="19"/>
      <c r="K74" s="50" t="str">
        <f t="shared" si="5"/>
        <v/>
      </c>
      <c r="L74" s="50"/>
      <c r="M74" s="6" t="str">
        <f t="shared" ref="M74:M108" si="7">IF(J74="","",(K74/J74)/1000)</f>
        <v/>
      </c>
      <c r="N74" s="19"/>
      <c r="O74" s="8"/>
      <c r="P74" s="51"/>
      <c r="Q74" s="51"/>
      <c r="R74" s="54" t="str">
        <f t="shared" ref="R74:R108" si="8">IF(O74="","",(IF(G74="売",H74-P74,P74-H74))*M74*100000)</f>
        <v/>
      </c>
      <c r="S74" s="54"/>
      <c r="T74" s="55" t="str">
        <f t="shared" ref="T74:T108" si="9">IF(O74="","",IF(R74&lt;0,J74*(-1),IF(G74="買",(P74-H74)*100,(H74-P74)*100)))</f>
        <v/>
      </c>
      <c r="U74" s="55"/>
    </row>
    <row r="75" spans="2:21" x14ac:dyDescent="0.15">
      <c r="B75" s="19">
        <v>67</v>
      </c>
      <c r="C75" s="50" t="str">
        <f t="shared" si="6"/>
        <v/>
      </c>
      <c r="D75" s="50"/>
      <c r="E75" s="19"/>
      <c r="F75" s="8"/>
      <c r="G75" s="19" t="s">
        <v>3</v>
      </c>
      <c r="H75" s="51"/>
      <c r="I75" s="51"/>
      <c r="J75" s="19"/>
      <c r="K75" s="50" t="str">
        <f t="shared" si="5"/>
        <v/>
      </c>
      <c r="L75" s="50"/>
      <c r="M75" s="6" t="str">
        <f t="shared" si="7"/>
        <v/>
      </c>
      <c r="N75" s="19"/>
      <c r="O75" s="8"/>
      <c r="P75" s="51"/>
      <c r="Q75" s="51"/>
      <c r="R75" s="54" t="str">
        <f t="shared" si="8"/>
        <v/>
      </c>
      <c r="S75" s="54"/>
      <c r="T75" s="55" t="str">
        <f t="shared" si="9"/>
        <v/>
      </c>
      <c r="U75" s="55"/>
    </row>
    <row r="76" spans="2:21" x14ac:dyDescent="0.15">
      <c r="B76" s="19">
        <v>68</v>
      </c>
      <c r="C76" s="50" t="str">
        <f t="shared" si="6"/>
        <v/>
      </c>
      <c r="D76" s="50"/>
      <c r="E76" s="19"/>
      <c r="F76" s="8"/>
      <c r="G76" s="19" t="s">
        <v>3</v>
      </c>
      <c r="H76" s="51"/>
      <c r="I76" s="51"/>
      <c r="J76" s="19"/>
      <c r="K76" s="50" t="str">
        <f t="shared" si="5"/>
        <v/>
      </c>
      <c r="L76" s="50"/>
      <c r="M76" s="6" t="str">
        <f t="shared" si="7"/>
        <v/>
      </c>
      <c r="N76" s="19"/>
      <c r="O76" s="8"/>
      <c r="P76" s="51"/>
      <c r="Q76" s="51"/>
      <c r="R76" s="54" t="str">
        <f t="shared" si="8"/>
        <v/>
      </c>
      <c r="S76" s="54"/>
      <c r="T76" s="55" t="str">
        <f t="shared" si="9"/>
        <v/>
      </c>
      <c r="U76" s="55"/>
    </row>
    <row r="77" spans="2:21" x14ac:dyDescent="0.15">
      <c r="B77" s="19">
        <v>69</v>
      </c>
      <c r="C77" s="50" t="str">
        <f t="shared" si="6"/>
        <v/>
      </c>
      <c r="D77" s="50"/>
      <c r="E77" s="19"/>
      <c r="F77" s="8"/>
      <c r="G77" s="19" t="s">
        <v>3</v>
      </c>
      <c r="H77" s="51"/>
      <c r="I77" s="51"/>
      <c r="J77" s="19"/>
      <c r="K77" s="50" t="str">
        <f t="shared" si="5"/>
        <v/>
      </c>
      <c r="L77" s="50"/>
      <c r="M77" s="6" t="str">
        <f t="shared" si="7"/>
        <v/>
      </c>
      <c r="N77" s="19"/>
      <c r="O77" s="8"/>
      <c r="P77" s="51"/>
      <c r="Q77" s="51"/>
      <c r="R77" s="54" t="str">
        <f t="shared" si="8"/>
        <v/>
      </c>
      <c r="S77" s="54"/>
      <c r="T77" s="55" t="str">
        <f t="shared" si="9"/>
        <v/>
      </c>
      <c r="U77" s="55"/>
    </row>
    <row r="78" spans="2:21" x14ac:dyDescent="0.15">
      <c r="B78" s="19">
        <v>70</v>
      </c>
      <c r="C78" s="50" t="str">
        <f t="shared" si="6"/>
        <v/>
      </c>
      <c r="D78" s="50"/>
      <c r="E78" s="19"/>
      <c r="F78" s="8"/>
      <c r="G78" s="19" t="s">
        <v>4</v>
      </c>
      <c r="H78" s="51"/>
      <c r="I78" s="51"/>
      <c r="J78" s="19"/>
      <c r="K78" s="50" t="str">
        <f t="shared" si="5"/>
        <v/>
      </c>
      <c r="L78" s="50"/>
      <c r="M78" s="6" t="str">
        <f t="shared" si="7"/>
        <v/>
      </c>
      <c r="N78" s="19"/>
      <c r="O78" s="8"/>
      <c r="P78" s="51"/>
      <c r="Q78" s="51"/>
      <c r="R78" s="54" t="str">
        <f t="shared" si="8"/>
        <v/>
      </c>
      <c r="S78" s="54"/>
      <c r="T78" s="55" t="str">
        <f t="shared" si="9"/>
        <v/>
      </c>
      <c r="U78" s="55"/>
    </row>
    <row r="79" spans="2:21" x14ac:dyDescent="0.15">
      <c r="B79" s="19">
        <v>71</v>
      </c>
      <c r="C79" s="50" t="str">
        <f t="shared" si="6"/>
        <v/>
      </c>
      <c r="D79" s="50"/>
      <c r="E79" s="19"/>
      <c r="F79" s="8"/>
      <c r="G79" s="19" t="s">
        <v>3</v>
      </c>
      <c r="H79" s="51"/>
      <c r="I79" s="51"/>
      <c r="J79" s="19"/>
      <c r="K79" s="50" t="str">
        <f t="shared" si="5"/>
        <v/>
      </c>
      <c r="L79" s="50"/>
      <c r="M79" s="6" t="str">
        <f t="shared" si="7"/>
        <v/>
      </c>
      <c r="N79" s="19"/>
      <c r="O79" s="8"/>
      <c r="P79" s="51"/>
      <c r="Q79" s="51"/>
      <c r="R79" s="54" t="str">
        <f t="shared" si="8"/>
        <v/>
      </c>
      <c r="S79" s="54"/>
      <c r="T79" s="55" t="str">
        <f t="shared" si="9"/>
        <v/>
      </c>
      <c r="U79" s="55"/>
    </row>
    <row r="80" spans="2:21" x14ac:dyDescent="0.15">
      <c r="B80" s="19">
        <v>72</v>
      </c>
      <c r="C80" s="50" t="str">
        <f t="shared" si="6"/>
        <v/>
      </c>
      <c r="D80" s="50"/>
      <c r="E80" s="19"/>
      <c r="F80" s="8"/>
      <c r="G80" s="19" t="s">
        <v>4</v>
      </c>
      <c r="H80" s="51"/>
      <c r="I80" s="51"/>
      <c r="J80" s="19"/>
      <c r="K80" s="50" t="str">
        <f t="shared" si="5"/>
        <v/>
      </c>
      <c r="L80" s="50"/>
      <c r="M80" s="6" t="str">
        <f t="shared" si="7"/>
        <v/>
      </c>
      <c r="N80" s="19"/>
      <c r="O80" s="8"/>
      <c r="P80" s="51"/>
      <c r="Q80" s="51"/>
      <c r="R80" s="54" t="str">
        <f t="shared" si="8"/>
        <v/>
      </c>
      <c r="S80" s="54"/>
      <c r="T80" s="55" t="str">
        <f t="shared" si="9"/>
        <v/>
      </c>
      <c r="U80" s="55"/>
    </row>
    <row r="81" spans="2:21" x14ac:dyDescent="0.15">
      <c r="B81" s="19">
        <v>73</v>
      </c>
      <c r="C81" s="50" t="str">
        <f t="shared" si="6"/>
        <v/>
      </c>
      <c r="D81" s="50"/>
      <c r="E81" s="19"/>
      <c r="F81" s="8"/>
      <c r="G81" s="19" t="s">
        <v>3</v>
      </c>
      <c r="H81" s="51"/>
      <c r="I81" s="51"/>
      <c r="J81" s="19"/>
      <c r="K81" s="50" t="str">
        <f t="shared" si="5"/>
        <v/>
      </c>
      <c r="L81" s="50"/>
      <c r="M81" s="6" t="str">
        <f t="shared" si="7"/>
        <v/>
      </c>
      <c r="N81" s="19"/>
      <c r="O81" s="8"/>
      <c r="P81" s="51"/>
      <c r="Q81" s="51"/>
      <c r="R81" s="54" t="str">
        <f t="shared" si="8"/>
        <v/>
      </c>
      <c r="S81" s="54"/>
      <c r="T81" s="55" t="str">
        <f t="shared" si="9"/>
        <v/>
      </c>
      <c r="U81" s="55"/>
    </row>
    <row r="82" spans="2:21" x14ac:dyDescent="0.15">
      <c r="B82" s="19">
        <v>74</v>
      </c>
      <c r="C82" s="50" t="str">
        <f t="shared" si="6"/>
        <v/>
      </c>
      <c r="D82" s="50"/>
      <c r="E82" s="19"/>
      <c r="F82" s="8"/>
      <c r="G82" s="19" t="s">
        <v>3</v>
      </c>
      <c r="H82" s="51"/>
      <c r="I82" s="51"/>
      <c r="J82" s="19"/>
      <c r="K82" s="50" t="str">
        <f t="shared" si="5"/>
        <v/>
      </c>
      <c r="L82" s="50"/>
      <c r="M82" s="6" t="str">
        <f t="shared" si="7"/>
        <v/>
      </c>
      <c r="N82" s="19"/>
      <c r="O82" s="8"/>
      <c r="P82" s="51"/>
      <c r="Q82" s="51"/>
      <c r="R82" s="54" t="str">
        <f t="shared" si="8"/>
        <v/>
      </c>
      <c r="S82" s="54"/>
      <c r="T82" s="55" t="str">
        <f t="shared" si="9"/>
        <v/>
      </c>
      <c r="U82" s="55"/>
    </row>
    <row r="83" spans="2:21" x14ac:dyDescent="0.15">
      <c r="B83" s="19">
        <v>75</v>
      </c>
      <c r="C83" s="50" t="str">
        <f t="shared" si="6"/>
        <v/>
      </c>
      <c r="D83" s="50"/>
      <c r="E83" s="19"/>
      <c r="F83" s="8"/>
      <c r="G83" s="19" t="s">
        <v>3</v>
      </c>
      <c r="H83" s="51"/>
      <c r="I83" s="51"/>
      <c r="J83" s="19"/>
      <c r="K83" s="50" t="str">
        <f t="shared" si="5"/>
        <v/>
      </c>
      <c r="L83" s="50"/>
      <c r="M83" s="6" t="str">
        <f t="shared" si="7"/>
        <v/>
      </c>
      <c r="N83" s="19"/>
      <c r="O83" s="8"/>
      <c r="P83" s="51"/>
      <c r="Q83" s="51"/>
      <c r="R83" s="54" t="str">
        <f t="shared" si="8"/>
        <v/>
      </c>
      <c r="S83" s="54"/>
      <c r="T83" s="55" t="str">
        <f t="shared" si="9"/>
        <v/>
      </c>
      <c r="U83" s="55"/>
    </row>
    <row r="84" spans="2:21" x14ac:dyDescent="0.15">
      <c r="B84" s="19">
        <v>76</v>
      </c>
      <c r="C84" s="50" t="str">
        <f t="shared" si="6"/>
        <v/>
      </c>
      <c r="D84" s="50"/>
      <c r="E84" s="19"/>
      <c r="F84" s="8"/>
      <c r="G84" s="19" t="s">
        <v>3</v>
      </c>
      <c r="H84" s="51"/>
      <c r="I84" s="51"/>
      <c r="J84" s="19"/>
      <c r="K84" s="50" t="str">
        <f t="shared" si="5"/>
        <v/>
      </c>
      <c r="L84" s="50"/>
      <c r="M84" s="6" t="str">
        <f t="shared" si="7"/>
        <v/>
      </c>
      <c r="N84" s="19"/>
      <c r="O84" s="8"/>
      <c r="P84" s="51"/>
      <c r="Q84" s="51"/>
      <c r="R84" s="54" t="str">
        <f t="shared" si="8"/>
        <v/>
      </c>
      <c r="S84" s="54"/>
      <c r="T84" s="55" t="str">
        <f t="shared" si="9"/>
        <v/>
      </c>
      <c r="U84" s="55"/>
    </row>
    <row r="85" spans="2:21" x14ac:dyDescent="0.15">
      <c r="B85" s="19">
        <v>77</v>
      </c>
      <c r="C85" s="50" t="str">
        <f t="shared" si="6"/>
        <v/>
      </c>
      <c r="D85" s="50"/>
      <c r="E85" s="19"/>
      <c r="F85" s="8"/>
      <c r="G85" s="19" t="s">
        <v>4</v>
      </c>
      <c r="H85" s="51"/>
      <c r="I85" s="51"/>
      <c r="J85" s="19"/>
      <c r="K85" s="50" t="str">
        <f t="shared" si="5"/>
        <v/>
      </c>
      <c r="L85" s="50"/>
      <c r="M85" s="6" t="str">
        <f t="shared" si="7"/>
        <v/>
      </c>
      <c r="N85" s="19"/>
      <c r="O85" s="8"/>
      <c r="P85" s="51"/>
      <c r="Q85" s="51"/>
      <c r="R85" s="54" t="str">
        <f t="shared" si="8"/>
        <v/>
      </c>
      <c r="S85" s="54"/>
      <c r="T85" s="55" t="str">
        <f t="shared" si="9"/>
        <v/>
      </c>
      <c r="U85" s="55"/>
    </row>
    <row r="86" spans="2:21" x14ac:dyDescent="0.15">
      <c r="B86" s="19">
        <v>78</v>
      </c>
      <c r="C86" s="50" t="str">
        <f t="shared" si="6"/>
        <v/>
      </c>
      <c r="D86" s="50"/>
      <c r="E86" s="19"/>
      <c r="F86" s="8"/>
      <c r="G86" s="19" t="s">
        <v>3</v>
      </c>
      <c r="H86" s="51"/>
      <c r="I86" s="51"/>
      <c r="J86" s="19"/>
      <c r="K86" s="50" t="str">
        <f t="shared" si="5"/>
        <v/>
      </c>
      <c r="L86" s="50"/>
      <c r="M86" s="6" t="str">
        <f t="shared" si="7"/>
        <v/>
      </c>
      <c r="N86" s="19"/>
      <c r="O86" s="8"/>
      <c r="P86" s="51"/>
      <c r="Q86" s="51"/>
      <c r="R86" s="54" t="str">
        <f t="shared" si="8"/>
        <v/>
      </c>
      <c r="S86" s="54"/>
      <c r="T86" s="55" t="str">
        <f t="shared" si="9"/>
        <v/>
      </c>
      <c r="U86" s="55"/>
    </row>
    <row r="87" spans="2:21" x14ac:dyDescent="0.15">
      <c r="B87" s="19">
        <v>79</v>
      </c>
      <c r="C87" s="50" t="str">
        <f t="shared" si="6"/>
        <v/>
      </c>
      <c r="D87" s="50"/>
      <c r="E87" s="19"/>
      <c r="F87" s="8"/>
      <c r="G87" s="19" t="s">
        <v>4</v>
      </c>
      <c r="H87" s="51"/>
      <c r="I87" s="51"/>
      <c r="J87" s="19"/>
      <c r="K87" s="50" t="str">
        <f t="shared" si="5"/>
        <v/>
      </c>
      <c r="L87" s="50"/>
      <c r="M87" s="6" t="str">
        <f t="shared" si="7"/>
        <v/>
      </c>
      <c r="N87" s="19"/>
      <c r="O87" s="8"/>
      <c r="P87" s="51"/>
      <c r="Q87" s="51"/>
      <c r="R87" s="54" t="str">
        <f t="shared" si="8"/>
        <v/>
      </c>
      <c r="S87" s="54"/>
      <c r="T87" s="55" t="str">
        <f t="shared" si="9"/>
        <v/>
      </c>
      <c r="U87" s="55"/>
    </row>
    <row r="88" spans="2:21" x14ac:dyDescent="0.15">
      <c r="B88" s="19">
        <v>80</v>
      </c>
      <c r="C88" s="50" t="str">
        <f t="shared" si="6"/>
        <v/>
      </c>
      <c r="D88" s="50"/>
      <c r="E88" s="19"/>
      <c r="F88" s="8"/>
      <c r="G88" s="19" t="s">
        <v>4</v>
      </c>
      <c r="H88" s="51"/>
      <c r="I88" s="51"/>
      <c r="J88" s="19"/>
      <c r="K88" s="50" t="str">
        <f t="shared" si="5"/>
        <v/>
      </c>
      <c r="L88" s="50"/>
      <c r="M88" s="6" t="str">
        <f t="shared" si="7"/>
        <v/>
      </c>
      <c r="N88" s="19"/>
      <c r="O88" s="8"/>
      <c r="P88" s="51"/>
      <c r="Q88" s="51"/>
      <c r="R88" s="54" t="str">
        <f t="shared" si="8"/>
        <v/>
      </c>
      <c r="S88" s="54"/>
      <c r="T88" s="55" t="str">
        <f t="shared" si="9"/>
        <v/>
      </c>
      <c r="U88" s="55"/>
    </row>
    <row r="89" spans="2:21" x14ac:dyDescent="0.15">
      <c r="B89" s="19">
        <v>81</v>
      </c>
      <c r="C89" s="50" t="str">
        <f t="shared" si="6"/>
        <v/>
      </c>
      <c r="D89" s="50"/>
      <c r="E89" s="19"/>
      <c r="F89" s="8"/>
      <c r="G89" s="19" t="s">
        <v>4</v>
      </c>
      <c r="H89" s="51"/>
      <c r="I89" s="51"/>
      <c r="J89" s="19"/>
      <c r="K89" s="50" t="str">
        <f t="shared" si="5"/>
        <v/>
      </c>
      <c r="L89" s="50"/>
      <c r="M89" s="6" t="str">
        <f t="shared" si="7"/>
        <v/>
      </c>
      <c r="N89" s="19"/>
      <c r="O89" s="8"/>
      <c r="P89" s="51"/>
      <c r="Q89" s="51"/>
      <c r="R89" s="54" t="str">
        <f t="shared" si="8"/>
        <v/>
      </c>
      <c r="S89" s="54"/>
      <c r="T89" s="55" t="str">
        <f t="shared" si="9"/>
        <v/>
      </c>
      <c r="U89" s="55"/>
    </row>
    <row r="90" spans="2:21" x14ac:dyDescent="0.15">
      <c r="B90" s="19">
        <v>82</v>
      </c>
      <c r="C90" s="50" t="str">
        <f t="shared" si="6"/>
        <v/>
      </c>
      <c r="D90" s="50"/>
      <c r="E90" s="19"/>
      <c r="F90" s="8"/>
      <c r="G90" s="19" t="s">
        <v>4</v>
      </c>
      <c r="H90" s="51"/>
      <c r="I90" s="51"/>
      <c r="J90" s="19"/>
      <c r="K90" s="50" t="str">
        <f t="shared" si="5"/>
        <v/>
      </c>
      <c r="L90" s="50"/>
      <c r="M90" s="6" t="str">
        <f t="shared" si="7"/>
        <v/>
      </c>
      <c r="N90" s="19"/>
      <c r="O90" s="8"/>
      <c r="P90" s="51"/>
      <c r="Q90" s="51"/>
      <c r="R90" s="54" t="str">
        <f t="shared" si="8"/>
        <v/>
      </c>
      <c r="S90" s="54"/>
      <c r="T90" s="55" t="str">
        <f t="shared" si="9"/>
        <v/>
      </c>
      <c r="U90" s="55"/>
    </row>
    <row r="91" spans="2:21" x14ac:dyDescent="0.15">
      <c r="B91" s="19">
        <v>83</v>
      </c>
      <c r="C91" s="50" t="str">
        <f t="shared" si="6"/>
        <v/>
      </c>
      <c r="D91" s="50"/>
      <c r="E91" s="19"/>
      <c r="F91" s="8"/>
      <c r="G91" s="19" t="s">
        <v>4</v>
      </c>
      <c r="H91" s="51"/>
      <c r="I91" s="51"/>
      <c r="J91" s="19"/>
      <c r="K91" s="50" t="str">
        <f t="shared" si="5"/>
        <v/>
      </c>
      <c r="L91" s="50"/>
      <c r="M91" s="6" t="str">
        <f t="shared" si="7"/>
        <v/>
      </c>
      <c r="N91" s="19"/>
      <c r="O91" s="8"/>
      <c r="P91" s="51"/>
      <c r="Q91" s="51"/>
      <c r="R91" s="54" t="str">
        <f t="shared" si="8"/>
        <v/>
      </c>
      <c r="S91" s="54"/>
      <c r="T91" s="55" t="str">
        <f t="shared" si="9"/>
        <v/>
      </c>
      <c r="U91" s="55"/>
    </row>
    <row r="92" spans="2:21" x14ac:dyDescent="0.15">
      <c r="B92" s="19">
        <v>84</v>
      </c>
      <c r="C92" s="50" t="str">
        <f t="shared" si="6"/>
        <v/>
      </c>
      <c r="D92" s="50"/>
      <c r="E92" s="19"/>
      <c r="F92" s="8"/>
      <c r="G92" s="19" t="s">
        <v>3</v>
      </c>
      <c r="H92" s="51"/>
      <c r="I92" s="51"/>
      <c r="J92" s="19"/>
      <c r="K92" s="50" t="str">
        <f t="shared" si="5"/>
        <v/>
      </c>
      <c r="L92" s="50"/>
      <c r="M92" s="6" t="str">
        <f t="shared" si="7"/>
        <v/>
      </c>
      <c r="N92" s="19"/>
      <c r="O92" s="8"/>
      <c r="P92" s="51"/>
      <c r="Q92" s="51"/>
      <c r="R92" s="54" t="str">
        <f t="shared" si="8"/>
        <v/>
      </c>
      <c r="S92" s="54"/>
      <c r="T92" s="55" t="str">
        <f t="shared" si="9"/>
        <v/>
      </c>
      <c r="U92" s="55"/>
    </row>
    <row r="93" spans="2:21" x14ac:dyDescent="0.15">
      <c r="B93" s="19">
        <v>85</v>
      </c>
      <c r="C93" s="50" t="str">
        <f t="shared" si="6"/>
        <v/>
      </c>
      <c r="D93" s="50"/>
      <c r="E93" s="19"/>
      <c r="F93" s="8"/>
      <c r="G93" s="19" t="s">
        <v>4</v>
      </c>
      <c r="H93" s="51"/>
      <c r="I93" s="51"/>
      <c r="J93" s="19"/>
      <c r="K93" s="50" t="str">
        <f t="shared" si="5"/>
        <v/>
      </c>
      <c r="L93" s="50"/>
      <c r="M93" s="6" t="str">
        <f t="shared" si="7"/>
        <v/>
      </c>
      <c r="N93" s="19"/>
      <c r="O93" s="8"/>
      <c r="P93" s="51"/>
      <c r="Q93" s="51"/>
      <c r="R93" s="54" t="str">
        <f t="shared" si="8"/>
        <v/>
      </c>
      <c r="S93" s="54"/>
      <c r="T93" s="55" t="str">
        <f t="shared" si="9"/>
        <v/>
      </c>
      <c r="U93" s="55"/>
    </row>
    <row r="94" spans="2:21" x14ac:dyDescent="0.15">
      <c r="B94" s="19">
        <v>86</v>
      </c>
      <c r="C94" s="50" t="str">
        <f t="shared" si="6"/>
        <v/>
      </c>
      <c r="D94" s="50"/>
      <c r="E94" s="19"/>
      <c r="F94" s="8"/>
      <c r="G94" s="19" t="s">
        <v>3</v>
      </c>
      <c r="H94" s="51"/>
      <c r="I94" s="51"/>
      <c r="J94" s="19"/>
      <c r="K94" s="50" t="str">
        <f t="shared" si="5"/>
        <v/>
      </c>
      <c r="L94" s="50"/>
      <c r="M94" s="6" t="str">
        <f t="shared" si="7"/>
        <v/>
      </c>
      <c r="N94" s="19"/>
      <c r="O94" s="8"/>
      <c r="P94" s="51"/>
      <c r="Q94" s="51"/>
      <c r="R94" s="54" t="str">
        <f t="shared" si="8"/>
        <v/>
      </c>
      <c r="S94" s="54"/>
      <c r="T94" s="55" t="str">
        <f t="shared" si="9"/>
        <v/>
      </c>
      <c r="U94" s="55"/>
    </row>
    <row r="95" spans="2:21" x14ac:dyDescent="0.15">
      <c r="B95" s="19">
        <v>87</v>
      </c>
      <c r="C95" s="50" t="str">
        <f t="shared" si="6"/>
        <v/>
      </c>
      <c r="D95" s="50"/>
      <c r="E95" s="19"/>
      <c r="F95" s="8"/>
      <c r="G95" s="19" t="s">
        <v>4</v>
      </c>
      <c r="H95" s="51"/>
      <c r="I95" s="51"/>
      <c r="J95" s="19"/>
      <c r="K95" s="50" t="str">
        <f t="shared" si="5"/>
        <v/>
      </c>
      <c r="L95" s="50"/>
      <c r="M95" s="6" t="str">
        <f t="shared" si="7"/>
        <v/>
      </c>
      <c r="N95" s="19"/>
      <c r="O95" s="8"/>
      <c r="P95" s="51"/>
      <c r="Q95" s="51"/>
      <c r="R95" s="54" t="str">
        <f t="shared" si="8"/>
        <v/>
      </c>
      <c r="S95" s="54"/>
      <c r="T95" s="55" t="str">
        <f t="shared" si="9"/>
        <v/>
      </c>
      <c r="U95" s="55"/>
    </row>
    <row r="96" spans="2:21" x14ac:dyDescent="0.15">
      <c r="B96" s="19">
        <v>88</v>
      </c>
      <c r="C96" s="50" t="str">
        <f t="shared" si="6"/>
        <v/>
      </c>
      <c r="D96" s="50"/>
      <c r="E96" s="19"/>
      <c r="F96" s="8"/>
      <c r="G96" s="19" t="s">
        <v>3</v>
      </c>
      <c r="H96" s="51"/>
      <c r="I96" s="51"/>
      <c r="J96" s="19"/>
      <c r="K96" s="50" t="str">
        <f t="shared" si="5"/>
        <v/>
      </c>
      <c r="L96" s="50"/>
      <c r="M96" s="6" t="str">
        <f t="shared" si="7"/>
        <v/>
      </c>
      <c r="N96" s="19"/>
      <c r="O96" s="8"/>
      <c r="P96" s="51"/>
      <c r="Q96" s="51"/>
      <c r="R96" s="54" t="str">
        <f t="shared" si="8"/>
        <v/>
      </c>
      <c r="S96" s="54"/>
      <c r="T96" s="55" t="str">
        <f t="shared" si="9"/>
        <v/>
      </c>
      <c r="U96" s="55"/>
    </row>
    <row r="97" spans="2:21" x14ac:dyDescent="0.15">
      <c r="B97" s="19">
        <v>89</v>
      </c>
      <c r="C97" s="50" t="str">
        <f t="shared" si="6"/>
        <v/>
      </c>
      <c r="D97" s="50"/>
      <c r="E97" s="19"/>
      <c r="F97" s="8"/>
      <c r="G97" s="19" t="s">
        <v>4</v>
      </c>
      <c r="H97" s="51"/>
      <c r="I97" s="51"/>
      <c r="J97" s="19"/>
      <c r="K97" s="50" t="str">
        <f t="shared" si="5"/>
        <v/>
      </c>
      <c r="L97" s="50"/>
      <c r="M97" s="6" t="str">
        <f t="shared" si="7"/>
        <v/>
      </c>
      <c r="N97" s="19"/>
      <c r="O97" s="8"/>
      <c r="P97" s="51"/>
      <c r="Q97" s="51"/>
      <c r="R97" s="54" t="str">
        <f t="shared" si="8"/>
        <v/>
      </c>
      <c r="S97" s="54"/>
      <c r="T97" s="55" t="str">
        <f t="shared" si="9"/>
        <v/>
      </c>
      <c r="U97" s="55"/>
    </row>
    <row r="98" spans="2:21" x14ac:dyDescent="0.15">
      <c r="B98" s="19">
        <v>90</v>
      </c>
      <c r="C98" s="50" t="str">
        <f t="shared" si="6"/>
        <v/>
      </c>
      <c r="D98" s="50"/>
      <c r="E98" s="19"/>
      <c r="F98" s="8"/>
      <c r="G98" s="19" t="s">
        <v>3</v>
      </c>
      <c r="H98" s="51"/>
      <c r="I98" s="51"/>
      <c r="J98" s="19"/>
      <c r="K98" s="50" t="str">
        <f t="shared" si="5"/>
        <v/>
      </c>
      <c r="L98" s="50"/>
      <c r="M98" s="6" t="str">
        <f t="shared" si="7"/>
        <v/>
      </c>
      <c r="N98" s="19"/>
      <c r="O98" s="8"/>
      <c r="P98" s="51"/>
      <c r="Q98" s="51"/>
      <c r="R98" s="54" t="str">
        <f t="shared" si="8"/>
        <v/>
      </c>
      <c r="S98" s="54"/>
      <c r="T98" s="55" t="str">
        <f t="shared" si="9"/>
        <v/>
      </c>
      <c r="U98" s="55"/>
    </row>
    <row r="99" spans="2:21" x14ac:dyDescent="0.15">
      <c r="B99" s="19">
        <v>91</v>
      </c>
      <c r="C99" s="50" t="str">
        <f t="shared" si="6"/>
        <v/>
      </c>
      <c r="D99" s="50"/>
      <c r="E99" s="19"/>
      <c r="F99" s="8"/>
      <c r="G99" s="19" t="s">
        <v>4</v>
      </c>
      <c r="H99" s="51"/>
      <c r="I99" s="51"/>
      <c r="J99" s="19"/>
      <c r="K99" s="50" t="str">
        <f t="shared" si="5"/>
        <v/>
      </c>
      <c r="L99" s="50"/>
      <c r="M99" s="6" t="str">
        <f t="shared" si="7"/>
        <v/>
      </c>
      <c r="N99" s="19"/>
      <c r="O99" s="8"/>
      <c r="P99" s="51"/>
      <c r="Q99" s="51"/>
      <c r="R99" s="54" t="str">
        <f t="shared" si="8"/>
        <v/>
      </c>
      <c r="S99" s="54"/>
      <c r="T99" s="55" t="str">
        <f t="shared" si="9"/>
        <v/>
      </c>
      <c r="U99" s="55"/>
    </row>
    <row r="100" spans="2:21" x14ac:dyDescent="0.15">
      <c r="B100" s="19">
        <v>92</v>
      </c>
      <c r="C100" s="50" t="str">
        <f t="shared" si="6"/>
        <v/>
      </c>
      <c r="D100" s="50"/>
      <c r="E100" s="19"/>
      <c r="F100" s="8"/>
      <c r="G100" s="19" t="s">
        <v>4</v>
      </c>
      <c r="H100" s="51"/>
      <c r="I100" s="51"/>
      <c r="J100" s="19"/>
      <c r="K100" s="50" t="str">
        <f t="shared" si="5"/>
        <v/>
      </c>
      <c r="L100" s="50"/>
      <c r="M100" s="6" t="str">
        <f t="shared" si="7"/>
        <v/>
      </c>
      <c r="N100" s="19"/>
      <c r="O100" s="8"/>
      <c r="P100" s="51"/>
      <c r="Q100" s="51"/>
      <c r="R100" s="54" t="str">
        <f t="shared" si="8"/>
        <v/>
      </c>
      <c r="S100" s="54"/>
      <c r="T100" s="55" t="str">
        <f t="shared" si="9"/>
        <v/>
      </c>
      <c r="U100" s="55"/>
    </row>
    <row r="101" spans="2:21" x14ac:dyDescent="0.15">
      <c r="B101" s="19">
        <v>93</v>
      </c>
      <c r="C101" s="50" t="str">
        <f t="shared" si="6"/>
        <v/>
      </c>
      <c r="D101" s="50"/>
      <c r="E101" s="19"/>
      <c r="F101" s="8"/>
      <c r="G101" s="19" t="s">
        <v>3</v>
      </c>
      <c r="H101" s="51"/>
      <c r="I101" s="51"/>
      <c r="J101" s="19"/>
      <c r="K101" s="50" t="str">
        <f t="shared" si="5"/>
        <v/>
      </c>
      <c r="L101" s="50"/>
      <c r="M101" s="6" t="str">
        <f t="shared" si="7"/>
        <v/>
      </c>
      <c r="N101" s="19"/>
      <c r="O101" s="8"/>
      <c r="P101" s="51"/>
      <c r="Q101" s="51"/>
      <c r="R101" s="54" t="str">
        <f t="shared" si="8"/>
        <v/>
      </c>
      <c r="S101" s="54"/>
      <c r="T101" s="55" t="str">
        <f t="shared" si="9"/>
        <v/>
      </c>
      <c r="U101" s="55"/>
    </row>
    <row r="102" spans="2:21" x14ac:dyDescent="0.15">
      <c r="B102" s="19">
        <v>94</v>
      </c>
      <c r="C102" s="50" t="str">
        <f t="shared" si="6"/>
        <v/>
      </c>
      <c r="D102" s="50"/>
      <c r="E102" s="19"/>
      <c r="F102" s="8"/>
      <c r="G102" s="19" t="s">
        <v>3</v>
      </c>
      <c r="H102" s="51"/>
      <c r="I102" s="51"/>
      <c r="J102" s="19"/>
      <c r="K102" s="50" t="str">
        <f t="shared" si="5"/>
        <v/>
      </c>
      <c r="L102" s="50"/>
      <c r="M102" s="6" t="str">
        <f t="shared" si="7"/>
        <v/>
      </c>
      <c r="N102" s="19"/>
      <c r="O102" s="8"/>
      <c r="P102" s="51"/>
      <c r="Q102" s="51"/>
      <c r="R102" s="54" t="str">
        <f t="shared" si="8"/>
        <v/>
      </c>
      <c r="S102" s="54"/>
      <c r="T102" s="55" t="str">
        <f t="shared" si="9"/>
        <v/>
      </c>
      <c r="U102" s="55"/>
    </row>
    <row r="103" spans="2:21" x14ac:dyDescent="0.15">
      <c r="B103" s="19">
        <v>95</v>
      </c>
      <c r="C103" s="50" t="str">
        <f t="shared" si="6"/>
        <v/>
      </c>
      <c r="D103" s="50"/>
      <c r="E103" s="19"/>
      <c r="F103" s="8"/>
      <c r="G103" s="19" t="s">
        <v>3</v>
      </c>
      <c r="H103" s="51"/>
      <c r="I103" s="51"/>
      <c r="J103" s="19"/>
      <c r="K103" s="50" t="str">
        <f t="shared" si="5"/>
        <v/>
      </c>
      <c r="L103" s="50"/>
      <c r="M103" s="6" t="str">
        <f t="shared" si="7"/>
        <v/>
      </c>
      <c r="N103" s="19"/>
      <c r="O103" s="8"/>
      <c r="P103" s="51"/>
      <c r="Q103" s="51"/>
      <c r="R103" s="54" t="str">
        <f t="shared" si="8"/>
        <v/>
      </c>
      <c r="S103" s="54"/>
      <c r="T103" s="55" t="str">
        <f t="shared" si="9"/>
        <v/>
      </c>
      <c r="U103" s="55"/>
    </row>
    <row r="104" spans="2:21" x14ac:dyDescent="0.15">
      <c r="B104" s="19">
        <v>96</v>
      </c>
      <c r="C104" s="50" t="str">
        <f t="shared" si="6"/>
        <v/>
      </c>
      <c r="D104" s="50"/>
      <c r="E104" s="19"/>
      <c r="F104" s="8"/>
      <c r="G104" s="19" t="s">
        <v>4</v>
      </c>
      <c r="H104" s="51"/>
      <c r="I104" s="51"/>
      <c r="J104" s="19"/>
      <c r="K104" s="50" t="str">
        <f t="shared" si="5"/>
        <v/>
      </c>
      <c r="L104" s="50"/>
      <c r="M104" s="6" t="str">
        <f t="shared" si="7"/>
        <v/>
      </c>
      <c r="N104" s="19"/>
      <c r="O104" s="8"/>
      <c r="P104" s="51"/>
      <c r="Q104" s="51"/>
      <c r="R104" s="54" t="str">
        <f t="shared" si="8"/>
        <v/>
      </c>
      <c r="S104" s="54"/>
      <c r="T104" s="55" t="str">
        <f t="shared" si="9"/>
        <v/>
      </c>
      <c r="U104" s="55"/>
    </row>
    <row r="105" spans="2:21" x14ac:dyDescent="0.15">
      <c r="B105" s="19">
        <v>97</v>
      </c>
      <c r="C105" s="50" t="str">
        <f t="shared" si="6"/>
        <v/>
      </c>
      <c r="D105" s="50"/>
      <c r="E105" s="19"/>
      <c r="F105" s="8"/>
      <c r="G105" s="19" t="s">
        <v>3</v>
      </c>
      <c r="H105" s="51"/>
      <c r="I105" s="51"/>
      <c r="J105" s="19"/>
      <c r="K105" s="50" t="str">
        <f t="shared" si="5"/>
        <v/>
      </c>
      <c r="L105" s="50"/>
      <c r="M105" s="6" t="str">
        <f t="shared" si="7"/>
        <v/>
      </c>
      <c r="N105" s="19"/>
      <c r="O105" s="8"/>
      <c r="P105" s="51"/>
      <c r="Q105" s="51"/>
      <c r="R105" s="54" t="str">
        <f t="shared" si="8"/>
        <v/>
      </c>
      <c r="S105" s="54"/>
      <c r="T105" s="55" t="str">
        <f t="shared" si="9"/>
        <v/>
      </c>
      <c r="U105" s="55"/>
    </row>
    <row r="106" spans="2:21" x14ac:dyDescent="0.15">
      <c r="B106" s="19">
        <v>98</v>
      </c>
      <c r="C106" s="50" t="str">
        <f t="shared" si="6"/>
        <v/>
      </c>
      <c r="D106" s="50"/>
      <c r="E106" s="19"/>
      <c r="F106" s="8"/>
      <c r="G106" s="19" t="s">
        <v>4</v>
      </c>
      <c r="H106" s="51"/>
      <c r="I106" s="51"/>
      <c r="J106" s="19"/>
      <c r="K106" s="50" t="str">
        <f t="shared" si="5"/>
        <v/>
      </c>
      <c r="L106" s="50"/>
      <c r="M106" s="6" t="str">
        <f t="shared" si="7"/>
        <v/>
      </c>
      <c r="N106" s="19"/>
      <c r="O106" s="8"/>
      <c r="P106" s="51"/>
      <c r="Q106" s="51"/>
      <c r="R106" s="54" t="str">
        <f t="shared" si="8"/>
        <v/>
      </c>
      <c r="S106" s="54"/>
      <c r="T106" s="55" t="str">
        <f t="shared" si="9"/>
        <v/>
      </c>
      <c r="U106" s="55"/>
    </row>
    <row r="107" spans="2:21" x14ac:dyDescent="0.15">
      <c r="B107" s="19">
        <v>99</v>
      </c>
      <c r="C107" s="50" t="str">
        <f t="shared" si="6"/>
        <v/>
      </c>
      <c r="D107" s="50"/>
      <c r="E107" s="19"/>
      <c r="F107" s="8"/>
      <c r="G107" s="19" t="s">
        <v>4</v>
      </c>
      <c r="H107" s="51"/>
      <c r="I107" s="51"/>
      <c r="J107" s="19"/>
      <c r="K107" s="50" t="str">
        <f t="shared" si="5"/>
        <v/>
      </c>
      <c r="L107" s="50"/>
      <c r="M107" s="6" t="str">
        <f t="shared" si="7"/>
        <v/>
      </c>
      <c r="N107" s="19"/>
      <c r="O107" s="8"/>
      <c r="P107" s="51"/>
      <c r="Q107" s="51"/>
      <c r="R107" s="54" t="str">
        <f t="shared" si="8"/>
        <v/>
      </c>
      <c r="S107" s="54"/>
      <c r="T107" s="55" t="str">
        <f t="shared" si="9"/>
        <v/>
      </c>
      <c r="U107" s="55"/>
    </row>
    <row r="108" spans="2:21" x14ac:dyDescent="0.15">
      <c r="B108" s="19">
        <v>100</v>
      </c>
      <c r="C108" s="50" t="str">
        <f t="shared" si="6"/>
        <v/>
      </c>
      <c r="D108" s="50"/>
      <c r="E108" s="19"/>
      <c r="F108" s="8"/>
      <c r="G108" s="19" t="s">
        <v>3</v>
      </c>
      <c r="H108" s="51"/>
      <c r="I108" s="51"/>
      <c r="J108" s="19"/>
      <c r="K108" s="50" t="str">
        <f t="shared" si="5"/>
        <v/>
      </c>
      <c r="L108" s="50"/>
      <c r="M108" s="6" t="str">
        <f t="shared" si="7"/>
        <v/>
      </c>
      <c r="N108" s="19"/>
      <c r="O108" s="8"/>
      <c r="P108" s="51"/>
      <c r="Q108" s="51"/>
      <c r="R108" s="54" t="str">
        <f t="shared" si="8"/>
        <v/>
      </c>
      <c r="S108" s="54"/>
      <c r="T108" s="55" t="str">
        <f t="shared" si="9"/>
        <v/>
      </c>
      <c r="U108" s="55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FJ-USER</cp:lastModifiedBy>
  <cp:revision/>
  <cp:lastPrinted>2015-07-15T10:17:15Z</cp:lastPrinted>
  <dcterms:created xsi:type="dcterms:W3CDTF">2013-10-09T23:04:08Z</dcterms:created>
  <dcterms:modified xsi:type="dcterms:W3CDTF">2019-09-23T07:49:50Z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