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90" windowWidth="20730" windowHeight="1164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M38" i="31" l="1"/>
  <c r="K38" i="31"/>
  <c r="M37" i="31"/>
  <c r="K37" i="31"/>
  <c r="M36" i="31"/>
  <c r="K36" i="31"/>
  <c r="M35" i="31"/>
  <c r="K35" i="31"/>
  <c r="M34" i="31"/>
  <c r="K34" i="31"/>
  <c r="M33" i="31"/>
  <c r="K33" i="31"/>
  <c r="M32" i="31"/>
  <c r="K32" i="31"/>
  <c r="M31" i="31"/>
  <c r="K31" i="31"/>
  <c r="M30" i="31"/>
  <c r="K30" i="31"/>
  <c r="M29" i="31"/>
  <c r="K29" i="31"/>
  <c r="M28" i="31"/>
  <c r="K28" i="31"/>
  <c r="M27" i="31"/>
  <c r="K27" i="31"/>
  <c r="M26" i="31"/>
  <c r="K26" i="31"/>
  <c r="M25" i="31"/>
  <c r="K25" i="31"/>
  <c r="K20" i="31"/>
  <c r="M20" i="31" s="1"/>
  <c r="M18" i="31"/>
  <c r="K18" i="31"/>
  <c r="M16" i="31"/>
  <c r="K16" i="31"/>
  <c r="K12" i="31"/>
  <c r="M12" i="31" s="1"/>
  <c r="M38" i="32"/>
  <c r="K38" i="32"/>
  <c r="M37" i="32"/>
  <c r="K37" i="32"/>
  <c r="M36" i="32"/>
  <c r="K36" i="32"/>
  <c r="M35" i="32"/>
  <c r="K35" i="32"/>
  <c r="M34" i="32"/>
  <c r="K34" i="32"/>
  <c r="M33" i="32"/>
  <c r="K33" i="32"/>
  <c r="M32" i="32"/>
  <c r="K32" i="32"/>
  <c r="M31" i="32"/>
  <c r="K31" i="32"/>
  <c r="M30" i="32"/>
  <c r="K30" i="32"/>
  <c r="M29" i="32"/>
  <c r="K29" i="32"/>
  <c r="M28" i="32"/>
  <c r="K28" i="32"/>
  <c r="K27" i="32"/>
  <c r="M27" i="32" s="1"/>
  <c r="M26" i="32"/>
  <c r="K26" i="32"/>
  <c r="K25" i="32"/>
  <c r="M25" i="32" s="1"/>
  <c r="M20" i="32"/>
  <c r="K20" i="32"/>
  <c r="K18" i="32"/>
  <c r="M18" i="32" s="1"/>
  <c r="K16" i="32"/>
  <c r="M16" i="32" s="1"/>
  <c r="K12" i="32"/>
  <c r="M12" i="32" s="1"/>
  <c r="M37" i="33"/>
  <c r="K37" i="33"/>
  <c r="M36" i="33"/>
  <c r="K36" i="33"/>
  <c r="M35" i="33"/>
  <c r="K35" i="33"/>
  <c r="M34" i="33"/>
  <c r="K34" i="33"/>
  <c r="M33" i="33"/>
  <c r="K33" i="33"/>
  <c r="M32" i="33"/>
  <c r="K32" i="33"/>
  <c r="M31" i="33"/>
  <c r="K31" i="33"/>
  <c r="M30" i="33"/>
  <c r="K30" i="33"/>
  <c r="M29" i="33"/>
  <c r="K29" i="33"/>
  <c r="M28" i="33"/>
  <c r="K28" i="33"/>
  <c r="M27" i="33"/>
  <c r="K27" i="33"/>
  <c r="K38" i="33"/>
  <c r="M38" i="33"/>
  <c r="K26" i="33"/>
  <c r="M26" i="33" s="1"/>
  <c r="M25" i="33"/>
  <c r="K25" i="33"/>
  <c r="M20" i="33"/>
  <c r="K20" i="33"/>
  <c r="K18" i="33"/>
  <c r="M18" i="33" s="1"/>
  <c r="K16" i="33"/>
  <c r="M16" i="33" s="1"/>
  <c r="K12" i="33"/>
  <c r="M12" i="33" s="1"/>
  <c r="K9" i="31"/>
  <c r="M9" i="31" s="1"/>
  <c r="V108" i="33"/>
  <c r="T108" i="33"/>
  <c r="W108" i="33" s="1"/>
  <c r="R108" i="33"/>
  <c r="M108" i="33"/>
  <c r="K108" i="33"/>
  <c r="V107" i="33"/>
  <c r="T107" i="33"/>
  <c r="W107" i="33" s="1"/>
  <c r="R107" i="33"/>
  <c r="C108" i="33" s="1"/>
  <c r="X108" i="33" s="1"/>
  <c r="Y108" i="33" s="1"/>
  <c r="M107" i="33"/>
  <c r="K107" i="33"/>
  <c r="V106" i="33"/>
  <c r="T106" i="33"/>
  <c r="W106" i="33" s="1"/>
  <c r="R106" i="33"/>
  <c r="C107" i="33" s="1"/>
  <c r="X107" i="33" s="1"/>
  <c r="Y107" i="33" s="1"/>
  <c r="M106" i="33"/>
  <c r="K106" i="33"/>
  <c r="V105" i="33"/>
  <c r="T105" i="33"/>
  <c r="W105" i="33"/>
  <c r="R105" i="33"/>
  <c r="C106" i="33" s="1"/>
  <c r="X106" i="33" s="1"/>
  <c r="Y106" i="33" s="1"/>
  <c r="M105" i="33"/>
  <c r="K105" i="33"/>
  <c r="V104" i="33"/>
  <c r="T104" i="33"/>
  <c r="W104" i="33" s="1"/>
  <c r="R104" i="33"/>
  <c r="C105" i="33" s="1"/>
  <c r="X105" i="33" s="1"/>
  <c r="Y105" i="33" s="1"/>
  <c r="M104" i="33"/>
  <c r="K104" i="33"/>
  <c r="V103" i="33"/>
  <c r="T103" i="33"/>
  <c r="W103" i="33" s="1"/>
  <c r="R103" i="33"/>
  <c r="C104" i="33" s="1"/>
  <c r="X104" i="33" s="1"/>
  <c r="Y104" i="33" s="1"/>
  <c r="M103" i="33"/>
  <c r="K103" i="33"/>
  <c r="V102" i="33"/>
  <c r="T102" i="33"/>
  <c r="W102" i="33" s="1"/>
  <c r="R102" i="33"/>
  <c r="C103" i="33" s="1"/>
  <c r="X103" i="33" s="1"/>
  <c r="Y103" i="33" s="1"/>
  <c r="M102" i="33"/>
  <c r="K102" i="33"/>
  <c r="V101" i="33"/>
  <c r="T101" i="33"/>
  <c r="W101" i="33" s="1"/>
  <c r="R101" i="33"/>
  <c r="C102" i="33" s="1"/>
  <c r="X102" i="33" s="1"/>
  <c r="Y102" i="33" s="1"/>
  <c r="M101" i="33"/>
  <c r="K101" i="33"/>
  <c r="V100" i="33"/>
  <c r="T100" i="33"/>
  <c r="W100" i="33" s="1"/>
  <c r="R100" i="33"/>
  <c r="C101" i="33" s="1"/>
  <c r="X101" i="33" s="1"/>
  <c r="Y101" i="33" s="1"/>
  <c r="M100" i="33"/>
  <c r="K100" i="33"/>
  <c r="V99" i="33"/>
  <c r="T99" i="33"/>
  <c r="W99" i="33" s="1"/>
  <c r="R99" i="33"/>
  <c r="C100" i="33" s="1"/>
  <c r="X100" i="33" s="1"/>
  <c r="Y100" i="33" s="1"/>
  <c r="M99" i="33"/>
  <c r="K99" i="33"/>
  <c r="V98" i="33"/>
  <c r="T98" i="33"/>
  <c r="W98" i="33" s="1"/>
  <c r="R98" i="33"/>
  <c r="C99" i="33" s="1"/>
  <c r="X99" i="33" s="1"/>
  <c r="Y99" i="33" s="1"/>
  <c r="M98" i="33"/>
  <c r="K98" i="33"/>
  <c r="V97" i="33"/>
  <c r="T97" i="33"/>
  <c r="W97" i="33" s="1"/>
  <c r="R97" i="33"/>
  <c r="C98" i="33" s="1"/>
  <c r="X98" i="33" s="1"/>
  <c r="Y98" i="33" s="1"/>
  <c r="M97" i="33"/>
  <c r="K97" i="33"/>
  <c r="V96" i="33"/>
  <c r="T96" i="33"/>
  <c r="W96" i="33" s="1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 s="1"/>
  <c r="R94" i="33"/>
  <c r="C95" i="33" s="1"/>
  <c r="X95" i="33" s="1"/>
  <c r="Y95" i="33" s="1"/>
  <c r="M94" i="33"/>
  <c r="K94" i="33"/>
  <c r="V93" i="33"/>
  <c r="T93" i="33"/>
  <c r="W93" i="33"/>
  <c r="R93" i="33"/>
  <c r="C94" i="33" s="1"/>
  <c r="X94" i="33" s="1"/>
  <c r="Y94" i="33" s="1"/>
  <c r="M93" i="33"/>
  <c r="K93" i="33"/>
  <c r="W92" i="33"/>
  <c r="V92" i="33"/>
  <c r="T92" i="33"/>
  <c r="R92" i="33"/>
  <c r="C93" i="33" s="1"/>
  <c r="X93" i="33" s="1"/>
  <c r="Y93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C91" i="33" s="1"/>
  <c r="X91" i="33" s="1"/>
  <c r="Y91" i="33" s="1"/>
  <c r="M90" i="33"/>
  <c r="K90" i="33"/>
  <c r="V89" i="33"/>
  <c r="T89" i="33"/>
  <c r="W89" i="33" s="1"/>
  <c r="R89" i="33"/>
  <c r="C90" i="33" s="1"/>
  <c r="X90" i="33" s="1"/>
  <c r="Y90" i="33" s="1"/>
  <c r="M89" i="33"/>
  <c r="K89" i="33"/>
  <c r="V88" i="33"/>
  <c r="T88" i="33"/>
  <c r="W88" i="33" s="1"/>
  <c r="R88" i="33"/>
  <c r="C89" i="33" s="1"/>
  <c r="X89" i="33" s="1"/>
  <c r="Y89" i="33" s="1"/>
  <c r="M88" i="33"/>
  <c r="K88" i="33"/>
  <c r="V87" i="33"/>
  <c r="T87" i="33"/>
  <c r="W87" i="33" s="1"/>
  <c r="R87" i="33"/>
  <c r="C88" i="33" s="1"/>
  <c r="X88" i="33" s="1"/>
  <c r="Y88" i="33" s="1"/>
  <c r="M87" i="33"/>
  <c r="K87" i="33"/>
  <c r="V86" i="33"/>
  <c r="T86" i="33"/>
  <c r="W86" i="33" s="1"/>
  <c r="R86" i="33"/>
  <c r="C87" i="33" s="1"/>
  <c r="X87" i="33" s="1"/>
  <c r="Y87" i="33" s="1"/>
  <c r="M86" i="33"/>
  <c r="K86" i="33"/>
  <c r="V85" i="33"/>
  <c r="T85" i="33"/>
  <c r="W85" i="33" s="1"/>
  <c r="R85" i="33"/>
  <c r="C86" i="33" s="1"/>
  <c r="X86" i="33" s="1"/>
  <c r="Y86" i="33" s="1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/>
  <c r="R83" i="33"/>
  <c r="C84" i="33" s="1"/>
  <c r="X84" i="33" s="1"/>
  <c r="Y84" i="33" s="1"/>
  <c r="M83" i="33"/>
  <c r="K83" i="33"/>
  <c r="V82" i="33"/>
  <c r="T82" i="33"/>
  <c r="W82" i="33" s="1"/>
  <c r="R82" i="33"/>
  <c r="C83" i="33" s="1"/>
  <c r="X83" i="33" s="1"/>
  <c r="Y83" i="33" s="1"/>
  <c r="M82" i="33"/>
  <c r="K82" i="33"/>
  <c r="V81" i="33"/>
  <c r="T81" i="33"/>
  <c r="W81" i="33" s="1"/>
  <c r="R81" i="33"/>
  <c r="C82" i="33" s="1"/>
  <c r="X82" i="33" s="1"/>
  <c r="Y82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 s="1"/>
  <c r="R78" i="33"/>
  <c r="C79" i="33" s="1"/>
  <c r="X79" i="33" s="1"/>
  <c r="Y79" i="33" s="1"/>
  <c r="M78" i="33"/>
  <c r="K78" i="33"/>
  <c r="V77" i="33"/>
  <c r="T77" i="33"/>
  <c r="W77" i="33" s="1"/>
  <c r="R77" i="33"/>
  <c r="C78" i="33" s="1"/>
  <c r="X78" i="33" s="1"/>
  <c r="Y78" i="33" s="1"/>
  <c r="M77" i="33"/>
  <c r="K77" i="33"/>
  <c r="V76" i="33"/>
  <c r="T76" i="33"/>
  <c r="W76" i="33" s="1"/>
  <c r="R76" i="33"/>
  <c r="C77" i="33" s="1"/>
  <c r="X77" i="33" s="1"/>
  <c r="Y77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 s="1"/>
  <c r="R74" i="33"/>
  <c r="C75" i="33" s="1"/>
  <c r="X75" i="33" s="1"/>
  <c r="Y75" i="33" s="1"/>
  <c r="M74" i="33"/>
  <c r="K74" i="33"/>
  <c r="V73" i="33"/>
  <c r="T73" i="33"/>
  <c r="W73" i="33"/>
  <c r="R73" i="33"/>
  <c r="C74" i="33" s="1"/>
  <c r="X74" i="33" s="1"/>
  <c r="Y74" i="33" s="1"/>
  <c r="M73" i="33"/>
  <c r="K73" i="33"/>
  <c r="V72" i="33"/>
  <c r="T72" i="33"/>
  <c r="W72" i="33" s="1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 s="1"/>
  <c r="R70" i="33"/>
  <c r="C71" i="33" s="1"/>
  <c r="X71" i="33" s="1"/>
  <c r="Y71" i="33" s="1"/>
  <c r="M70" i="33"/>
  <c r="K70" i="33"/>
  <c r="V69" i="33"/>
  <c r="T69" i="33"/>
  <c r="W69" i="33" s="1"/>
  <c r="R69" i="33"/>
  <c r="C70" i="33" s="1"/>
  <c r="X70" i="33" s="1"/>
  <c r="Y70" i="33" s="1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 s="1"/>
  <c r="R66" i="33"/>
  <c r="C67" i="33" s="1"/>
  <c r="X67" i="33" s="1"/>
  <c r="Y67" i="33" s="1"/>
  <c r="M66" i="33"/>
  <c r="K66" i="33"/>
  <c r="V65" i="33"/>
  <c r="T65" i="33"/>
  <c r="W65" i="33" s="1"/>
  <c r="R65" i="33"/>
  <c r="C66" i="33" s="1"/>
  <c r="X66" i="33" s="1"/>
  <c r="Y66" i="33" s="1"/>
  <c r="M65" i="33"/>
  <c r="K65" i="33"/>
  <c r="V64" i="33"/>
  <c r="T64" i="33"/>
  <c r="W64" i="33" s="1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 s="1"/>
  <c r="R62" i="33"/>
  <c r="C63" i="33" s="1"/>
  <c r="X63" i="33" s="1"/>
  <c r="Y63" i="33" s="1"/>
  <c r="M62" i="33"/>
  <c r="K62" i="33"/>
  <c r="V61" i="33"/>
  <c r="T61" i="33"/>
  <c r="W61" i="33"/>
  <c r="R61" i="33"/>
  <c r="C62" i="33" s="1"/>
  <c r="X62" i="33" s="1"/>
  <c r="Y62" i="33" s="1"/>
  <c r="M61" i="33"/>
  <c r="K61" i="33"/>
  <c r="V60" i="33"/>
  <c r="T60" i="33"/>
  <c r="W60" i="33" s="1"/>
  <c r="R60" i="33"/>
  <c r="C61" i="33" s="1"/>
  <c r="X61" i="33" s="1"/>
  <c r="Y61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C59" i="33" s="1"/>
  <c r="X59" i="33" s="1"/>
  <c r="Y59" i="33" s="1"/>
  <c r="M58" i="33"/>
  <c r="K58" i="33"/>
  <c r="V57" i="33"/>
  <c r="T57" i="33"/>
  <c r="W57" i="33" s="1"/>
  <c r="R57" i="33"/>
  <c r="C58" i="33" s="1"/>
  <c r="X58" i="33" s="1"/>
  <c r="Y58" i="33" s="1"/>
  <c r="M57" i="33"/>
  <c r="K57" i="33"/>
  <c r="V56" i="33"/>
  <c r="T56" i="33"/>
  <c r="W56" i="33" s="1"/>
  <c r="R56" i="33"/>
  <c r="C57" i="33" s="1"/>
  <c r="X57" i="33" s="1"/>
  <c r="Y57" i="33" s="1"/>
  <c r="M56" i="33"/>
  <c r="K56" i="33"/>
  <c r="V55" i="33"/>
  <c r="T55" i="33"/>
  <c r="W55" i="33" s="1"/>
  <c r="R55" i="33"/>
  <c r="C56" i="33" s="1"/>
  <c r="X56" i="33" s="1"/>
  <c r="Y56" i="33" s="1"/>
  <c r="M55" i="33"/>
  <c r="K55" i="33"/>
  <c r="V54" i="33"/>
  <c r="T54" i="33"/>
  <c r="W54" i="33" s="1"/>
  <c r="R54" i="33"/>
  <c r="C55" i="33" s="1"/>
  <c r="X55" i="33" s="1"/>
  <c r="Y55" i="33" s="1"/>
  <c r="M54" i="33"/>
  <c r="K54" i="33"/>
  <c r="V53" i="33"/>
  <c r="T53" i="33"/>
  <c r="W53" i="33" s="1"/>
  <c r="R53" i="33"/>
  <c r="C54" i="33" s="1"/>
  <c r="X54" i="33" s="1"/>
  <c r="Y54" i="33" s="1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/>
  <c r="R51" i="33"/>
  <c r="C52" i="33" s="1"/>
  <c r="X52" i="33" s="1"/>
  <c r="Y52" i="33" s="1"/>
  <c r="M51" i="33"/>
  <c r="K51" i="33"/>
  <c r="V50" i="33"/>
  <c r="T50" i="33"/>
  <c r="W50" i="33" s="1"/>
  <c r="R50" i="33"/>
  <c r="C51" i="33" s="1"/>
  <c r="X51" i="33" s="1"/>
  <c r="Y51" i="33" s="1"/>
  <c r="M50" i="33"/>
  <c r="K50" i="33"/>
  <c r="V49" i="33"/>
  <c r="T49" i="33"/>
  <c r="W49" i="33" s="1"/>
  <c r="R49" i="33"/>
  <c r="C50" i="33" s="1"/>
  <c r="X50" i="33" s="1"/>
  <c r="Y50" i="33" s="1"/>
  <c r="M49" i="33"/>
  <c r="K49" i="33"/>
  <c r="V48" i="33"/>
  <c r="T48" i="33"/>
  <c r="W48" i="33" s="1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 s="1"/>
  <c r="R46" i="33"/>
  <c r="C47" i="33" s="1"/>
  <c r="X47" i="33" s="1"/>
  <c r="Y47" i="33" s="1"/>
  <c r="M46" i="33"/>
  <c r="K46" i="33"/>
  <c r="V45" i="33"/>
  <c r="T45" i="33"/>
  <c r="W45" i="33" s="1"/>
  <c r="R45" i="33"/>
  <c r="C46" i="33" s="1"/>
  <c r="X46" i="33" s="1"/>
  <c r="Y46" i="33" s="1"/>
  <c r="M45" i="33"/>
  <c r="K45" i="33"/>
  <c r="V44" i="33"/>
  <c r="T44" i="33"/>
  <c r="W44" i="33" s="1"/>
  <c r="R44" i="33"/>
  <c r="C45" i="33" s="1"/>
  <c r="X45" i="33" s="1"/>
  <c r="Y45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 s="1"/>
  <c r="R42" i="33"/>
  <c r="C43" i="33" s="1"/>
  <c r="X43" i="33" s="1"/>
  <c r="Y43" i="33" s="1"/>
  <c r="M42" i="33"/>
  <c r="K42" i="33"/>
  <c r="V41" i="33"/>
  <c r="T41" i="33"/>
  <c r="W41" i="33"/>
  <c r="R41" i="33"/>
  <c r="C42" i="33" s="1"/>
  <c r="X42" i="33" s="1"/>
  <c r="Y42" i="33" s="1"/>
  <c r="M41" i="33"/>
  <c r="K41" i="33"/>
  <c r="V40" i="33"/>
  <c r="T40" i="33"/>
  <c r="W40" i="33" s="1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/>
  <c r="R38" i="33"/>
  <c r="C39" i="33" s="1"/>
  <c r="X39" i="33" s="1"/>
  <c r="Y39" i="33" s="1"/>
  <c r="V37" i="33"/>
  <c r="T37" i="33"/>
  <c r="W37" i="33" s="1"/>
  <c r="V36" i="33"/>
  <c r="T36" i="33"/>
  <c r="V35" i="33"/>
  <c r="T35" i="33"/>
  <c r="W35" i="33" s="1"/>
  <c r="V34" i="33"/>
  <c r="T34" i="33"/>
  <c r="W34" i="33" s="1"/>
  <c r="V33" i="33"/>
  <c r="T33" i="33"/>
  <c r="W33" i="33" s="1"/>
  <c r="V32" i="33"/>
  <c r="T32" i="33"/>
  <c r="W32" i="33" s="1"/>
  <c r="V31" i="33"/>
  <c r="T31" i="33"/>
  <c r="V30" i="33"/>
  <c r="T30" i="33"/>
  <c r="W30" i="33" s="1"/>
  <c r="V29" i="33"/>
  <c r="T29" i="33"/>
  <c r="W29" i="33" s="1"/>
  <c r="V28" i="33"/>
  <c r="T28" i="33"/>
  <c r="V27" i="33"/>
  <c r="T27" i="33"/>
  <c r="V26" i="33"/>
  <c r="T26" i="33"/>
  <c r="W26" i="33" s="1"/>
  <c r="V25" i="33"/>
  <c r="T25" i="33"/>
  <c r="W25" i="33" s="1"/>
  <c r="V24" i="33"/>
  <c r="T24" i="33"/>
  <c r="W24" i="33" s="1"/>
  <c r="V23" i="33"/>
  <c r="T23" i="33"/>
  <c r="T22" i="33"/>
  <c r="T21" i="33"/>
  <c r="T20" i="33"/>
  <c r="W20" i="33" s="1"/>
  <c r="T19" i="33"/>
  <c r="W19" i="33" s="1"/>
  <c r="T18" i="33"/>
  <c r="W18" i="33" s="1"/>
  <c r="T17" i="33"/>
  <c r="T16" i="33"/>
  <c r="T15" i="33"/>
  <c r="T14" i="33"/>
  <c r="T13" i="33"/>
  <c r="T12" i="33"/>
  <c r="T11" i="33"/>
  <c r="T10" i="33"/>
  <c r="T9" i="33"/>
  <c r="W9" i="33" s="1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/>
  <c r="R98" i="32"/>
  <c r="C99" i="32" s="1"/>
  <c r="X99" i="32" s="1"/>
  <c r="Y99" i="32" s="1"/>
  <c r="M98" i="32"/>
  <c r="K98" i="32"/>
  <c r="W97" i="32"/>
  <c r="V97" i="32"/>
  <c r="T97" i="32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/>
  <c r="R74" i="32"/>
  <c r="C75" i="32" s="1"/>
  <c r="X75" i="32" s="1"/>
  <c r="Y75" i="32" s="1"/>
  <c r="M74" i="32"/>
  <c r="K74" i="32"/>
  <c r="W73" i="32"/>
  <c r="V73" i="32"/>
  <c r="T73" i="32"/>
  <c r="R73" i="32"/>
  <c r="C74" i="32" s="1"/>
  <c r="X74" i="32" s="1"/>
  <c r="Y74" i="32" s="1"/>
  <c r="M73" i="32"/>
  <c r="K73" i="32"/>
  <c r="V72" i="32"/>
  <c r="T72" i="32"/>
  <c r="W72" i="32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/>
  <c r="R68" i="32"/>
  <c r="C69" i="32" s="1"/>
  <c r="X69" i="32" s="1"/>
  <c r="Y69" i="32" s="1"/>
  <c r="M68" i="32"/>
  <c r="K68" i="32"/>
  <c r="V67" i="32"/>
  <c r="T67" i="32"/>
  <c r="W67" i="32" s="1"/>
  <c r="R67" i="32"/>
  <c r="C68" i="32" s="1"/>
  <c r="X68" i="32" s="1"/>
  <c r="Y68" i="32" s="1"/>
  <c r="M67" i="32"/>
  <c r="K67" i="32"/>
  <c r="V66" i="32"/>
  <c r="T66" i="32"/>
  <c r="W66" i="32"/>
  <c r="R66" i="32"/>
  <c r="C67" i="32" s="1"/>
  <c r="X67" i="32" s="1"/>
  <c r="Y67" i="32" s="1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/>
  <c r="R64" i="32"/>
  <c r="C65" i="32" s="1"/>
  <c r="X65" i="32" s="1"/>
  <c r="Y65" i="32" s="1"/>
  <c r="M64" i="32"/>
  <c r="K64" i="32"/>
  <c r="V63" i="32"/>
  <c r="T63" i="32"/>
  <c r="W63" i="32" s="1"/>
  <c r="R63" i="32"/>
  <c r="C64" i="32" s="1"/>
  <c r="X64" i="32" s="1"/>
  <c r="Y64" i="32" s="1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 s="1"/>
  <c r="X61" i="32" s="1"/>
  <c r="Y61" i="32" s="1"/>
  <c r="M60" i="32"/>
  <c r="K60" i="32"/>
  <c r="V59" i="32"/>
  <c r="T59" i="32"/>
  <c r="W59" i="32"/>
  <c r="R59" i="32"/>
  <c r="C60" i="32" s="1"/>
  <c r="X60" i="32" s="1"/>
  <c r="Y60" i="32" s="1"/>
  <c r="M59" i="32"/>
  <c r="K59" i="32"/>
  <c r="V58" i="32"/>
  <c r="T58" i="32"/>
  <c r="W58" i="32" s="1"/>
  <c r="R58" i="32"/>
  <c r="C59" i="32" s="1"/>
  <c r="X59" i="32" s="1"/>
  <c r="Y59" i="32" s="1"/>
  <c r="M58" i="32"/>
  <c r="K58" i="32"/>
  <c r="V57" i="32"/>
  <c r="T57" i="32"/>
  <c r="W57" i="32" s="1"/>
  <c r="R57" i="32"/>
  <c r="C58" i="32" s="1"/>
  <c r="X58" i="32" s="1"/>
  <c r="Y58" i="32" s="1"/>
  <c r="M57" i="32"/>
  <c r="K57" i="32"/>
  <c r="V56" i="32"/>
  <c r="T56" i="32"/>
  <c r="W56" i="32" s="1"/>
  <c r="R56" i="32"/>
  <c r="C57" i="32" s="1"/>
  <c r="X57" i="32" s="1"/>
  <c r="Y57" i="32" s="1"/>
  <c r="M56" i="32"/>
  <c r="K56" i="32"/>
  <c r="V55" i="32"/>
  <c r="T55" i="32"/>
  <c r="W55" i="32"/>
  <c r="R55" i="32"/>
  <c r="C56" i="32" s="1"/>
  <c r="X56" i="32" s="1"/>
  <c r="Y56" i="32" s="1"/>
  <c r="M55" i="32"/>
  <c r="K55" i="32"/>
  <c r="V54" i="32"/>
  <c r="T54" i="32"/>
  <c r="W54" i="32" s="1"/>
  <c r="R54" i="32"/>
  <c r="C55" i="32" s="1"/>
  <c r="X55" i="32" s="1"/>
  <c r="Y55" i="32" s="1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 s="1"/>
  <c r="R52" i="32"/>
  <c r="C53" i="32" s="1"/>
  <c r="X53" i="32" s="1"/>
  <c r="Y53" i="32" s="1"/>
  <c r="M52" i="32"/>
  <c r="K52" i="32"/>
  <c r="V51" i="32"/>
  <c r="T51" i="32"/>
  <c r="W51" i="32"/>
  <c r="R51" i="32"/>
  <c r="C52" i="32" s="1"/>
  <c r="X52" i="32" s="1"/>
  <c r="Y52" i="32" s="1"/>
  <c r="M51" i="32"/>
  <c r="K51" i="32"/>
  <c r="V50" i="32"/>
  <c r="T50" i="32"/>
  <c r="W50" i="32" s="1"/>
  <c r="R50" i="32"/>
  <c r="C51" i="32" s="1"/>
  <c r="X51" i="32" s="1"/>
  <c r="Y51" i="32" s="1"/>
  <c r="M50" i="32"/>
  <c r="K50" i="32"/>
  <c r="V49" i="32"/>
  <c r="T49" i="32"/>
  <c r="W49" i="32" s="1"/>
  <c r="R49" i="32"/>
  <c r="C50" i="32" s="1"/>
  <c r="X50" i="32" s="1"/>
  <c r="Y50" i="32" s="1"/>
  <c r="M49" i="32"/>
  <c r="K49" i="32"/>
  <c r="V48" i="32"/>
  <c r="T48" i="32"/>
  <c r="W48" i="32" s="1"/>
  <c r="R48" i="32"/>
  <c r="C49" i="32" s="1"/>
  <c r="X49" i="32" s="1"/>
  <c r="Y49" i="32" s="1"/>
  <c r="M48" i="32"/>
  <c r="K48" i="32"/>
  <c r="V47" i="32"/>
  <c r="T47" i="32"/>
  <c r="W47" i="32"/>
  <c r="R47" i="32"/>
  <c r="C48" i="32" s="1"/>
  <c r="X48" i="32" s="1"/>
  <c r="Y48" i="32" s="1"/>
  <c r="M47" i="32"/>
  <c r="K47" i="32"/>
  <c r="V46" i="32"/>
  <c r="T46" i="32"/>
  <c r="W46" i="32" s="1"/>
  <c r="R46" i="32"/>
  <c r="C47" i="32" s="1"/>
  <c r="X47" i="32" s="1"/>
  <c r="Y47" i="32" s="1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 s="1"/>
  <c r="X45" i="32" s="1"/>
  <c r="Y45" i="32" s="1"/>
  <c r="M44" i="32"/>
  <c r="K44" i="32"/>
  <c r="V43" i="32"/>
  <c r="T43" i="32"/>
  <c r="W43" i="32" s="1"/>
  <c r="R43" i="32"/>
  <c r="C44" i="32" s="1"/>
  <c r="X44" i="32" s="1"/>
  <c r="Y44" i="32" s="1"/>
  <c r="M43" i="32"/>
  <c r="K43" i="32"/>
  <c r="V42" i="32"/>
  <c r="T42" i="32"/>
  <c r="W42" i="32"/>
  <c r="R42" i="32"/>
  <c r="C43" i="32" s="1"/>
  <c r="X43" i="32" s="1"/>
  <c r="Y43" i="32" s="1"/>
  <c r="M42" i="32"/>
  <c r="K42" i="32"/>
  <c r="W41" i="32"/>
  <c r="V41" i="32"/>
  <c r="T41" i="32"/>
  <c r="R41" i="32"/>
  <c r="C42" i="32" s="1"/>
  <c r="X42" i="32" s="1"/>
  <c r="Y42" i="32" s="1"/>
  <c r="M41" i="32"/>
  <c r="K41" i="32"/>
  <c r="V40" i="32"/>
  <c r="T40" i="32"/>
  <c r="W40" i="32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R38" i="32"/>
  <c r="C39" i="32" s="1"/>
  <c r="X39" i="32" s="1"/>
  <c r="Y39" i="32" s="1"/>
  <c r="V37" i="32"/>
  <c r="T37" i="32"/>
  <c r="W37" i="32" s="1"/>
  <c r="V36" i="32"/>
  <c r="T36" i="32"/>
  <c r="V35" i="32"/>
  <c r="T35" i="32"/>
  <c r="W35" i="32" s="1"/>
  <c r="V34" i="32"/>
  <c r="T34" i="32"/>
  <c r="W34" i="32" s="1"/>
  <c r="V33" i="32"/>
  <c r="T33" i="32"/>
  <c r="W33" i="32" s="1"/>
  <c r="V32" i="32"/>
  <c r="T32" i="32"/>
  <c r="W32" i="32" s="1"/>
  <c r="V31" i="32"/>
  <c r="T31" i="32"/>
  <c r="V30" i="32"/>
  <c r="T30" i="32"/>
  <c r="W30" i="32" s="1"/>
  <c r="V29" i="32"/>
  <c r="T29" i="32"/>
  <c r="W29" i="32"/>
  <c r="V28" i="32"/>
  <c r="T28" i="32"/>
  <c r="V27" i="32"/>
  <c r="T27" i="32"/>
  <c r="V26" i="32"/>
  <c r="T26" i="32"/>
  <c r="W26" i="32" s="1"/>
  <c r="V25" i="32"/>
  <c r="T25" i="32"/>
  <c r="W25" i="32" s="1"/>
  <c r="V24" i="32"/>
  <c r="T24" i="32"/>
  <c r="W24" i="32" s="1"/>
  <c r="V23" i="32"/>
  <c r="T23" i="32"/>
  <c r="T22" i="32"/>
  <c r="T21" i="32"/>
  <c r="T20" i="32"/>
  <c r="T19" i="32"/>
  <c r="W19" i="32" s="1"/>
  <c r="T18" i="32"/>
  <c r="T17" i="32"/>
  <c r="T16" i="32"/>
  <c r="T15" i="32"/>
  <c r="T14" i="32"/>
  <c r="T13" i="32"/>
  <c r="T12" i="32"/>
  <c r="T11" i="32"/>
  <c r="T10" i="32"/>
  <c r="T9" i="32"/>
  <c r="W9" i="32" s="1"/>
  <c r="C9" i="32"/>
  <c r="K9" i="32" s="1"/>
  <c r="M9" i="32" s="1"/>
  <c r="V108" i="31"/>
  <c r="T108" i="31"/>
  <c r="W108" i="31"/>
  <c r="R108" i="31"/>
  <c r="M108" i="31"/>
  <c r="K108" i="31"/>
  <c r="W107" i="31"/>
  <c r="V107" i="31"/>
  <c r="T107" i="31"/>
  <c r="R107" i="31"/>
  <c r="C108" i="31" s="1"/>
  <c r="X108" i="31" s="1"/>
  <c r="Y108" i="31" s="1"/>
  <c r="M107" i="31"/>
  <c r="K107" i="31"/>
  <c r="V106" i="31"/>
  <c r="T106" i="31"/>
  <c r="W106" i="3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 s="1"/>
  <c r="X104" i="31" s="1"/>
  <c r="Y104" i="31" s="1"/>
  <c r="M103" i="31"/>
  <c r="K103" i="31"/>
  <c r="V102" i="31"/>
  <c r="T102" i="31"/>
  <c r="W102" i="3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W83" i="31"/>
  <c r="V83" i="31"/>
  <c r="T83" i="31"/>
  <c r="R83" i="31"/>
  <c r="C84" i="31" s="1"/>
  <c r="X84" i="31" s="1"/>
  <c r="Y84" i="31" s="1"/>
  <c r="M83" i="31"/>
  <c r="K83" i="31"/>
  <c r="V82" i="31"/>
  <c r="T82" i="31"/>
  <c r="W82" i="3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W75" i="31"/>
  <c r="V75" i="31"/>
  <c r="T75" i="31"/>
  <c r="R75" i="31"/>
  <c r="C76" i="31" s="1"/>
  <c r="X76" i="31" s="1"/>
  <c r="Y76" i="31" s="1"/>
  <c r="M75" i="31"/>
  <c r="K75" i="31"/>
  <c r="V74" i="31"/>
  <c r="T74" i="31"/>
  <c r="W74" i="3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/>
  <c r="R70" i="31"/>
  <c r="C71" i="31" s="1"/>
  <c r="X71" i="31" s="1"/>
  <c r="Y71" i="31" s="1"/>
  <c r="M70" i="31"/>
  <c r="K70" i="31"/>
  <c r="V69" i="31"/>
  <c r="T69" i="31"/>
  <c r="W69" i="31" s="1"/>
  <c r="R69" i="31"/>
  <c r="C70" i="31" s="1"/>
  <c r="X70" i="31" s="1"/>
  <c r="Y70" i="31" s="1"/>
  <c r="M69" i="31"/>
  <c r="K69" i="31"/>
  <c r="V68" i="31"/>
  <c r="T68" i="31"/>
  <c r="W68" i="31"/>
  <c r="R68" i="31"/>
  <c r="C69" i="31" s="1"/>
  <c r="X69" i="31" s="1"/>
  <c r="Y69" i="31" s="1"/>
  <c r="M68" i="31"/>
  <c r="K68" i="31"/>
  <c r="W67" i="31"/>
  <c r="V67" i="31"/>
  <c r="T67" i="31"/>
  <c r="R67" i="31"/>
  <c r="C68" i="31" s="1"/>
  <c r="X68" i="31" s="1"/>
  <c r="Y68" i="31" s="1"/>
  <c r="M67" i="31"/>
  <c r="K67" i="31"/>
  <c r="V66" i="31"/>
  <c r="T66" i="31"/>
  <c r="W66" i="31"/>
  <c r="R66" i="31"/>
  <c r="C67" i="31" s="1"/>
  <c r="X67" i="31" s="1"/>
  <c r="Y67" i="31" s="1"/>
  <c r="M66" i="31"/>
  <c r="K66" i="31"/>
  <c r="V65" i="31"/>
  <c r="T65" i="31"/>
  <c r="W65" i="31" s="1"/>
  <c r="R65" i="31"/>
  <c r="C66" i="31" s="1"/>
  <c r="X66" i="31" s="1"/>
  <c r="Y66" i="31" s="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 s="1"/>
  <c r="X64" i="31" s="1"/>
  <c r="Y64" i="31" s="1"/>
  <c r="M63" i="31"/>
  <c r="K63" i="31"/>
  <c r="V62" i="31"/>
  <c r="T62" i="31"/>
  <c r="W62" i="31"/>
  <c r="R62" i="31"/>
  <c r="C63" i="31" s="1"/>
  <c r="X63" i="31" s="1"/>
  <c r="Y63" i="31" s="1"/>
  <c r="M62" i="31"/>
  <c r="K62" i="31"/>
  <c r="V61" i="31"/>
  <c r="T61" i="31"/>
  <c r="W61" i="31" s="1"/>
  <c r="R61" i="31"/>
  <c r="C62" i="31" s="1"/>
  <c r="X62" i="31" s="1"/>
  <c r="Y62" i="31" s="1"/>
  <c r="M61" i="31"/>
  <c r="K61" i="31"/>
  <c r="V60" i="31"/>
  <c r="T60" i="31"/>
  <c r="W60" i="31"/>
  <c r="R60" i="31"/>
  <c r="C61" i="31" s="1"/>
  <c r="X61" i="31" s="1"/>
  <c r="Y61" i="31" s="1"/>
  <c r="M60" i="31"/>
  <c r="K60" i="31"/>
  <c r="W59" i="31"/>
  <c r="V59" i="31"/>
  <c r="T59" i="31"/>
  <c r="R59" i="31"/>
  <c r="C60" i="31" s="1"/>
  <c r="X60" i="31" s="1"/>
  <c r="Y60" i="31" s="1"/>
  <c r="M59" i="31"/>
  <c r="K59" i="31"/>
  <c r="V58" i="31"/>
  <c r="T58" i="31"/>
  <c r="W58" i="31"/>
  <c r="R58" i="31"/>
  <c r="C59" i="31" s="1"/>
  <c r="X59" i="31" s="1"/>
  <c r="Y59" i="31" s="1"/>
  <c r="M58" i="31"/>
  <c r="K58" i="31"/>
  <c r="V57" i="31"/>
  <c r="T57" i="31"/>
  <c r="W57" i="31" s="1"/>
  <c r="R57" i="31"/>
  <c r="C58" i="31" s="1"/>
  <c r="X58" i="31" s="1"/>
  <c r="Y58" i="31" s="1"/>
  <c r="M57" i="31"/>
  <c r="K57" i="31"/>
  <c r="V56" i="31"/>
  <c r="T56" i="31"/>
  <c r="W56" i="31" s="1"/>
  <c r="R56" i="31"/>
  <c r="C57" i="31" s="1"/>
  <c r="X57" i="31" s="1"/>
  <c r="Y57" i="31" s="1"/>
  <c r="M56" i="31"/>
  <c r="K56" i="31"/>
  <c r="V55" i="31"/>
  <c r="T55" i="31"/>
  <c r="W55" i="31" s="1"/>
  <c r="R55" i="31"/>
  <c r="C56" i="31" s="1"/>
  <c r="X56" i="31" s="1"/>
  <c r="Y56" i="31" s="1"/>
  <c r="M55" i="31"/>
  <c r="K55" i="31"/>
  <c r="V54" i="31"/>
  <c r="T54" i="31"/>
  <c r="W54" i="31"/>
  <c r="R54" i="31"/>
  <c r="C55" i="31" s="1"/>
  <c r="X55" i="31" s="1"/>
  <c r="Y55" i="31" s="1"/>
  <c r="M54" i="31"/>
  <c r="K54" i="31"/>
  <c r="V53" i="31"/>
  <c r="T53" i="31"/>
  <c r="W53" i="31" s="1"/>
  <c r="R53" i="31"/>
  <c r="C54" i="31" s="1"/>
  <c r="X54" i="31" s="1"/>
  <c r="Y54" i="31" s="1"/>
  <c r="M53" i="31"/>
  <c r="K53" i="31"/>
  <c r="V52" i="31"/>
  <c r="T52" i="31"/>
  <c r="W52" i="31"/>
  <c r="R52" i="31"/>
  <c r="C53" i="31" s="1"/>
  <c r="X53" i="31" s="1"/>
  <c r="Y53" i="31" s="1"/>
  <c r="M52" i="31"/>
  <c r="K52" i="31"/>
  <c r="W51" i="31"/>
  <c r="V51" i="31"/>
  <c r="T51" i="31"/>
  <c r="R51" i="31"/>
  <c r="C52" i="31" s="1"/>
  <c r="X52" i="31" s="1"/>
  <c r="Y52" i="31" s="1"/>
  <c r="M51" i="31"/>
  <c r="K51" i="31"/>
  <c r="V50" i="31"/>
  <c r="T50" i="31"/>
  <c r="W50" i="31"/>
  <c r="R50" i="31"/>
  <c r="C51" i="31" s="1"/>
  <c r="X51" i="31" s="1"/>
  <c r="Y51" i="31" s="1"/>
  <c r="M50" i="31"/>
  <c r="K50" i="31"/>
  <c r="V49" i="31"/>
  <c r="T49" i="31"/>
  <c r="W49" i="31" s="1"/>
  <c r="R49" i="31"/>
  <c r="C50" i="31" s="1"/>
  <c r="X50" i="31" s="1"/>
  <c r="Y50" i="31" s="1"/>
  <c r="M49" i="31"/>
  <c r="K49" i="31"/>
  <c r="V48" i="31"/>
  <c r="T48" i="31"/>
  <c r="W48" i="31" s="1"/>
  <c r="R48" i="31"/>
  <c r="C49" i="31" s="1"/>
  <c r="X49" i="31" s="1"/>
  <c r="Y49" i="31" s="1"/>
  <c r="M48" i="31"/>
  <c r="K48" i="31"/>
  <c r="V47" i="31"/>
  <c r="T47" i="31"/>
  <c r="W47" i="31" s="1"/>
  <c r="R47" i="31"/>
  <c r="C48" i="31" s="1"/>
  <c r="X48" i="31" s="1"/>
  <c r="Y48" i="31" s="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 s="1"/>
  <c r="X46" i="31" s="1"/>
  <c r="Y46" i="31" s="1"/>
  <c r="M45" i="31"/>
  <c r="K45" i="31"/>
  <c r="V44" i="31"/>
  <c r="T44" i="31"/>
  <c r="W44" i="31" s="1"/>
  <c r="R44" i="31"/>
  <c r="C45" i="31" s="1"/>
  <c r="X45" i="31" s="1"/>
  <c r="Y45" i="31" s="1"/>
  <c r="M44" i="31"/>
  <c r="K44" i="31"/>
  <c r="V43" i="31"/>
  <c r="T43" i="31"/>
  <c r="W43" i="31" s="1"/>
  <c r="R43" i="31"/>
  <c r="C44" i="31" s="1"/>
  <c r="X44" i="31" s="1"/>
  <c r="Y44" i="31" s="1"/>
  <c r="M43" i="31"/>
  <c r="K43" i="31"/>
  <c r="V42" i="31"/>
  <c r="T42" i="31"/>
  <c r="W42" i="31"/>
  <c r="R42" i="31"/>
  <c r="C43" i="31" s="1"/>
  <c r="X43" i="31" s="1"/>
  <c r="Y43" i="31" s="1"/>
  <c r="M42" i="31"/>
  <c r="K42" i="31"/>
  <c r="V41" i="31"/>
  <c r="T41" i="31"/>
  <c r="W41" i="31" s="1"/>
  <c r="R41" i="31"/>
  <c r="C42" i="31" s="1"/>
  <c r="X42" i="31" s="1"/>
  <c r="Y42" i="31" s="1"/>
  <c r="M41" i="31"/>
  <c r="K41" i="31"/>
  <c r="V40" i="31"/>
  <c r="T40" i="31"/>
  <c r="W40" i="31" s="1"/>
  <c r="R40" i="31"/>
  <c r="C41" i="31" s="1"/>
  <c r="X41" i="31" s="1"/>
  <c r="Y41" i="31" s="1"/>
  <c r="M40" i="31"/>
  <c r="K40" i="31"/>
  <c r="V39" i="31"/>
  <c r="T39" i="31"/>
  <c r="W39" i="31" s="1"/>
  <c r="R39" i="31"/>
  <c r="C40" i="31" s="1"/>
  <c r="X40" i="31" s="1"/>
  <c r="Y40" i="31" s="1"/>
  <c r="M39" i="31"/>
  <c r="K39" i="31"/>
  <c r="V38" i="31"/>
  <c r="T38" i="31"/>
  <c r="W38" i="31" s="1"/>
  <c r="R38" i="31"/>
  <c r="C39" i="31" s="1"/>
  <c r="X39" i="31" s="1"/>
  <c r="Y39" i="31" s="1"/>
  <c r="V37" i="31"/>
  <c r="T37" i="31"/>
  <c r="W37" i="31" s="1"/>
  <c r="V36" i="31"/>
  <c r="T36" i="31"/>
  <c r="V35" i="31"/>
  <c r="T35" i="31"/>
  <c r="V34" i="31"/>
  <c r="T34" i="31"/>
  <c r="W34" i="31" s="1"/>
  <c r="V33" i="31"/>
  <c r="T33" i="31"/>
  <c r="W33" i="31" s="1"/>
  <c r="V32" i="31"/>
  <c r="T32" i="31"/>
  <c r="W32" i="31" s="1"/>
  <c r="V31" i="31"/>
  <c r="T31" i="31"/>
  <c r="V30" i="31"/>
  <c r="T30" i="31"/>
  <c r="V29" i="31"/>
  <c r="T29" i="31"/>
  <c r="W29" i="31" s="1"/>
  <c r="V28" i="31"/>
  <c r="T28" i="31"/>
  <c r="V27" i="31"/>
  <c r="T27" i="31"/>
  <c r="V26" i="31"/>
  <c r="T26" i="31"/>
  <c r="W26" i="31" s="1"/>
  <c r="V25" i="31"/>
  <c r="T25" i="31"/>
  <c r="V24" i="31"/>
  <c r="T24" i="31"/>
  <c r="V23" i="31"/>
  <c r="T23" i="31"/>
  <c r="T22" i="31"/>
  <c r="T21" i="31"/>
  <c r="V21" i="31" s="1"/>
  <c r="T20" i="31"/>
  <c r="T19" i="31"/>
  <c r="W19" i="31" s="1"/>
  <c r="T18" i="31"/>
  <c r="T17" i="31"/>
  <c r="T16" i="31"/>
  <c r="T15" i="31"/>
  <c r="T14" i="31"/>
  <c r="T13" i="31"/>
  <c r="T12" i="31"/>
  <c r="T11" i="31"/>
  <c r="T10" i="31"/>
  <c r="T9" i="31"/>
  <c r="W9" i="31" s="1"/>
  <c r="C9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 s="1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C103" i="17" s="1"/>
  <c r="T102" i="17"/>
  <c r="R103" i="17"/>
  <c r="C104" i="17"/>
  <c r="T103" i="17"/>
  <c r="R104" i="17"/>
  <c r="C105" i="17" s="1"/>
  <c r="T104" i="17"/>
  <c r="R105" i="17"/>
  <c r="T105" i="17"/>
  <c r="R106" i="17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 s="1"/>
  <c r="L2" i="17"/>
  <c r="W21" i="33" l="1"/>
  <c r="W27" i="31"/>
  <c r="W28" i="31" s="1"/>
  <c r="W27" i="32"/>
  <c r="W28" i="32" s="1"/>
  <c r="W31" i="33"/>
  <c r="W30" i="31"/>
  <c r="W31" i="31" s="1"/>
  <c r="W35" i="31"/>
  <c r="W36" i="31" s="1"/>
  <c r="W36" i="32"/>
  <c r="W27" i="33"/>
  <c r="W28" i="33" s="1"/>
  <c r="V22" i="31"/>
  <c r="W23" i="32"/>
  <c r="W31" i="32"/>
  <c r="W23" i="31"/>
  <c r="W24" i="31" s="1"/>
  <c r="W25" i="31"/>
  <c r="W20" i="31"/>
  <c r="W21" i="31" s="1"/>
  <c r="W22" i="31" s="1"/>
  <c r="V16" i="31"/>
  <c r="W21" i="32"/>
  <c r="W22" i="32" s="1"/>
  <c r="W20" i="32"/>
  <c r="W36" i="33"/>
  <c r="W22" i="33"/>
  <c r="W23" i="33" s="1"/>
  <c r="V18" i="31"/>
  <c r="V19" i="31" s="1"/>
  <c r="V20" i="31" s="1"/>
  <c r="V18" i="32"/>
  <c r="V19" i="32" s="1"/>
  <c r="V20" i="32" s="1"/>
  <c r="V21" i="32" s="1"/>
  <c r="V22" i="32" s="1"/>
  <c r="V17" i="31"/>
  <c r="W10" i="32"/>
  <c r="V9" i="32"/>
  <c r="V10" i="32" s="1"/>
  <c r="V11" i="32" s="1"/>
  <c r="W10" i="31"/>
  <c r="R9" i="31"/>
  <c r="C10" i="31" s="1"/>
  <c r="K10" i="31" s="1"/>
  <c r="M10" i="31" s="1"/>
  <c r="R9" i="32"/>
  <c r="C10" i="32" s="1"/>
  <c r="K10" i="32" s="1"/>
  <c r="M10" i="32" s="1"/>
  <c r="W11" i="32"/>
  <c r="W12" i="32" s="1"/>
  <c r="W13" i="32" s="1"/>
  <c r="W14" i="32" s="1"/>
  <c r="W15" i="32" s="1"/>
  <c r="W16" i="32" s="1"/>
  <c r="W17" i="32" s="1"/>
  <c r="W18" i="32" s="1"/>
  <c r="W10" i="33"/>
  <c r="W11" i="33" s="1"/>
  <c r="W12" i="33" s="1"/>
  <c r="W13" i="33" s="1"/>
  <c r="W14" i="33" s="1"/>
  <c r="W15" i="33" s="1"/>
  <c r="W16" i="33" s="1"/>
  <c r="W17" i="33" s="1"/>
  <c r="H4" i="32"/>
  <c r="H4" i="31"/>
  <c r="V9" i="31"/>
  <c r="V10" i="31" s="1"/>
  <c r="V11" i="31" s="1"/>
  <c r="V12" i="31" s="1"/>
  <c r="V13" i="31" s="1"/>
  <c r="V14" i="31" s="1"/>
  <c r="V15" i="31" s="1"/>
  <c r="H4" i="33"/>
  <c r="V18" i="33"/>
  <c r="V19" i="33" s="1"/>
  <c r="V20" i="33" s="1"/>
  <c r="V21" i="33" s="1"/>
  <c r="V22" i="33" s="1"/>
  <c r="V9" i="33"/>
  <c r="V10" i="33" s="1"/>
  <c r="V11" i="33" s="1"/>
  <c r="V12" i="33" s="1"/>
  <c r="V13" i="33" s="1"/>
  <c r="V14" i="33" s="1"/>
  <c r="V15" i="33" s="1"/>
  <c r="V16" i="33" s="1"/>
  <c r="V17" i="33" s="1"/>
  <c r="R9" i="33"/>
  <c r="C10" i="33" s="1"/>
  <c r="K10" i="33" s="1"/>
  <c r="M10" i="33" s="1"/>
  <c r="C10" i="17"/>
  <c r="T9" i="17"/>
  <c r="H4" i="17" s="1"/>
  <c r="D4" i="17"/>
  <c r="G5" i="17"/>
  <c r="E5" i="17"/>
  <c r="C5" i="17"/>
  <c r="W11" i="31"/>
  <c r="W12" i="31" s="1"/>
  <c r="W13" i="31" s="1"/>
  <c r="W14" i="31" s="1"/>
  <c r="W15" i="31" s="1"/>
  <c r="W16" i="31" s="1"/>
  <c r="W17" i="31" s="1"/>
  <c r="W18" i="31" s="1"/>
  <c r="R10" i="32" l="1"/>
  <c r="C11" i="32" s="1"/>
  <c r="K11" i="32" s="1"/>
  <c r="M11" i="32" s="1"/>
  <c r="R11" i="32" s="1"/>
  <c r="P5" i="31"/>
  <c r="X10" i="32"/>
  <c r="V12" i="32"/>
  <c r="V13" i="32" s="1"/>
  <c r="V14" i="32" s="1"/>
  <c r="V15" i="32" s="1"/>
  <c r="V16" i="32" s="1"/>
  <c r="V17" i="32" s="1"/>
  <c r="P5" i="32"/>
  <c r="X10" i="33"/>
  <c r="R10" i="33"/>
  <c r="C11" i="33" s="1"/>
  <c r="K11" i="33" s="1"/>
  <c r="M11" i="33" s="1"/>
  <c r="P5" i="33"/>
  <c r="L5" i="31"/>
  <c r="L5" i="33"/>
  <c r="I5" i="17"/>
  <c r="L4" i="17"/>
  <c r="P4" i="17"/>
  <c r="X10" i="31"/>
  <c r="R10" i="31"/>
  <c r="X11" i="32" l="1"/>
  <c r="Y11" i="32" s="1"/>
  <c r="L5" i="32"/>
  <c r="R11" i="33"/>
  <c r="C12" i="33" s="1"/>
  <c r="X11" i="33"/>
  <c r="Y11" i="33" s="1"/>
  <c r="C12" i="32"/>
  <c r="C11" i="31"/>
  <c r="K11" i="31" s="1"/>
  <c r="M11" i="31" s="1"/>
  <c r="R12" i="32" l="1"/>
  <c r="C13" i="32" s="1"/>
  <c r="K13" i="32" s="1"/>
  <c r="M13" i="32" s="1"/>
  <c r="R12" i="33"/>
  <c r="C13" i="33" s="1"/>
  <c r="K13" i="33" s="1"/>
  <c r="M13" i="33" s="1"/>
  <c r="X12" i="33"/>
  <c r="Y12" i="33" s="1"/>
  <c r="R11" i="31"/>
  <c r="X11" i="31"/>
  <c r="Y11" i="31" s="1"/>
  <c r="X12" i="32"/>
  <c r="Y12" i="32" s="1"/>
  <c r="R13" i="32" l="1"/>
  <c r="C14" i="32" s="1"/>
  <c r="K14" i="32" s="1"/>
  <c r="M14" i="32" s="1"/>
  <c r="R13" i="33"/>
  <c r="C14" i="33" s="1"/>
  <c r="K14" i="33" s="1"/>
  <c r="M14" i="33" s="1"/>
  <c r="X13" i="32"/>
  <c r="Y13" i="32" s="1"/>
  <c r="X13" i="33"/>
  <c r="Y13" i="33" s="1"/>
  <c r="C12" i="31"/>
  <c r="R12" i="31" l="1"/>
  <c r="C13" i="31" s="1"/>
  <c r="K13" i="31" s="1"/>
  <c r="M13" i="31" s="1"/>
  <c r="X14" i="32"/>
  <c r="Y14" i="32" s="1"/>
  <c r="R14" i="32"/>
  <c r="X14" i="33"/>
  <c r="Y14" i="33" s="1"/>
  <c r="R14" i="33"/>
  <c r="X12" i="31"/>
  <c r="Y12" i="31" s="1"/>
  <c r="R13" i="31" l="1"/>
  <c r="C14" i="31" s="1"/>
  <c r="K14" i="31" s="1"/>
  <c r="M14" i="31" s="1"/>
  <c r="X13" i="31"/>
  <c r="Y13" i="31" s="1"/>
  <c r="C15" i="32"/>
  <c r="K15" i="32" s="1"/>
  <c r="M15" i="32" s="1"/>
  <c r="C15" i="33"/>
  <c r="K15" i="33" s="1"/>
  <c r="M15" i="33" s="1"/>
  <c r="R14" i="31" l="1"/>
  <c r="C15" i="31" s="1"/>
  <c r="K15" i="31" s="1"/>
  <c r="M15" i="31" s="1"/>
  <c r="R15" i="32"/>
  <c r="X15" i="33"/>
  <c r="Y15" i="33" s="1"/>
  <c r="R15" i="33"/>
  <c r="X14" i="31"/>
  <c r="Y14" i="31" s="1"/>
  <c r="X15" i="32"/>
  <c r="Y15" i="32" s="1"/>
  <c r="R15" i="31" l="1"/>
  <c r="C16" i="32"/>
  <c r="C16" i="33"/>
  <c r="X15" i="31"/>
  <c r="Y15" i="31" s="1"/>
  <c r="C16" i="31" l="1"/>
  <c r="R16" i="32"/>
  <c r="X16" i="32"/>
  <c r="Y16" i="32" s="1"/>
  <c r="X16" i="33"/>
  <c r="Y16" i="33" s="1"/>
  <c r="R16" i="33"/>
  <c r="X16" i="31" l="1"/>
  <c r="Y16" i="31" s="1"/>
  <c r="R16" i="31"/>
  <c r="C17" i="32"/>
  <c r="C17" i="33"/>
  <c r="K17" i="33" s="1"/>
  <c r="M17" i="33" s="1"/>
  <c r="K17" i="32" l="1"/>
  <c r="M17" i="32" s="1"/>
  <c r="R17" i="32" s="1"/>
  <c r="C18" i="32" s="1"/>
  <c r="R18" i="32"/>
  <c r="C19" i="32" s="1"/>
  <c r="K19" i="32" s="1"/>
  <c r="M19" i="32" s="1"/>
  <c r="X17" i="33"/>
  <c r="Y17" i="33" s="1"/>
  <c r="R17" i="33"/>
  <c r="C17" i="31"/>
  <c r="X17" i="32"/>
  <c r="Y17" i="32" s="1"/>
  <c r="R17" i="31" l="1"/>
  <c r="C18" i="31" s="1"/>
  <c r="K17" i="31"/>
  <c r="M17" i="31" s="1"/>
  <c r="X18" i="32"/>
  <c r="Y18" i="32" s="1"/>
  <c r="R18" i="31"/>
  <c r="C19" i="31" s="1"/>
  <c r="K19" i="31" s="1"/>
  <c r="M19" i="31" s="1"/>
  <c r="X19" i="32"/>
  <c r="Y19" i="32" s="1"/>
  <c r="R19" i="32"/>
  <c r="C18" i="33"/>
  <c r="X17" i="31"/>
  <c r="Y17" i="31" s="1"/>
  <c r="X18" i="31" l="1"/>
  <c r="Y18" i="31" s="1"/>
  <c r="R19" i="31"/>
  <c r="C20" i="31" s="1"/>
  <c r="C20" i="32"/>
  <c r="X18" i="33"/>
  <c r="Y18" i="33" s="1"/>
  <c r="R18" i="33"/>
  <c r="X19" i="31" l="1"/>
  <c r="Y19" i="31" s="1"/>
  <c r="R20" i="31"/>
  <c r="X20" i="32"/>
  <c r="Y20" i="32" s="1"/>
  <c r="R20" i="32"/>
  <c r="C19" i="33"/>
  <c r="K19" i="33" s="1"/>
  <c r="M19" i="33" s="1"/>
  <c r="X20" i="31" l="1"/>
  <c r="Y20" i="31" s="1"/>
  <c r="C21" i="31"/>
  <c r="K21" i="31" s="1"/>
  <c r="M21" i="31" s="1"/>
  <c r="C21" i="32"/>
  <c r="K21" i="32" s="1"/>
  <c r="M21" i="32" s="1"/>
  <c r="X19" i="33"/>
  <c r="Y19" i="33" s="1"/>
  <c r="R19" i="33"/>
  <c r="X21" i="31" l="1"/>
  <c r="Y21" i="31" s="1"/>
  <c r="R21" i="31"/>
  <c r="X21" i="32"/>
  <c r="Y21" i="32" s="1"/>
  <c r="R21" i="32"/>
  <c r="C20" i="33"/>
  <c r="C22" i="31" l="1"/>
  <c r="K22" i="31" s="1"/>
  <c r="M22" i="31" s="1"/>
  <c r="C22" i="32"/>
  <c r="K22" i="32" s="1"/>
  <c r="M22" i="32" s="1"/>
  <c r="X20" i="33"/>
  <c r="Y20" i="33" s="1"/>
  <c r="R20" i="33"/>
  <c r="X22" i="31" l="1"/>
  <c r="Y22" i="31" s="1"/>
  <c r="R22" i="31"/>
  <c r="X22" i="32"/>
  <c r="Y22" i="32" s="1"/>
  <c r="R22" i="32"/>
  <c r="C21" i="33"/>
  <c r="K21" i="33" s="1"/>
  <c r="M21" i="33" s="1"/>
  <c r="C23" i="31" l="1"/>
  <c r="K23" i="31" s="1"/>
  <c r="M23" i="31" s="1"/>
  <c r="C23" i="32"/>
  <c r="K23" i="32" s="1"/>
  <c r="M23" i="32" s="1"/>
  <c r="X21" i="33"/>
  <c r="Y21" i="33" s="1"/>
  <c r="R21" i="33"/>
  <c r="X23" i="31" l="1"/>
  <c r="Y23" i="31" s="1"/>
  <c r="R23" i="31"/>
  <c r="C24" i="31" s="1"/>
  <c r="K24" i="31" s="1"/>
  <c r="M24" i="31" s="1"/>
  <c r="X23" i="32"/>
  <c r="Y23" i="32" s="1"/>
  <c r="R23" i="32"/>
  <c r="C24" i="32" s="1"/>
  <c r="K24" i="32" s="1"/>
  <c r="M24" i="32" s="1"/>
  <c r="C22" i="33"/>
  <c r="K22" i="33" s="1"/>
  <c r="M22" i="33" s="1"/>
  <c r="X24" i="31" l="1"/>
  <c r="Y24" i="31" s="1"/>
  <c r="R24" i="31"/>
  <c r="C25" i="31" s="1"/>
  <c r="X24" i="32"/>
  <c r="Y24" i="32" s="1"/>
  <c r="R24" i="32"/>
  <c r="C25" i="32" s="1"/>
  <c r="X22" i="33"/>
  <c r="Y22" i="33" s="1"/>
  <c r="R22" i="33"/>
  <c r="C23" i="33" s="1"/>
  <c r="K23" i="33" s="1"/>
  <c r="M23" i="33" s="1"/>
  <c r="X25" i="31" l="1"/>
  <c r="Y25" i="31" s="1"/>
  <c r="R25" i="31"/>
  <c r="C26" i="31" s="1"/>
  <c r="X25" i="32"/>
  <c r="Y25" i="32" s="1"/>
  <c r="R25" i="32"/>
  <c r="C26" i="32" s="1"/>
  <c r="X23" i="33"/>
  <c r="Y23" i="33" s="1"/>
  <c r="R23" i="33"/>
  <c r="C24" i="33" s="1"/>
  <c r="K24" i="33" s="1"/>
  <c r="M24" i="33" s="1"/>
  <c r="X26" i="31" l="1"/>
  <c r="Y26" i="31" s="1"/>
  <c r="R26" i="31"/>
  <c r="X26" i="32"/>
  <c r="Y26" i="32" s="1"/>
  <c r="R26" i="32"/>
  <c r="X24" i="33"/>
  <c r="Y24" i="33" s="1"/>
  <c r="R24" i="33"/>
  <c r="C25" i="33" s="1"/>
  <c r="C27" i="31" l="1"/>
  <c r="R27" i="31" s="1"/>
  <c r="C28" i="31" s="1"/>
  <c r="C27" i="32"/>
  <c r="R27" i="32" s="1"/>
  <c r="C28" i="32" s="1"/>
  <c r="X25" i="33"/>
  <c r="Y25" i="33" s="1"/>
  <c r="R25" i="33"/>
  <c r="C26" i="33" s="1"/>
  <c r="R28" i="31" l="1"/>
  <c r="C29" i="31" s="1"/>
  <c r="R28" i="32"/>
  <c r="X28" i="32"/>
  <c r="Y28" i="32" s="1"/>
  <c r="X27" i="31"/>
  <c r="Y27" i="31" s="1"/>
  <c r="X27" i="32"/>
  <c r="Y27" i="32" s="1"/>
  <c r="X26" i="33"/>
  <c r="Y26" i="33" s="1"/>
  <c r="R26" i="33"/>
  <c r="R29" i="31" l="1"/>
  <c r="C30" i="31" s="1"/>
  <c r="X28" i="31"/>
  <c r="Y28" i="31" s="1"/>
  <c r="C29" i="32"/>
  <c r="C27" i="33"/>
  <c r="X27" i="33" l="1"/>
  <c r="Y27" i="33" s="1"/>
  <c r="R27" i="33"/>
  <c r="X29" i="31"/>
  <c r="Y29" i="31" s="1"/>
  <c r="R30" i="31"/>
  <c r="C31" i="31" s="1"/>
  <c r="X30" i="31"/>
  <c r="Y30" i="31" s="1"/>
  <c r="R29" i="32"/>
  <c r="X29" i="32"/>
  <c r="Y29" i="32" s="1"/>
  <c r="C28" i="33" l="1"/>
  <c r="R31" i="31"/>
  <c r="C32" i="31" s="1"/>
  <c r="X31" i="31"/>
  <c r="Y31" i="31" s="1"/>
  <c r="C30" i="32"/>
  <c r="X28" i="33" l="1"/>
  <c r="Y28" i="33" s="1"/>
  <c r="R28" i="33"/>
  <c r="R32" i="31"/>
  <c r="C33" i="31" s="1"/>
  <c r="X32" i="31"/>
  <c r="Y32" i="31" s="1"/>
  <c r="R30" i="32"/>
  <c r="X30" i="32"/>
  <c r="Y30" i="32" s="1"/>
  <c r="C29" i="33" l="1"/>
  <c r="R33" i="31"/>
  <c r="C34" i="31" s="1"/>
  <c r="X33" i="31"/>
  <c r="Y33" i="31" s="1"/>
  <c r="C31" i="32"/>
  <c r="X29" i="33" l="1"/>
  <c r="Y29" i="33" s="1"/>
  <c r="R29" i="33"/>
  <c r="R34" i="31"/>
  <c r="C35" i="31" s="1"/>
  <c r="X34" i="31"/>
  <c r="Y34" i="31" s="1"/>
  <c r="R31" i="32"/>
  <c r="X31" i="32"/>
  <c r="Y31" i="32" s="1"/>
  <c r="C30" i="33" l="1"/>
  <c r="R35" i="31"/>
  <c r="C36" i="31" s="1"/>
  <c r="X35" i="31"/>
  <c r="Y35" i="31" s="1"/>
  <c r="C32" i="32"/>
  <c r="X30" i="33" l="1"/>
  <c r="Y30" i="33" s="1"/>
  <c r="R30" i="33"/>
  <c r="R36" i="31"/>
  <c r="C37" i="31" s="1"/>
  <c r="X36" i="31"/>
  <c r="Y36" i="31" s="1"/>
  <c r="R32" i="32"/>
  <c r="X32" i="32"/>
  <c r="Y32" i="32" s="1"/>
  <c r="C31" i="33" l="1"/>
  <c r="R37" i="31"/>
  <c r="X37" i="31"/>
  <c r="Y37" i="31" s="1"/>
  <c r="C33" i="32"/>
  <c r="X31" i="33" l="1"/>
  <c r="Y31" i="33" s="1"/>
  <c r="R31" i="33"/>
  <c r="C38" i="31"/>
  <c r="E5" i="31"/>
  <c r="D4" i="31"/>
  <c r="P2" i="31" s="1"/>
  <c r="C5" i="31"/>
  <c r="G5" i="31"/>
  <c r="R33" i="32"/>
  <c r="C34" i="32" s="1"/>
  <c r="X33" i="32"/>
  <c r="Y33" i="32" s="1"/>
  <c r="C32" i="33" l="1"/>
  <c r="X38" i="31"/>
  <c r="Y38" i="31" s="1"/>
  <c r="P4" i="31" s="1"/>
  <c r="L4" i="31"/>
  <c r="I5" i="31"/>
  <c r="R34" i="32"/>
  <c r="C35" i="32" s="1"/>
  <c r="X34" i="32"/>
  <c r="Y34" i="32" s="1"/>
  <c r="X32" i="33" l="1"/>
  <c r="Y32" i="33" s="1"/>
  <c r="R32" i="33"/>
  <c r="C33" i="33" s="1"/>
  <c r="X35" i="32"/>
  <c r="Y35" i="32" s="1"/>
  <c r="R35" i="32"/>
  <c r="C36" i="32" s="1"/>
  <c r="X33" i="33" l="1"/>
  <c r="Y33" i="33" s="1"/>
  <c r="R33" i="33"/>
  <c r="C34" i="33" s="1"/>
  <c r="R36" i="32"/>
  <c r="C37" i="32" s="1"/>
  <c r="X36" i="32"/>
  <c r="Y36" i="32" s="1"/>
  <c r="X34" i="33" l="1"/>
  <c r="Y34" i="33" s="1"/>
  <c r="R34" i="33"/>
  <c r="C35" i="33" s="1"/>
  <c r="R37" i="32"/>
  <c r="X37" i="32"/>
  <c r="Y37" i="32" s="1"/>
  <c r="X35" i="33" l="1"/>
  <c r="Y35" i="33" s="1"/>
  <c r="R35" i="33"/>
  <c r="C36" i="33" s="1"/>
  <c r="C38" i="32"/>
  <c r="D4" i="32"/>
  <c r="P2" i="32" s="1"/>
  <c r="C5" i="32"/>
  <c r="G5" i="32"/>
  <c r="E5" i="32"/>
  <c r="X36" i="33" l="1"/>
  <c r="Y36" i="33" s="1"/>
  <c r="R36" i="33"/>
  <c r="C37" i="33" s="1"/>
  <c r="X38" i="32"/>
  <c r="Y38" i="32" s="1"/>
  <c r="P4" i="32" s="1"/>
  <c r="L4" i="32"/>
  <c r="I5" i="32"/>
  <c r="X37" i="33" l="1"/>
  <c r="Y37" i="33" s="1"/>
  <c r="R37" i="33"/>
  <c r="C38" i="33" l="1"/>
  <c r="X38" i="33" s="1"/>
  <c r="Y38" i="33" s="1"/>
  <c r="P4" i="33" s="1"/>
  <c r="E5" i="33"/>
  <c r="D4" i="33"/>
  <c r="P2" i="33" s="1"/>
  <c r="C5" i="33"/>
  <c r="G5" i="33"/>
  <c r="I5" i="33" l="1"/>
</calcChain>
</file>

<file path=xl/sharedStrings.xml><?xml version="1.0" encoding="utf-8"?>
<sst xmlns="http://schemas.openxmlformats.org/spreadsheetml/2006/main" count="356" uniqueCount="81">
  <si>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</si>
  <si>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</si>
  <si>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</si>
  <si>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</si>
  <si>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</si>
  <si>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</si>
  <si>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</si>
  <si>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</si>
  <si>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</si>
  <si>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</si>
  <si>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</si>
  <si>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</si>
  <si>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</si>
  <si>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</si>
  <si>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</si>
  <si>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</si>
  <si>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</si>
  <si>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</si>
  <si>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</si>
  <si>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</si>
  <si>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</si>
  <si>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</si>
  <si>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</si>
  <si>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</si>
  <si>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</si>
  <si>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</si>
  <si>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</si>
  <si>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</si>
  <si>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</si>
  <si>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</si>
  <si>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</si>
  <si>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</si>
  <si>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</si>
  <si>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</si>
  <si>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</si>
  <si>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</si>
  <si>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</si>
  <si>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</si>
  <si>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</si>
  <si>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</si>
  <si>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</si>
  <si>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</si>
  <si>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</si>
  <si>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</si>
  <si>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</si>
  <si>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</si>
  <si>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</si>
  <si>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</si>
  <si>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</si>
  <si>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</si>
  <si>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</si>
  <si>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</si>
  <si>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</si>
  <si>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</si>
  <si>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</si>
  <si>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</si>
  <si>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</si>
  <si>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</si>
  <si>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</si>
  <si>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</si>
  <si>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</si>
  <si>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</si>
  <si>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</si>
  <si>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</si>
  <si>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</si>
  <si>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</si>
  <si>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NZDJPY</t>
    <phoneticPr fontId="2"/>
  </si>
  <si>
    <t>４時間足</t>
    <rPh sb="1" eb="3">
      <t>ジカン</t>
    </rPh>
    <rPh sb="3" eb="4">
      <t>アシ</t>
    </rPh>
    <phoneticPr fontId="3"/>
  </si>
  <si>
    <t>NZD/JPY ４時間足のEBは誰が見てもEBとわかるEBは少ないです。</t>
    <rPh sb="9" eb="11">
      <t>ジカン</t>
    </rPh>
    <rPh sb="11" eb="12">
      <t>アシ</t>
    </rPh>
    <rPh sb="16" eb="17">
      <t>ダレ</t>
    </rPh>
    <rPh sb="18" eb="19">
      <t>ミ</t>
    </rPh>
    <rPh sb="30" eb="31">
      <t>スク</t>
    </rPh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</si>
  <si>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</si>
  <si>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</si>
  <si>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</si>
  <si>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</si>
  <si>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</si>
  <si>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</si>
  <si>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</si>
  <si>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</si>
  <si>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</si>
  <si>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他のペアにくらべて、エントリー回数が少ないですが、勝率は良いと思います。検証の範囲内ですが。</t>
    <rPh sb="0" eb="1">
      <t>タ</t>
    </rPh>
    <rPh sb="15" eb="17">
      <t>カイスウ</t>
    </rPh>
    <rPh sb="18" eb="19">
      <t>スク</t>
    </rPh>
    <rPh sb="25" eb="27">
      <t>ショウリツ</t>
    </rPh>
    <rPh sb="28" eb="29">
      <t>ヨ</t>
    </rPh>
    <rPh sb="31" eb="32">
      <t>オモ</t>
    </rPh>
    <rPh sb="36" eb="38">
      <t>ケンショウ</t>
    </rPh>
    <rPh sb="39" eb="42">
      <t>ハンイナイ</t>
    </rPh>
    <phoneticPr fontId="2"/>
  </si>
  <si>
    <t>ＰＢ・ＥＢの検証を進めます。</t>
    <rPh sb="6" eb="8">
      <t>ケンショウ</t>
    </rPh>
    <rPh sb="9" eb="10">
      <t>スス</t>
    </rPh>
    <phoneticPr fontId="2"/>
  </si>
  <si>
    <t>追加ルール
日足の動きと同じ方向を向いているときはエントリー。反対方向であればエントリー見送り。</t>
    <rPh sb="0" eb="2">
      <t>ツイカ</t>
    </rPh>
    <rPh sb="6" eb="8">
      <t>ヒアシ</t>
    </rPh>
    <rPh sb="9" eb="10">
      <t>ウゴ</t>
    </rPh>
    <rPh sb="12" eb="13">
      <t>オナ</t>
    </rPh>
    <rPh sb="14" eb="16">
      <t>ホウコウ</t>
    </rPh>
    <rPh sb="17" eb="18">
      <t>ム</t>
    </rPh>
    <rPh sb="31" eb="33">
      <t>ハンタイ</t>
    </rPh>
    <rPh sb="33" eb="35">
      <t>ホウコウ</t>
    </rPh>
    <rPh sb="44" eb="46">
      <t>ミオク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</si>
</sst>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57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30</xdr:row>
      <xdr:rowOff>173715</xdr:rowOff>
    </xdr:to>
    <xdr:pic>
      <xdr:nvPicPr>
        <xdr:cNvPr id="2" name="図 1" descr="2019-07-21_12h04_1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16</xdr:col>
      <xdr:colOff>452216</xdr:colOff>
      <xdr:row>62</xdr:row>
      <xdr:rowOff>173715</xdr:rowOff>
    </xdr:to>
    <xdr:pic>
      <xdr:nvPicPr>
        <xdr:cNvPr id="3" name="図 2" descr="2019-07-21_14h25_1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791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16</xdr:col>
      <xdr:colOff>452216</xdr:colOff>
      <xdr:row>94</xdr:row>
      <xdr:rowOff>173715</xdr:rowOff>
    </xdr:to>
    <xdr:pic>
      <xdr:nvPicPr>
        <xdr:cNvPr id="4" name="図 3" descr="2019-07-21_14h35_0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1582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16</xdr:col>
      <xdr:colOff>452216</xdr:colOff>
      <xdr:row>126</xdr:row>
      <xdr:rowOff>173715</xdr:rowOff>
    </xdr:to>
    <xdr:pic>
      <xdr:nvPicPr>
        <xdr:cNvPr id="5" name="図 4" descr="2019-07-21_15h11_5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373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16</xdr:col>
      <xdr:colOff>452216</xdr:colOff>
      <xdr:row>158</xdr:row>
      <xdr:rowOff>173715</xdr:rowOff>
    </xdr:to>
    <xdr:pic>
      <xdr:nvPicPr>
        <xdr:cNvPr id="6" name="図 5" descr="2019-07-21_15h26_06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31648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16</xdr:col>
      <xdr:colOff>452216</xdr:colOff>
      <xdr:row>190</xdr:row>
      <xdr:rowOff>173715</xdr:rowOff>
    </xdr:to>
    <xdr:pic>
      <xdr:nvPicPr>
        <xdr:cNvPr id="7" name="図 6" descr="2019-07-21_16h16_54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89560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16</xdr:col>
      <xdr:colOff>452216</xdr:colOff>
      <xdr:row>222</xdr:row>
      <xdr:rowOff>173715</xdr:rowOff>
    </xdr:to>
    <xdr:pic>
      <xdr:nvPicPr>
        <xdr:cNvPr id="8" name="図 7" descr="2019-07-21_16h24_08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47472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16</xdr:col>
      <xdr:colOff>452216</xdr:colOff>
      <xdr:row>254</xdr:row>
      <xdr:rowOff>173715</xdr:rowOff>
    </xdr:to>
    <xdr:pic>
      <xdr:nvPicPr>
        <xdr:cNvPr id="9" name="図 8" descr="2019-07-21_16h31_09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405384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16</xdr:col>
      <xdr:colOff>452216</xdr:colOff>
      <xdr:row>286</xdr:row>
      <xdr:rowOff>173715</xdr:rowOff>
    </xdr:to>
    <xdr:pic>
      <xdr:nvPicPr>
        <xdr:cNvPr id="10" name="図 9" descr="2019-07-21_16h35_48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6329600"/>
          <a:ext cx="11234516" cy="5602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16</xdr:col>
      <xdr:colOff>452216</xdr:colOff>
      <xdr:row>318</xdr:row>
      <xdr:rowOff>173715</xdr:rowOff>
    </xdr:to>
    <xdr:pic>
      <xdr:nvPicPr>
        <xdr:cNvPr id="11" name="図 10" descr="2019-07-21_16h42_13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2120800"/>
          <a:ext cx="11234516" cy="56029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inorikazu&#65289;&#26908;&#35388;&#29992;&#12456;&#12463;&#12475;&#12523;NJ4-EB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定数"/>
      <sheetName val="検証シート　FIB1.27"/>
      <sheetName val="検証シート　FIB1.5"/>
      <sheetName val="検証シート　FIB2.0"/>
      <sheetName val="画像"/>
      <sheetName val="気づき"/>
      <sheetName val="検証終了通貨"/>
      <sheetName val="テンプレ"/>
    </sheetNames>
    <sheetDataSet>
      <sheetData sheetId="0" refreshError="1">
        <row r="6">
          <cell r="A6" t="str">
            <v>AUD</v>
          </cell>
          <cell r="B6">
            <v>90</v>
          </cell>
        </row>
        <row r="7">
          <cell r="A7" t="str">
            <v>CAD</v>
          </cell>
          <cell r="B7">
            <v>90</v>
          </cell>
        </row>
        <row r="8">
          <cell r="A8" t="str">
            <v>CHF</v>
          </cell>
          <cell r="B8">
            <v>110</v>
          </cell>
        </row>
        <row r="9">
          <cell r="A9" t="str">
            <v>EUR</v>
          </cell>
          <cell r="B9">
            <v>120</v>
          </cell>
        </row>
        <row r="10">
          <cell r="A10" t="str">
            <v>GBP</v>
          </cell>
          <cell r="B10">
            <v>150</v>
          </cell>
        </row>
        <row r="11">
          <cell r="A11" t="str">
            <v>JPY</v>
          </cell>
          <cell r="B11">
            <v>100</v>
          </cell>
        </row>
        <row r="12">
          <cell r="A12" t="str">
            <v>NZD</v>
          </cell>
          <cell r="B12">
            <v>80</v>
          </cell>
        </row>
        <row r="13">
          <cell r="A13" t="str">
            <v>USD</v>
          </cell>
          <cell r="B13">
            <v>120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46</v>
      </c>
    </row>
    <row r="3" spans="1:2" x14ac:dyDescent="0.15">
      <c r="A3">
        <v>100000</v>
      </c>
    </row>
    <row r="5" spans="1:2" x14ac:dyDescent="0.15">
      <c r="A5" t="s">
        <v>47</v>
      </c>
    </row>
    <row r="6" spans="1:2" x14ac:dyDescent="0.15">
      <c r="A6" t="s">
        <v>54</v>
      </c>
      <c r="B6">
        <v>90</v>
      </c>
    </row>
    <row r="7" spans="1:2" x14ac:dyDescent="0.15">
      <c r="A7" t="s">
        <v>53</v>
      </c>
      <c r="B7">
        <v>90</v>
      </c>
    </row>
    <row r="8" spans="1:2" x14ac:dyDescent="0.15">
      <c r="A8" t="s">
        <v>51</v>
      </c>
      <c r="B8">
        <v>110</v>
      </c>
    </row>
    <row r="9" spans="1:2" x14ac:dyDescent="0.15">
      <c r="A9" t="s">
        <v>49</v>
      </c>
      <c r="B9">
        <v>120</v>
      </c>
    </row>
    <row r="10" spans="1:2" x14ac:dyDescent="0.15">
      <c r="A10" t="s">
        <v>50</v>
      </c>
      <c r="B10">
        <v>150</v>
      </c>
    </row>
    <row r="11" spans="1:2" x14ac:dyDescent="0.15">
      <c r="A11" t="s">
        <v>55</v>
      </c>
      <c r="B11">
        <v>100</v>
      </c>
    </row>
    <row r="12" spans="1:2" x14ac:dyDescent="0.15">
      <c r="A12" t="s">
        <v>52</v>
      </c>
      <c r="B12">
        <v>80</v>
      </c>
    </row>
    <row r="13" spans="1:2" x14ac:dyDescent="0.15">
      <c r="A13" t="s">
        <v>48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tabSelected="1" zoomScale="115" zoomScaleNormal="115" workbookViewId="0">
      <pane ySplit="8" topLeftCell="A24" activePane="bottomLeft" state="frozen"/>
      <selection pane="bottomLeft" activeCell="S3" sqref="S3:X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6" t="s">
        <v>5</v>
      </c>
      <c r="C2" s="46"/>
      <c r="D2" s="48" t="s">
        <v>66</v>
      </c>
      <c r="E2" s="48"/>
      <c r="F2" s="46" t="s">
        <v>6</v>
      </c>
      <c r="G2" s="46"/>
      <c r="H2" s="50" t="s">
        <v>67</v>
      </c>
      <c r="I2" s="50"/>
      <c r="J2" s="46" t="s">
        <v>7</v>
      </c>
      <c r="K2" s="46"/>
      <c r="L2" s="47">
        <v>100000</v>
      </c>
      <c r="M2" s="48"/>
      <c r="N2" s="46" t="s">
        <v>8</v>
      </c>
      <c r="O2" s="46"/>
      <c r="P2" s="49">
        <f>SUM(L2,D4)</f>
        <v>143635.95445052016</v>
      </c>
      <c r="Q2" s="50"/>
      <c r="R2" s="1"/>
      <c r="S2" s="1"/>
      <c r="T2" s="1"/>
    </row>
    <row r="3" spans="2:25" ht="57" customHeight="1" x14ac:dyDescent="0.15">
      <c r="B3" s="46" t="s">
        <v>9</v>
      </c>
      <c r="C3" s="46"/>
      <c r="D3" s="51" t="s">
        <v>77</v>
      </c>
      <c r="E3" s="51"/>
      <c r="F3" s="51"/>
      <c r="G3" s="51"/>
      <c r="H3" s="51"/>
      <c r="I3" s="51"/>
      <c r="J3" s="46" t="s">
        <v>10</v>
      </c>
      <c r="K3" s="46"/>
      <c r="L3" s="51" t="s">
        <v>60</v>
      </c>
      <c r="M3" s="52"/>
      <c r="N3" s="52"/>
      <c r="O3" s="52"/>
      <c r="P3" s="52"/>
      <c r="Q3" s="52"/>
      <c r="R3" s="1"/>
      <c r="S3" s="92" t="s">
        <v>80</v>
      </c>
      <c r="T3" s="92"/>
      <c r="U3" s="92"/>
      <c r="V3" s="92"/>
      <c r="W3" s="92"/>
      <c r="X3" s="92"/>
    </row>
    <row r="4" spans="2:25" x14ac:dyDescent="0.15">
      <c r="B4" s="46" t="s">
        <v>11</v>
      </c>
      <c r="C4" s="46"/>
      <c r="D4" s="53">
        <f>SUM($R$9:$S$993)</f>
        <v>43635.954450520163</v>
      </c>
      <c r="E4" s="53"/>
      <c r="F4" s="46" t="s">
        <v>12</v>
      </c>
      <c r="G4" s="46"/>
      <c r="H4" s="54">
        <f>SUM($T$9:$U$108)</f>
        <v>610.99999999999432</v>
      </c>
      <c r="I4" s="50"/>
      <c r="J4" s="55"/>
      <c r="K4" s="55"/>
      <c r="L4" s="49"/>
      <c r="M4" s="49"/>
      <c r="N4" s="55" t="s">
        <v>57</v>
      </c>
      <c r="O4" s="55"/>
      <c r="P4" s="56">
        <f>MAX(Y:Y)</f>
        <v>6.12608915906796E-2</v>
      </c>
      <c r="Q4" s="56"/>
      <c r="R4" s="1"/>
      <c r="S4" s="1"/>
      <c r="T4" s="1"/>
    </row>
    <row r="5" spans="2:25" x14ac:dyDescent="0.15">
      <c r="B5" s="39" t="s">
        <v>15</v>
      </c>
      <c r="C5" s="2">
        <f>COUNTIF($R$9:$R$990,"&gt;0")</f>
        <v>14</v>
      </c>
      <c r="D5" s="38" t="s">
        <v>16</v>
      </c>
      <c r="E5" s="15">
        <f>COUNTIF($R$9:$R$990,"&lt;0")</f>
        <v>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0.73684210526315785</v>
      </c>
      <c r="J5" s="57" t="s">
        <v>19</v>
      </c>
      <c r="K5" s="46"/>
      <c r="L5" s="58">
        <f>MAX(V9:V993)</f>
        <v>3</v>
      </c>
      <c r="M5" s="59"/>
      <c r="N5" s="17" t="s">
        <v>20</v>
      </c>
      <c r="O5" s="9"/>
      <c r="P5" s="58">
        <f>MAX(W9:W993)</f>
        <v>2</v>
      </c>
      <c r="Q5" s="5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 t="s">
        <v>65</v>
      </c>
      <c r="H6" s="11"/>
      <c r="I6" s="16"/>
      <c r="J6" s="11"/>
      <c r="K6" s="11"/>
      <c r="L6" s="10"/>
      <c r="M6" s="43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5" x14ac:dyDescent="0.15">
      <c r="B8" s="61"/>
      <c r="C8" s="64"/>
      <c r="D8" s="65"/>
      <c r="E8" s="18" t="s">
        <v>28</v>
      </c>
      <c r="F8" s="18" t="s">
        <v>29</v>
      </c>
      <c r="G8" s="18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  <c r="Y8" t="s">
        <v>56</v>
      </c>
    </row>
    <row r="9" spans="2:25" x14ac:dyDescent="0.15">
      <c r="B9" s="40">
        <v>1</v>
      </c>
      <c r="C9" s="80">
        <f>L2</f>
        <v>100000</v>
      </c>
      <c r="D9" s="80"/>
      <c r="E9" s="44">
        <v>2013</v>
      </c>
      <c r="F9" s="8">
        <v>43529</v>
      </c>
      <c r="G9" s="44" t="s">
        <v>4</v>
      </c>
      <c r="H9" s="81">
        <v>77.400000000000006</v>
      </c>
      <c r="I9" s="81"/>
      <c r="J9" s="44">
        <v>75</v>
      </c>
      <c r="K9" s="82">
        <f t="shared" ref="K9:K11" si="0">IF(J9="","",C9*0.03)</f>
        <v>3000</v>
      </c>
      <c r="L9" s="83"/>
      <c r="M9" s="6">
        <f>IF(J9="","",(K9/J9)/LOOKUP(RIGHT($D$2,3),[1]定数!$A$6:$A$13,[1]定数!$B$6:$B$13))</f>
        <v>0.4</v>
      </c>
      <c r="N9" s="44">
        <v>2013</v>
      </c>
      <c r="O9" s="8">
        <v>43531</v>
      </c>
      <c r="P9" s="81">
        <v>78.349999999999994</v>
      </c>
      <c r="Q9" s="81"/>
      <c r="R9" s="84">
        <f>IF(P9="","",T9*M9*LOOKUP(RIGHT($D$2,3),定数!$A$6:$A$13,定数!$B$6:$B$13))</f>
        <v>3799.9999999999545</v>
      </c>
      <c r="S9" s="84"/>
      <c r="T9" s="85">
        <f>IF(P9="","",IF(G9="買",(P9-H9),(H9-P9))*IF(RIGHT($D$2,3)="JPY",100,10000))</f>
        <v>94.999999999998863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0">
        <f t="shared" ref="C10:C73" si="1">IF(R9="","",C9+R9)</f>
        <v>103799.99999999996</v>
      </c>
      <c r="D10" s="80"/>
      <c r="E10" s="44">
        <v>2013</v>
      </c>
      <c r="F10" s="8">
        <v>43529</v>
      </c>
      <c r="G10" s="44" t="s">
        <v>4</v>
      </c>
      <c r="H10" s="81">
        <v>77.540000000000006</v>
      </c>
      <c r="I10" s="81"/>
      <c r="J10" s="44">
        <v>62</v>
      </c>
      <c r="K10" s="82">
        <f t="shared" si="0"/>
        <v>3113.9999999999986</v>
      </c>
      <c r="L10" s="83"/>
      <c r="M10" s="6">
        <f>IF(J10="","",(K10/J10)/LOOKUP(RIGHT($D$2,3),[1]定数!$A$6:$A$13,[1]定数!$B$6:$B$13))</f>
        <v>0.50225806451612887</v>
      </c>
      <c r="N10" s="44">
        <v>2013</v>
      </c>
      <c r="O10" s="8">
        <v>43531</v>
      </c>
      <c r="P10" s="81">
        <v>78.319999999999993</v>
      </c>
      <c r="Q10" s="81"/>
      <c r="R10" s="84">
        <f>IF(P10="","",T10*M10*LOOKUP(RIGHT($D$2,3),定数!$A$6:$A$13,定数!$B$6:$B$13))</f>
        <v>3917.6129032257395</v>
      </c>
      <c r="S10" s="84"/>
      <c r="T10" s="85">
        <f>IF(P10="","",IF(G10="買",(P10-H10),(H10-P10))*IF(RIGHT($D$2,3)="JPY",100,10000))</f>
        <v>77.999999999998693</v>
      </c>
      <c r="U10" s="85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103799.99999999996</v>
      </c>
    </row>
    <row r="11" spans="2:25" x14ac:dyDescent="0.15">
      <c r="B11" s="40">
        <v>3</v>
      </c>
      <c r="C11" s="80">
        <f t="shared" si="1"/>
        <v>107717.6129032257</v>
      </c>
      <c r="D11" s="80"/>
      <c r="E11" s="44">
        <v>2013</v>
      </c>
      <c r="F11" s="8">
        <v>43531</v>
      </c>
      <c r="G11" s="44" t="s">
        <v>4</v>
      </c>
      <c r="H11" s="81">
        <v>78.16</v>
      </c>
      <c r="I11" s="81"/>
      <c r="J11" s="44">
        <v>58</v>
      </c>
      <c r="K11" s="82">
        <f t="shared" si="0"/>
        <v>3231.528387096771</v>
      </c>
      <c r="L11" s="83"/>
      <c r="M11" s="6">
        <f>IF(J11="","",(K11/J11)/LOOKUP(RIGHT($D$2,3),[1]定数!$A$6:$A$13,[1]定数!$B$6:$B$13))</f>
        <v>0.55716006674082263</v>
      </c>
      <c r="N11" s="44">
        <v>2013</v>
      </c>
      <c r="O11" s="8">
        <v>43532</v>
      </c>
      <c r="P11" s="81">
        <v>78.89</v>
      </c>
      <c r="Q11" s="81"/>
      <c r="R11" s="84">
        <f>IF(P11="","",T11*M11*LOOKUP(RIGHT($D$2,3),定数!$A$6:$A$13,定数!$B$6:$B$13))</f>
        <v>4067.2684872080276</v>
      </c>
      <c r="S11" s="84"/>
      <c r="T11" s="85">
        <f>IF(P11="","",IF(G11="買",(P11-H11),(H11-P11))*IF(RIGHT($D$2,3)="JPY",100,10000))</f>
        <v>73.000000000000398</v>
      </c>
      <c r="U11" s="85"/>
      <c r="V11" s="22">
        <f t="shared" si="2"/>
        <v>3</v>
      </c>
      <c r="W11">
        <f t="shared" si="3"/>
        <v>0</v>
      </c>
      <c r="X11" s="41">
        <f>IF(C11&lt;&gt;"",MAX(X10,C11),"")</f>
        <v>107717.6129032257</v>
      </c>
      <c r="Y11" s="42">
        <f>IF(X11&lt;&gt;"",1-(C11/X11),"")</f>
        <v>0</v>
      </c>
    </row>
    <row r="12" spans="2:25" x14ac:dyDescent="0.15">
      <c r="B12" s="40">
        <v>4</v>
      </c>
      <c r="C12" s="80">
        <f t="shared" si="1"/>
        <v>111784.88139043373</v>
      </c>
      <c r="D12" s="80"/>
      <c r="E12" s="45">
        <v>2013</v>
      </c>
      <c r="F12" s="8">
        <v>43754</v>
      </c>
      <c r="G12" s="45" t="s">
        <v>4</v>
      </c>
      <c r="H12" s="86">
        <v>82.91</v>
      </c>
      <c r="I12" s="87"/>
      <c r="J12" s="45">
        <v>84</v>
      </c>
      <c r="K12" s="82">
        <f t="shared" ref="K12:K20" si="4">IF(J12="","",C12*0.03)</f>
        <v>3353.546441713012</v>
      </c>
      <c r="L12" s="83"/>
      <c r="M12" s="6">
        <f>IF(J12="","",(K12/J12)/LOOKUP(RIGHT($D$2,3),[1]定数!$A$6:$A$13,[1]定数!$B$6:$B$13))</f>
        <v>0.39923171925154904</v>
      </c>
      <c r="N12" s="45">
        <v>2013</v>
      </c>
      <c r="O12" s="8">
        <v>43761</v>
      </c>
      <c r="P12" s="86">
        <v>82.04</v>
      </c>
      <c r="Q12" s="87"/>
      <c r="R12" s="84">
        <f>IF(P12="","",T12*M12*LOOKUP(RIGHT($D$2,3),定数!$A$6:$A$13,定数!$B$6:$B$13))</f>
        <v>-3473.3159574884385</v>
      </c>
      <c r="S12" s="84"/>
      <c r="T12" s="85">
        <f t="shared" ref="T12:T75" si="5">IF(P12="","",IF(G12="買",(P12-H12),(H12-P12))*IF(RIGHT($D$2,3)="JPY",100,10000))</f>
        <v>-86.999999999999034</v>
      </c>
      <c r="U12" s="85"/>
      <c r="V12" s="22">
        <f t="shared" si="2"/>
        <v>0</v>
      </c>
      <c r="W12">
        <f t="shared" si="3"/>
        <v>1</v>
      </c>
      <c r="X12" s="41">
        <f t="shared" ref="X12:X75" si="6">IF(C12&lt;&gt;"",MAX(X11,C12),"")</f>
        <v>111784.88139043373</v>
      </c>
      <c r="Y12" s="42">
        <f t="shared" ref="Y12:Y75" si="7">IF(X12&lt;&gt;"",1-(C12/X12),"")</f>
        <v>0</v>
      </c>
    </row>
    <row r="13" spans="2:25" x14ac:dyDescent="0.15">
      <c r="B13" s="40">
        <v>5</v>
      </c>
      <c r="C13" s="80">
        <f t="shared" si="1"/>
        <v>108311.5654329453</v>
      </c>
      <c r="D13" s="80"/>
      <c r="E13" s="45">
        <v>2013</v>
      </c>
      <c r="F13" s="8">
        <v>43774</v>
      </c>
      <c r="G13" s="45" t="s">
        <v>4</v>
      </c>
      <c r="H13" s="86">
        <v>81.92</v>
      </c>
      <c r="I13" s="87"/>
      <c r="J13" s="45">
        <v>65</v>
      </c>
      <c r="K13" s="82">
        <f t="shared" si="4"/>
        <v>3249.3469629883589</v>
      </c>
      <c r="L13" s="83"/>
      <c r="M13" s="6">
        <f>IF(J13="","",(K13/J13)/LOOKUP(RIGHT($D$2,3),[1]定数!$A$6:$A$13,[1]定数!$B$6:$B$13))</f>
        <v>0.49989953276743981</v>
      </c>
      <c r="N13" s="45">
        <v>2013</v>
      </c>
      <c r="O13" s="8">
        <v>43775</v>
      </c>
      <c r="P13" s="86">
        <v>82.74</v>
      </c>
      <c r="Q13" s="87"/>
      <c r="R13" s="84">
        <f>IF(P13="","",T13*M13*LOOKUP(RIGHT($D$2,3),定数!$A$6:$A$13,定数!$B$6:$B$13))</f>
        <v>4099.1761686929722</v>
      </c>
      <c r="S13" s="84"/>
      <c r="T13" s="85">
        <f t="shared" si="5"/>
        <v>81.999999999999318</v>
      </c>
      <c r="U13" s="85"/>
      <c r="V13" s="22">
        <f t="shared" si="2"/>
        <v>1</v>
      </c>
      <c r="W13">
        <f t="shared" si="3"/>
        <v>0</v>
      </c>
      <c r="X13" s="41">
        <f t="shared" si="6"/>
        <v>111784.88139043373</v>
      </c>
      <c r="Y13" s="42">
        <f t="shared" si="7"/>
        <v>3.1071428571428195E-2</v>
      </c>
    </row>
    <row r="14" spans="2:25" x14ac:dyDescent="0.15">
      <c r="B14" s="40">
        <v>6</v>
      </c>
      <c r="C14" s="80">
        <f t="shared" si="1"/>
        <v>112410.74160163826</v>
      </c>
      <c r="D14" s="80"/>
      <c r="E14" s="45">
        <v>2014</v>
      </c>
      <c r="F14" s="8">
        <v>43496</v>
      </c>
      <c r="G14" s="45" t="s">
        <v>3</v>
      </c>
      <c r="H14" s="86">
        <v>82.41</v>
      </c>
      <c r="I14" s="87"/>
      <c r="J14" s="45">
        <v>136</v>
      </c>
      <c r="K14" s="82">
        <f t="shared" si="4"/>
        <v>3372.3222480491477</v>
      </c>
      <c r="L14" s="83"/>
      <c r="M14" s="6">
        <f>IF(J14="","",(K14/J14)/LOOKUP(RIGHT($D$2,3),[1]定数!$A$6:$A$13,[1]定数!$B$6:$B$13))</f>
        <v>0.2479648711800844</v>
      </c>
      <c r="N14" s="45">
        <v>2014</v>
      </c>
      <c r="O14" s="8">
        <v>43501</v>
      </c>
      <c r="P14" s="86">
        <v>83.79</v>
      </c>
      <c r="Q14" s="87"/>
      <c r="R14" s="84">
        <f>IF(P14="","",T14*M14*LOOKUP(RIGHT($D$2,3),定数!$A$6:$A$13,定数!$B$6:$B$13))</f>
        <v>-3421.915222285189</v>
      </c>
      <c r="S14" s="84"/>
      <c r="T14" s="85">
        <f t="shared" si="5"/>
        <v>-138.00000000000097</v>
      </c>
      <c r="U14" s="85"/>
      <c r="V14" s="22">
        <f t="shared" si="2"/>
        <v>0</v>
      </c>
      <c r="W14">
        <f t="shared" si="3"/>
        <v>1</v>
      </c>
      <c r="X14" s="41">
        <f t="shared" si="6"/>
        <v>112410.74160163826</v>
      </c>
      <c r="Y14" s="42">
        <f t="shared" si="7"/>
        <v>0</v>
      </c>
    </row>
    <row r="15" spans="2:25" x14ac:dyDescent="0.15">
      <c r="B15" s="40">
        <v>7</v>
      </c>
      <c r="C15" s="80">
        <f t="shared" si="1"/>
        <v>108988.82637935308</v>
      </c>
      <c r="D15" s="80"/>
      <c r="E15" s="45">
        <v>2014</v>
      </c>
      <c r="F15" s="8">
        <v>43502</v>
      </c>
      <c r="G15" s="45" t="s">
        <v>4</v>
      </c>
      <c r="H15" s="86">
        <v>84.43</v>
      </c>
      <c r="I15" s="87"/>
      <c r="J15" s="45">
        <v>122</v>
      </c>
      <c r="K15" s="82">
        <f t="shared" si="4"/>
        <v>3269.6647913805923</v>
      </c>
      <c r="L15" s="83"/>
      <c r="M15" s="6">
        <f>IF(J15="","",(K15/J15)/LOOKUP(RIGHT($D$2,3),[1]定数!$A$6:$A$13,[1]定数!$B$6:$B$13))</f>
        <v>0.26800531076890105</v>
      </c>
      <c r="N15" s="45">
        <v>2014</v>
      </c>
      <c r="O15" s="8">
        <v>43529</v>
      </c>
      <c r="P15" s="86">
        <v>85.98</v>
      </c>
      <c r="Q15" s="87"/>
      <c r="R15" s="84">
        <f>IF(P15="","",T15*M15*LOOKUP(RIGHT($D$2,3),定数!$A$6:$A$13,定数!$B$6:$B$13))</f>
        <v>4154.0823169179585</v>
      </c>
      <c r="S15" s="84"/>
      <c r="T15" s="85">
        <f t="shared" si="5"/>
        <v>154.99999999999972</v>
      </c>
      <c r="U15" s="85"/>
      <c r="V15" s="22">
        <f t="shared" si="2"/>
        <v>1</v>
      </c>
      <c r="W15">
        <f t="shared" si="3"/>
        <v>0</v>
      </c>
      <c r="X15" s="41">
        <f t="shared" si="6"/>
        <v>112410.74160163826</v>
      </c>
      <c r="Y15" s="42">
        <f t="shared" si="7"/>
        <v>3.0441176470588416E-2</v>
      </c>
    </row>
    <row r="16" spans="2:25" x14ac:dyDescent="0.15">
      <c r="B16" s="40">
        <v>8</v>
      </c>
      <c r="C16" s="80">
        <f t="shared" si="1"/>
        <v>113142.90869627104</v>
      </c>
      <c r="D16" s="80"/>
      <c r="E16" s="45">
        <v>2015</v>
      </c>
      <c r="F16" s="8">
        <v>43488</v>
      </c>
      <c r="G16" s="45" t="s">
        <v>3</v>
      </c>
      <c r="H16" s="81">
        <v>88.65</v>
      </c>
      <c r="I16" s="81"/>
      <c r="J16" s="45">
        <v>53</v>
      </c>
      <c r="K16" s="82">
        <f t="shared" si="4"/>
        <v>3394.2872608881312</v>
      </c>
      <c r="L16" s="83"/>
      <c r="M16" s="6">
        <f>IF(J16="","",(K16/J16)/LOOKUP(RIGHT($D$2,3),[1]定数!$A$6:$A$13,[1]定数!$B$6:$B$13))</f>
        <v>0.64043155865813806</v>
      </c>
      <c r="N16" s="45">
        <v>2015</v>
      </c>
      <c r="O16" s="8">
        <v>43488</v>
      </c>
      <c r="P16" s="81">
        <v>87.98</v>
      </c>
      <c r="Q16" s="81"/>
      <c r="R16" s="84">
        <f>IF(P16="","",T16*M16*LOOKUP(RIGHT($D$2,3),定数!$A$6:$A$13,定数!$B$6:$B$13))</f>
        <v>4290.8914430095356</v>
      </c>
      <c r="S16" s="84"/>
      <c r="T16" s="85">
        <f t="shared" si="5"/>
        <v>67.000000000000171</v>
      </c>
      <c r="U16" s="85"/>
      <c r="V16" s="22">
        <f t="shared" si="2"/>
        <v>2</v>
      </c>
      <c r="W16">
        <f t="shared" si="3"/>
        <v>0</v>
      </c>
      <c r="X16" s="41">
        <f t="shared" si="6"/>
        <v>113142.90869627104</v>
      </c>
      <c r="Y16" s="42">
        <f t="shared" si="7"/>
        <v>0</v>
      </c>
    </row>
    <row r="17" spans="2:25" x14ac:dyDescent="0.15">
      <c r="B17" s="40">
        <v>9</v>
      </c>
      <c r="C17" s="80">
        <f t="shared" si="1"/>
        <v>117433.80013928057</v>
      </c>
      <c r="D17" s="80"/>
      <c r="E17" s="45">
        <v>2015</v>
      </c>
      <c r="F17" s="8">
        <v>43592</v>
      </c>
      <c r="G17" s="45" t="s">
        <v>3</v>
      </c>
      <c r="H17" s="81">
        <v>89.1</v>
      </c>
      <c r="I17" s="81"/>
      <c r="J17" s="45">
        <v>83</v>
      </c>
      <c r="K17" s="82">
        <f t="shared" si="4"/>
        <v>3523.0140041784171</v>
      </c>
      <c r="L17" s="83"/>
      <c r="M17" s="6">
        <f>IF(J17="","",(K17/J17)/LOOKUP(RIGHT($D$2,3),[1]定数!$A$6:$A$13,[1]定数!$B$6:$B$13))</f>
        <v>0.4244595185757129</v>
      </c>
      <c r="N17" s="45">
        <v>2015</v>
      </c>
      <c r="O17" s="8">
        <v>43597</v>
      </c>
      <c r="P17" s="81">
        <v>88.04</v>
      </c>
      <c r="Q17" s="81"/>
      <c r="R17" s="84">
        <f>IF(P17="","",T17*M17*LOOKUP(RIGHT($D$2,3),定数!$A$6:$A$13,定数!$B$6:$B$13))</f>
        <v>4499.2708969025061</v>
      </c>
      <c r="S17" s="84"/>
      <c r="T17" s="85">
        <f t="shared" si="5"/>
        <v>105.99999999999881</v>
      </c>
      <c r="U17" s="85"/>
      <c r="V17" s="22">
        <f t="shared" si="2"/>
        <v>3</v>
      </c>
      <c r="W17">
        <f t="shared" si="3"/>
        <v>0</v>
      </c>
      <c r="X17" s="41">
        <f t="shared" si="6"/>
        <v>117433.80013928057</v>
      </c>
      <c r="Y17" s="42">
        <f t="shared" si="7"/>
        <v>0</v>
      </c>
    </row>
    <row r="18" spans="2:25" x14ac:dyDescent="0.15">
      <c r="B18" s="40">
        <v>10</v>
      </c>
      <c r="C18" s="80">
        <f t="shared" si="1"/>
        <v>121933.07103618309</v>
      </c>
      <c r="D18" s="80"/>
      <c r="E18" s="45">
        <v>2015</v>
      </c>
      <c r="F18" s="8">
        <v>43775</v>
      </c>
      <c r="G18" s="45" t="s">
        <v>3</v>
      </c>
      <c r="H18" s="81">
        <v>79.64</v>
      </c>
      <c r="I18" s="81"/>
      <c r="J18" s="45">
        <v>66</v>
      </c>
      <c r="K18" s="82">
        <f t="shared" si="4"/>
        <v>3657.9921310854925</v>
      </c>
      <c r="L18" s="83"/>
      <c r="M18" s="6">
        <f>IF(J18="","",(K18/J18)/LOOKUP(RIGHT($D$2,3),[1]定数!$A$6:$A$13,[1]定数!$B$6:$B$13))</f>
        <v>0.55424123198265041</v>
      </c>
      <c r="N18" s="45">
        <v>2015</v>
      </c>
      <c r="O18" s="8">
        <v>43788</v>
      </c>
      <c r="P18" s="81">
        <v>80.33</v>
      </c>
      <c r="Q18" s="81"/>
      <c r="R18" s="84">
        <f>IF(P18="","",T18*M18*LOOKUP(RIGHT($D$2,3),定数!$A$6:$A$13,定数!$B$6:$B$13))</f>
        <v>-3824.2645006802754</v>
      </c>
      <c r="S18" s="84"/>
      <c r="T18" s="85">
        <f t="shared" si="5"/>
        <v>-68.999999999999773</v>
      </c>
      <c r="U18" s="85"/>
      <c r="V18" s="22">
        <f t="shared" si="2"/>
        <v>0</v>
      </c>
      <c r="W18">
        <f t="shared" si="3"/>
        <v>1</v>
      </c>
      <c r="X18" s="41">
        <f t="shared" si="6"/>
        <v>121933.07103618309</v>
      </c>
      <c r="Y18" s="42">
        <f t="shared" si="7"/>
        <v>0</v>
      </c>
    </row>
    <row r="19" spans="2:25" x14ac:dyDescent="0.15">
      <c r="B19" s="40">
        <v>11</v>
      </c>
      <c r="C19" s="80">
        <f t="shared" si="1"/>
        <v>118108.80653550281</v>
      </c>
      <c r="D19" s="80"/>
      <c r="E19" s="45">
        <v>2016</v>
      </c>
      <c r="F19" s="8">
        <v>43561</v>
      </c>
      <c r="G19" s="45" t="s">
        <v>3</v>
      </c>
      <c r="H19" s="81">
        <v>74.77</v>
      </c>
      <c r="I19" s="81"/>
      <c r="J19" s="45">
        <v>54</v>
      </c>
      <c r="K19" s="82">
        <f t="shared" si="4"/>
        <v>3543.264196065084</v>
      </c>
      <c r="L19" s="83"/>
      <c r="M19" s="6">
        <f>IF(J19="","",(K19/J19)/LOOKUP(RIGHT($D$2,3),[1]定数!$A$6:$A$13,[1]定数!$B$6:$B$13))</f>
        <v>0.65616003630834885</v>
      </c>
      <c r="N19" s="45">
        <v>2016</v>
      </c>
      <c r="O19" s="8">
        <v>43562</v>
      </c>
      <c r="P19" s="81">
        <v>74.09</v>
      </c>
      <c r="Q19" s="81"/>
      <c r="R19" s="84">
        <f>IF(P19="","",T19*M19*LOOKUP(RIGHT($D$2,3),定数!$A$6:$A$13,定数!$B$6:$B$13))</f>
        <v>4461.888246896724</v>
      </c>
      <c r="S19" s="84"/>
      <c r="T19" s="85">
        <f t="shared" si="5"/>
        <v>67.999999999999261</v>
      </c>
      <c r="U19" s="85"/>
      <c r="V19" s="22">
        <f t="shared" si="2"/>
        <v>1</v>
      </c>
      <c r="W19">
        <f t="shared" si="3"/>
        <v>0</v>
      </c>
      <c r="X19" s="41">
        <f t="shared" si="6"/>
        <v>121933.07103618309</v>
      </c>
      <c r="Y19" s="42">
        <f t="shared" si="7"/>
        <v>3.136363636363626E-2</v>
      </c>
    </row>
    <row r="20" spans="2:25" x14ac:dyDescent="0.15">
      <c r="B20" s="40">
        <v>12</v>
      </c>
      <c r="C20" s="80">
        <f t="shared" si="1"/>
        <v>122570.69478239953</v>
      </c>
      <c r="D20" s="80"/>
      <c r="E20" s="45">
        <v>2016</v>
      </c>
      <c r="F20" s="8">
        <v>43792</v>
      </c>
      <c r="G20" s="45" t="s">
        <v>4</v>
      </c>
      <c r="H20" s="81">
        <v>78.5</v>
      </c>
      <c r="I20" s="81"/>
      <c r="J20" s="45">
        <v>32</v>
      </c>
      <c r="K20" s="82">
        <f t="shared" si="4"/>
        <v>3677.1208434719856</v>
      </c>
      <c r="L20" s="83"/>
      <c r="M20" s="6">
        <f>IF(J20="","",(K20/J20)/LOOKUP(RIGHT($D$2,3),[1]定数!$A$6:$A$13,[1]定数!$B$6:$B$13))</f>
        <v>1.1491002635849954</v>
      </c>
      <c r="N20" s="45">
        <v>2016</v>
      </c>
      <c r="O20" s="8">
        <v>43792</v>
      </c>
      <c r="P20" s="81">
        <v>78.900000000000006</v>
      </c>
      <c r="Q20" s="81"/>
      <c r="R20" s="84">
        <f>IF(P20="","",T20*M20*LOOKUP(RIGHT($D$2,3),定数!$A$6:$A$13,定数!$B$6:$B$13))</f>
        <v>4596.4010543400473</v>
      </c>
      <c r="S20" s="84"/>
      <c r="T20" s="85">
        <f t="shared" si="5"/>
        <v>40.000000000000568</v>
      </c>
      <c r="U20" s="85"/>
      <c r="V20" s="22">
        <f t="shared" si="2"/>
        <v>2</v>
      </c>
      <c r="W20">
        <f t="shared" si="3"/>
        <v>0</v>
      </c>
      <c r="X20" s="41">
        <f t="shared" si="6"/>
        <v>122570.69478239953</v>
      </c>
      <c r="Y20" s="42">
        <f t="shared" si="7"/>
        <v>0</v>
      </c>
    </row>
    <row r="21" spans="2:25" x14ac:dyDescent="0.15">
      <c r="B21" s="40">
        <v>13</v>
      </c>
      <c r="C21" s="80">
        <f t="shared" si="1"/>
        <v>127167.09583673958</v>
      </c>
      <c r="D21" s="80"/>
      <c r="E21" s="45">
        <v>2017</v>
      </c>
      <c r="F21" s="8">
        <v>43531</v>
      </c>
      <c r="G21" s="45" t="s">
        <v>3</v>
      </c>
      <c r="H21" s="81">
        <v>79.44</v>
      </c>
      <c r="I21" s="81"/>
      <c r="J21" s="45">
        <v>47</v>
      </c>
      <c r="K21" s="80">
        <f>IF(J21="","",C21*0.03)</f>
        <v>3815.0128751021871</v>
      </c>
      <c r="L21" s="80"/>
      <c r="M21" s="6">
        <f>IF(J21="","",(K21/J21)/LOOKUP(RIGHT($D$2,3),[1]定数!$A$6:$A$13,[1]定数!$B$6:$B$13))</f>
        <v>0.81170486704301847</v>
      </c>
      <c r="N21" s="45">
        <v>2017</v>
      </c>
      <c r="O21" s="8">
        <v>43534</v>
      </c>
      <c r="P21" s="81">
        <v>79.930000000000007</v>
      </c>
      <c r="Q21" s="81"/>
      <c r="R21" s="84">
        <f>IF(P21="","",T21*M21*LOOKUP(RIGHT($D$2,3),定数!$A$6:$A$13,定数!$B$6:$B$13))</f>
        <v>-3977.3538485108647</v>
      </c>
      <c r="S21" s="84"/>
      <c r="T21" s="85">
        <f t="shared" si="5"/>
        <v>-49.000000000000909</v>
      </c>
      <c r="U21" s="85"/>
      <c r="V21" s="22">
        <f t="shared" si="2"/>
        <v>0</v>
      </c>
      <c r="W21">
        <f t="shared" si="3"/>
        <v>1</v>
      </c>
      <c r="X21" s="41">
        <f t="shared" si="6"/>
        <v>127167.09583673958</v>
      </c>
      <c r="Y21" s="42">
        <f t="shared" si="7"/>
        <v>0</v>
      </c>
    </row>
    <row r="22" spans="2:25" x14ac:dyDescent="0.15">
      <c r="B22" s="40">
        <v>14</v>
      </c>
      <c r="C22" s="80">
        <f t="shared" si="1"/>
        <v>123189.74198822872</v>
      </c>
      <c r="D22" s="80"/>
      <c r="E22" s="45">
        <v>2017</v>
      </c>
      <c r="F22" s="8">
        <v>43625</v>
      </c>
      <c r="G22" s="45" t="s">
        <v>4</v>
      </c>
      <c r="H22" s="86">
        <v>79.62</v>
      </c>
      <c r="I22" s="87"/>
      <c r="J22" s="45">
        <v>63</v>
      </c>
      <c r="K22" s="82">
        <f>IF(J22="","",C22*0.03)</f>
        <v>3695.6922596468617</v>
      </c>
      <c r="L22" s="83"/>
      <c r="M22" s="6">
        <f>IF(J22="","",(K22/J22)/LOOKUP(RIGHT($D$2,3),[1]定数!$A$6:$A$13,[1]定数!$B$6:$B$13))</f>
        <v>0.5866178189915654</v>
      </c>
      <c r="N22" s="45">
        <v>2017</v>
      </c>
      <c r="O22" s="8">
        <v>43628</v>
      </c>
      <c r="P22" s="86">
        <v>78.97</v>
      </c>
      <c r="Q22" s="87"/>
      <c r="R22" s="84">
        <f>IF(P22="","",T22*M22*LOOKUP(RIGHT($D$2,3),定数!$A$6:$A$13,定数!$B$6:$B$13))</f>
        <v>-3813.0158234452083</v>
      </c>
      <c r="S22" s="84"/>
      <c r="T22" s="85">
        <f t="shared" si="5"/>
        <v>-65.000000000000568</v>
      </c>
      <c r="U22" s="85"/>
      <c r="V22" s="22">
        <f t="shared" si="2"/>
        <v>0</v>
      </c>
      <c r="W22">
        <f t="shared" si="3"/>
        <v>2</v>
      </c>
      <c r="X22" s="41">
        <f t="shared" si="6"/>
        <v>127167.09583673958</v>
      </c>
      <c r="Y22" s="42">
        <f t="shared" si="7"/>
        <v>3.1276595744681335E-2</v>
      </c>
    </row>
    <row r="23" spans="2:25" x14ac:dyDescent="0.15">
      <c r="B23" s="40">
        <v>15</v>
      </c>
      <c r="C23" s="80">
        <f t="shared" si="1"/>
        <v>119376.72616478351</v>
      </c>
      <c r="D23" s="80"/>
      <c r="E23" s="45">
        <v>2017</v>
      </c>
      <c r="F23" s="8">
        <v>43782</v>
      </c>
      <c r="G23" s="45" t="s">
        <v>3</v>
      </c>
      <c r="H23" s="86">
        <v>78.290000000000006</v>
      </c>
      <c r="I23" s="87"/>
      <c r="J23" s="45">
        <v>48</v>
      </c>
      <c r="K23" s="82">
        <f t="shared" ref="K23:K37" si="8">IF(J23="","",C23*0.03)</f>
        <v>3581.301784943505</v>
      </c>
      <c r="L23" s="83"/>
      <c r="M23" s="6">
        <f>IF(J23="","",(K23/J23)/LOOKUP(RIGHT($D$2,3),[1]定数!$A$6:$A$13,[1]定数!$B$6:$B$13))</f>
        <v>0.74610453852989689</v>
      </c>
      <c r="N23" s="45">
        <v>2017</v>
      </c>
      <c r="O23" s="8">
        <v>43784</v>
      </c>
      <c r="P23" s="86">
        <v>77.680000000000007</v>
      </c>
      <c r="Q23" s="87"/>
      <c r="R23" s="84">
        <f>IF(P23="","",T23*M23*LOOKUP(RIGHT($D$2,3),定数!$A$6:$A$13,定数!$B$6:$B$13))</f>
        <v>4551.2376850323672</v>
      </c>
      <c r="S23" s="84"/>
      <c r="T23" s="85">
        <f t="shared" si="5"/>
        <v>60.999999999999943</v>
      </c>
      <c r="U23" s="85"/>
      <c r="V23" t="str">
        <f t="shared" ref="V23:W74" si="9">IF(S23&lt;&gt;"",IF(S23&lt;0,1+V22,0),"")</f>
        <v/>
      </c>
      <c r="W23">
        <f t="shared" si="3"/>
        <v>0</v>
      </c>
      <c r="X23" s="41">
        <f t="shared" si="6"/>
        <v>127167.09583673958</v>
      </c>
      <c r="Y23" s="42">
        <f t="shared" si="7"/>
        <v>6.12608915906796E-2</v>
      </c>
    </row>
    <row r="24" spans="2:25" x14ac:dyDescent="0.15">
      <c r="B24" s="40">
        <v>16</v>
      </c>
      <c r="C24" s="80">
        <f t="shared" si="1"/>
        <v>123927.96384981587</v>
      </c>
      <c r="D24" s="80"/>
      <c r="E24" s="45">
        <v>2017</v>
      </c>
      <c r="F24" s="8">
        <v>43786</v>
      </c>
      <c r="G24" s="45" t="s">
        <v>3</v>
      </c>
      <c r="H24" s="86">
        <v>76.92</v>
      </c>
      <c r="I24" s="87"/>
      <c r="J24" s="45">
        <v>55</v>
      </c>
      <c r="K24" s="82">
        <f t="shared" si="8"/>
        <v>3717.8389154944762</v>
      </c>
      <c r="L24" s="83"/>
      <c r="M24" s="6">
        <f>IF(J24="","",(K24/J24)/LOOKUP(RIGHT($D$2,3),[1]定数!$A$6:$A$13,[1]定数!$B$6:$B$13))</f>
        <v>0.67597071190808666</v>
      </c>
      <c r="N24" s="45">
        <v>2017</v>
      </c>
      <c r="O24" s="8">
        <v>43786</v>
      </c>
      <c r="P24" s="86">
        <v>76.22</v>
      </c>
      <c r="Q24" s="87"/>
      <c r="R24" s="84">
        <f>IF(P24="","",T24*M24*LOOKUP(RIGHT($D$2,3),定数!$A$6:$A$13,定数!$B$6:$B$13))</f>
        <v>4731.7949833566263</v>
      </c>
      <c r="S24" s="84"/>
      <c r="T24" s="85">
        <f t="shared" si="5"/>
        <v>70.000000000000284</v>
      </c>
      <c r="U24" s="85"/>
      <c r="V24" t="str">
        <f t="shared" si="9"/>
        <v/>
      </c>
      <c r="W24">
        <f t="shared" si="3"/>
        <v>0</v>
      </c>
      <c r="X24" s="41">
        <f t="shared" si="6"/>
        <v>127167.09583673958</v>
      </c>
      <c r="Y24" s="42">
        <f t="shared" si="7"/>
        <v>2.5471463082574308E-2</v>
      </c>
    </row>
    <row r="25" spans="2:25" x14ac:dyDescent="0.15">
      <c r="B25" s="40">
        <v>17</v>
      </c>
      <c r="C25" s="80">
        <f t="shared" si="1"/>
        <v>128659.7588331725</v>
      </c>
      <c r="D25" s="80"/>
      <c r="E25" s="45">
        <v>2018</v>
      </c>
      <c r="F25" s="8">
        <v>43523</v>
      </c>
      <c r="G25" s="45" t="s">
        <v>3</v>
      </c>
      <c r="H25" s="86">
        <v>77.77</v>
      </c>
      <c r="I25" s="87"/>
      <c r="J25" s="45">
        <v>33</v>
      </c>
      <c r="K25" s="82">
        <f t="shared" si="8"/>
        <v>3859.7927649951748</v>
      </c>
      <c r="L25" s="83"/>
      <c r="M25" s="6">
        <f>IF(J25="","",(K25/J25)/LOOKUP(RIGHT($D$2,3),[1]定数!$A$6:$A$13,[1]定数!$B$6:$B$13))</f>
        <v>1.169634171210659</v>
      </c>
      <c r="N25" s="45">
        <v>2018</v>
      </c>
      <c r="O25" s="8">
        <v>43524</v>
      </c>
      <c r="P25" s="86">
        <v>77.349999999999994</v>
      </c>
      <c r="Q25" s="87"/>
      <c r="R25" s="84">
        <f>IF(P25="","",T25*M25*LOOKUP(RIGHT($D$2,3),定数!$A$6:$A$13,定数!$B$6:$B$13))</f>
        <v>4912.4635190847885</v>
      </c>
      <c r="S25" s="84"/>
      <c r="T25" s="85">
        <f t="shared" si="5"/>
        <v>42.000000000000171</v>
      </c>
      <c r="U25" s="85"/>
      <c r="V25" t="str">
        <f t="shared" si="9"/>
        <v/>
      </c>
      <c r="W25">
        <f t="shared" si="3"/>
        <v>0</v>
      </c>
      <c r="X25" s="41">
        <f t="shared" si="6"/>
        <v>128659.7588331725</v>
      </c>
      <c r="Y25" s="42">
        <f t="shared" si="7"/>
        <v>0</v>
      </c>
    </row>
    <row r="26" spans="2:25" x14ac:dyDescent="0.15">
      <c r="B26" s="40">
        <v>18</v>
      </c>
      <c r="C26" s="80">
        <f t="shared" si="1"/>
        <v>133572.22235225729</v>
      </c>
      <c r="D26" s="80"/>
      <c r="E26" s="45">
        <v>2018</v>
      </c>
      <c r="F26" s="8">
        <v>43762</v>
      </c>
      <c r="G26" s="45" t="s">
        <v>3</v>
      </c>
      <c r="H26" s="81">
        <v>73.290000000000006</v>
      </c>
      <c r="I26" s="81"/>
      <c r="J26" s="45">
        <v>47</v>
      </c>
      <c r="K26" s="82">
        <f t="shared" si="8"/>
        <v>4007.1666705677185</v>
      </c>
      <c r="L26" s="83"/>
      <c r="M26" s="6">
        <f>IF(J26="","",(K26/J26)/LOOKUP(RIGHT($D$2,3),[1]定数!$A$6:$A$13,[1]定数!$B$6:$B$13))</f>
        <v>0.85258865331228051</v>
      </c>
      <c r="N26" s="45">
        <v>2018</v>
      </c>
      <c r="O26" s="8">
        <v>43764</v>
      </c>
      <c r="P26" s="81">
        <v>72.7</v>
      </c>
      <c r="Q26" s="81"/>
      <c r="R26" s="84">
        <f>IF(P26="","",T26*M26*LOOKUP(RIGHT($D$2,3),定数!$A$6:$A$13,定数!$B$6:$B$13))</f>
        <v>5030.2730545424847</v>
      </c>
      <c r="S26" s="84"/>
      <c r="T26" s="85">
        <f t="shared" si="5"/>
        <v>59.000000000000341</v>
      </c>
      <c r="U26" s="85"/>
      <c r="V26" t="str">
        <f t="shared" si="9"/>
        <v/>
      </c>
      <c r="W26">
        <f t="shared" si="3"/>
        <v>0</v>
      </c>
      <c r="X26" s="41">
        <f t="shared" si="6"/>
        <v>133572.22235225729</v>
      </c>
      <c r="Y26" s="42">
        <f t="shared" si="7"/>
        <v>0</v>
      </c>
    </row>
    <row r="27" spans="2:25" x14ac:dyDescent="0.15">
      <c r="B27" s="40">
        <v>19</v>
      </c>
      <c r="C27" s="80">
        <f t="shared" si="1"/>
        <v>138602.49540679978</v>
      </c>
      <c r="D27" s="80"/>
      <c r="E27" s="45">
        <v>2019</v>
      </c>
      <c r="F27" s="8">
        <v>43577</v>
      </c>
      <c r="G27" s="45" t="s">
        <v>3</v>
      </c>
      <c r="H27" s="86">
        <v>74.66</v>
      </c>
      <c r="I27" s="87"/>
      <c r="J27" s="45">
        <v>19</v>
      </c>
      <c r="K27" s="82">
        <f t="shared" si="8"/>
        <v>4158.0748622039928</v>
      </c>
      <c r="L27" s="83"/>
      <c r="M27" s="6">
        <f>IF(J27="","",(K27/J27)/LOOKUP(RIGHT($D$2,3),[1]定数!$A$6:$A$13,[1]定数!$B$6:$B$13))</f>
        <v>2.1884604537915751</v>
      </c>
      <c r="N27" s="45">
        <v>2019</v>
      </c>
      <c r="O27" s="8">
        <v>43578</v>
      </c>
      <c r="P27" s="86">
        <v>74.430000000000007</v>
      </c>
      <c r="Q27" s="87"/>
      <c r="R27" s="84">
        <f>IF(P27="","",T27*M27*LOOKUP(RIGHT($D$2,3),定数!$A$6:$A$13,定数!$B$6:$B$13))</f>
        <v>5033.4590437203988</v>
      </c>
      <c r="S27" s="84"/>
      <c r="T27" s="85">
        <f t="shared" si="5"/>
        <v>22.999999999998977</v>
      </c>
      <c r="U27" s="85"/>
      <c r="V27" t="str">
        <f t="shared" si="9"/>
        <v/>
      </c>
      <c r="W27">
        <f t="shared" si="3"/>
        <v>0</v>
      </c>
      <c r="X27" s="41">
        <f t="shared" si="6"/>
        <v>138602.49540679978</v>
      </c>
      <c r="Y27" s="42">
        <f t="shared" si="7"/>
        <v>0</v>
      </c>
    </row>
    <row r="28" spans="2:25" x14ac:dyDescent="0.15">
      <c r="B28" s="40">
        <v>20</v>
      </c>
      <c r="C28" s="80">
        <f t="shared" si="1"/>
        <v>143635.95445052016</v>
      </c>
      <c r="D28" s="80"/>
      <c r="E28" s="45"/>
      <c r="F28" s="8"/>
      <c r="G28" s="45"/>
      <c r="H28" s="86"/>
      <c r="I28" s="87"/>
      <c r="J28" s="45"/>
      <c r="K28" s="82" t="str">
        <f t="shared" si="8"/>
        <v/>
      </c>
      <c r="L28" s="83"/>
      <c r="M28" s="6" t="str">
        <f>IF(J28="","",(K28/J28)/LOOKUP(RIGHT($D$2,3),定数!$A$6:$A$13,定数!$B$6:$B$13))</f>
        <v/>
      </c>
      <c r="N28" s="45"/>
      <c r="O28" s="8"/>
      <c r="P28" s="86"/>
      <c r="Q28" s="87"/>
      <c r="R28" s="84" t="str">
        <f>IF(P28="","",T28*M28*LOOKUP(RIGHT($D$2,3),定数!$A$6:$A$13,定数!$B$6:$B$13))</f>
        <v/>
      </c>
      <c r="S28" s="84"/>
      <c r="T28" s="85" t="str">
        <f t="shared" si="5"/>
        <v/>
      </c>
      <c r="U28" s="85"/>
      <c r="V28" t="str">
        <f t="shared" si="9"/>
        <v/>
      </c>
      <c r="W28" t="str">
        <f t="shared" si="3"/>
        <v/>
      </c>
      <c r="X28" s="41">
        <f t="shared" si="6"/>
        <v>143635.95445052016</v>
      </c>
      <c r="Y28" s="42">
        <f t="shared" si="7"/>
        <v>0</v>
      </c>
    </row>
    <row r="29" spans="2:25" x14ac:dyDescent="0.15">
      <c r="B29" s="40">
        <v>21</v>
      </c>
      <c r="C29" s="80" t="str">
        <f t="shared" si="1"/>
        <v/>
      </c>
      <c r="D29" s="80"/>
      <c r="E29" s="45"/>
      <c r="F29" s="8"/>
      <c r="G29" s="45"/>
      <c r="H29" s="81"/>
      <c r="I29" s="81"/>
      <c r="J29" s="45"/>
      <c r="K29" s="82" t="str">
        <f t="shared" si="8"/>
        <v/>
      </c>
      <c r="L29" s="83"/>
      <c r="M29" s="6" t="str">
        <f>IF(J29="","",(K29/J29)/LOOKUP(RIGHT($D$2,3),定数!$A$6:$A$13,定数!$B$6:$B$13))</f>
        <v/>
      </c>
      <c r="N29" s="45"/>
      <c r="O29" s="8"/>
      <c r="P29" s="81"/>
      <c r="Q29" s="81"/>
      <c r="R29" s="84" t="str">
        <f>IF(P29="","",T29*M29*LOOKUP(RIGHT($D$2,3),定数!$A$6:$A$13,定数!$B$6:$B$13))</f>
        <v/>
      </c>
      <c r="S29" s="84"/>
      <c r="T29" s="85" t="str">
        <f t="shared" si="5"/>
        <v/>
      </c>
      <c r="U29" s="85"/>
      <c r="V29" t="str">
        <f t="shared" si="9"/>
        <v/>
      </c>
      <c r="W29" t="str">
        <f t="shared" si="3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40">
        <v>22</v>
      </c>
      <c r="C30" s="80" t="str">
        <f t="shared" si="1"/>
        <v/>
      </c>
      <c r="D30" s="80"/>
      <c r="E30" s="45"/>
      <c r="F30" s="8"/>
      <c r="G30" s="45"/>
      <c r="H30" s="81"/>
      <c r="I30" s="81"/>
      <c r="J30" s="45"/>
      <c r="K30" s="82" t="str">
        <f t="shared" si="8"/>
        <v/>
      </c>
      <c r="L30" s="83"/>
      <c r="M30" s="6" t="str">
        <f>IF(J30="","",(K30/J30)/LOOKUP(RIGHT($D$2,3),定数!$A$6:$A$13,定数!$B$6:$B$13))</f>
        <v/>
      </c>
      <c r="N30" s="45"/>
      <c r="O30" s="8"/>
      <c r="P30" s="81"/>
      <c r="Q30" s="81"/>
      <c r="R30" s="84" t="str">
        <f>IF(P30="","",T30*M30*LOOKUP(RIGHT($D$2,3),定数!$A$6:$A$13,定数!$B$6:$B$13))</f>
        <v/>
      </c>
      <c r="S30" s="84"/>
      <c r="T30" s="85" t="str">
        <f t="shared" si="5"/>
        <v/>
      </c>
      <c r="U30" s="85"/>
      <c r="V30" t="str">
        <f t="shared" si="9"/>
        <v/>
      </c>
      <c r="W30" t="str">
        <f t="shared" si="3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40">
        <v>23</v>
      </c>
      <c r="C31" s="80" t="str">
        <f t="shared" si="1"/>
        <v/>
      </c>
      <c r="D31" s="80"/>
      <c r="E31" s="45"/>
      <c r="F31" s="8"/>
      <c r="G31" s="45"/>
      <c r="H31" s="81"/>
      <c r="I31" s="81"/>
      <c r="J31" s="45"/>
      <c r="K31" s="82" t="str">
        <f t="shared" si="8"/>
        <v/>
      </c>
      <c r="L31" s="83"/>
      <c r="M31" s="6" t="str">
        <f>IF(J31="","",(K31/J31)/LOOKUP(RIGHT($D$2,3),定数!$A$6:$A$13,定数!$B$6:$B$13))</f>
        <v/>
      </c>
      <c r="N31" s="45"/>
      <c r="O31" s="8"/>
      <c r="P31" s="81"/>
      <c r="Q31" s="81"/>
      <c r="R31" s="84" t="str">
        <f>IF(P31="","",T31*M31*LOOKUP(RIGHT($D$2,3),定数!$A$6:$A$13,定数!$B$6:$B$13))</f>
        <v/>
      </c>
      <c r="S31" s="84"/>
      <c r="T31" s="85" t="str">
        <f t="shared" si="5"/>
        <v/>
      </c>
      <c r="U31" s="85"/>
      <c r="V31" t="str">
        <f t="shared" si="9"/>
        <v/>
      </c>
      <c r="W31" t="str">
        <f t="shared" si="3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40">
        <v>24</v>
      </c>
      <c r="C32" s="80" t="str">
        <f t="shared" si="1"/>
        <v/>
      </c>
      <c r="D32" s="80"/>
      <c r="E32" s="45"/>
      <c r="F32" s="8"/>
      <c r="G32" s="45"/>
      <c r="H32" s="81"/>
      <c r="I32" s="81"/>
      <c r="J32" s="45"/>
      <c r="K32" s="82" t="str">
        <f t="shared" si="8"/>
        <v/>
      </c>
      <c r="L32" s="83"/>
      <c r="M32" s="6" t="str">
        <f>IF(J32="","",(K32/J32)/LOOKUP(RIGHT($D$2,3),定数!$A$6:$A$13,定数!$B$6:$B$13))</f>
        <v/>
      </c>
      <c r="N32" s="45"/>
      <c r="O32" s="8"/>
      <c r="P32" s="81"/>
      <c r="Q32" s="81"/>
      <c r="R32" s="84" t="str">
        <f>IF(P32="","",T32*M32*LOOKUP(RIGHT($D$2,3),定数!$A$6:$A$13,定数!$B$6:$B$13))</f>
        <v/>
      </c>
      <c r="S32" s="84"/>
      <c r="T32" s="85" t="str">
        <f t="shared" si="5"/>
        <v/>
      </c>
      <c r="U32" s="85"/>
      <c r="V32" t="str">
        <f t="shared" si="9"/>
        <v/>
      </c>
      <c r="W32" t="str">
        <f t="shared" si="3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40">
        <v>25</v>
      </c>
      <c r="C33" s="80" t="str">
        <f t="shared" si="1"/>
        <v/>
      </c>
      <c r="D33" s="80"/>
      <c r="E33" s="45"/>
      <c r="F33" s="8"/>
      <c r="G33" s="45"/>
      <c r="H33" s="81"/>
      <c r="I33" s="81"/>
      <c r="J33" s="45"/>
      <c r="K33" s="82" t="str">
        <f t="shared" si="8"/>
        <v/>
      </c>
      <c r="L33" s="83"/>
      <c r="M33" s="6" t="str">
        <f>IF(J33="","",(K33/J33)/LOOKUP(RIGHT($D$2,3),定数!$A$6:$A$13,定数!$B$6:$B$13))</f>
        <v/>
      </c>
      <c r="N33" s="45"/>
      <c r="O33" s="8"/>
      <c r="P33" s="81"/>
      <c r="Q33" s="81"/>
      <c r="R33" s="84" t="str">
        <f>IF(P33="","",T33*M33*LOOKUP(RIGHT($D$2,3),定数!$A$6:$A$13,定数!$B$6:$B$13))</f>
        <v/>
      </c>
      <c r="S33" s="84"/>
      <c r="T33" s="85" t="str">
        <f t="shared" si="5"/>
        <v/>
      </c>
      <c r="U33" s="85"/>
      <c r="V33" t="str">
        <f t="shared" si="9"/>
        <v/>
      </c>
      <c r="W33" t="str">
        <f t="shared" si="3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40">
        <v>26</v>
      </c>
      <c r="C34" s="80" t="str">
        <f t="shared" si="1"/>
        <v/>
      </c>
      <c r="D34" s="80"/>
      <c r="E34" s="45"/>
      <c r="F34" s="8"/>
      <c r="G34" s="45"/>
      <c r="H34" s="81"/>
      <c r="I34" s="81"/>
      <c r="J34" s="45"/>
      <c r="K34" s="82" t="str">
        <f t="shared" si="8"/>
        <v/>
      </c>
      <c r="L34" s="83"/>
      <c r="M34" s="6" t="str">
        <f>IF(J34="","",(K34/J34)/LOOKUP(RIGHT($D$2,3),定数!$A$6:$A$13,定数!$B$6:$B$13))</f>
        <v/>
      </c>
      <c r="N34" s="45"/>
      <c r="O34" s="8"/>
      <c r="P34" s="81"/>
      <c r="Q34" s="81"/>
      <c r="R34" s="84" t="str">
        <f>IF(P34="","",T34*M34*LOOKUP(RIGHT($D$2,3),定数!$A$6:$A$13,定数!$B$6:$B$13))</f>
        <v/>
      </c>
      <c r="S34" s="84"/>
      <c r="T34" s="85" t="str">
        <f t="shared" si="5"/>
        <v/>
      </c>
      <c r="U34" s="85"/>
      <c r="V34" t="str">
        <f t="shared" si="9"/>
        <v/>
      </c>
      <c r="W34" t="str">
        <f t="shared" si="3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40">
        <v>27</v>
      </c>
      <c r="C35" s="80" t="str">
        <f t="shared" si="1"/>
        <v/>
      </c>
      <c r="D35" s="80"/>
      <c r="E35" s="45"/>
      <c r="F35" s="8"/>
      <c r="G35" s="45"/>
      <c r="H35" s="81"/>
      <c r="I35" s="81"/>
      <c r="J35" s="45"/>
      <c r="K35" s="82" t="str">
        <f t="shared" si="8"/>
        <v/>
      </c>
      <c r="L35" s="83"/>
      <c r="M35" s="6" t="str">
        <f>IF(J35="","",(K35/J35)/LOOKUP(RIGHT($D$2,3),定数!$A$6:$A$13,定数!$B$6:$B$13))</f>
        <v/>
      </c>
      <c r="N35" s="45"/>
      <c r="O35" s="8"/>
      <c r="P35" s="81"/>
      <c r="Q35" s="81"/>
      <c r="R35" s="84" t="str">
        <f>IF(P35="","",T35*M35*LOOKUP(RIGHT($D$2,3),定数!$A$6:$A$13,定数!$B$6:$B$13))</f>
        <v/>
      </c>
      <c r="S35" s="84"/>
      <c r="T35" s="85" t="str">
        <f t="shared" si="5"/>
        <v/>
      </c>
      <c r="U35" s="85"/>
      <c r="V35" t="str">
        <f t="shared" si="9"/>
        <v/>
      </c>
      <c r="W35" t="str">
        <f t="shared" si="3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40">
        <v>28</v>
      </c>
      <c r="C36" s="80" t="str">
        <f t="shared" si="1"/>
        <v/>
      </c>
      <c r="D36" s="80"/>
      <c r="E36" s="45"/>
      <c r="F36" s="8"/>
      <c r="G36" s="45"/>
      <c r="H36" s="81"/>
      <c r="I36" s="81"/>
      <c r="J36" s="45"/>
      <c r="K36" s="82" t="str">
        <f t="shared" si="8"/>
        <v/>
      </c>
      <c r="L36" s="83"/>
      <c r="M36" s="6" t="str">
        <f>IF(J36="","",(K36/J36)/LOOKUP(RIGHT($D$2,3),定数!$A$6:$A$13,定数!$B$6:$B$13))</f>
        <v/>
      </c>
      <c r="N36" s="45"/>
      <c r="O36" s="8"/>
      <c r="P36" s="81"/>
      <c r="Q36" s="81"/>
      <c r="R36" s="84" t="str">
        <f>IF(P36="","",T36*M36*LOOKUP(RIGHT($D$2,3),定数!$A$6:$A$13,定数!$B$6:$B$13))</f>
        <v/>
      </c>
      <c r="S36" s="84"/>
      <c r="T36" s="85" t="str">
        <f t="shared" si="5"/>
        <v/>
      </c>
      <c r="U36" s="85"/>
      <c r="V36" t="str">
        <f t="shared" si="9"/>
        <v/>
      </c>
      <c r="W36" t="str">
        <f t="shared" si="3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40">
        <v>29</v>
      </c>
      <c r="C37" s="80" t="str">
        <f t="shared" si="1"/>
        <v/>
      </c>
      <c r="D37" s="80"/>
      <c r="E37" s="45"/>
      <c r="F37" s="8"/>
      <c r="G37" s="45"/>
      <c r="H37" s="81"/>
      <c r="I37" s="81"/>
      <c r="J37" s="45"/>
      <c r="K37" s="82" t="str">
        <f t="shared" si="8"/>
        <v/>
      </c>
      <c r="L37" s="83"/>
      <c r="M37" s="6" t="str">
        <f>IF(J37="","",(K37/J37)/LOOKUP(RIGHT($D$2,3),定数!$A$6:$A$13,定数!$B$6:$B$13))</f>
        <v/>
      </c>
      <c r="N37" s="45"/>
      <c r="O37" s="8"/>
      <c r="P37" s="81"/>
      <c r="Q37" s="81"/>
      <c r="R37" s="84" t="str">
        <f>IF(P37="","",T37*M37*LOOKUP(RIGHT($D$2,3),定数!$A$6:$A$13,定数!$B$6:$B$13))</f>
        <v/>
      </c>
      <c r="S37" s="84"/>
      <c r="T37" s="85" t="str">
        <f t="shared" si="5"/>
        <v/>
      </c>
      <c r="U37" s="85"/>
      <c r="V37" t="str">
        <f t="shared" si="9"/>
        <v/>
      </c>
      <c r="W37" t="str">
        <f t="shared" si="3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40">
        <v>30</v>
      </c>
      <c r="C38" s="80" t="str">
        <f t="shared" si="1"/>
        <v/>
      </c>
      <c r="D38" s="80"/>
      <c r="E38" s="45"/>
      <c r="F38" s="8"/>
      <c r="G38" s="45"/>
      <c r="H38" s="86"/>
      <c r="I38" s="87"/>
      <c r="J38" s="45"/>
      <c r="K38" s="82" t="str">
        <f t="shared" ref="K38:K74" si="10">IF(J38="","",C38*0.03)</f>
        <v/>
      </c>
      <c r="L38" s="83"/>
      <c r="M38" s="6" t="str">
        <f>IF(J38="","",(K38/J38)/LOOKUP(RIGHT($D$2,3),定数!$A$6:$A$13,定数!$B$6:$B$13))</f>
        <v/>
      </c>
      <c r="N38" s="45"/>
      <c r="O38" s="8"/>
      <c r="P38" s="86"/>
      <c r="Q38" s="87"/>
      <c r="R38" s="84" t="str">
        <f>IF(P38="","",T38*M38*LOOKUP(RIGHT($D$2,3),定数!$A$6:$A$13,定数!$B$6:$B$13))</f>
        <v/>
      </c>
      <c r="S38" s="84"/>
      <c r="T38" s="85" t="str">
        <f t="shared" si="5"/>
        <v/>
      </c>
      <c r="U38" s="85"/>
      <c r="V38" t="str">
        <f t="shared" si="9"/>
        <v/>
      </c>
      <c r="W38" t="str">
        <f t="shared" si="3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40">
        <v>31</v>
      </c>
      <c r="C39" s="80" t="str">
        <f t="shared" si="1"/>
        <v/>
      </c>
      <c r="D39" s="80"/>
      <c r="E39" s="40"/>
      <c r="F39" s="8"/>
      <c r="G39" s="40"/>
      <c r="H39" s="81"/>
      <c r="I39" s="81"/>
      <c r="J39" s="40"/>
      <c r="K39" s="82" t="str">
        <f t="shared" si="10"/>
        <v/>
      </c>
      <c r="L39" s="83"/>
      <c r="M39" s="6" t="str">
        <f>IF(J39="","",(K39/J39)/LOOKUP(RIGHT($D$2,3),定数!$A$6:$A$13,定数!$B$6:$B$13))</f>
        <v/>
      </c>
      <c r="N39" s="40"/>
      <c r="O39" s="8"/>
      <c r="P39" s="81"/>
      <c r="Q39" s="81"/>
      <c r="R39" s="84" t="str">
        <f>IF(P39="","",T39*M39*LOOKUP(RIGHT($D$2,3),定数!$A$6:$A$13,定数!$B$6:$B$13))</f>
        <v/>
      </c>
      <c r="S39" s="84"/>
      <c r="T39" s="85" t="str">
        <f t="shared" si="5"/>
        <v/>
      </c>
      <c r="U39" s="85"/>
      <c r="V39" t="str">
        <f t="shared" si="9"/>
        <v/>
      </c>
      <c r="W39" t="str">
        <f t="shared" si="3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40">
        <v>32</v>
      </c>
      <c r="C40" s="80" t="str">
        <f t="shared" si="1"/>
        <v/>
      </c>
      <c r="D40" s="80"/>
      <c r="E40" s="40"/>
      <c r="F40" s="8"/>
      <c r="G40" s="40"/>
      <c r="H40" s="81"/>
      <c r="I40" s="81"/>
      <c r="J40" s="40"/>
      <c r="K40" s="82" t="str">
        <f t="shared" si="10"/>
        <v/>
      </c>
      <c r="L40" s="83"/>
      <c r="M40" s="6" t="str">
        <f>IF(J40="","",(K40/J40)/LOOKUP(RIGHT($D$2,3),定数!$A$6:$A$13,定数!$B$6:$B$13))</f>
        <v/>
      </c>
      <c r="N40" s="40"/>
      <c r="O40" s="8"/>
      <c r="P40" s="81"/>
      <c r="Q40" s="81"/>
      <c r="R40" s="84" t="str">
        <f>IF(P40="","",T40*M40*LOOKUP(RIGHT($D$2,3),定数!$A$6:$A$13,定数!$B$6:$B$13))</f>
        <v/>
      </c>
      <c r="S40" s="84"/>
      <c r="T40" s="85" t="str">
        <f t="shared" si="5"/>
        <v/>
      </c>
      <c r="U40" s="85"/>
      <c r="V40" t="str">
        <f t="shared" si="9"/>
        <v/>
      </c>
      <c r="W40" t="str">
        <f t="shared" si="3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40">
        <v>33</v>
      </c>
      <c r="C41" s="80" t="str">
        <f t="shared" si="1"/>
        <v/>
      </c>
      <c r="D41" s="80"/>
      <c r="E41" s="40"/>
      <c r="F41" s="8"/>
      <c r="G41" s="40"/>
      <c r="H41" s="81"/>
      <c r="I41" s="81"/>
      <c r="J41" s="40"/>
      <c r="K41" s="82" t="str">
        <f t="shared" si="10"/>
        <v/>
      </c>
      <c r="L41" s="83"/>
      <c r="M41" s="6" t="str">
        <f>IF(J41="","",(K41/J41)/LOOKUP(RIGHT($D$2,3),定数!$A$6:$A$13,定数!$B$6:$B$13))</f>
        <v/>
      </c>
      <c r="N41" s="40"/>
      <c r="O41" s="8"/>
      <c r="P41" s="81"/>
      <c r="Q41" s="81"/>
      <c r="R41" s="84" t="str">
        <f>IF(P41="","",T41*M41*LOOKUP(RIGHT($D$2,3),定数!$A$6:$A$13,定数!$B$6:$B$13))</f>
        <v/>
      </c>
      <c r="S41" s="84"/>
      <c r="T41" s="85" t="str">
        <f t="shared" si="5"/>
        <v/>
      </c>
      <c r="U41" s="85"/>
      <c r="V41" t="str">
        <f t="shared" si="9"/>
        <v/>
      </c>
      <c r="W41" t="str">
        <f t="shared" si="3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40">
        <v>34</v>
      </c>
      <c r="C42" s="80" t="str">
        <f t="shared" si="1"/>
        <v/>
      </c>
      <c r="D42" s="80"/>
      <c r="E42" s="40"/>
      <c r="F42" s="8"/>
      <c r="G42" s="40"/>
      <c r="H42" s="81"/>
      <c r="I42" s="81"/>
      <c r="J42" s="40"/>
      <c r="K42" s="82" t="str">
        <f t="shared" si="10"/>
        <v/>
      </c>
      <c r="L42" s="83"/>
      <c r="M42" s="6" t="str">
        <f>IF(J42="","",(K42/J42)/LOOKUP(RIGHT($D$2,3),定数!$A$6:$A$13,定数!$B$6:$B$13))</f>
        <v/>
      </c>
      <c r="N42" s="40"/>
      <c r="O42" s="8"/>
      <c r="P42" s="81"/>
      <c r="Q42" s="81"/>
      <c r="R42" s="84" t="str">
        <f>IF(P42="","",T42*M42*LOOKUP(RIGHT($D$2,3),定数!$A$6:$A$13,定数!$B$6:$B$13))</f>
        <v/>
      </c>
      <c r="S42" s="84"/>
      <c r="T42" s="85" t="str">
        <f t="shared" si="5"/>
        <v/>
      </c>
      <c r="U42" s="85"/>
      <c r="V42" t="str">
        <f t="shared" si="9"/>
        <v/>
      </c>
      <c r="W42" t="str">
        <f t="shared" si="3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40">
        <v>35</v>
      </c>
      <c r="C43" s="80" t="str">
        <f t="shared" si="1"/>
        <v/>
      </c>
      <c r="D43" s="80"/>
      <c r="E43" s="40"/>
      <c r="F43" s="8"/>
      <c r="G43" s="40"/>
      <c r="H43" s="81"/>
      <c r="I43" s="81"/>
      <c r="J43" s="40"/>
      <c r="K43" s="82" t="str">
        <f t="shared" si="10"/>
        <v/>
      </c>
      <c r="L43" s="83"/>
      <c r="M43" s="6" t="str">
        <f>IF(J43="","",(K43/J43)/LOOKUP(RIGHT($D$2,3),定数!$A$6:$A$13,定数!$B$6:$B$13))</f>
        <v/>
      </c>
      <c r="N43" s="40"/>
      <c r="O43" s="8"/>
      <c r="P43" s="81"/>
      <c r="Q43" s="81"/>
      <c r="R43" s="84" t="str">
        <f>IF(P43="","",T43*M43*LOOKUP(RIGHT($D$2,3),定数!$A$6:$A$13,定数!$B$6:$B$13))</f>
        <v/>
      </c>
      <c r="S43" s="84"/>
      <c r="T43" s="85" t="str">
        <f t="shared" si="5"/>
        <v/>
      </c>
      <c r="U43" s="85"/>
      <c r="V43" t="str">
        <f t="shared" si="9"/>
        <v/>
      </c>
      <c r="W43" t="str">
        <f t="shared" si="3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40">
        <v>36</v>
      </c>
      <c r="C44" s="80" t="str">
        <f t="shared" si="1"/>
        <v/>
      </c>
      <c r="D44" s="80"/>
      <c r="E44" s="40"/>
      <c r="F44" s="8"/>
      <c r="G44" s="40"/>
      <c r="H44" s="81"/>
      <c r="I44" s="81"/>
      <c r="J44" s="40"/>
      <c r="K44" s="82" t="str">
        <f t="shared" si="10"/>
        <v/>
      </c>
      <c r="L44" s="83"/>
      <c r="M44" s="6" t="str">
        <f>IF(J44="","",(K44/J44)/LOOKUP(RIGHT($D$2,3),定数!$A$6:$A$13,定数!$B$6:$B$13))</f>
        <v/>
      </c>
      <c r="N44" s="40"/>
      <c r="O44" s="8"/>
      <c r="P44" s="81"/>
      <c r="Q44" s="81"/>
      <c r="R44" s="84" t="str">
        <f>IF(P44="","",T44*M44*LOOKUP(RIGHT($D$2,3),定数!$A$6:$A$13,定数!$B$6:$B$13))</f>
        <v/>
      </c>
      <c r="S44" s="84"/>
      <c r="T44" s="85" t="str">
        <f t="shared" si="5"/>
        <v/>
      </c>
      <c r="U44" s="85"/>
      <c r="V44" t="str">
        <f t="shared" si="9"/>
        <v/>
      </c>
      <c r="W44" t="str">
        <f t="shared" si="3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40">
        <v>37</v>
      </c>
      <c r="C45" s="80" t="str">
        <f t="shared" si="1"/>
        <v/>
      </c>
      <c r="D45" s="80"/>
      <c r="E45" s="40"/>
      <c r="F45" s="8"/>
      <c r="G45" s="40"/>
      <c r="H45" s="81"/>
      <c r="I45" s="81"/>
      <c r="J45" s="40"/>
      <c r="K45" s="82" t="str">
        <f t="shared" si="10"/>
        <v/>
      </c>
      <c r="L45" s="83"/>
      <c r="M45" s="6" t="str">
        <f>IF(J45="","",(K45/J45)/LOOKUP(RIGHT($D$2,3),定数!$A$6:$A$13,定数!$B$6:$B$13))</f>
        <v/>
      </c>
      <c r="N45" s="40"/>
      <c r="O45" s="8"/>
      <c r="P45" s="81"/>
      <c r="Q45" s="81"/>
      <c r="R45" s="84" t="str">
        <f>IF(P45="","",T45*M45*LOOKUP(RIGHT($D$2,3),定数!$A$6:$A$13,定数!$B$6:$B$13))</f>
        <v/>
      </c>
      <c r="S45" s="84"/>
      <c r="T45" s="85" t="str">
        <f t="shared" si="5"/>
        <v/>
      </c>
      <c r="U45" s="85"/>
      <c r="V45" t="str">
        <f t="shared" si="9"/>
        <v/>
      </c>
      <c r="W45" t="str">
        <f t="shared" si="3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40">
        <v>38</v>
      </c>
      <c r="C46" s="80" t="str">
        <f t="shared" si="1"/>
        <v/>
      </c>
      <c r="D46" s="80"/>
      <c r="E46" s="40"/>
      <c r="F46" s="8"/>
      <c r="G46" s="40"/>
      <c r="H46" s="81"/>
      <c r="I46" s="81"/>
      <c r="J46" s="40"/>
      <c r="K46" s="82" t="str">
        <f t="shared" si="10"/>
        <v/>
      </c>
      <c r="L46" s="83"/>
      <c r="M46" s="6" t="str">
        <f>IF(J46="","",(K46/J46)/LOOKUP(RIGHT($D$2,3),定数!$A$6:$A$13,定数!$B$6:$B$13))</f>
        <v/>
      </c>
      <c r="N46" s="40"/>
      <c r="O46" s="8"/>
      <c r="P46" s="81"/>
      <c r="Q46" s="81"/>
      <c r="R46" s="84" t="str">
        <f>IF(P46="","",T46*M46*LOOKUP(RIGHT($D$2,3),定数!$A$6:$A$13,定数!$B$6:$B$13))</f>
        <v/>
      </c>
      <c r="S46" s="84"/>
      <c r="T46" s="85" t="str">
        <f t="shared" si="5"/>
        <v/>
      </c>
      <c r="U46" s="85"/>
      <c r="V46" t="str">
        <f t="shared" si="9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40">
        <v>39</v>
      </c>
      <c r="C47" s="80" t="str">
        <f t="shared" si="1"/>
        <v/>
      </c>
      <c r="D47" s="80"/>
      <c r="E47" s="40"/>
      <c r="F47" s="8"/>
      <c r="G47" s="40"/>
      <c r="H47" s="81"/>
      <c r="I47" s="81"/>
      <c r="J47" s="40"/>
      <c r="K47" s="82" t="str">
        <f t="shared" si="10"/>
        <v/>
      </c>
      <c r="L47" s="83"/>
      <c r="M47" s="6" t="str">
        <f>IF(J47="","",(K47/J47)/LOOKUP(RIGHT($D$2,3),定数!$A$6:$A$13,定数!$B$6:$B$13))</f>
        <v/>
      </c>
      <c r="N47" s="40"/>
      <c r="O47" s="8"/>
      <c r="P47" s="81"/>
      <c r="Q47" s="81"/>
      <c r="R47" s="84" t="str">
        <f>IF(P47="","",T47*M47*LOOKUP(RIGHT($D$2,3),定数!$A$6:$A$13,定数!$B$6:$B$13))</f>
        <v/>
      </c>
      <c r="S47" s="84"/>
      <c r="T47" s="85" t="str">
        <f t="shared" si="5"/>
        <v/>
      </c>
      <c r="U47" s="85"/>
      <c r="V47" t="str">
        <f t="shared" si="9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40">
        <v>40</v>
      </c>
      <c r="C48" s="80" t="str">
        <f t="shared" si="1"/>
        <v/>
      </c>
      <c r="D48" s="80"/>
      <c r="E48" s="40"/>
      <c r="F48" s="8"/>
      <c r="G48" s="40"/>
      <c r="H48" s="81"/>
      <c r="I48" s="81"/>
      <c r="J48" s="40"/>
      <c r="K48" s="82" t="str">
        <f t="shared" si="10"/>
        <v/>
      </c>
      <c r="L48" s="83"/>
      <c r="M48" s="6" t="str">
        <f>IF(J48="","",(K48/J48)/LOOKUP(RIGHT($D$2,3),定数!$A$6:$A$13,定数!$B$6:$B$13))</f>
        <v/>
      </c>
      <c r="N48" s="40"/>
      <c r="O48" s="8"/>
      <c r="P48" s="81"/>
      <c r="Q48" s="81"/>
      <c r="R48" s="84" t="str">
        <f>IF(P48="","",T48*M48*LOOKUP(RIGHT($D$2,3),定数!$A$6:$A$13,定数!$B$6:$B$13))</f>
        <v/>
      </c>
      <c r="S48" s="84"/>
      <c r="T48" s="85" t="str">
        <f t="shared" si="5"/>
        <v/>
      </c>
      <c r="U48" s="85"/>
      <c r="V48" t="str">
        <f t="shared" si="9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40">
        <v>41</v>
      </c>
      <c r="C49" s="80" t="str">
        <f t="shared" si="1"/>
        <v/>
      </c>
      <c r="D49" s="80"/>
      <c r="E49" s="40"/>
      <c r="F49" s="8"/>
      <c r="G49" s="40"/>
      <c r="H49" s="81"/>
      <c r="I49" s="81"/>
      <c r="J49" s="40"/>
      <c r="K49" s="82" t="str">
        <f t="shared" si="10"/>
        <v/>
      </c>
      <c r="L49" s="83"/>
      <c r="M49" s="6" t="str">
        <f>IF(J49="","",(K49/J49)/LOOKUP(RIGHT($D$2,3),定数!$A$6:$A$13,定数!$B$6:$B$13))</f>
        <v/>
      </c>
      <c r="N49" s="40"/>
      <c r="O49" s="8"/>
      <c r="P49" s="81"/>
      <c r="Q49" s="81"/>
      <c r="R49" s="84" t="str">
        <f>IF(P49="","",T49*M49*LOOKUP(RIGHT($D$2,3),定数!$A$6:$A$13,定数!$B$6:$B$13))</f>
        <v/>
      </c>
      <c r="S49" s="84"/>
      <c r="T49" s="85" t="str">
        <f t="shared" si="5"/>
        <v/>
      </c>
      <c r="U49" s="85"/>
      <c r="V49" t="str">
        <f t="shared" si="9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40">
        <v>42</v>
      </c>
      <c r="C50" s="80" t="str">
        <f t="shared" si="1"/>
        <v/>
      </c>
      <c r="D50" s="80"/>
      <c r="E50" s="40"/>
      <c r="F50" s="8"/>
      <c r="G50" s="40"/>
      <c r="H50" s="81"/>
      <c r="I50" s="81"/>
      <c r="J50" s="40"/>
      <c r="K50" s="82" t="str">
        <f t="shared" si="10"/>
        <v/>
      </c>
      <c r="L50" s="83"/>
      <c r="M50" s="6" t="str">
        <f>IF(J50="","",(K50/J50)/LOOKUP(RIGHT($D$2,3),定数!$A$6:$A$13,定数!$B$6:$B$13))</f>
        <v/>
      </c>
      <c r="N50" s="40"/>
      <c r="O50" s="8"/>
      <c r="P50" s="81"/>
      <c r="Q50" s="81"/>
      <c r="R50" s="84" t="str">
        <f>IF(P50="","",T50*M50*LOOKUP(RIGHT($D$2,3),定数!$A$6:$A$13,定数!$B$6:$B$13))</f>
        <v/>
      </c>
      <c r="S50" s="84"/>
      <c r="T50" s="85" t="str">
        <f t="shared" si="5"/>
        <v/>
      </c>
      <c r="U50" s="85"/>
      <c r="V50" t="str">
        <f t="shared" si="9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40">
        <v>43</v>
      </c>
      <c r="C51" s="80" t="str">
        <f t="shared" si="1"/>
        <v/>
      </c>
      <c r="D51" s="80"/>
      <c r="E51" s="40"/>
      <c r="F51" s="8"/>
      <c r="G51" s="40"/>
      <c r="H51" s="81"/>
      <c r="I51" s="81"/>
      <c r="J51" s="40"/>
      <c r="K51" s="82" t="str">
        <f t="shared" si="10"/>
        <v/>
      </c>
      <c r="L51" s="83"/>
      <c r="M51" s="6" t="str">
        <f>IF(J51="","",(K51/J51)/LOOKUP(RIGHT($D$2,3),定数!$A$6:$A$13,定数!$B$6:$B$13))</f>
        <v/>
      </c>
      <c r="N51" s="40"/>
      <c r="O51" s="8"/>
      <c r="P51" s="81"/>
      <c r="Q51" s="81"/>
      <c r="R51" s="84" t="str">
        <f>IF(P51="","",T51*M51*LOOKUP(RIGHT($D$2,3),定数!$A$6:$A$13,定数!$B$6:$B$13))</f>
        <v/>
      </c>
      <c r="S51" s="84"/>
      <c r="T51" s="85" t="str">
        <f t="shared" si="5"/>
        <v/>
      </c>
      <c r="U51" s="85"/>
      <c r="V51" t="str">
        <f t="shared" si="9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40">
        <v>44</v>
      </c>
      <c r="C52" s="80" t="str">
        <f t="shared" si="1"/>
        <v/>
      </c>
      <c r="D52" s="80"/>
      <c r="E52" s="40"/>
      <c r="F52" s="8"/>
      <c r="G52" s="40"/>
      <c r="H52" s="81"/>
      <c r="I52" s="81"/>
      <c r="J52" s="40"/>
      <c r="K52" s="82" t="str">
        <f t="shared" si="10"/>
        <v/>
      </c>
      <c r="L52" s="83"/>
      <c r="M52" s="6" t="str">
        <f>IF(J52="","",(K52/J52)/LOOKUP(RIGHT($D$2,3),定数!$A$6:$A$13,定数!$B$6:$B$13))</f>
        <v/>
      </c>
      <c r="N52" s="40"/>
      <c r="O52" s="8"/>
      <c r="P52" s="81"/>
      <c r="Q52" s="81"/>
      <c r="R52" s="84" t="str">
        <f>IF(P52="","",T52*M52*LOOKUP(RIGHT($D$2,3),定数!$A$6:$A$13,定数!$B$6:$B$13))</f>
        <v/>
      </c>
      <c r="S52" s="84"/>
      <c r="T52" s="85" t="str">
        <f t="shared" si="5"/>
        <v/>
      </c>
      <c r="U52" s="85"/>
      <c r="V52" t="str">
        <f t="shared" si="9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40">
        <v>45</v>
      </c>
      <c r="C53" s="80" t="str">
        <f t="shared" si="1"/>
        <v/>
      </c>
      <c r="D53" s="80"/>
      <c r="E53" s="40"/>
      <c r="F53" s="8"/>
      <c r="G53" s="40"/>
      <c r="H53" s="81"/>
      <c r="I53" s="81"/>
      <c r="J53" s="40"/>
      <c r="K53" s="82" t="str">
        <f t="shared" si="10"/>
        <v/>
      </c>
      <c r="L53" s="83"/>
      <c r="M53" s="6" t="str">
        <f>IF(J53="","",(K53/J53)/LOOKUP(RIGHT($D$2,3),定数!$A$6:$A$13,定数!$B$6:$B$13))</f>
        <v/>
      </c>
      <c r="N53" s="40"/>
      <c r="O53" s="8"/>
      <c r="P53" s="81"/>
      <c r="Q53" s="81"/>
      <c r="R53" s="84" t="str">
        <f>IF(P53="","",T53*M53*LOOKUP(RIGHT($D$2,3),定数!$A$6:$A$13,定数!$B$6:$B$13))</f>
        <v/>
      </c>
      <c r="S53" s="84"/>
      <c r="T53" s="85" t="str">
        <f t="shared" si="5"/>
        <v/>
      </c>
      <c r="U53" s="85"/>
      <c r="V53" t="str">
        <f t="shared" si="9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40">
        <v>46</v>
      </c>
      <c r="C54" s="80" t="str">
        <f t="shared" si="1"/>
        <v/>
      </c>
      <c r="D54" s="80"/>
      <c r="E54" s="40"/>
      <c r="F54" s="8"/>
      <c r="G54" s="40"/>
      <c r="H54" s="81"/>
      <c r="I54" s="81"/>
      <c r="J54" s="40"/>
      <c r="K54" s="82" t="str">
        <f t="shared" si="10"/>
        <v/>
      </c>
      <c r="L54" s="83"/>
      <c r="M54" s="6" t="str">
        <f>IF(J54="","",(K54/J54)/LOOKUP(RIGHT($D$2,3),定数!$A$6:$A$13,定数!$B$6:$B$13))</f>
        <v/>
      </c>
      <c r="N54" s="40"/>
      <c r="O54" s="8"/>
      <c r="P54" s="81"/>
      <c r="Q54" s="81"/>
      <c r="R54" s="84" t="str">
        <f>IF(P54="","",T54*M54*LOOKUP(RIGHT($D$2,3),定数!$A$6:$A$13,定数!$B$6:$B$13))</f>
        <v/>
      </c>
      <c r="S54" s="84"/>
      <c r="T54" s="85" t="str">
        <f t="shared" si="5"/>
        <v/>
      </c>
      <c r="U54" s="85"/>
      <c r="V54" t="str">
        <f t="shared" si="9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40">
        <v>47</v>
      </c>
      <c r="C55" s="80" t="str">
        <f t="shared" si="1"/>
        <v/>
      </c>
      <c r="D55" s="80"/>
      <c r="E55" s="40"/>
      <c r="F55" s="8"/>
      <c r="G55" s="40"/>
      <c r="H55" s="81"/>
      <c r="I55" s="81"/>
      <c r="J55" s="40"/>
      <c r="K55" s="82" t="str">
        <f t="shared" si="10"/>
        <v/>
      </c>
      <c r="L55" s="83"/>
      <c r="M55" s="6" t="str">
        <f>IF(J55="","",(K55/J55)/LOOKUP(RIGHT($D$2,3),定数!$A$6:$A$13,定数!$B$6:$B$13))</f>
        <v/>
      </c>
      <c r="N55" s="40"/>
      <c r="O55" s="8"/>
      <c r="P55" s="81"/>
      <c r="Q55" s="81"/>
      <c r="R55" s="84" t="str">
        <f>IF(P55="","",T55*M55*LOOKUP(RIGHT($D$2,3),定数!$A$6:$A$13,定数!$B$6:$B$13))</f>
        <v/>
      </c>
      <c r="S55" s="84"/>
      <c r="T55" s="85" t="str">
        <f t="shared" si="5"/>
        <v/>
      </c>
      <c r="U55" s="85"/>
      <c r="V55" t="str">
        <f t="shared" si="9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40">
        <v>48</v>
      </c>
      <c r="C56" s="80" t="str">
        <f t="shared" si="1"/>
        <v/>
      </c>
      <c r="D56" s="80"/>
      <c r="E56" s="40"/>
      <c r="F56" s="8"/>
      <c r="G56" s="40"/>
      <c r="H56" s="81"/>
      <c r="I56" s="81"/>
      <c r="J56" s="40"/>
      <c r="K56" s="82" t="str">
        <f t="shared" si="10"/>
        <v/>
      </c>
      <c r="L56" s="83"/>
      <c r="M56" s="6" t="str">
        <f>IF(J56="","",(K56/J56)/LOOKUP(RIGHT($D$2,3),定数!$A$6:$A$13,定数!$B$6:$B$13))</f>
        <v/>
      </c>
      <c r="N56" s="40"/>
      <c r="O56" s="8"/>
      <c r="P56" s="81"/>
      <c r="Q56" s="81"/>
      <c r="R56" s="84" t="str">
        <f>IF(P56="","",T56*M56*LOOKUP(RIGHT($D$2,3),定数!$A$6:$A$13,定数!$B$6:$B$13))</f>
        <v/>
      </c>
      <c r="S56" s="84"/>
      <c r="T56" s="85" t="str">
        <f t="shared" si="5"/>
        <v/>
      </c>
      <c r="U56" s="85"/>
      <c r="V56" t="str">
        <f t="shared" si="9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40">
        <v>49</v>
      </c>
      <c r="C57" s="80" t="str">
        <f t="shared" si="1"/>
        <v/>
      </c>
      <c r="D57" s="80"/>
      <c r="E57" s="40"/>
      <c r="F57" s="8"/>
      <c r="G57" s="40"/>
      <c r="H57" s="81"/>
      <c r="I57" s="81"/>
      <c r="J57" s="40"/>
      <c r="K57" s="82" t="str">
        <f t="shared" si="10"/>
        <v/>
      </c>
      <c r="L57" s="83"/>
      <c r="M57" s="6" t="str">
        <f>IF(J57="","",(K57/J57)/LOOKUP(RIGHT($D$2,3),定数!$A$6:$A$13,定数!$B$6:$B$13))</f>
        <v/>
      </c>
      <c r="N57" s="40"/>
      <c r="O57" s="8"/>
      <c r="P57" s="81"/>
      <c r="Q57" s="81"/>
      <c r="R57" s="84" t="str">
        <f>IF(P57="","",T57*M57*LOOKUP(RIGHT($D$2,3),定数!$A$6:$A$13,定数!$B$6:$B$13))</f>
        <v/>
      </c>
      <c r="S57" s="84"/>
      <c r="T57" s="85" t="str">
        <f t="shared" si="5"/>
        <v/>
      </c>
      <c r="U57" s="85"/>
      <c r="V57" t="str">
        <f t="shared" si="9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40">
        <v>50</v>
      </c>
      <c r="C58" s="80" t="str">
        <f t="shared" si="1"/>
        <v/>
      </c>
      <c r="D58" s="80"/>
      <c r="E58" s="40"/>
      <c r="F58" s="8"/>
      <c r="G58" s="40"/>
      <c r="H58" s="81"/>
      <c r="I58" s="81"/>
      <c r="J58" s="40"/>
      <c r="K58" s="82" t="str">
        <f t="shared" si="10"/>
        <v/>
      </c>
      <c r="L58" s="83"/>
      <c r="M58" s="6" t="str">
        <f>IF(J58="","",(K58/J58)/LOOKUP(RIGHT($D$2,3),定数!$A$6:$A$13,定数!$B$6:$B$13))</f>
        <v/>
      </c>
      <c r="N58" s="40"/>
      <c r="O58" s="8"/>
      <c r="P58" s="81"/>
      <c r="Q58" s="81"/>
      <c r="R58" s="84" t="str">
        <f>IF(P58="","",T58*M58*LOOKUP(RIGHT($D$2,3),定数!$A$6:$A$13,定数!$B$6:$B$13))</f>
        <v/>
      </c>
      <c r="S58" s="84"/>
      <c r="T58" s="85" t="str">
        <f t="shared" si="5"/>
        <v/>
      </c>
      <c r="U58" s="85"/>
      <c r="V58" t="str">
        <f t="shared" si="9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40">
        <v>51</v>
      </c>
      <c r="C59" s="80" t="str">
        <f t="shared" si="1"/>
        <v/>
      </c>
      <c r="D59" s="80"/>
      <c r="E59" s="40"/>
      <c r="F59" s="8"/>
      <c r="G59" s="40"/>
      <c r="H59" s="81"/>
      <c r="I59" s="81"/>
      <c r="J59" s="40"/>
      <c r="K59" s="82" t="str">
        <f t="shared" si="10"/>
        <v/>
      </c>
      <c r="L59" s="83"/>
      <c r="M59" s="6" t="str">
        <f>IF(J59="","",(K59/J59)/LOOKUP(RIGHT($D$2,3),定数!$A$6:$A$13,定数!$B$6:$B$13))</f>
        <v/>
      </c>
      <c r="N59" s="40"/>
      <c r="O59" s="8"/>
      <c r="P59" s="81"/>
      <c r="Q59" s="81"/>
      <c r="R59" s="84" t="str">
        <f>IF(P59="","",T59*M59*LOOKUP(RIGHT($D$2,3),定数!$A$6:$A$13,定数!$B$6:$B$13))</f>
        <v/>
      </c>
      <c r="S59" s="84"/>
      <c r="T59" s="85" t="str">
        <f t="shared" si="5"/>
        <v/>
      </c>
      <c r="U59" s="85"/>
      <c r="V59" t="str">
        <f t="shared" si="9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40">
        <v>52</v>
      </c>
      <c r="C60" s="80" t="str">
        <f t="shared" si="1"/>
        <v/>
      </c>
      <c r="D60" s="80"/>
      <c r="E60" s="40"/>
      <c r="F60" s="8"/>
      <c r="G60" s="40"/>
      <c r="H60" s="81"/>
      <c r="I60" s="81"/>
      <c r="J60" s="40"/>
      <c r="K60" s="82" t="str">
        <f t="shared" si="10"/>
        <v/>
      </c>
      <c r="L60" s="83"/>
      <c r="M60" s="6" t="str">
        <f>IF(J60="","",(K60/J60)/LOOKUP(RIGHT($D$2,3),定数!$A$6:$A$13,定数!$B$6:$B$13))</f>
        <v/>
      </c>
      <c r="N60" s="40"/>
      <c r="O60" s="8"/>
      <c r="P60" s="81"/>
      <c r="Q60" s="81"/>
      <c r="R60" s="84" t="str">
        <f>IF(P60="","",T60*M60*LOOKUP(RIGHT($D$2,3),定数!$A$6:$A$13,定数!$B$6:$B$13))</f>
        <v/>
      </c>
      <c r="S60" s="84"/>
      <c r="T60" s="85" t="str">
        <f t="shared" si="5"/>
        <v/>
      </c>
      <c r="U60" s="85"/>
      <c r="V60" t="str">
        <f t="shared" si="9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40">
        <v>53</v>
      </c>
      <c r="C61" s="80" t="str">
        <f t="shared" si="1"/>
        <v/>
      </c>
      <c r="D61" s="80"/>
      <c r="E61" s="40"/>
      <c r="F61" s="8"/>
      <c r="G61" s="40"/>
      <c r="H61" s="81"/>
      <c r="I61" s="81"/>
      <c r="J61" s="40"/>
      <c r="K61" s="82" t="str">
        <f t="shared" si="10"/>
        <v/>
      </c>
      <c r="L61" s="83"/>
      <c r="M61" s="6" t="str">
        <f>IF(J61="","",(K61/J61)/LOOKUP(RIGHT($D$2,3),定数!$A$6:$A$13,定数!$B$6:$B$13))</f>
        <v/>
      </c>
      <c r="N61" s="40"/>
      <c r="O61" s="8"/>
      <c r="P61" s="81"/>
      <c r="Q61" s="81"/>
      <c r="R61" s="84" t="str">
        <f>IF(P61="","",T61*M61*LOOKUP(RIGHT($D$2,3),定数!$A$6:$A$13,定数!$B$6:$B$13))</f>
        <v/>
      </c>
      <c r="S61" s="84"/>
      <c r="T61" s="85" t="str">
        <f t="shared" si="5"/>
        <v/>
      </c>
      <c r="U61" s="85"/>
      <c r="V61" t="str">
        <f t="shared" si="9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40">
        <v>54</v>
      </c>
      <c r="C62" s="80" t="str">
        <f t="shared" si="1"/>
        <v/>
      </c>
      <c r="D62" s="80"/>
      <c r="E62" s="40"/>
      <c r="F62" s="8"/>
      <c r="G62" s="40"/>
      <c r="H62" s="81"/>
      <c r="I62" s="81"/>
      <c r="J62" s="40"/>
      <c r="K62" s="82" t="str">
        <f t="shared" si="10"/>
        <v/>
      </c>
      <c r="L62" s="83"/>
      <c r="M62" s="6" t="str">
        <f>IF(J62="","",(K62/J62)/LOOKUP(RIGHT($D$2,3),定数!$A$6:$A$13,定数!$B$6:$B$13))</f>
        <v/>
      </c>
      <c r="N62" s="40"/>
      <c r="O62" s="8"/>
      <c r="P62" s="81"/>
      <c r="Q62" s="81"/>
      <c r="R62" s="84" t="str">
        <f>IF(P62="","",T62*M62*LOOKUP(RIGHT($D$2,3),定数!$A$6:$A$13,定数!$B$6:$B$13))</f>
        <v/>
      </c>
      <c r="S62" s="84"/>
      <c r="T62" s="85" t="str">
        <f t="shared" si="5"/>
        <v/>
      </c>
      <c r="U62" s="85"/>
      <c r="V62" t="str">
        <f t="shared" si="9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40">
        <v>55</v>
      </c>
      <c r="C63" s="80" t="str">
        <f t="shared" si="1"/>
        <v/>
      </c>
      <c r="D63" s="80"/>
      <c r="E63" s="40"/>
      <c r="F63" s="8"/>
      <c r="G63" s="40"/>
      <c r="H63" s="81"/>
      <c r="I63" s="81"/>
      <c r="J63" s="40"/>
      <c r="K63" s="82" t="str">
        <f t="shared" si="10"/>
        <v/>
      </c>
      <c r="L63" s="83"/>
      <c r="M63" s="6" t="str">
        <f>IF(J63="","",(K63/J63)/LOOKUP(RIGHT($D$2,3),定数!$A$6:$A$13,定数!$B$6:$B$13))</f>
        <v/>
      </c>
      <c r="N63" s="40"/>
      <c r="O63" s="8"/>
      <c r="P63" s="81"/>
      <c r="Q63" s="81"/>
      <c r="R63" s="84" t="str">
        <f>IF(P63="","",T63*M63*LOOKUP(RIGHT($D$2,3),定数!$A$6:$A$13,定数!$B$6:$B$13))</f>
        <v/>
      </c>
      <c r="S63" s="84"/>
      <c r="T63" s="85" t="str">
        <f t="shared" si="5"/>
        <v/>
      </c>
      <c r="U63" s="85"/>
      <c r="V63" t="str">
        <f t="shared" si="9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40">
        <v>56</v>
      </c>
      <c r="C64" s="80" t="str">
        <f t="shared" si="1"/>
        <v/>
      </c>
      <c r="D64" s="80"/>
      <c r="E64" s="40"/>
      <c r="F64" s="8"/>
      <c r="G64" s="40"/>
      <c r="H64" s="81"/>
      <c r="I64" s="81"/>
      <c r="J64" s="40"/>
      <c r="K64" s="82" t="str">
        <f t="shared" si="10"/>
        <v/>
      </c>
      <c r="L64" s="83"/>
      <c r="M64" s="6" t="str">
        <f>IF(J64="","",(K64/J64)/LOOKUP(RIGHT($D$2,3),定数!$A$6:$A$13,定数!$B$6:$B$13))</f>
        <v/>
      </c>
      <c r="N64" s="40"/>
      <c r="O64" s="8"/>
      <c r="P64" s="81"/>
      <c r="Q64" s="81"/>
      <c r="R64" s="84" t="str">
        <f>IF(P64="","",T64*M64*LOOKUP(RIGHT($D$2,3),定数!$A$6:$A$13,定数!$B$6:$B$13))</f>
        <v/>
      </c>
      <c r="S64" s="84"/>
      <c r="T64" s="85" t="str">
        <f t="shared" si="5"/>
        <v/>
      </c>
      <c r="U64" s="85"/>
      <c r="V64" t="str">
        <f t="shared" si="9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40">
        <v>57</v>
      </c>
      <c r="C65" s="80" t="str">
        <f t="shared" si="1"/>
        <v/>
      </c>
      <c r="D65" s="80"/>
      <c r="E65" s="40"/>
      <c r="F65" s="8"/>
      <c r="G65" s="40"/>
      <c r="H65" s="81"/>
      <c r="I65" s="81"/>
      <c r="J65" s="40"/>
      <c r="K65" s="82" t="str">
        <f t="shared" si="10"/>
        <v/>
      </c>
      <c r="L65" s="83"/>
      <c r="M65" s="6" t="str">
        <f>IF(J65="","",(K65/J65)/LOOKUP(RIGHT($D$2,3),定数!$A$6:$A$13,定数!$B$6:$B$13))</f>
        <v/>
      </c>
      <c r="N65" s="40"/>
      <c r="O65" s="8"/>
      <c r="P65" s="81"/>
      <c r="Q65" s="81"/>
      <c r="R65" s="84" t="str">
        <f>IF(P65="","",T65*M65*LOOKUP(RIGHT($D$2,3),定数!$A$6:$A$13,定数!$B$6:$B$13))</f>
        <v/>
      </c>
      <c r="S65" s="84"/>
      <c r="T65" s="85" t="str">
        <f t="shared" si="5"/>
        <v/>
      </c>
      <c r="U65" s="85"/>
      <c r="V65" t="str">
        <f t="shared" si="9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40">
        <v>58</v>
      </c>
      <c r="C66" s="80" t="str">
        <f t="shared" si="1"/>
        <v/>
      </c>
      <c r="D66" s="80"/>
      <c r="E66" s="40"/>
      <c r="F66" s="8"/>
      <c r="G66" s="40"/>
      <c r="H66" s="81"/>
      <c r="I66" s="81"/>
      <c r="J66" s="40"/>
      <c r="K66" s="82" t="str">
        <f t="shared" si="10"/>
        <v/>
      </c>
      <c r="L66" s="83"/>
      <c r="M66" s="6" t="str">
        <f>IF(J66="","",(K66/J66)/LOOKUP(RIGHT($D$2,3),定数!$A$6:$A$13,定数!$B$6:$B$13))</f>
        <v/>
      </c>
      <c r="N66" s="40"/>
      <c r="O66" s="8"/>
      <c r="P66" s="81"/>
      <c r="Q66" s="81"/>
      <c r="R66" s="84" t="str">
        <f>IF(P66="","",T66*M66*LOOKUP(RIGHT($D$2,3),定数!$A$6:$A$13,定数!$B$6:$B$13))</f>
        <v/>
      </c>
      <c r="S66" s="84"/>
      <c r="T66" s="85" t="str">
        <f t="shared" si="5"/>
        <v/>
      </c>
      <c r="U66" s="85"/>
      <c r="V66" t="str">
        <f t="shared" si="9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40">
        <v>59</v>
      </c>
      <c r="C67" s="80" t="str">
        <f t="shared" si="1"/>
        <v/>
      </c>
      <c r="D67" s="80"/>
      <c r="E67" s="40"/>
      <c r="F67" s="8"/>
      <c r="G67" s="40"/>
      <c r="H67" s="81"/>
      <c r="I67" s="81"/>
      <c r="J67" s="40"/>
      <c r="K67" s="82" t="str">
        <f t="shared" si="10"/>
        <v/>
      </c>
      <c r="L67" s="83"/>
      <c r="M67" s="6" t="str">
        <f>IF(J67="","",(K67/J67)/LOOKUP(RIGHT($D$2,3),定数!$A$6:$A$13,定数!$B$6:$B$13))</f>
        <v/>
      </c>
      <c r="N67" s="40"/>
      <c r="O67" s="8"/>
      <c r="P67" s="81"/>
      <c r="Q67" s="81"/>
      <c r="R67" s="84" t="str">
        <f>IF(P67="","",T67*M67*LOOKUP(RIGHT($D$2,3),定数!$A$6:$A$13,定数!$B$6:$B$13))</f>
        <v/>
      </c>
      <c r="S67" s="84"/>
      <c r="T67" s="85" t="str">
        <f t="shared" si="5"/>
        <v/>
      </c>
      <c r="U67" s="85"/>
      <c r="V67" t="str">
        <f t="shared" si="9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40">
        <v>60</v>
      </c>
      <c r="C68" s="80" t="str">
        <f t="shared" si="1"/>
        <v/>
      </c>
      <c r="D68" s="80"/>
      <c r="E68" s="40"/>
      <c r="F68" s="8"/>
      <c r="G68" s="40"/>
      <c r="H68" s="81"/>
      <c r="I68" s="81"/>
      <c r="J68" s="40"/>
      <c r="K68" s="82" t="str">
        <f t="shared" si="10"/>
        <v/>
      </c>
      <c r="L68" s="83"/>
      <c r="M68" s="6" t="str">
        <f>IF(J68="","",(K68/J68)/LOOKUP(RIGHT($D$2,3),定数!$A$6:$A$13,定数!$B$6:$B$13))</f>
        <v/>
      </c>
      <c r="N68" s="40"/>
      <c r="O68" s="8"/>
      <c r="P68" s="81"/>
      <c r="Q68" s="81"/>
      <c r="R68" s="84" t="str">
        <f>IF(P68="","",T68*M68*LOOKUP(RIGHT($D$2,3),定数!$A$6:$A$13,定数!$B$6:$B$13))</f>
        <v/>
      </c>
      <c r="S68" s="84"/>
      <c r="T68" s="85" t="str">
        <f t="shared" si="5"/>
        <v/>
      </c>
      <c r="U68" s="85"/>
      <c r="V68" t="str">
        <f t="shared" si="9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40">
        <v>61</v>
      </c>
      <c r="C69" s="80" t="str">
        <f t="shared" si="1"/>
        <v/>
      </c>
      <c r="D69" s="80"/>
      <c r="E69" s="40"/>
      <c r="F69" s="8"/>
      <c r="G69" s="40"/>
      <c r="H69" s="81"/>
      <c r="I69" s="81"/>
      <c r="J69" s="40"/>
      <c r="K69" s="82" t="str">
        <f t="shared" si="10"/>
        <v/>
      </c>
      <c r="L69" s="83"/>
      <c r="M69" s="6" t="str">
        <f>IF(J69="","",(K69/J69)/LOOKUP(RIGHT($D$2,3),定数!$A$6:$A$13,定数!$B$6:$B$13))</f>
        <v/>
      </c>
      <c r="N69" s="40"/>
      <c r="O69" s="8"/>
      <c r="P69" s="81"/>
      <c r="Q69" s="81"/>
      <c r="R69" s="84" t="str">
        <f>IF(P69="","",T69*M69*LOOKUP(RIGHT($D$2,3),定数!$A$6:$A$13,定数!$B$6:$B$13))</f>
        <v/>
      </c>
      <c r="S69" s="84"/>
      <c r="T69" s="85" t="str">
        <f t="shared" si="5"/>
        <v/>
      </c>
      <c r="U69" s="85"/>
      <c r="V69" t="str">
        <f t="shared" si="9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40">
        <v>62</v>
      </c>
      <c r="C70" s="80" t="str">
        <f t="shared" si="1"/>
        <v/>
      </c>
      <c r="D70" s="80"/>
      <c r="E70" s="40"/>
      <c r="F70" s="8"/>
      <c r="G70" s="40"/>
      <c r="H70" s="81"/>
      <c r="I70" s="81"/>
      <c r="J70" s="40"/>
      <c r="K70" s="82" t="str">
        <f t="shared" si="10"/>
        <v/>
      </c>
      <c r="L70" s="83"/>
      <c r="M70" s="6" t="str">
        <f>IF(J70="","",(K70/J70)/LOOKUP(RIGHT($D$2,3),定数!$A$6:$A$13,定数!$B$6:$B$13))</f>
        <v/>
      </c>
      <c r="N70" s="40"/>
      <c r="O70" s="8"/>
      <c r="P70" s="81"/>
      <c r="Q70" s="81"/>
      <c r="R70" s="84" t="str">
        <f>IF(P70="","",T70*M70*LOOKUP(RIGHT($D$2,3),定数!$A$6:$A$13,定数!$B$6:$B$13))</f>
        <v/>
      </c>
      <c r="S70" s="84"/>
      <c r="T70" s="85" t="str">
        <f t="shared" si="5"/>
        <v/>
      </c>
      <c r="U70" s="85"/>
      <c r="V70" t="str">
        <f t="shared" si="9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40">
        <v>63</v>
      </c>
      <c r="C71" s="80" t="str">
        <f t="shared" si="1"/>
        <v/>
      </c>
      <c r="D71" s="80"/>
      <c r="E71" s="40"/>
      <c r="F71" s="8"/>
      <c r="G71" s="40"/>
      <c r="H71" s="81"/>
      <c r="I71" s="81"/>
      <c r="J71" s="40"/>
      <c r="K71" s="82" t="str">
        <f t="shared" si="10"/>
        <v/>
      </c>
      <c r="L71" s="83"/>
      <c r="M71" s="6" t="str">
        <f>IF(J71="","",(K71/J71)/LOOKUP(RIGHT($D$2,3),定数!$A$6:$A$13,定数!$B$6:$B$13))</f>
        <v/>
      </c>
      <c r="N71" s="40"/>
      <c r="O71" s="8"/>
      <c r="P71" s="81"/>
      <c r="Q71" s="81"/>
      <c r="R71" s="84" t="str">
        <f>IF(P71="","",T71*M71*LOOKUP(RIGHT($D$2,3),定数!$A$6:$A$13,定数!$B$6:$B$13))</f>
        <v/>
      </c>
      <c r="S71" s="84"/>
      <c r="T71" s="85" t="str">
        <f t="shared" si="5"/>
        <v/>
      </c>
      <c r="U71" s="85"/>
      <c r="V71" t="str">
        <f t="shared" si="9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40">
        <v>64</v>
      </c>
      <c r="C72" s="80" t="str">
        <f t="shared" si="1"/>
        <v/>
      </c>
      <c r="D72" s="80"/>
      <c r="E72" s="40"/>
      <c r="F72" s="8"/>
      <c r="G72" s="40"/>
      <c r="H72" s="81"/>
      <c r="I72" s="81"/>
      <c r="J72" s="40"/>
      <c r="K72" s="82" t="str">
        <f t="shared" si="10"/>
        <v/>
      </c>
      <c r="L72" s="83"/>
      <c r="M72" s="6" t="str">
        <f>IF(J72="","",(K72/J72)/LOOKUP(RIGHT($D$2,3),定数!$A$6:$A$13,定数!$B$6:$B$13))</f>
        <v/>
      </c>
      <c r="N72" s="40"/>
      <c r="O72" s="8"/>
      <c r="P72" s="81"/>
      <c r="Q72" s="81"/>
      <c r="R72" s="84" t="str">
        <f>IF(P72="","",T72*M72*LOOKUP(RIGHT($D$2,3),定数!$A$6:$A$13,定数!$B$6:$B$13))</f>
        <v/>
      </c>
      <c r="S72" s="84"/>
      <c r="T72" s="85" t="str">
        <f t="shared" si="5"/>
        <v/>
      </c>
      <c r="U72" s="85"/>
      <c r="V72" t="str">
        <f t="shared" si="9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40">
        <v>65</v>
      </c>
      <c r="C73" s="80" t="str">
        <f t="shared" si="1"/>
        <v/>
      </c>
      <c r="D73" s="80"/>
      <c r="E73" s="40"/>
      <c r="F73" s="8"/>
      <c r="G73" s="40"/>
      <c r="H73" s="81"/>
      <c r="I73" s="81"/>
      <c r="J73" s="40"/>
      <c r="K73" s="82" t="str">
        <f t="shared" si="10"/>
        <v/>
      </c>
      <c r="L73" s="83"/>
      <c r="M73" s="6" t="str">
        <f>IF(J73="","",(K73/J73)/LOOKUP(RIGHT($D$2,3),定数!$A$6:$A$13,定数!$B$6:$B$13))</f>
        <v/>
      </c>
      <c r="N73" s="40"/>
      <c r="O73" s="8"/>
      <c r="P73" s="81"/>
      <c r="Q73" s="81"/>
      <c r="R73" s="84" t="str">
        <f>IF(P73="","",T73*M73*LOOKUP(RIGHT($D$2,3),定数!$A$6:$A$13,定数!$B$6:$B$13))</f>
        <v/>
      </c>
      <c r="S73" s="84"/>
      <c r="T73" s="85" t="str">
        <f t="shared" si="5"/>
        <v/>
      </c>
      <c r="U73" s="85"/>
      <c r="V73" t="str">
        <f t="shared" si="9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40">
        <v>66</v>
      </c>
      <c r="C74" s="80" t="str">
        <f t="shared" ref="C74:C108" si="11">IF(R73="","",C73+R73)</f>
        <v/>
      </c>
      <c r="D74" s="80"/>
      <c r="E74" s="40"/>
      <c r="F74" s="8"/>
      <c r="G74" s="40"/>
      <c r="H74" s="81"/>
      <c r="I74" s="81"/>
      <c r="J74" s="40"/>
      <c r="K74" s="82" t="str">
        <f t="shared" si="10"/>
        <v/>
      </c>
      <c r="L74" s="83"/>
      <c r="M74" s="6" t="str">
        <f>IF(J74="","",(K74/J74)/LOOKUP(RIGHT($D$2,3),定数!$A$6:$A$13,定数!$B$6:$B$13))</f>
        <v/>
      </c>
      <c r="N74" s="40"/>
      <c r="O74" s="8"/>
      <c r="P74" s="81"/>
      <c r="Q74" s="81"/>
      <c r="R74" s="84" t="str">
        <f>IF(P74="","",T74*M74*LOOKUP(RIGHT($D$2,3),定数!$A$6:$A$13,定数!$B$6:$B$13))</f>
        <v/>
      </c>
      <c r="S74" s="84"/>
      <c r="T74" s="85" t="str">
        <f t="shared" si="5"/>
        <v/>
      </c>
      <c r="U74" s="85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40">
        <v>67</v>
      </c>
      <c r="C75" s="80" t="str">
        <f t="shared" si="11"/>
        <v/>
      </c>
      <c r="D75" s="80"/>
      <c r="E75" s="40"/>
      <c r="F75" s="8"/>
      <c r="G75" s="40"/>
      <c r="H75" s="81"/>
      <c r="I75" s="81"/>
      <c r="J75" s="40"/>
      <c r="K75" s="82" t="str">
        <f t="shared" ref="K75:K108" si="12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81"/>
      <c r="Q75" s="81"/>
      <c r="R75" s="84" t="str">
        <f>IF(P75="","",T75*M75*LOOKUP(RIGHT($D$2,3),定数!$A$6:$A$13,定数!$B$6:$B$13))</f>
        <v/>
      </c>
      <c r="S75" s="84"/>
      <c r="T75" s="85" t="str">
        <f t="shared" si="5"/>
        <v/>
      </c>
      <c r="U75" s="85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40">
        <v>68</v>
      </c>
      <c r="C76" s="80" t="str">
        <f t="shared" si="11"/>
        <v/>
      </c>
      <c r="D76" s="80"/>
      <c r="E76" s="40"/>
      <c r="F76" s="8"/>
      <c r="G76" s="40"/>
      <c r="H76" s="81"/>
      <c r="I76" s="81"/>
      <c r="J76" s="40"/>
      <c r="K76" s="82" t="str">
        <f t="shared" si="12"/>
        <v/>
      </c>
      <c r="L76" s="83"/>
      <c r="M76" s="6" t="str">
        <f>IF(J76="","",(K76/J76)/LOOKUP(RIGHT($D$2,3),定数!$A$6:$A$13,定数!$B$6:$B$13))</f>
        <v/>
      </c>
      <c r="N76" s="40"/>
      <c r="O76" s="8"/>
      <c r="P76" s="81"/>
      <c r="Q76" s="81"/>
      <c r="R76" s="84" t="str">
        <f>IF(P76="","",T76*M76*LOOKUP(RIGHT($D$2,3),定数!$A$6:$A$13,定数!$B$6:$B$13))</f>
        <v/>
      </c>
      <c r="S76" s="84"/>
      <c r="T76" s="85" t="str">
        <f t="shared" ref="T76:T108" si="14">IF(P76="","",IF(G76="買",(P76-H76),(H76-P76))*IF(RIGHT($D$2,3)="JPY",100,10000))</f>
        <v/>
      </c>
      <c r="U76" s="85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15">
      <c r="B77" s="40">
        <v>69</v>
      </c>
      <c r="C77" s="80" t="str">
        <f t="shared" si="11"/>
        <v/>
      </c>
      <c r="D77" s="80"/>
      <c r="E77" s="40"/>
      <c r="F77" s="8"/>
      <c r="G77" s="40"/>
      <c r="H77" s="81"/>
      <c r="I77" s="81"/>
      <c r="J77" s="40"/>
      <c r="K77" s="82" t="str">
        <f t="shared" si="12"/>
        <v/>
      </c>
      <c r="L77" s="83"/>
      <c r="M77" s="6" t="str">
        <f>IF(J77="","",(K77/J77)/LOOKUP(RIGHT($D$2,3),定数!$A$6:$A$13,定数!$B$6:$B$13))</f>
        <v/>
      </c>
      <c r="N77" s="40"/>
      <c r="O77" s="8"/>
      <c r="P77" s="81"/>
      <c r="Q77" s="81"/>
      <c r="R77" s="84" t="str">
        <f>IF(P77="","",T77*M77*LOOKUP(RIGHT($D$2,3),定数!$A$6:$A$13,定数!$B$6:$B$13))</f>
        <v/>
      </c>
      <c r="S77" s="84"/>
      <c r="T77" s="85" t="str">
        <f t="shared" si="14"/>
        <v/>
      </c>
      <c r="U77" s="85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15">
      <c r="B78" s="40">
        <v>70</v>
      </c>
      <c r="C78" s="80" t="str">
        <f t="shared" si="11"/>
        <v/>
      </c>
      <c r="D78" s="80"/>
      <c r="E78" s="40"/>
      <c r="F78" s="8"/>
      <c r="G78" s="40"/>
      <c r="H78" s="81"/>
      <c r="I78" s="81"/>
      <c r="J78" s="40"/>
      <c r="K78" s="82" t="str">
        <f t="shared" si="12"/>
        <v/>
      </c>
      <c r="L78" s="83"/>
      <c r="M78" s="6" t="str">
        <f>IF(J78="","",(K78/J78)/LOOKUP(RIGHT($D$2,3),定数!$A$6:$A$13,定数!$B$6:$B$13))</f>
        <v/>
      </c>
      <c r="N78" s="40"/>
      <c r="O78" s="8"/>
      <c r="P78" s="81"/>
      <c r="Q78" s="81"/>
      <c r="R78" s="84" t="str">
        <f>IF(P78="","",T78*M78*LOOKUP(RIGHT($D$2,3),定数!$A$6:$A$13,定数!$B$6:$B$13))</f>
        <v/>
      </c>
      <c r="S78" s="84"/>
      <c r="T78" s="85" t="str">
        <f t="shared" si="14"/>
        <v/>
      </c>
      <c r="U78" s="85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15">
      <c r="B79" s="40">
        <v>71</v>
      </c>
      <c r="C79" s="80" t="str">
        <f t="shared" si="11"/>
        <v/>
      </c>
      <c r="D79" s="80"/>
      <c r="E79" s="40"/>
      <c r="F79" s="8"/>
      <c r="G79" s="40"/>
      <c r="H79" s="81"/>
      <c r="I79" s="81"/>
      <c r="J79" s="40"/>
      <c r="K79" s="82" t="str">
        <f t="shared" si="12"/>
        <v/>
      </c>
      <c r="L79" s="83"/>
      <c r="M79" s="6" t="str">
        <f>IF(J79="","",(K79/J79)/LOOKUP(RIGHT($D$2,3),定数!$A$6:$A$13,定数!$B$6:$B$13))</f>
        <v/>
      </c>
      <c r="N79" s="40"/>
      <c r="O79" s="8"/>
      <c r="P79" s="81"/>
      <c r="Q79" s="81"/>
      <c r="R79" s="84" t="str">
        <f>IF(P79="","",T79*M79*LOOKUP(RIGHT($D$2,3),定数!$A$6:$A$13,定数!$B$6:$B$13))</f>
        <v/>
      </c>
      <c r="S79" s="84"/>
      <c r="T79" s="85" t="str">
        <f t="shared" si="14"/>
        <v/>
      </c>
      <c r="U79" s="85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15">
      <c r="B80" s="40">
        <v>72</v>
      </c>
      <c r="C80" s="80" t="str">
        <f t="shared" si="11"/>
        <v/>
      </c>
      <c r="D80" s="80"/>
      <c r="E80" s="40"/>
      <c r="F80" s="8"/>
      <c r="G80" s="40"/>
      <c r="H80" s="81"/>
      <c r="I80" s="81"/>
      <c r="J80" s="40"/>
      <c r="K80" s="82" t="str">
        <f t="shared" si="12"/>
        <v/>
      </c>
      <c r="L80" s="83"/>
      <c r="M80" s="6" t="str">
        <f>IF(J80="","",(K80/J80)/LOOKUP(RIGHT($D$2,3),定数!$A$6:$A$13,定数!$B$6:$B$13))</f>
        <v/>
      </c>
      <c r="N80" s="40"/>
      <c r="O80" s="8"/>
      <c r="P80" s="81"/>
      <c r="Q80" s="81"/>
      <c r="R80" s="84" t="str">
        <f>IF(P80="","",T80*M80*LOOKUP(RIGHT($D$2,3),定数!$A$6:$A$13,定数!$B$6:$B$13))</f>
        <v/>
      </c>
      <c r="S80" s="84"/>
      <c r="T80" s="85" t="str">
        <f t="shared" si="14"/>
        <v/>
      </c>
      <c r="U80" s="85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15">
      <c r="B81" s="40">
        <v>73</v>
      </c>
      <c r="C81" s="80" t="str">
        <f t="shared" si="11"/>
        <v/>
      </c>
      <c r="D81" s="80"/>
      <c r="E81" s="40"/>
      <c r="F81" s="8"/>
      <c r="G81" s="40"/>
      <c r="H81" s="81"/>
      <c r="I81" s="81"/>
      <c r="J81" s="40"/>
      <c r="K81" s="82" t="str">
        <f t="shared" si="12"/>
        <v/>
      </c>
      <c r="L81" s="83"/>
      <c r="M81" s="6" t="str">
        <f>IF(J81="","",(K81/J81)/LOOKUP(RIGHT($D$2,3),定数!$A$6:$A$13,定数!$B$6:$B$13))</f>
        <v/>
      </c>
      <c r="N81" s="40"/>
      <c r="O81" s="8"/>
      <c r="P81" s="81"/>
      <c r="Q81" s="81"/>
      <c r="R81" s="84" t="str">
        <f>IF(P81="","",T81*M81*LOOKUP(RIGHT($D$2,3),定数!$A$6:$A$13,定数!$B$6:$B$13))</f>
        <v/>
      </c>
      <c r="S81" s="84"/>
      <c r="T81" s="85" t="str">
        <f t="shared" si="14"/>
        <v/>
      </c>
      <c r="U81" s="85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15">
      <c r="B82" s="40">
        <v>74</v>
      </c>
      <c r="C82" s="80" t="str">
        <f t="shared" si="11"/>
        <v/>
      </c>
      <c r="D82" s="80"/>
      <c r="E82" s="40"/>
      <c r="F82" s="8"/>
      <c r="G82" s="40"/>
      <c r="H82" s="81"/>
      <c r="I82" s="81"/>
      <c r="J82" s="40"/>
      <c r="K82" s="82" t="str">
        <f t="shared" si="12"/>
        <v/>
      </c>
      <c r="L82" s="83"/>
      <c r="M82" s="6" t="str">
        <f>IF(J82="","",(K82/J82)/LOOKUP(RIGHT($D$2,3),定数!$A$6:$A$13,定数!$B$6:$B$13))</f>
        <v/>
      </c>
      <c r="N82" s="40"/>
      <c r="O82" s="8"/>
      <c r="P82" s="81"/>
      <c r="Q82" s="81"/>
      <c r="R82" s="84" t="str">
        <f>IF(P82="","",T82*M82*LOOKUP(RIGHT($D$2,3),定数!$A$6:$A$13,定数!$B$6:$B$13))</f>
        <v/>
      </c>
      <c r="S82" s="84"/>
      <c r="T82" s="85" t="str">
        <f t="shared" si="14"/>
        <v/>
      </c>
      <c r="U82" s="85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15">
      <c r="B83" s="40">
        <v>75</v>
      </c>
      <c r="C83" s="80" t="str">
        <f t="shared" si="11"/>
        <v/>
      </c>
      <c r="D83" s="80"/>
      <c r="E83" s="40"/>
      <c r="F83" s="8"/>
      <c r="G83" s="40"/>
      <c r="H83" s="81"/>
      <c r="I83" s="81"/>
      <c r="J83" s="40"/>
      <c r="K83" s="82" t="str">
        <f t="shared" si="12"/>
        <v/>
      </c>
      <c r="L83" s="83"/>
      <c r="M83" s="6" t="str">
        <f>IF(J83="","",(K83/J83)/LOOKUP(RIGHT($D$2,3),定数!$A$6:$A$13,定数!$B$6:$B$13))</f>
        <v/>
      </c>
      <c r="N83" s="40"/>
      <c r="O83" s="8"/>
      <c r="P83" s="81"/>
      <c r="Q83" s="81"/>
      <c r="R83" s="84" t="str">
        <f>IF(P83="","",T83*M83*LOOKUP(RIGHT($D$2,3),定数!$A$6:$A$13,定数!$B$6:$B$13))</f>
        <v/>
      </c>
      <c r="S83" s="84"/>
      <c r="T83" s="85" t="str">
        <f t="shared" si="14"/>
        <v/>
      </c>
      <c r="U83" s="85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15">
      <c r="B84" s="40">
        <v>76</v>
      </c>
      <c r="C84" s="80" t="str">
        <f t="shared" si="11"/>
        <v/>
      </c>
      <c r="D84" s="80"/>
      <c r="E84" s="40"/>
      <c r="F84" s="8"/>
      <c r="G84" s="40"/>
      <c r="H84" s="81"/>
      <c r="I84" s="81"/>
      <c r="J84" s="40"/>
      <c r="K84" s="82" t="str">
        <f t="shared" si="12"/>
        <v/>
      </c>
      <c r="L84" s="83"/>
      <c r="M84" s="6" t="str">
        <f>IF(J84="","",(K84/J84)/LOOKUP(RIGHT($D$2,3),定数!$A$6:$A$13,定数!$B$6:$B$13))</f>
        <v/>
      </c>
      <c r="N84" s="40"/>
      <c r="O84" s="8"/>
      <c r="P84" s="81"/>
      <c r="Q84" s="81"/>
      <c r="R84" s="84" t="str">
        <f>IF(P84="","",T84*M84*LOOKUP(RIGHT($D$2,3),定数!$A$6:$A$13,定数!$B$6:$B$13))</f>
        <v/>
      </c>
      <c r="S84" s="84"/>
      <c r="T84" s="85" t="str">
        <f t="shared" si="14"/>
        <v/>
      </c>
      <c r="U84" s="85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15">
      <c r="B85" s="40">
        <v>77</v>
      </c>
      <c r="C85" s="80" t="str">
        <f t="shared" si="11"/>
        <v/>
      </c>
      <c r="D85" s="80"/>
      <c r="E85" s="40"/>
      <c r="F85" s="8"/>
      <c r="G85" s="40"/>
      <c r="H85" s="81"/>
      <c r="I85" s="81"/>
      <c r="J85" s="40"/>
      <c r="K85" s="82" t="str">
        <f t="shared" si="12"/>
        <v/>
      </c>
      <c r="L85" s="83"/>
      <c r="M85" s="6" t="str">
        <f>IF(J85="","",(K85/J85)/LOOKUP(RIGHT($D$2,3),定数!$A$6:$A$13,定数!$B$6:$B$13))</f>
        <v/>
      </c>
      <c r="N85" s="40"/>
      <c r="O85" s="8"/>
      <c r="P85" s="81"/>
      <c r="Q85" s="81"/>
      <c r="R85" s="84" t="str">
        <f>IF(P85="","",T85*M85*LOOKUP(RIGHT($D$2,3),定数!$A$6:$A$13,定数!$B$6:$B$13))</f>
        <v/>
      </c>
      <c r="S85" s="84"/>
      <c r="T85" s="85" t="str">
        <f t="shared" si="14"/>
        <v/>
      </c>
      <c r="U85" s="85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15">
      <c r="B86" s="40">
        <v>78</v>
      </c>
      <c r="C86" s="80" t="str">
        <f t="shared" si="11"/>
        <v/>
      </c>
      <c r="D86" s="80"/>
      <c r="E86" s="40"/>
      <c r="F86" s="8"/>
      <c r="G86" s="40"/>
      <c r="H86" s="81"/>
      <c r="I86" s="81"/>
      <c r="J86" s="40"/>
      <c r="K86" s="82" t="str">
        <f t="shared" si="12"/>
        <v/>
      </c>
      <c r="L86" s="83"/>
      <c r="M86" s="6" t="str">
        <f>IF(J86="","",(K86/J86)/LOOKUP(RIGHT($D$2,3),定数!$A$6:$A$13,定数!$B$6:$B$13))</f>
        <v/>
      </c>
      <c r="N86" s="40"/>
      <c r="O86" s="8"/>
      <c r="P86" s="81"/>
      <c r="Q86" s="81"/>
      <c r="R86" s="84" t="str">
        <f>IF(P86="","",T86*M86*LOOKUP(RIGHT($D$2,3),定数!$A$6:$A$13,定数!$B$6:$B$13))</f>
        <v/>
      </c>
      <c r="S86" s="84"/>
      <c r="T86" s="85" t="str">
        <f t="shared" si="14"/>
        <v/>
      </c>
      <c r="U86" s="85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15">
      <c r="B87" s="40">
        <v>79</v>
      </c>
      <c r="C87" s="80" t="str">
        <f t="shared" si="11"/>
        <v/>
      </c>
      <c r="D87" s="80"/>
      <c r="E87" s="40"/>
      <c r="F87" s="8"/>
      <c r="G87" s="40"/>
      <c r="H87" s="81"/>
      <c r="I87" s="81"/>
      <c r="J87" s="40"/>
      <c r="K87" s="82" t="str">
        <f t="shared" si="12"/>
        <v/>
      </c>
      <c r="L87" s="83"/>
      <c r="M87" s="6" t="str">
        <f>IF(J87="","",(K87/J87)/LOOKUP(RIGHT($D$2,3),定数!$A$6:$A$13,定数!$B$6:$B$13))</f>
        <v/>
      </c>
      <c r="N87" s="40"/>
      <c r="O87" s="8"/>
      <c r="P87" s="81"/>
      <c r="Q87" s="81"/>
      <c r="R87" s="84" t="str">
        <f>IF(P87="","",T87*M87*LOOKUP(RIGHT($D$2,3),定数!$A$6:$A$13,定数!$B$6:$B$13))</f>
        <v/>
      </c>
      <c r="S87" s="84"/>
      <c r="T87" s="85" t="str">
        <f t="shared" si="14"/>
        <v/>
      </c>
      <c r="U87" s="85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15">
      <c r="B88" s="40">
        <v>80</v>
      </c>
      <c r="C88" s="80" t="str">
        <f t="shared" si="11"/>
        <v/>
      </c>
      <c r="D88" s="80"/>
      <c r="E88" s="40"/>
      <c r="F88" s="8"/>
      <c r="G88" s="40"/>
      <c r="H88" s="81"/>
      <c r="I88" s="81"/>
      <c r="J88" s="40"/>
      <c r="K88" s="82" t="str">
        <f t="shared" si="12"/>
        <v/>
      </c>
      <c r="L88" s="83"/>
      <c r="M88" s="6" t="str">
        <f>IF(J88="","",(K88/J88)/LOOKUP(RIGHT($D$2,3),定数!$A$6:$A$13,定数!$B$6:$B$13))</f>
        <v/>
      </c>
      <c r="N88" s="40"/>
      <c r="O88" s="8"/>
      <c r="P88" s="81"/>
      <c r="Q88" s="81"/>
      <c r="R88" s="84" t="str">
        <f>IF(P88="","",T88*M88*LOOKUP(RIGHT($D$2,3),定数!$A$6:$A$13,定数!$B$6:$B$13))</f>
        <v/>
      </c>
      <c r="S88" s="84"/>
      <c r="T88" s="85" t="str">
        <f t="shared" si="14"/>
        <v/>
      </c>
      <c r="U88" s="85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15">
      <c r="B89" s="40">
        <v>81</v>
      </c>
      <c r="C89" s="80" t="str">
        <f t="shared" si="11"/>
        <v/>
      </c>
      <c r="D89" s="80"/>
      <c r="E89" s="40"/>
      <c r="F89" s="8"/>
      <c r="G89" s="40"/>
      <c r="H89" s="81"/>
      <c r="I89" s="81"/>
      <c r="J89" s="40"/>
      <c r="K89" s="82" t="str">
        <f t="shared" si="12"/>
        <v/>
      </c>
      <c r="L89" s="83"/>
      <c r="M89" s="6" t="str">
        <f>IF(J89="","",(K89/J89)/LOOKUP(RIGHT($D$2,3),定数!$A$6:$A$13,定数!$B$6:$B$13))</f>
        <v/>
      </c>
      <c r="N89" s="40"/>
      <c r="O89" s="8"/>
      <c r="P89" s="81"/>
      <c r="Q89" s="81"/>
      <c r="R89" s="84" t="str">
        <f>IF(P89="","",T89*M89*LOOKUP(RIGHT($D$2,3),定数!$A$6:$A$13,定数!$B$6:$B$13))</f>
        <v/>
      </c>
      <c r="S89" s="84"/>
      <c r="T89" s="85" t="str">
        <f t="shared" si="14"/>
        <v/>
      </c>
      <c r="U89" s="85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15">
      <c r="B90" s="40">
        <v>82</v>
      </c>
      <c r="C90" s="80" t="str">
        <f t="shared" si="11"/>
        <v/>
      </c>
      <c r="D90" s="80"/>
      <c r="E90" s="40"/>
      <c r="F90" s="8"/>
      <c r="G90" s="40"/>
      <c r="H90" s="81"/>
      <c r="I90" s="81"/>
      <c r="J90" s="40"/>
      <c r="K90" s="82" t="str">
        <f t="shared" si="12"/>
        <v/>
      </c>
      <c r="L90" s="83"/>
      <c r="M90" s="6" t="str">
        <f>IF(J90="","",(K90/J90)/LOOKUP(RIGHT($D$2,3),定数!$A$6:$A$13,定数!$B$6:$B$13))</f>
        <v/>
      </c>
      <c r="N90" s="40"/>
      <c r="O90" s="8"/>
      <c r="P90" s="81"/>
      <c r="Q90" s="81"/>
      <c r="R90" s="84" t="str">
        <f>IF(P90="","",T90*M90*LOOKUP(RIGHT($D$2,3),定数!$A$6:$A$13,定数!$B$6:$B$13))</f>
        <v/>
      </c>
      <c r="S90" s="84"/>
      <c r="T90" s="85" t="str">
        <f t="shared" si="14"/>
        <v/>
      </c>
      <c r="U90" s="85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15">
      <c r="B91" s="40">
        <v>83</v>
      </c>
      <c r="C91" s="80" t="str">
        <f t="shared" si="11"/>
        <v/>
      </c>
      <c r="D91" s="80"/>
      <c r="E91" s="40"/>
      <c r="F91" s="8"/>
      <c r="G91" s="40"/>
      <c r="H91" s="81"/>
      <c r="I91" s="81"/>
      <c r="J91" s="40"/>
      <c r="K91" s="82" t="str">
        <f t="shared" si="12"/>
        <v/>
      </c>
      <c r="L91" s="83"/>
      <c r="M91" s="6" t="str">
        <f>IF(J91="","",(K91/J91)/LOOKUP(RIGHT($D$2,3),定数!$A$6:$A$13,定数!$B$6:$B$13))</f>
        <v/>
      </c>
      <c r="N91" s="40"/>
      <c r="O91" s="8"/>
      <c r="P91" s="81"/>
      <c r="Q91" s="81"/>
      <c r="R91" s="84" t="str">
        <f>IF(P91="","",T91*M91*LOOKUP(RIGHT($D$2,3),定数!$A$6:$A$13,定数!$B$6:$B$13))</f>
        <v/>
      </c>
      <c r="S91" s="84"/>
      <c r="T91" s="85" t="str">
        <f t="shared" si="14"/>
        <v/>
      </c>
      <c r="U91" s="85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15">
      <c r="B92" s="40">
        <v>84</v>
      </c>
      <c r="C92" s="80" t="str">
        <f t="shared" si="11"/>
        <v/>
      </c>
      <c r="D92" s="80"/>
      <c r="E92" s="40"/>
      <c r="F92" s="8"/>
      <c r="G92" s="40"/>
      <c r="H92" s="81"/>
      <c r="I92" s="81"/>
      <c r="J92" s="40"/>
      <c r="K92" s="82" t="str">
        <f t="shared" si="12"/>
        <v/>
      </c>
      <c r="L92" s="83"/>
      <c r="M92" s="6" t="str">
        <f>IF(J92="","",(K92/J92)/LOOKUP(RIGHT($D$2,3),定数!$A$6:$A$13,定数!$B$6:$B$13))</f>
        <v/>
      </c>
      <c r="N92" s="40"/>
      <c r="O92" s="8"/>
      <c r="P92" s="81"/>
      <c r="Q92" s="81"/>
      <c r="R92" s="84" t="str">
        <f>IF(P92="","",T92*M92*LOOKUP(RIGHT($D$2,3),定数!$A$6:$A$13,定数!$B$6:$B$13))</f>
        <v/>
      </c>
      <c r="S92" s="84"/>
      <c r="T92" s="85" t="str">
        <f t="shared" si="14"/>
        <v/>
      </c>
      <c r="U92" s="85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15">
      <c r="B93" s="40">
        <v>85</v>
      </c>
      <c r="C93" s="80" t="str">
        <f t="shared" si="11"/>
        <v/>
      </c>
      <c r="D93" s="80"/>
      <c r="E93" s="40"/>
      <c r="F93" s="8"/>
      <c r="G93" s="40"/>
      <c r="H93" s="81"/>
      <c r="I93" s="81"/>
      <c r="J93" s="40"/>
      <c r="K93" s="82" t="str">
        <f t="shared" si="12"/>
        <v/>
      </c>
      <c r="L93" s="83"/>
      <c r="M93" s="6" t="str">
        <f>IF(J93="","",(K93/J93)/LOOKUP(RIGHT($D$2,3),定数!$A$6:$A$13,定数!$B$6:$B$13))</f>
        <v/>
      </c>
      <c r="N93" s="40"/>
      <c r="O93" s="8"/>
      <c r="P93" s="81"/>
      <c r="Q93" s="81"/>
      <c r="R93" s="84" t="str">
        <f>IF(P93="","",T93*M93*LOOKUP(RIGHT($D$2,3),定数!$A$6:$A$13,定数!$B$6:$B$13))</f>
        <v/>
      </c>
      <c r="S93" s="84"/>
      <c r="T93" s="85" t="str">
        <f t="shared" si="14"/>
        <v/>
      </c>
      <c r="U93" s="85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15">
      <c r="B94" s="40">
        <v>86</v>
      </c>
      <c r="C94" s="80" t="str">
        <f t="shared" si="11"/>
        <v/>
      </c>
      <c r="D94" s="80"/>
      <c r="E94" s="40"/>
      <c r="F94" s="8"/>
      <c r="G94" s="40"/>
      <c r="H94" s="81"/>
      <c r="I94" s="81"/>
      <c r="J94" s="40"/>
      <c r="K94" s="82" t="str">
        <f t="shared" si="12"/>
        <v/>
      </c>
      <c r="L94" s="83"/>
      <c r="M94" s="6" t="str">
        <f>IF(J94="","",(K94/J94)/LOOKUP(RIGHT($D$2,3),定数!$A$6:$A$13,定数!$B$6:$B$13))</f>
        <v/>
      </c>
      <c r="N94" s="40"/>
      <c r="O94" s="8"/>
      <c r="P94" s="81"/>
      <c r="Q94" s="81"/>
      <c r="R94" s="84" t="str">
        <f>IF(P94="","",T94*M94*LOOKUP(RIGHT($D$2,3),定数!$A$6:$A$13,定数!$B$6:$B$13))</f>
        <v/>
      </c>
      <c r="S94" s="84"/>
      <c r="T94" s="85" t="str">
        <f t="shared" si="14"/>
        <v/>
      </c>
      <c r="U94" s="85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15">
      <c r="B95" s="40">
        <v>87</v>
      </c>
      <c r="C95" s="80" t="str">
        <f t="shared" si="11"/>
        <v/>
      </c>
      <c r="D95" s="80"/>
      <c r="E95" s="40"/>
      <c r="F95" s="8"/>
      <c r="G95" s="40"/>
      <c r="H95" s="81"/>
      <c r="I95" s="81"/>
      <c r="J95" s="40"/>
      <c r="K95" s="82" t="str">
        <f t="shared" si="12"/>
        <v/>
      </c>
      <c r="L95" s="83"/>
      <c r="M95" s="6" t="str">
        <f>IF(J95="","",(K95/J95)/LOOKUP(RIGHT($D$2,3),定数!$A$6:$A$13,定数!$B$6:$B$13))</f>
        <v/>
      </c>
      <c r="N95" s="40"/>
      <c r="O95" s="8"/>
      <c r="P95" s="81"/>
      <c r="Q95" s="81"/>
      <c r="R95" s="84" t="str">
        <f>IF(P95="","",T95*M95*LOOKUP(RIGHT($D$2,3),定数!$A$6:$A$13,定数!$B$6:$B$13))</f>
        <v/>
      </c>
      <c r="S95" s="84"/>
      <c r="T95" s="85" t="str">
        <f t="shared" si="14"/>
        <v/>
      </c>
      <c r="U95" s="85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15">
      <c r="B96" s="40">
        <v>88</v>
      </c>
      <c r="C96" s="80" t="str">
        <f t="shared" si="11"/>
        <v/>
      </c>
      <c r="D96" s="80"/>
      <c r="E96" s="40"/>
      <c r="F96" s="8"/>
      <c r="G96" s="40"/>
      <c r="H96" s="81"/>
      <c r="I96" s="81"/>
      <c r="J96" s="40"/>
      <c r="K96" s="82" t="str">
        <f t="shared" si="12"/>
        <v/>
      </c>
      <c r="L96" s="83"/>
      <c r="M96" s="6" t="str">
        <f>IF(J96="","",(K96/J96)/LOOKUP(RIGHT($D$2,3),定数!$A$6:$A$13,定数!$B$6:$B$13))</f>
        <v/>
      </c>
      <c r="N96" s="40"/>
      <c r="O96" s="8"/>
      <c r="P96" s="81"/>
      <c r="Q96" s="81"/>
      <c r="R96" s="84" t="str">
        <f>IF(P96="","",T96*M96*LOOKUP(RIGHT($D$2,3),定数!$A$6:$A$13,定数!$B$6:$B$13))</f>
        <v/>
      </c>
      <c r="S96" s="84"/>
      <c r="T96" s="85" t="str">
        <f t="shared" si="14"/>
        <v/>
      </c>
      <c r="U96" s="85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15">
      <c r="B97" s="40">
        <v>89</v>
      </c>
      <c r="C97" s="80" t="str">
        <f t="shared" si="11"/>
        <v/>
      </c>
      <c r="D97" s="80"/>
      <c r="E97" s="40"/>
      <c r="F97" s="8"/>
      <c r="G97" s="40"/>
      <c r="H97" s="81"/>
      <c r="I97" s="81"/>
      <c r="J97" s="40"/>
      <c r="K97" s="82" t="str">
        <f t="shared" si="12"/>
        <v/>
      </c>
      <c r="L97" s="83"/>
      <c r="M97" s="6" t="str">
        <f>IF(J97="","",(K97/J97)/LOOKUP(RIGHT($D$2,3),定数!$A$6:$A$13,定数!$B$6:$B$13))</f>
        <v/>
      </c>
      <c r="N97" s="40"/>
      <c r="O97" s="8"/>
      <c r="P97" s="81"/>
      <c r="Q97" s="81"/>
      <c r="R97" s="84" t="str">
        <f>IF(P97="","",T97*M97*LOOKUP(RIGHT($D$2,3),定数!$A$6:$A$13,定数!$B$6:$B$13))</f>
        <v/>
      </c>
      <c r="S97" s="84"/>
      <c r="T97" s="85" t="str">
        <f t="shared" si="14"/>
        <v/>
      </c>
      <c r="U97" s="85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15">
      <c r="B98" s="40">
        <v>90</v>
      </c>
      <c r="C98" s="80" t="str">
        <f t="shared" si="11"/>
        <v/>
      </c>
      <c r="D98" s="80"/>
      <c r="E98" s="40"/>
      <c r="F98" s="8"/>
      <c r="G98" s="40"/>
      <c r="H98" s="81"/>
      <c r="I98" s="81"/>
      <c r="J98" s="40"/>
      <c r="K98" s="82" t="str">
        <f t="shared" si="12"/>
        <v/>
      </c>
      <c r="L98" s="83"/>
      <c r="M98" s="6" t="str">
        <f>IF(J98="","",(K98/J98)/LOOKUP(RIGHT($D$2,3),定数!$A$6:$A$13,定数!$B$6:$B$13))</f>
        <v/>
      </c>
      <c r="N98" s="40"/>
      <c r="O98" s="8"/>
      <c r="P98" s="81"/>
      <c r="Q98" s="81"/>
      <c r="R98" s="84" t="str">
        <f>IF(P98="","",T98*M98*LOOKUP(RIGHT($D$2,3),定数!$A$6:$A$13,定数!$B$6:$B$13))</f>
        <v/>
      </c>
      <c r="S98" s="84"/>
      <c r="T98" s="85" t="str">
        <f t="shared" si="14"/>
        <v/>
      </c>
      <c r="U98" s="85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15">
      <c r="B99" s="40">
        <v>91</v>
      </c>
      <c r="C99" s="80" t="str">
        <f t="shared" si="11"/>
        <v/>
      </c>
      <c r="D99" s="80"/>
      <c r="E99" s="40"/>
      <c r="F99" s="8"/>
      <c r="G99" s="40"/>
      <c r="H99" s="81"/>
      <c r="I99" s="81"/>
      <c r="J99" s="40"/>
      <c r="K99" s="82" t="str">
        <f t="shared" si="12"/>
        <v/>
      </c>
      <c r="L99" s="83"/>
      <c r="M99" s="6" t="str">
        <f>IF(J99="","",(K99/J99)/LOOKUP(RIGHT($D$2,3),定数!$A$6:$A$13,定数!$B$6:$B$13))</f>
        <v/>
      </c>
      <c r="N99" s="40"/>
      <c r="O99" s="8"/>
      <c r="P99" s="81"/>
      <c r="Q99" s="81"/>
      <c r="R99" s="84" t="str">
        <f>IF(P99="","",T99*M99*LOOKUP(RIGHT($D$2,3),定数!$A$6:$A$13,定数!$B$6:$B$13))</f>
        <v/>
      </c>
      <c r="S99" s="84"/>
      <c r="T99" s="85" t="str">
        <f t="shared" si="14"/>
        <v/>
      </c>
      <c r="U99" s="85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15">
      <c r="B100" s="40">
        <v>92</v>
      </c>
      <c r="C100" s="80" t="str">
        <f t="shared" si="11"/>
        <v/>
      </c>
      <c r="D100" s="80"/>
      <c r="E100" s="40"/>
      <c r="F100" s="8"/>
      <c r="G100" s="40"/>
      <c r="H100" s="81"/>
      <c r="I100" s="81"/>
      <c r="J100" s="40"/>
      <c r="K100" s="82" t="str">
        <f t="shared" si="12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81"/>
      <c r="Q100" s="81"/>
      <c r="R100" s="84" t="str">
        <f>IF(P100="","",T100*M100*LOOKUP(RIGHT($D$2,3),定数!$A$6:$A$13,定数!$B$6:$B$13))</f>
        <v/>
      </c>
      <c r="S100" s="84"/>
      <c r="T100" s="85" t="str">
        <f t="shared" si="14"/>
        <v/>
      </c>
      <c r="U100" s="85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15">
      <c r="B101" s="40">
        <v>93</v>
      </c>
      <c r="C101" s="80" t="str">
        <f t="shared" si="11"/>
        <v/>
      </c>
      <c r="D101" s="80"/>
      <c r="E101" s="40"/>
      <c r="F101" s="8"/>
      <c r="G101" s="40"/>
      <c r="H101" s="81"/>
      <c r="I101" s="81"/>
      <c r="J101" s="40"/>
      <c r="K101" s="82" t="str">
        <f t="shared" si="12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81"/>
      <c r="Q101" s="81"/>
      <c r="R101" s="84" t="str">
        <f>IF(P101="","",T101*M101*LOOKUP(RIGHT($D$2,3),定数!$A$6:$A$13,定数!$B$6:$B$13))</f>
        <v/>
      </c>
      <c r="S101" s="84"/>
      <c r="T101" s="85" t="str">
        <f t="shared" si="14"/>
        <v/>
      </c>
      <c r="U101" s="85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15">
      <c r="B102" s="40">
        <v>94</v>
      </c>
      <c r="C102" s="80" t="str">
        <f t="shared" si="11"/>
        <v/>
      </c>
      <c r="D102" s="80"/>
      <c r="E102" s="40"/>
      <c r="F102" s="8"/>
      <c r="G102" s="40"/>
      <c r="H102" s="81"/>
      <c r="I102" s="81"/>
      <c r="J102" s="40"/>
      <c r="K102" s="82" t="str">
        <f t="shared" si="12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81"/>
      <c r="Q102" s="81"/>
      <c r="R102" s="84" t="str">
        <f>IF(P102="","",T102*M102*LOOKUP(RIGHT($D$2,3),定数!$A$6:$A$13,定数!$B$6:$B$13))</f>
        <v/>
      </c>
      <c r="S102" s="84"/>
      <c r="T102" s="85" t="str">
        <f t="shared" si="14"/>
        <v/>
      </c>
      <c r="U102" s="85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15">
      <c r="B103" s="40">
        <v>95</v>
      </c>
      <c r="C103" s="80" t="str">
        <f t="shared" si="11"/>
        <v/>
      </c>
      <c r="D103" s="80"/>
      <c r="E103" s="40"/>
      <c r="F103" s="8"/>
      <c r="G103" s="40"/>
      <c r="H103" s="81"/>
      <c r="I103" s="81"/>
      <c r="J103" s="40"/>
      <c r="K103" s="82" t="str">
        <f t="shared" si="12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81"/>
      <c r="Q103" s="81"/>
      <c r="R103" s="84" t="str">
        <f>IF(P103="","",T103*M103*LOOKUP(RIGHT($D$2,3),定数!$A$6:$A$13,定数!$B$6:$B$13))</f>
        <v/>
      </c>
      <c r="S103" s="84"/>
      <c r="T103" s="85" t="str">
        <f t="shared" si="14"/>
        <v/>
      </c>
      <c r="U103" s="85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15">
      <c r="B104" s="40">
        <v>96</v>
      </c>
      <c r="C104" s="80" t="str">
        <f t="shared" si="11"/>
        <v/>
      </c>
      <c r="D104" s="80"/>
      <c r="E104" s="40"/>
      <c r="F104" s="8"/>
      <c r="G104" s="40"/>
      <c r="H104" s="81"/>
      <c r="I104" s="81"/>
      <c r="J104" s="40"/>
      <c r="K104" s="82" t="str">
        <f t="shared" si="12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81"/>
      <c r="Q104" s="81"/>
      <c r="R104" s="84" t="str">
        <f>IF(P104="","",T104*M104*LOOKUP(RIGHT($D$2,3),定数!$A$6:$A$13,定数!$B$6:$B$13))</f>
        <v/>
      </c>
      <c r="S104" s="84"/>
      <c r="T104" s="85" t="str">
        <f t="shared" si="14"/>
        <v/>
      </c>
      <c r="U104" s="85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15">
      <c r="B105" s="40">
        <v>97</v>
      </c>
      <c r="C105" s="80" t="str">
        <f t="shared" si="11"/>
        <v/>
      </c>
      <c r="D105" s="80"/>
      <c r="E105" s="40"/>
      <c r="F105" s="8"/>
      <c r="G105" s="40"/>
      <c r="H105" s="81"/>
      <c r="I105" s="81"/>
      <c r="J105" s="40"/>
      <c r="K105" s="82" t="str">
        <f t="shared" si="12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81"/>
      <c r="Q105" s="81"/>
      <c r="R105" s="84" t="str">
        <f>IF(P105="","",T105*M105*LOOKUP(RIGHT($D$2,3),定数!$A$6:$A$13,定数!$B$6:$B$13))</f>
        <v/>
      </c>
      <c r="S105" s="84"/>
      <c r="T105" s="85" t="str">
        <f t="shared" si="14"/>
        <v/>
      </c>
      <c r="U105" s="85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15">
      <c r="B106" s="40">
        <v>98</v>
      </c>
      <c r="C106" s="80" t="str">
        <f t="shared" si="11"/>
        <v/>
      </c>
      <c r="D106" s="80"/>
      <c r="E106" s="40"/>
      <c r="F106" s="8"/>
      <c r="G106" s="40"/>
      <c r="H106" s="81"/>
      <c r="I106" s="81"/>
      <c r="J106" s="40"/>
      <c r="K106" s="82" t="str">
        <f t="shared" si="12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81"/>
      <c r="Q106" s="81"/>
      <c r="R106" s="84" t="str">
        <f>IF(P106="","",T106*M106*LOOKUP(RIGHT($D$2,3),定数!$A$6:$A$13,定数!$B$6:$B$13))</f>
        <v/>
      </c>
      <c r="S106" s="84"/>
      <c r="T106" s="85" t="str">
        <f t="shared" si="14"/>
        <v/>
      </c>
      <c r="U106" s="85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15">
      <c r="B107" s="40">
        <v>99</v>
      </c>
      <c r="C107" s="80" t="str">
        <f t="shared" si="11"/>
        <v/>
      </c>
      <c r="D107" s="80"/>
      <c r="E107" s="40"/>
      <c r="F107" s="8"/>
      <c r="G107" s="40"/>
      <c r="H107" s="81"/>
      <c r="I107" s="81"/>
      <c r="J107" s="40"/>
      <c r="K107" s="82" t="str">
        <f t="shared" si="12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81"/>
      <c r="Q107" s="81"/>
      <c r="R107" s="84" t="str">
        <f>IF(P107="","",T107*M107*LOOKUP(RIGHT($D$2,3),定数!$A$6:$A$13,定数!$B$6:$B$13))</f>
        <v/>
      </c>
      <c r="S107" s="84"/>
      <c r="T107" s="85" t="str">
        <f t="shared" si="14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15">
      <c r="B108" s="40">
        <v>100</v>
      </c>
      <c r="C108" s="80" t="str">
        <f t="shared" si="11"/>
        <v/>
      </c>
      <c r="D108" s="80"/>
      <c r="E108" s="40"/>
      <c r="F108" s="8"/>
      <c r="G108" s="40"/>
      <c r="H108" s="81"/>
      <c r="I108" s="81"/>
      <c r="J108" s="40"/>
      <c r="K108" s="82" t="str">
        <f t="shared" si="12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81"/>
      <c r="Q108" s="81"/>
      <c r="R108" s="84" t="str">
        <f>IF(P108="","",T108*M108*LOOKUP(RIGHT($D$2,3),定数!$A$6:$A$13,定数!$B$6:$B$13))</f>
        <v/>
      </c>
      <c r="S108" s="84"/>
      <c r="T108" s="85" t="str">
        <f t="shared" si="14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S3:X3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75" priority="257" stopIfTrue="1" operator="equal">
      <formula>"買"</formula>
    </cfRule>
    <cfRule type="cellIs" dxfId="1574" priority="258" stopIfTrue="1" operator="equal">
      <formula>"売"</formula>
    </cfRule>
  </conditionalFormatting>
  <conditionalFormatting sqref="G47:G108 G38:G45 G9:G15">
    <cfRule type="cellIs" dxfId="1573" priority="259" stopIfTrue="1" operator="equal">
      <formula>"買"</formula>
    </cfRule>
    <cfRule type="cellIs" dxfId="1572" priority="260" stopIfTrue="1" operator="equal">
      <formula>"売"</formula>
    </cfRule>
  </conditionalFormatting>
  <conditionalFormatting sqref="G13">
    <cfRule type="cellIs" dxfId="1571" priority="253" stopIfTrue="1" operator="equal">
      <formula>"買"</formula>
    </cfRule>
    <cfRule type="cellIs" dxfId="1570" priority="254" stopIfTrue="1" operator="equal">
      <formula>"売"</formula>
    </cfRule>
  </conditionalFormatting>
  <conditionalFormatting sqref="G13">
    <cfRule type="cellIs" dxfId="1569" priority="251" stopIfTrue="1" operator="equal">
      <formula>"買"</formula>
    </cfRule>
    <cfRule type="cellIs" dxfId="1568" priority="252" stopIfTrue="1" operator="equal">
      <formula>"売"</formula>
    </cfRule>
  </conditionalFormatting>
  <conditionalFormatting sqref="G14">
    <cfRule type="cellIs" dxfId="1567" priority="249" stopIfTrue="1" operator="equal">
      <formula>"買"</formula>
    </cfRule>
    <cfRule type="cellIs" dxfId="1566" priority="250" stopIfTrue="1" operator="equal">
      <formula>"売"</formula>
    </cfRule>
  </conditionalFormatting>
  <conditionalFormatting sqref="G13">
    <cfRule type="cellIs" dxfId="1565" priority="247" stopIfTrue="1" operator="equal">
      <formula>"買"</formula>
    </cfRule>
    <cfRule type="cellIs" dxfId="1564" priority="248" stopIfTrue="1" operator="equal">
      <formula>"売"</formula>
    </cfRule>
  </conditionalFormatting>
  <conditionalFormatting sqref="G14">
    <cfRule type="cellIs" dxfId="1563" priority="245" stopIfTrue="1" operator="equal">
      <formula>"買"</formula>
    </cfRule>
    <cfRule type="cellIs" dxfId="1562" priority="246" stopIfTrue="1" operator="equal">
      <formula>"売"</formula>
    </cfRule>
  </conditionalFormatting>
  <conditionalFormatting sqref="G14">
    <cfRule type="cellIs" dxfId="1561" priority="243" stopIfTrue="1" operator="equal">
      <formula>"買"</formula>
    </cfRule>
    <cfRule type="cellIs" dxfId="1560" priority="244" stopIfTrue="1" operator="equal">
      <formula>"売"</formula>
    </cfRule>
  </conditionalFormatting>
  <conditionalFormatting sqref="G15">
    <cfRule type="cellIs" dxfId="1559" priority="241" stopIfTrue="1" operator="equal">
      <formula>"買"</formula>
    </cfRule>
    <cfRule type="cellIs" dxfId="1558" priority="242" stopIfTrue="1" operator="equal">
      <formula>"売"</formula>
    </cfRule>
  </conditionalFormatting>
  <conditionalFormatting sqref="G13">
    <cfRule type="cellIs" dxfId="1557" priority="239" stopIfTrue="1" operator="equal">
      <formula>"買"</formula>
    </cfRule>
    <cfRule type="cellIs" dxfId="1556" priority="240" stopIfTrue="1" operator="equal">
      <formula>"売"</formula>
    </cfRule>
  </conditionalFormatting>
  <conditionalFormatting sqref="G14">
    <cfRule type="cellIs" dxfId="1555" priority="237" stopIfTrue="1" operator="equal">
      <formula>"買"</formula>
    </cfRule>
    <cfRule type="cellIs" dxfId="1554" priority="238" stopIfTrue="1" operator="equal">
      <formula>"売"</formula>
    </cfRule>
  </conditionalFormatting>
  <conditionalFormatting sqref="G14">
    <cfRule type="cellIs" dxfId="1553" priority="235" stopIfTrue="1" operator="equal">
      <formula>"買"</formula>
    </cfRule>
    <cfRule type="cellIs" dxfId="1552" priority="236" stopIfTrue="1" operator="equal">
      <formula>"売"</formula>
    </cfRule>
  </conditionalFormatting>
  <conditionalFormatting sqref="G15">
    <cfRule type="cellIs" dxfId="1551" priority="233" stopIfTrue="1" operator="equal">
      <formula>"買"</formula>
    </cfRule>
    <cfRule type="cellIs" dxfId="1550" priority="234" stopIfTrue="1" operator="equal">
      <formula>"売"</formula>
    </cfRule>
  </conditionalFormatting>
  <conditionalFormatting sqref="G14">
    <cfRule type="cellIs" dxfId="1549" priority="231" stopIfTrue="1" operator="equal">
      <formula>"買"</formula>
    </cfRule>
    <cfRule type="cellIs" dxfId="1548" priority="232" stopIfTrue="1" operator="equal">
      <formula>"売"</formula>
    </cfRule>
  </conditionalFormatting>
  <conditionalFormatting sqref="G15">
    <cfRule type="cellIs" dxfId="1547" priority="229" stopIfTrue="1" operator="equal">
      <formula>"買"</formula>
    </cfRule>
    <cfRule type="cellIs" dxfId="1546" priority="230" stopIfTrue="1" operator="equal">
      <formula>"売"</formula>
    </cfRule>
  </conditionalFormatting>
  <conditionalFormatting sqref="G15">
    <cfRule type="cellIs" dxfId="1545" priority="227" stopIfTrue="1" operator="equal">
      <formula>"買"</formula>
    </cfRule>
    <cfRule type="cellIs" dxfId="1544" priority="228" stopIfTrue="1" operator="equal">
      <formula>"売"</formula>
    </cfRule>
  </conditionalFormatting>
  <conditionalFormatting sqref="G10">
    <cfRule type="cellIs" dxfId="1543" priority="223" stopIfTrue="1" operator="equal">
      <formula>"買"</formula>
    </cfRule>
    <cfRule type="cellIs" dxfId="1542" priority="224" stopIfTrue="1" operator="equal">
      <formula>"売"</formula>
    </cfRule>
  </conditionalFormatting>
  <conditionalFormatting sqref="G10">
    <cfRule type="cellIs" dxfId="1541" priority="221" stopIfTrue="1" operator="equal">
      <formula>"買"</formula>
    </cfRule>
    <cfRule type="cellIs" dxfId="1540" priority="222" stopIfTrue="1" operator="equal">
      <formula>"売"</formula>
    </cfRule>
  </conditionalFormatting>
  <conditionalFormatting sqref="G11">
    <cfRule type="cellIs" dxfId="1539" priority="219" stopIfTrue="1" operator="equal">
      <formula>"買"</formula>
    </cfRule>
    <cfRule type="cellIs" dxfId="1538" priority="220" stopIfTrue="1" operator="equal">
      <formula>"売"</formula>
    </cfRule>
  </conditionalFormatting>
  <conditionalFormatting sqref="G10">
    <cfRule type="cellIs" dxfId="1537" priority="217" stopIfTrue="1" operator="equal">
      <formula>"買"</formula>
    </cfRule>
    <cfRule type="cellIs" dxfId="1536" priority="218" stopIfTrue="1" operator="equal">
      <formula>"売"</formula>
    </cfRule>
  </conditionalFormatting>
  <conditionalFormatting sqref="G11">
    <cfRule type="cellIs" dxfId="1535" priority="215" stopIfTrue="1" operator="equal">
      <formula>"買"</formula>
    </cfRule>
    <cfRule type="cellIs" dxfId="1534" priority="216" stopIfTrue="1" operator="equal">
      <formula>"売"</formula>
    </cfRule>
  </conditionalFormatting>
  <conditionalFormatting sqref="G11">
    <cfRule type="cellIs" dxfId="1533" priority="213" stopIfTrue="1" operator="equal">
      <formula>"買"</formula>
    </cfRule>
    <cfRule type="cellIs" dxfId="1532" priority="214" stopIfTrue="1" operator="equal">
      <formula>"売"</formula>
    </cfRule>
  </conditionalFormatting>
  <conditionalFormatting sqref="G10">
    <cfRule type="cellIs" dxfId="1531" priority="209" stopIfTrue="1" operator="equal">
      <formula>"買"</formula>
    </cfRule>
    <cfRule type="cellIs" dxfId="1530" priority="210" stopIfTrue="1" operator="equal">
      <formula>"売"</formula>
    </cfRule>
  </conditionalFormatting>
  <conditionalFormatting sqref="G11">
    <cfRule type="cellIs" dxfId="1529" priority="207" stopIfTrue="1" operator="equal">
      <formula>"買"</formula>
    </cfRule>
    <cfRule type="cellIs" dxfId="1528" priority="208" stopIfTrue="1" operator="equal">
      <formula>"売"</formula>
    </cfRule>
  </conditionalFormatting>
  <conditionalFormatting sqref="G11">
    <cfRule type="cellIs" dxfId="1527" priority="205" stopIfTrue="1" operator="equal">
      <formula>"買"</formula>
    </cfRule>
    <cfRule type="cellIs" dxfId="1526" priority="206" stopIfTrue="1" operator="equal">
      <formula>"売"</formula>
    </cfRule>
  </conditionalFormatting>
  <conditionalFormatting sqref="G11">
    <cfRule type="cellIs" dxfId="1525" priority="201" stopIfTrue="1" operator="equal">
      <formula>"買"</formula>
    </cfRule>
    <cfRule type="cellIs" dxfId="1524" priority="202" stopIfTrue="1" operator="equal">
      <formula>"売"</formula>
    </cfRule>
  </conditionalFormatting>
  <conditionalFormatting sqref="G13">
    <cfRule type="cellIs" dxfId="1523" priority="195" stopIfTrue="1" operator="equal">
      <formula>"買"</formula>
    </cfRule>
    <cfRule type="cellIs" dxfId="1522" priority="196" stopIfTrue="1" operator="equal">
      <formula>"売"</formula>
    </cfRule>
  </conditionalFormatting>
  <conditionalFormatting sqref="G9:G15">
    <cfRule type="cellIs" dxfId="1521" priority="193" stopIfTrue="1" operator="equal">
      <formula>"買"</formula>
    </cfRule>
    <cfRule type="cellIs" dxfId="1520" priority="194" stopIfTrue="1" operator="equal">
      <formula>"売"</formula>
    </cfRule>
  </conditionalFormatting>
  <conditionalFormatting sqref="G12">
    <cfRule type="cellIs" dxfId="1519" priority="127" stopIfTrue="1" operator="equal">
      <formula>"買"</formula>
    </cfRule>
    <cfRule type="cellIs" dxfId="1518" priority="128" stopIfTrue="1" operator="equal">
      <formula>"売"</formula>
    </cfRule>
  </conditionalFormatting>
  <conditionalFormatting sqref="G12">
    <cfRule type="cellIs" dxfId="1517" priority="113" stopIfTrue="1" operator="equal">
      <formula>"買"</formula>
    </cfRule>
    <cfRule type="cellIs" dxfId="1516" priority="114" stopIfTrue="1" operator="equal">
      <formula>"売"</formula>
    </cfRule>
  </conditionalFormatting>
  <conditionalFormatting sqref="G12">
    <cfRule type="cellIs" dxfId="1515" priority="111" stopIfTrue="1" operator="equal">
      <formula>"買"</formula>
    </cfRule>
    <cfRule type="cellIs" dxfId="1514" priority="112" stopIfTrue="1" operator="equal">
      <formula>"売"</formula>
    </cfRule>
  </conditionalFormatting>
  <conditionalFormatting sqref="G13">
    <cfRule type="cellIs" dxfId="1513" priority="109" stopIfTrue="1" operator="equal">
      <formula>"買"</formula>
    </cfRule>
    <cfRule type="cellIs" dxfId="1512" priority="110" stopIfTrue="1" operator="equal">
      <formula>"売"</formula>
    </cfRule>
  </conditionalFormatting>
  <conditionalFormatting sqref="G12">
    <cfRule type="cellIs" dxfId="1511" priority="107" stopIfTrue="1" operator="equal">
      <formula>"買"</formula>
    </cfRule>
    <cfRule type="cellIs" dxfId="1510" priority="108" stopIfTrue="1" operator="equal">
      <formula>"売"</formula>
    </cfRule>
  </conditionalFormatting>
  <conditionalFormatting sqref="G13">
    <cfRule type="cellIs" dxfId="1509" priority="105" stopIfTrue="1" operator="equal">
      <formula>"買"</formula>
    </cfRule>
    <cfRule type="cellIs" dxfId="1508" priority="106" stopIfTrue="1" operator="equal">
      <formula>"売"</formula>
    </cfRule>
  </conditionalFormatting>
  <conditionalFormatting sqref="G13">
    <cfRule type="cellIs" dxfId="1507" priority="103" stopIfTrue="1" operator="equal">
      <formula>"買"</formula>
    </cfRule>
    <cfRule type="cellIs" dxfId="1506" priority="104" stopIfTrue="1" operator="equal">
      <formula>"売"</formula>
    </cfRule>
  </conditionalFormatting>
  <conditionalFormatting sqref="G14">
    <cfRule type="cellIs" dxfId="1505" priority="101" stopIfTrue="1" operator="equal">
      <formula>"買"</formula>
    </cfRule>
    <cfRule type="cellIs" dxfId="1504" priority="102" stopIfTrue="1" operator="equal">
      <formula>"売"</formula>
    </cfRule>
  </conditionalFormatting>
  <conditionalFormatting sqref="G12">
    <cfRule type="cellIs" dxfId="1503" priority="99" stopIfTrue="1" operator="equal">
      <formula>"買"</formula>
    </cfRule>
    <cfRule type="cellIs" dxfId="1502" priority="100" stopIfTrue="1" operator="equal">
      <formula>"売"</formula>
    </cfRule>
  </conditionalFormatting>
  <conditionalFormatting sqref="G13">
    <cfRule type="cellIs" dxfId="1501" priority="97" stopIfTrue="1" operator="equal">
      <formula>"買"</formula>
    </cfRule>
    <cfRule type="cellIs" dxfId="1500" priority="98" stopIfTrue="1" operator="equal">
      <formula>"売"</formula>
    </cfRule>
  </conditionalFormatting>
  <conditionalFormatting sqref="G13">
    <cfRule type="cellIs" dxfId="1499" priority="95" stopIfTrue="1" operator="equal">
      <formula>"買"</formula>
    </cfRule>
    <cfRule type="cellIs" dxfId="1498" priority="96" stopIfTrue="1" operator="equal">
      <formula>"売"</formula>
    </cfRule>
  </conditionalFormatting>
  <conditionalFormatting sqref="G14">
    <cfRule type="cellIs" dxfId="1497" priority="93" stopIfTrue="1" operator="equal">
      <formula>"買"</formula>
    </cfRule>
    <cfRule type="cellIs" dxfId="1496" priority="94" stopIfTrue="1" operator="equal">
      <formula>"売"</formula>
    </cfRule>
  </conditionalFormatting>
  <conditionalFormatting sqref="G13">
    <cfRule type="cellIs" dxfId="1495" priority="91" stopIfTrue="1" operator="equal">
      <formula>"買"</formula>
    </cfRule>
    <cfRule type="cellIs" dxfId="1494" priority="92" stopIfTrue="1" operator="equal">
      <formula>"売"</formula>
    </cfRule>
  </conditionalFormatting>
  <conditionalFormatting sqref="G14">
    <cfRule type="cellIs" dxfId="1493" priority="89" stopIfTrue="1" operator="equal">
      <formula>"買"</formula>
    </cfRule>
    <cfRule type="cellIs" dxfId="1492" priority="90" stopIfTrue="1" operator="equal">
      <formula>"売"</formula>
    </cfRule>
  </conditionalFormatting>
  <conditionalFormatting sqref="G14">
    <cfRule type="cellIs" dxfId="1491" priority="87" stopIfTrue="1" operator="equal">
      <formula>"買"</formula>
    </cfRule>
    <cfRule type="cellIs" dxfId="1490" priority="88" stopIfTrue="1" operator="equal">
      <formula>"売"</formula>
    </cfRule>
  </conditionalFormatting>
  <conditionalFormatting sqref="G15">
    <cfRule type="cellIs" dxfId="1489" priority="85" stopIfTrue="1" operator="equal">
      <formula>"買"</formula>
    </cfRule>
    <cfRule type="cellIs" dxfId="1488" priority="86" stopIfTrue="1" operator="equal">
      <formula>"売"</formula>
    </cfRule>
  </conditionalFormatting>
  <conditionalFormatting sqref="G12">
    <cfRule type="cellIs" dxfId="1487" priority="83" stopIfTrue="1" operator="equal">
      <formula>"買"</formula>
    </cfRule>
    <cfRule type="cellIs" dxfId="1486" priority="84" stopIfTrue="1" operator="equal">
      <formula>"売"</formula>
    </cfRule>
  </conditionalFormatting>
  <conditionalFormatting sqref="G16:G17">
    <cfRule type="cellIs" dxfId="1485" priority="79" stopIfTrue="1" operator="equal">
      <formula>"買"</formula>
    </cfRule>
    <cfRule type="cellIs" dxfId="1484" priority="80" stopIfTrue="1" operator="equal">
      <formula>"売"</formula>
    </cfRule>
  </conditionalFormatting>
  <conditionalFormatting sqref="G16:G17">
    <cfRule type="cellIs" dxfId="1483" priority="77" stopIfTrue="1" operator="equal">
      <formula>"買"</formula>
    </cfRule>
    <cfRule type="cellIs" dxfId="1482" priority="78" stopIfTrue="1" operator="equal">
      <formula>"売"</formula>
    </cfRule>
  </conditionalFormatting>
  <conditionalFormatting sqref="G18:G19">
    <cfRule type="cellIs" dxfId="1481" priority="73" stopIfTrue="1" operator="equal">
      <formula>"買"</formula>
    </cfRule>
    <cfRule type="cellIs" dxfId="1480" priority="74" stopIfTrue="1" operator="equal">
      <formula>"売"</formula>
    </cfRule>
  </conditionalFormatting>
  <conditionalFormatting sqref="G18:G19">
    <cfRule type="cellIs" dxfId="1479" priority="71" stopIfTrue="1" operator="equal">
      <formula>"買"</formula>
    </cfRule>
    <cfRule type="cellIs" dxfId="1478" priority="72" stopIfTrue="1" operator="equal">
      <formula>"売"</formula>
    </cfRule>
  </conditionalFormatting>
  <conditionalFormatting sqref="G20:G24">
    <cfRule type="cellIs" dxfId="1477" priority="67" stopIfTrue="1" operator="equal">
      <formula>"買"</formula>
    </cfRule>
    <cfRule type="cellIs" dxfId="1476" priority="68" stopIfTrue="1" operator="equal">
      <formula>"売"</formula>
    </cfRule>
  </conditionalFormatting>
  <conditionalFormatting sqref="G20">
    <cfRule type="cellIs" dxfId="1475" priority="65" stopIfTrue="1" operator="equal">
      <formula>"買"</formula>
    </cfRule>
    <cfRule type="cellIs" dxfId="1474" priority="66" stopIfTrue="1" operator="equal">
      <formula>"売"</formula>
    </cfRule>
  </conditionalFormatting>
  <conditionalFormatting sqref="G21:G24">
    <cfRule type="cellIs" dxfId="1473" priority="63" stopIfTrue="1" operator="equal">
      <formula>"買"</formula>
    </cfRule>
    <cfRule type="cellIs" dxfId="1472" priority="64" stopIfTrue="1" operator="equal">
      <formula>"売"</formula>
    </cfRule>
  </conditionalFormatting>
  <conditionalFormatting sqref="G24">
    <cfRule type="cellIs" dxfId="1471" priority="61" stopIfTrue="1" operator="equal">
      <formula>"買"</formula>
    </cfRule>
    <cfRule type="cellIs" dxfId="1470" priority="62" stopIfTrue="1" operator="equal">
      <formula>"売"</formula>
    </cfRule>
  </conditionalFormatting>
  <conditionalFormatting sqref="G22">
    <cfRule type="cellIs" dxfId="1469" priority="59" stopIfTrue="1" operator="equal">
      <formula>"買"</formula>
    </cfRule>
    <cfRule type="cellIs" dxfId="1468" priority="60" stopIfTrue="1" operator="equal">
      <formula>"売"</formula>
    </cfRule>
  </conditionalFormatting>
  <conditionalFormatting sqref="G22">
    <cfRule type="cellIs" dxfId="1467" priority="57" stopIfTrue="1" operator="equal">
      <formula>"買"</formula>
    </cfRule>
    <cfRule type="cellIs" dxfId="1466" priority="58" stopIfTrue="1" operator="equal">
      <formula>"売"</formula>
    </cfRule>
  </conditionalFormatting>
  <conditionalFormatting sqref="G23">
    <cfRule type="cellIs" dxfId="1465" priority="55" stopIfTrue="1" operator="equal">
      <formula>"買"</formula>
    </cfRule>
    <cfRule type="cellIs" dxfId="1464" priority="56" stopIfTrue="1" operator="equal">
      <formula>"売"</formula>
    </cfRule>
  </conditionalFormatting>
  <conditionalFormatting sqref="G22">
    <cfRule type="cellIs" dxfId="1463" priority="53" stopIfTrue="1" operator="equal">
      <formula>"買"</formula>
    </cfRule>
    <cfRule type="cellIs" dxfId="1462" priority="54" stopIfTrue="1" operator="equal">
      <formula>"売"</formula>
    </cfRule>
  </conditionalFormatting>
  <conditionalFormatting sqref="G23">
    <cfRule type="cellIs" dxfId="1461" priority="51" stopIfTrue="1" operator="equal">
      <formula>"買"</formula>
    </cfRule>
    <cfRule type="cellIs" dxfId="1460" priority="52" stopIfTrue="1" operator="equal">
      <formula>"売"</formula>
    </cfRule>
  </conditionalFormatting>
  <conditionalFormatting sqref="G23">
    <cfRule type="cellIs" dxfId="1459" priority="49" stopIfTrue="1" operator="equal">
      <formula>"買"</formula>
    </cfRule>
    <cfRule type="cellIs" dxfId="1458" priority="50" stopIfTrue="1" operator="equal">
      <formula>"売"</formula>
    </cfRule>
  </conditionalFormatting>
  <conditionalFormatting sqref="G24">
    <cfRule type="cellIs" dxfId="1457" priority="47" stopIfTrue="1" operator="equal">
      <formula>"買"</formula>
    </cfRule>
    <cfRule type="cellIs" dxfId="1456" priority="48" stopIfTrue="1" operator="equal">
      <formula>"売"</formula>
    </cfRule>
  </conditionalFormatting>
  <conditionalFormatting sqref="G22">
    <cfRule type="cellIs" dxfId="1455" priority="45" stopIfTrue="1" operator="equal">
      <formula>"買"</formula>
    </cfRule>
    <cfRule type="cellIs" dxfId="1454" priority="46" stopIfTrue="1" operator="equal">
      <formula>"売"</formula>
    </cfRule>
  </conditionalFormatting>
  <conditionalFormatting sqref="G23">
    <cfRule type="cellIs" dxfId="1453" priority="43" stopIfTrue="1" operator="equal">
      <formula>"買"</formula>
    </cfRule>
    <cfRule type="cellIs" dxfId="1452" priority="44" stopIfTrue="1" operator="equal">
      <formula>"売"</formula>
    </cfRule>
  </conditionalFormatting>
  <conditionalFormatting sqref="G23">
    <cfRule type="cellIs" dxfId="1451" priority="41" stopIfTrue="1" operator="equal">
      <formula>"買"</formula>
    </cfRule>
    <cfRule type="cellIs" dxfId="1450" priority="42" stopIfTrue="1" operator="equal">
      <formula>"売"</formula>
    </cfRule>
  </conditionalFormatting>
  <conditionalFormatting sqref="G24">
    <cfRule type="cellIs" dxfId="1449" priority="39" stopIfTrue="1" operator="equal">
      <formula>"買"</formula>
    </cfRule>
    <cfRule type="cellIs" dxfId="1448" priority="40" stopIfTrue="1" operator="equal">
      <formula>"売"</formula>
    </cfRule>
  </conditionalFormatting>
  <conditionalFormatting sqref="G23">
    <cfRule type="cellIs" dxfId="1447" priority="37" stopIfTrue="1" operator="equal">
      <formula>"買"</formula>
    </cfRule>
    <cfRule type="cellIs" dxfId="1446" priority="38" stopIfTrue="1" operator="equal">
      <formula>"売"</formula>
    </cfRule>
  </conditionalFormatting>
  <conditionalFormatting sqref="G24">
    <cfRule type="cellIs" dxfId="1445" priority="35" stopIfTrue="1" operator="equal">
      <formula>"買"</formula>
    </cfRule>
    <cfRule type="cellIs" dxfId="1444" priority="36" stopIfTrue="1" operator="equal">
      <formula>"売"</formula>
    </cfRule>
  </conditionalFormatting>
  <conditionalFormatting sqref="G24">
    <cfRule type="cellIs" dxfId="1443" priority="33" stopIfTrue="1" operator="equal">
      <formula>"買"</formula>
    </cfRule>
    <cfRule type="cellIs" dxfId="1442" priority="34" stopIfTrue="1" operator="equal">
      <formula>"売"</formula>
    </cfRule>
  </conditionalFormatting>
  <conditionalFormatting sqref="G25">
    <cfRule type="cellIs" dxfId="1441" priority="29" stopIfTrue="1" operator="equal">
      <formula>"買"</formula>
    </cfRule>
    <cfRule type="cellIs" dxfId="1440" priority="30" stopIfTrue="1" operator="equal">
      <formula>"売"</formula>
    </cfRule>
  </conditionalFormatting>
  <conditionalFormatting sqref="G25">
    <cfRule type="cellIs" dxfId="1439" priority="27" stopIfTrue="1" operator="equal">
      <formula>"買"</formula>
    </cfRule>
    <cfRule type="cellIs" dxfId="1438" priority="28" stopIfTrue="1" operator="equal">
      <formula>"売"</formula>
    </cfRule>
  </conditionalFormatting>
  <conditionalFormatting sqref="G25">
    <cfRule type="cellIs" dxfId="1437" priority="25" stopIfTrue="1" operator="equal">
      <formula>"買"</formula>
    </cfRule>
    <cfRule type="cellIs" dxfId="1436" priority="26" stopIfTrue="1" operator="equal">
      <formula>"売"</formula>
    </cfRule>
  </conditionalFormatting>
  <conditionalFormatting sqref="G25">
    <cfRule type="cellIs" dxfId="1435" priority="23" stopIfTrue="1" operator="equal">
      <formula>"買"</formula>
    </cfRule>
    <cfRule type="cellIs" dxfId="1434" priority="24" stopIfTrue="1" operator="equal">
      <formula>"売"</formula>
    </cfRule>
  </conditionalFormatting>
  <conditionalFormatting sqref="G25">
    <cfRule type="cellIs" dxfId="1433" priority="21" stopIfTrue="1" operator="equal">
      <formula>"買"</formula>
    </cfRule>
    <cfRule type="cellIs" dxfId="1432" priority="22" stopIfTrue="1" operator="equal">
      <formula>"売"</formula>
    </cfRule>
  </conditionalFormatting>
  <conditionalFormatting sqref="G25">
    <cfRule type="cellIs" dxfId="1431" priority="19" stopIfTrue="1" operator="equal">
      <formula>"買"</formula>
    </cfRule>
    <cfRule type="cellIs" dxfId="1430" priority="20" stopIfTrue="1" operator="equal">
      <formula>"売"</formula>
    </cfRule>
  </conditionalFormatting>
  <conditionalFormatting sqref="G25">
    <cfRule type="cellIs" dxfId="1429" priority="17" stopIfTrue="1" operator="equal">
      <formula>"買"</formula>
    </cfRule>
    <cfRule type="cellIs" dxfId="1428" priority="18" stopIfTrue="1" operator="equal">
      <formula>"売"</formula>
    </cfRule>
  </conditionalFormatting>
  <conditionalFormatting sqref="G25">
    <cfRule type="cellIs" dxfId="1427" priority="15" stopIfTrue="1" operator="equal">
      <formula>"買"</formula>
    </cfRule>
    <cfRule type="cellIs" dxfId="1426" priority="16" stopIfTrue="1" operator="equal">
      <formula>"売"</formula>
    </cfRule>
  </conditionalFormatting>
  <conditionalFormatting sqref="G26">
    <cfRule type="cellIs" dxfId="1425" priority="11" stopIfTrue="1" operator="equal">
      <formula>"買"</formula>
    </cfRule>
    <cfRule type="cellIs" dxfId="1424" priority="12" stopIfTrue="1" operator="equal">
      <formula>"売"</formula>
    </cfRule>
  </conditionalFormatting>
  <conditionalFormatting sqref="G26">
    <cfRule type="cellIs" dxfId="1423" priority="9" stopIfTrue="1" operator="equal">
      <formula>"買"</formula>
    </cfRule>
    <cfRule type="cellIs" dxfId="1422" priority="10" stopIfTrue="1" operator="equal">
      <formula>"売"</formula>
    </cfRule>
  </conditionalFormatting>
  <conditionalFormatting sqref="G27:G28">
    <cfRule type="cellIs" dxfId="1421" priority="5" stopIfTrue="1" operator="equal">
      <formula>"買"</formula>
    </cfRule>
    <cfRule type="cellIs" dxfId="1420" priority="6" stopIfTrue="1" operator="equal">
      <formula>"売"</formula>
    </cfRule>
  </conditionalFormatting>
  <conditionalFormatting sqref="G27">
    <cfRule type="cellIs" dxfId="1419" priority="3" stopIfTrue="1" operator="equal">
      <formula>"買"</formula>
    </cfRule>
    <cfRule type="cellIs" dxfId="1418" priority="4" stopIfTrue="1" operator="equal">
      <formula>"売"</formula>
    </cfRule>
  </conditionalFormatting>
  <conditionalFormatting sqref="G29:G37">
    <cfRule type="cellIs" dxfId="1417" priority="1" stopIfTrue="1" operator="equal">
      <formula>"買"</formula>
    </cfRule>
    <cfRule type="cellIs" dxfId="14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24" activePane="bottomLeft" state="frozen"/>
      <selection pane="bottomLeft" activeCell="S3" sqref="S3:X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6" t="s">
        <v>5</v>
      </c>
      <c r="C2" s="46"/>
      <c r="D2" s="48" t="s">
        <v>66</v>
      </c>
      <c r="E2" s="48"/>
      <c r="F2" s="46" t="s">
        <v>6</v>
      </c>
      <c r="G2" s="46"/>
      <c r="H2" s="50" t="s">
        <v>67</v>
      </c>
      <c r="I2" s="50"/>
      <c r="J2" s="46" t="s">
        <v>7</v>
      </c>
      <c r="K2" s="46"/>
      <c r="L2" s="47">
        <v>100000</v>
      </c>
      <c r="M2" s="48"/>
      <c r="N2" s="46" t="s">
        <v>8</v>
      </c>
      <c r="O2" s="46"/>
      <c r="P2" s="49">
        <f>SUM(L2,D4)</f>
        <v>157814.44709160671</v>
      </c>
      <c r="Q2" s="50"/>
      <c r="R2" s="1"/>
      <c r="S2" s="1"/>
      <c r="T2" s="1"/>
    </row>
    <row r="3" spans="2:25" ht="57" customHeight="1" x14ac:dyDescent="0.15">
      <c r="B3" s="46" t="s">
        <v>9</v>
      </c>
      <c r="C3" s="46"/>
      <c r="D3" s="51" t="s">
        <v>77</v>
      </c>
      <c r="E3" s="51"/>
      <c r="F3" s="51"/>
      <c r="G3" s="51"/>
      <c r="H3" s="51"/>
      <c r="I3" s="51"/>
      <c r="J3" s="46" t="s">
        <v>10</v>
      </c>
      <c r="K3" s="46"/>
      <c r="L3" s="51" t="s">
        <v>59</v>
      </c>
      <c r="M3" s="52"/>
      <c r="N3" s="52"/>
      <c r="O3" s="52"/>
      <c r="P3" s="52"/>
      <c r="Q3" s="52"/>
      <c r="R3" s="1"/>
      <c r="S3" s="92" t="s">
        <v>80</v>
      </c>
      <c r="T3" s="92"/>
      <c r="U3" s="92"/>
      <c r="V3" s="92"/>
      <c r="W3" s="92"/>
      <c r="X3" s="92"/>
    </row>
    <row r="4" spans="2:25" x14ac:dyDescent="0.15">
      <c r="B4" s="46" t="s">
        <v>11</v>
      </c>
      <c r="C4" s="46"/>
      <c r="D4" s="53">
        <f>SUM($R$9:$S$993)</f>
        <v>57814.4470916067</v>
      </c>
      <c r="E4" s="53"/>
      <c r="F4" s="46" t="s">
        <v>12</v>
      </c>
      <c r="G4" s="46"/>
      <c r="H4" s="54">
        <f>SUM($T$9:$U$108)</f>
        <v>796.99999999999989</v>
      </c>
      <c r="I4" s="50"/>
      <c r="J4" s="55" t="s">
        <v>58</v>
      </c>
      <c r="K4" s="55"/>
      <c r="L4" s="49">
        <f>MAX($C$9:$D$990)-C9</f>
        <v>57814.447091606708</v>
      </c>
      <c r="M4" s="49"/>
      <c r="N4" s="55" t="s">
        <v>57</v>
      </c>
      <c r="O4" s="55"/>
      <c r="P4" s="56">
        <f>MAX(Y:Y)</f>
        <v>6.12608915906796E-2</v>
      </c>
      <c r="Q4" s="56"/>
      <c r="R4" s="1"/>
      <c r="S4" s="1"/>
      <c r="T4" s="1"/>
    </row>
    <row r="5" spans="2:25" x14ac:dyDescent="0.15">
      <c r="B5" s="39" t="s">
        <v>15</v>
      </c>
      <c r="C5" s="2">
        <f>COUNTIF($R$9:$R$990,"&gt;0")</f>
        <v>14</v>
      </c>
      <c r="D5" s="38" t="s">
        <v>16</v>
      </c>
      <c r="E5" s="15">
        <f>COUNTIF($R$9:$R$990,"&lt;0")</f>
        <v>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0.73684210526315785</v>
      </c>
      <c r="J5" s="57" t="s">
        <v>19</v>
      </c>
      <c r="K5" s="46"/>
      <c r="L5" s="58">
        <f>MAX(V9:V993)</f>
        <v>3</v>
      </c>
      <c r="M5" s="59"/>
      <c r="N5" s="17" t="s">
        <v>20</v>
      </c>
      <c r="O5" s="9"/>
      <c r="P5" s="58">
        <f>MAX(W9:W993)</f>
        <v>2</v>
      </c>
      <c r="Q5" s="5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1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/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5" x14ac:dyDescent="0.15">
      <c r="B8" s="61"/>
      <c r="C8" s="64"/>
      <c r="D8" s="65"/>
      <c r="E8" s="18" t="s">
        <v>28</v>
      </c>
      <c r="F8" s="18" t="s">
        <v>29</v>
      </c>
      <c r="G8" s="18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  <c r="Y8" t="s">
        <v>56</v>
      </c>
    </row>
    <row r="9" spans="2:25" x14ac:dyDescent="0.15">
      <c r="B9" s="40">
        <v>1</v>
      </c>
      <c r="C9" s="80">
        <f>L2</f>
        <v>100000</v>
      </c>
      <c r="D9" s="80"/>
      <c r="E9" s="44">
        <v>2013</v>
      </c>
      <c r="F9" s="8">
        <v>43529</v>
      </c>
      <c r="G9" s="44" t="s">
        <v>4</v>
      </c>
      <c r="H9" s="81">
        <v>77.400000000000006</v>
      </c>
      <c r="I9" s="81"/>
      <c r="J9" s="44">
        <v>75</v>
      </c>
      <c r="K9" s="82">
        <f t="shared" ref="K9:K11" si="0">IF(J9="","",C9*0.03)</f>
        <v>3000</v>
      </c>
      <c r="L9" s="83"/>
      <c r="M9" s="6">
        <f>IF(J9="","",(K9/J9)/LOOKUP(RIGHT($D$2,3),[1]定数!$A$6:$A$13,[1]定数!$B$6:$B$13))</f>
        <v>0.4</v>
      </c>
      <c r="N9" s="44">
        <v>2013</v>
      </c>
      <c r="O9" s="8">
        <v>43531</v>
      </c>
      <c r="P9" s="81">
        <v>78.52</v>
      </c>
      <c r="Q9" s="81"/>
      <c r="R9" s="84">
        <f>IF(P9="","",T9*M9*LOOKUP(RIGHT($D$2,3),定数!$A$6:$A$13,定数!$B$6:$B$13))</f>
        <v>4479.9999999999618</v>
      </c>
      <c r="S9" s="84"/>
      <c r="T9" s="85">
        <f>IF(P9="","",IF(G9="買",(P9-H9),(H9-P9))*IF(RIGHT($D$2,3)="JPY",100,10000))</f>
        <v>111.99999999999903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80">
        <f t="shared" ref="C10:C73" si="1">IF(R9="","",C9+R9)</f>
        <v>104479.99999999996</v>
      </c>
      <c r="D10" s="80"/>
      <c r="E10" s="44">
        <v>2013</v>
      </c>
      <c r="F10" s="8">
        <v>43529</v>
      </c>
      <c r="G10" s="44" t="s">
        <v>4</v>
      </c>
      <c r="H10" s="81">
        <v>77.540000000000006</v>
      </c>
      <c r="I10" s="81"/>
      <c r="J10" s="44">
        <v>62</v>
      </c>
      <c r="K10" s="82">
        <f t="shared" si="0"/>
        <v>3134.3999999999987</v>
      </c>
      <c r="L10" s="83"/>
      <c r="M10" s="6">
        <f>IF(J10="","",(K10/J10)/LOOKUP(RIGHT($D$2,3),[1]定数!$A$6:$A$13,[1]定数!$B$6:$B$13))</f>
        <v>0.50554838709677397</v>
      </c>
      <c r="N10" s="44">
        <v>2013</v>
      </c>
      <c r="O10" s="8">
        <v>43531</v>
      </c>
      <c r="P10" s="81">
        <v>78.47</v>
      </c>
      <c r="Q10" s="81"/>
      <c r="R10" s="84">
        <f>IF(P10="","",T10*M10*LOOKUP(RIGHT($D$2,3),定数!$A$6:$A$13,定数!$B$6:$B$13))</f>
        <v>4701.5999999999603</v>
      </c>
      <c r="S10" s="84"/>
      <c r="T10" s="85">
        <f>IF(P10="","",IF(G10="買",(P10-H10),(H10-P10))*IF(RIGHT($D$2,3)="JPY",100,10000))</f>
        <v>92.999999999999261</v>
      </c>
      <c r="U10" s="85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104479.99999999996</v>
      </c>
    </row>
    <row r="11" spans="2:25" x14ac:dyDescent="0.15">
      <c r="B11" s="40">
        <v>3</v>
      </c>
      <c r="C11" s="80">
        <f t="shared" si="1"/>
        <v>109181.59999999992</v>
      </c>
      <c r="D11" s="80"/>
      <c r="E11" s="44">
        <v>2013</v>
      </c>
      <c r="F11" s="8">
        <v>43531</v>
      </c>
      <c r="G11" s="44" t="s">
        <v>4</v>
      </c>
      <c r="H11" s="81">
        <v>78.16</v>
      </c>
      <c r="I11" s="81"/>
      <c r="J11" s="44">
        <v>58</v>
      </c>
      <c r="K11" s="82">
        <f t="shared" si="0"/>
        <v>3275.4479999999976</v>
      </c>
      <c r="L11" s="83"/>
      <c r="M11" s="6">
        <f>IF(J11="","",(K11/J11)/LOOKUP(RIGHT($D$2,3),[1]定数!$A$6:$A$13,[1]定数!$B$6:$B$13))</f>
        <v>0.56473241379310302</v>
      </c>
      <c r="N11" s="44">
        <v>2013</v>
      </c>
      <c r="O11" s="8">
        <v>43532</v>
      </c>
      <c r="P11" s="81">
        <v>79.02</v>
      </c>
      <c r="Q11" s="81"/>
      <c r="R11" s="84">
        <f>IF(P11="","",T11*M11*LOOKUP(RIGHT($D$2,3),定数!$A$6:$A$13,定数!$B$6:$B$13))</f>
        <v>4856.6987586206824</v>
      </c>
      <c r="S11" s="84"/>
      <c r="T11" s="85">
        <f>IF(P11="","",IF(G11="買",(P11-H11),(H11-P11))*IF(RIGHT($D$2,3)="JPY",100,10000))</f>
        <v>85.999999999999943</v>
      </c>
      <c r="U11" s="85"/>
      <c r="V11" s="22">
        <f t="shared" si="2"/>
        <v>3</v>
      </c>
      <c r="W11">
        <f t="shared" si="3"/>
        <v>0</v>
      </c>
      <c r="X11" s="41">
        <f>IF(C11&lt;&gt;"",MAX(X10,C11),"")</f>
        <v>109181.59999999992</v>
      </c>
      <c r="Y11" s="42">
        <f>IF(X11&lt;&gt;"",1-(C11/X11),"")</f>
        <v>0</v>
      </c>
    </row>
    <row r="12" spans="2:25" x14ac:dyDescent="0.15">
      <c r="B12" s="40">
        <v>4</v>
      </c>
      <c r="C12" s="80">
        <f t="shared" si="1"/>
        <v>114038.2987586206</v>
      </c>
      <c r="D12" s="80"/>
      <c r="E12" s="45">
        <v>2013</v>
      </c>
      <c r="F12" s="8">
        <v>43754</v>
      </c>
      <c r="G12" s="45" t="s">
        <v>4</v>
      </c>
      <c r="H12" s="86">
        <v>82.91</v>
      </c>
      <c r="I12" s="87"/>
      <c r="J12" s="45">
        <v>84</v>
      </c>
      <c r="K12" s="82">
        <f t="shared" ref="K12:K20" si="4">IF(J12="","",C12*0.03)</f>
        <v>3421.1489627586179</v>
      </c>
      <c r="L12" s="83"/>
      <c r="M12" s="6">
        <f>IF(J12="","",(K12/J12)/LOOKUP(RIGHT($D$2,3),[1]定数!$A$6:$A$13,[1]定数!$B$6:$B$13))</f>
        <v>0.40727963842364501</v>
      </c>
      <c r="N12" s="45">
        <v>2013</v>
      </c>
      <c r="O12" s="8">
        <v>43761</v>
      </c>
      <c r="P12" s="86">
        <v>82.04</v>
      </c>
      <c r="Q12" s="87"/>
      <c r="R12" s="84">
        <f>IF(P12="","",T12*M12*LOOKUP(RIGHT($D$2,3),定数!$A$6:$A$13,定数!$B$6:$B$13))</f>
        <v>-3543.3328542856721</v>
      </c>
      <c r="S12" s="84"/>
      <c r="T12" s="85">
        <f t="shared" ref="T12:T75" si="5">IF(P12="","",IF(G12="買",(P12-H12),(H12-P12))*IF(RIGHT($D$2,3)="JPY",100,10000))</f>
        <v>-86.999999999999034</v>
      </c>
      <c r="U12" s="85"/>
      <c r="V12" s="22">
        <f t="shared" si="2"/>
        <v>0</v>
      </c>
      <c r="W12">
        <f t="shared" si="3"/>
        <v>1</v>
      </c>
      <c r="X12" s="41">
        <f t="shared" ref="X12:X75" si="6">IF(C12&lt;&gt;"",MAX(X11,C12),"")</f>
        <v>114038.2987586206</v>
      </c>
      <c r="Y12" s="42">
        <f t="shared" ref="Y12:Y75" si="7">IF(X12&lt;&gt;"",1-(C12/X12),"")</f>
        <v>0</v>
      </c>
    </row>
    <row r="13" spans="2:25" x14ac:dyDescent="0.15">
      <c r="B13" s="40">
        <v>5</v>
      </c>
      <c r="C13" s="80">
        <f t="shared" si="1"/>
        <v>110494.96590433492</v>
      </c>
      <c r="D13" s="80"/>
      <c r="E13" s="45">
        <v>2013</v>
      </c>
      <c r="F13" s="8">
        <v>43774</v>
      </c>
      <c r="G13" s="45" t="s">
        <v>4</v>
      </c>
      <c r="H13" s="86">
        <v>81.92</v>
      </c>
      <c r="I13" s="87"/>
      <c r="J13" s="45">
        <v>65</v>
      </c>
      <c r="K13" s="82">
        <f t="shared" si="4"/>
        <v>3314.8489771300474</v>
      </c>
      <c r="L13" s="83"/>
      <c r="M13" s="6">
        <f>IF(J13="","",(K13/J13)/LOOKUP(RIGHT($D$2,3),[1]定数!$A$6:$A$13,[1]定数!$B$6:$B$13))</f>
        <v>0.50997676571231498</v>
      </c>
      <c r="N13" s="45">
        <v>2013</v>
      </c>
      <c r="O13" s="8">
        <v>43775</v>
      </c>
      <c r="P13" s="86">
        <v>82.89</v>
      </c>
      <c r="Q13" s="87"/>
      <c r="R13" s="84">
        <f>IF(P13="","",T13*M13*LOOKUP(RIGHT($D$2,3),定数!$A$6:$A$13,定数!$B$6:$B$13))</f>
        <v>4946.7746274094497</v>
      </c>
      <c r="S13" s="84"/>
      <c r="T13" s="85">
        <f t="shared" si="5"/>
        <v>96.999999999999886</v>
      </c>
      <c r="U13" s="85"/>
      <c r="V13" s="22">
        <f t="shared" si="2"/>
        <v>1</v>
      </c>
      <c r="W13">
        <f t="shared" si="3"/>
        <v>0</v>
      </c>
      <c r="X13" s="41">
        <f t="shared" si="6"/>
        <v>114038.2987586206</v>
      </c>
      <c r="Y13" s="42">
        <f t="shared" si="7"/>
        <v>3.1071428571428306E-2</v>
      </c>
    </row>
    <row r="14" spans="2:25" x14ac:dyDescent="0.15">
      <c r="B14" s="40">
        <v>6</v>
      </c>
      <c r="C14" s="80">
        <f t="shared" si="1"/>
        <v>115441.74053174438</v>
      </c>
      <c r="D14" s="80"/>
      <c r="E14" s="45">
        <v>2014</v>
      </c>
      <c r="F14" s="8">
        <v>43496</v>
      </c>
      <c r="G14" s="45" t="s">
        <v>3</v>
      </c>
      <c r="H14" s="86">
        <v>82.41</v>
      </c>
      <c r="I14" s="87"/>
      <c r="J14" s="45">
        <v>136</v>
      </c>
      <c r="K14" s="82">
        <f t="shared" si="4"/>
        <v>3463.252215952331</v>
      </c>
      <c r="L14" s="83"/>
      <c r="M14" s="6">
        <f>IF(J14="","",(K14/J14)/LOOKUP(RIGHT($D$2,3),[1]定数!$A$6:$A$13,[1]定数!$B$6:$B$13))</f>
        <v>0.25465089823178905</v>
      </c>
      <c r="N14" s="45">
        <v>2014</v>
      </c>
      <c r="O14" s="8">
        <v>43501</v>
      </c>
      <c r="P14" s="86">
        <v>83.79</v>
      </c>
      <c r="Q14" s="87"/>
      <c r="R14" s="84">
        <f>IF(P14="","",T14*M14*LOOKUP(RIGHT($D$2,3),定数!$A$6:$A$13,定数!$B$6:$B$13))</f>
        <v>-3514.1823955987134</v>
      </c>
      <c r="S14" s="84"/>
      <c r="T14" s="85">
        <f t="shared" si="5"/>
        <v>-138.00000000000097</v>
      </c>
      <c r="U14" s="85"/>
      <c r="V14" s="22">
        <f t="shared" si="2"/>
        <v>0</v>
      </c>
      <c r="W14">
        <f t="shared" si="3"/>
        <v>1</v>
      </c>
      <c r="X14" s="41">
        <f t="shared" si="6"/>
        <v>115441.74053174438</v>
      </c>
      <c r="Y14" s="42">
        <f t="shared" si="7"/>
        <v>0</v>
      </c>
    </row>
    <row r="15" spans="2:25" x14ac:dyDescent="0.15">
      <c r="B15" s="40">
        <v>7</v>
      </c>
      <c r="C15" s="80">
        <f t="shared" si="1"/>
        <v>111927.55813614566</v>
      </c>
      <c r="D15" s="80"/>
      <c r="E15" s="45">
        <v>2014</v>
      </c>
      <c r="F15" s="8">
        <v>43502</v>
      </c>
      <c r="G15" s="45" t="s">
        <v>4</v>
      </c>
      <c r="H15" s="86">
        <v>84.43</v>
      </c>
      <c r="I15" s="87"/>
      <c r="J15" s="45">
        <v>122</v>
      </c>
      <c r="K15" s="82">
        <f t="shared" si="4"/>
        <v>3357.8267440843697</v>
      </c>
      <c r="L15" s="83"/>
      <c r="M15" s="6">
        <f>IF(J15="","",(K15/J15)/LOOKUP(RIGHT($D$2,3),[1]定数!$A$6:$A$13,[1]定数!$B$6:$B$13))</f>
        <v>0.27523170033478439</v>
      </c>
      <c r="N15" s="45">
        <v>2014</v>
      </c>
      <c r="O15" s="8">
        <v>43529</v>
      </c>
      <c r="P15" s="86">
        <v>86.26</v>
      </c>
      <c r="Q15" s="87"/>
      <c r="R15" s="84">
        <f>IF(P15="","",T15*M15*LOOKUP(RIGHT($D$2,3),定数!$A$6:$A$13,定数!$B$6:$B$13))</f>
        <v>5036.7401161265498</v>
      </c>
      <c r="S15" s="84"/>
      <c r="T15" s="85">
        <f t="shared" si="5"/>
        <v>182.99999999999983</v>
      </c>
      <c r="U15" s="85"/>
      <c r="V15" s="22">
        <f t="shared" si="2"/>
        <v>1</v>
      </c>
      <c r="W15">
        <f t="shared" si="3"/>
        <v>0</v>
      </c>
      <c r="X15" s="41">
        <f t="shared" si="6"/>
        <v>115441.74053174438</v>
      </c>
      <c r="Y15" s="42">
        <f t="shared" si="7"/>
        <v>3.0441176470588527E-2</v>
      </c>
    </row>
    <row r="16" spans="2:25" x14ac:dyDescent="0.15">
      <c r="B16" s="40">
        <v>8</v>
      </c>
      <c r="C16" s="80">
        <f t="shared" si="1"/>
        <v>116964.2982522722</v>
      </c>
      <c r="D16" s="80"/>
      <c r="E16" s="45">
        <v>2015</v>
      </c>
      <c r="F16" s="8">
        <v>43488</v>
      </c>
      <c r="G16" s="45" t="s">
        <v>3</v>
      </c>
      <c r="H16" s="81">
        <v>88.65</v>
      </c>
      <c r="I16" s="81"/>
      <c r="J16" s="45">
        <v>53</v>
      </c>
      <c r="K16" s="82">
        <f t="shared" si="4"/>
        <v>3508.9289475681658</v>
      </c>
      <c r="L16" s="83"/>
      <c r="M16" s="6">
        <f>IF(J16="","",(K16/J16)/LOOKUP(RIGHT($D$2,3),[1]定数!$A$6:$A$13,[1]定数!$B$6:$B$13))</f>
        <v>0.66206206557889913</v>
      </c>
      <c r="N16" s="45">
        <v>2015</v>
      </c>
      <c r="O16" s="8">
        <v>43488</v>
      </c>
      <c r="P16" s="81">
        <v>87.86</v>
      </c>
      <c r="Q16" s="81"/>
      <c r="R16" s="84">
        <f>IF(P16="","",T16*M16*LOOKUP(RIGHT($D$2,3),定数!$A$6:$A$13,定数!$B$6:$B$13))</f>
        <v>5230.2903180733447</v>
      </c>
      <c r="S16" s="84"/>
      <c r="T16" s="85">
        <f t="shared" si="5"/>
        <v>79.000000000000625</v>
      </c>
      <c r="U16" s="85"/>
      <c r="V16" s="22">
        <f t="shared" si="2"/>
        <v>2</v>
      </c>
      <c r="W16">
        <f t="shared" si="3"/>
        <v>0</v>
      </c>
      <c r="X16" s="41">
        <f t="shared" si="6"/>
        <v>116964.2982522722</v>
      </c>
      <c r="Y16" s="42">
        <f t="shared" si="7"/>
        <v>0</v>
      </c>
    </row>
    <row r="17" spans="2:25" x14ac:dyDescent="0.15">
      <c r="B17" s="40">
        <v>9</v>
      </c>
      <c r="C17" s="80">
        <f t="shared" si="1"/>
        <v>122194.58857034554</v>
      </c>
      <c r="D17" s="80"/>
      <c r="E17" s="45">
        <v>2015</v>
      </c>
      <c r="F17" s="8">
        <v>43592</v>
      </c>
      <c r="G17" s="45" t="s">
        <v>3</v>
      </c>
      <c r="H17" s="81">
        <v>89.1</v>
      </c>
      <c r="I17" s="81"/>
      <c r="J17" s="45">
        <v>83</v>
      </c>
      <c r="K17" s="82">
        <f t="shared" si="4"/>
        <v>3665.8376571103663</v>
      </c>
      <c r="L17" s="83"/>
      <c r="M17" s="6">
        <f>IF(J17="","",(K17/J17)/LOOKUP(RIGHT($D$2,3),[1]定数!$A$6:$A$13,[1]定数!$B$6:$B$13))</f>
        <v>0.44166718760365858</v>
      </c>
      <c r="N17" s="45">
        <v>2015</v>
      </c>
      <c r="O17" s="8">
        <v>43598</v>
      </c>
      <c r="P17" s="81">
        <v>87.85</v>
      </c>
      <c r="Q17" s="81"/>
      <c r="R17" s="84">
        <f>IF(P17="","",T17*M17*LOOKUP(RIGHT($D$2,3),定数!$A$6:$A$13,定数!$B$6:$B$13))</f>
        <v>5520.8398450457325</v>
      </c>
      <c r="S17" s="84"/>
      <c r="T17" s="85">
        <f t="shared" si="5"/>
        <v>125</v>
      </c>
      <c r="U17" s="85"/>
      <c r="V17" s="22">
        <f t="shared" si="2"/>
        <v>3</v>
      </c>
      <c r="W17">
        <f t="shared" si="3"/>
        <v>0</v>
      </c>
      <c r="X17" s="41">
        <f t="shared" si="6"/>
        <v>122194.58857034554</v>
      </c>
      <c r="Y17" s="42">
        <f t="shared" si="7"/>
        <v>0</v>
      </c>
    </row>
    <row r="18" spans="2:25" x14ac:dyDescent="0.15">
      <c r="B18" s="40">
        <v>10</v>
      </c>
      <c r="C18" s="80">
        <f t="shared" si="1"/>
        <v>127715.42841539127</v>
      </c>
      <c r="D18" s="80"/>
      <c r="E18" s="45">
        <v>2015</v>
      </c>
      <c r="F18" s="8">
        <v>43775</v>
      </c>
      <c r="G18" s="45" t="s">
        <v>3</v>
      </c>
      <c r="H18" s="81">
        <v>79.64</v>
      </c>
      <c r="I18" s="81"/>
      <c r="J18" s="45">
        <v>66</v>
      </c>
      <c r="K18" s="82">
        <f t="shared" si="4"/>
        <v>3831.4628524617383</v>
      </c>
      <c r="L18" s="83"/>
      <c r="M18" s="6">
        <f>IF(J18="","",(K18/J18)/LOOKUP(RIGHT($D$2,3),[1]定数!$A$6:$A$13,[1]定数!$B$6:$B$13))</f>
        <v>0.5805246746154149</v>
      </c>
      <c r="N18" s="45">
        <v>2015</v>
      </c>
      <c r="O18" s="8">
        <v>43788</v>
      </c>
      <c r="P18" s="81">
        <v>80.33</v>
      </c>
      <c r="Q18" s="81"/>
      <c r="R18" s="84">
        <f>IF(P18="","",T18*M18*LOOKUP(RIGHT($D$2,3),定数!$A$6:$A$13,定数!$B$6:$B$13))</f>
        <v>-4005.6202548463498</v>
      </c>
      <c r="S18" s="84"/>
      <c r="T18" s="85">
        <f t="shared" si="5"/>
        <v>-68.999999999999773</v>
      </c>
      <c r="U18" s="85"/>
      <c r="V18" s="22">
        <f t="shared" si="2"/>
        <v>0</v>
      </c>
      <c r="W18">
        <f t="shared" si="3"/>
        <v>1</v>
      </c>
      <c r="X18" s="41">
        <f t="shared" si="6"/>
        <v>127715.42841539127</v>
      </c>
      <c r="Y18" s="42">
        <f t="shared" si="7"/>
        <v>0</v>
      </c>
    </row>
    <row r="19" spans="2:25" x14ac:dyDescent="0.15">
      <c r="B19" s="40">
        <v>11</v>
      </c>
      <c r="C19" s="80">
        <f t="shared" si="1"/>
        <v>123709.80816054493</v>
      </c>
      <c r="D19" s="80"/>
      <c r="E19" s="45">
        <v>2016</v>
      </c>
      <c r="F19" s="8">
        <v>43561</v>
      </c>
      <c r="G19" s="45" t="s">
        <v>3</v>
      </c>
      <c r="H19" s="81">
        <v>74.77</v>
      </c>
      <c r="I19" s="81"/>
      <c r="J19" s="45">
        <v>54</v>
      </c>
      <c r="K19" s="82">
        <f t="shared" si="4"/>
        <v>3711.2942448163476</v>
      </c>
      <c r="L19" s="83"/>
      <c r="M19" s="6">
        <f>IF(J19="","",(K19/J19)/LOOKUP(RIGHT($D$2,3),[1]定数!$A$6:$A$13,[1]定数!$B$6:$B$13))</f>
        <v>0.68727671200302742</v>
      </c>
      <c r="N19" s="45">
        <v>2016</v>
      </c>
      <c r="O19" s="8">
        <v>43562</v>
      </c>
      <c r="P19" s="81">
        <v>73.97</v>
      </c>
      <c r="Q19" s="81"/>
      <c r="R19" s="84">
        <f>IF(P19="","",T19*M19*LOOKUP(RIGHT($D$2,3),定数!$A$6:$A$13,定数!$B$6:$B$13))</f>
        <v>5498.2136960242005</v>
      </c>
      <c r="S19" s="84"/>
      <c r="T19" s="85">
        <f t="shared" si="5"/>
        <v>79.999999999999716</v>
      </c>
      <c r="U19" s="85"/>
      <c r="V19" s="22">
        <f t="shared" si="2"/>
        <v>1</v>
      </c>
      <c r="W19">
        <f t="shared" si="3"/>
        <v>0</v>
      </c>
      <c r="X19" s="41">
        <f t="shared" si="6"/>
        <v>127715.42841539127</v>
      </c>
      <c r="Y19" s="42">
        <f t="shared" si="7"/>
        <v>3.136363636363626E-2</v>
      </c>
    </row>
    <row r="20" spans="2:25" x14ac:dyDescent="0.15">
      <c r="B20" s="40">
        <v>12</v>
      </c>
      <c r="C20" s="80">
        <f t="shared" si="1"/>
        <v>129208.02185656913</v>
      </c>
      <c r="D20" s="80"/>
      <c r="E20" s="45">
        <v>2016</v>
      </c>
      <c r="F20" s="8">
        <v>43792</v>
      </c>
      <c r="G20" s="45" t="s">
        <v>4</v>
      </c>
      <c r="H20" s="81">
        <v>78.5</v>
      </c>
      <c r="I20" s="81"/>
      <c r="J20" s="45">
        <v>32</v>
      </c>
      <c r="K20" s="82">
        <f t="shared" si="4"/>
        <v>3876.2406556970736</v>
      </c>
      <c r="L20" s="83"/>
      <c r="M20" s="6">
        <f>IF(J20="","",(K20/J20)/LOOKUP(RIGHT($D$2,3),[1]定数!$A$6:$A$13,[1]定数!$B$6:$B$13))</f>
        <v>1.2113252049053356</v>
      </c>
      <c r="N20" s="45">
        <v>2016</v>
      </c>
      <c r="O20" s="8">
        <v>43792</v>
      </c>
      <c r="P20" s="81">
        <v>78.98</v>
      </c>
      <c r="Q20" s="81"/>
      <c r="R20" s="84">
        <f>IF(P20="","",T20*M20*LOOKUP(RIGHT($D$2,3),定数!$A$6:$A$13,定数!$B$6:$B$13))</f>
        <v>5814.3609835456591</v>
      </c>
      <c r="S20" s="84"/>
      <c r="T20" s="85">
        <f t="shared" si="5"/>
        <v>48.000000000000398</v>
      </c>
      <c r="U20" s="85"/>
      <c r="V20" s="22">
        <f t="shared" si="2"/>
        <v>2</v>
      </c>
      <c r="W20">
        <f t="shared" si="3"/>
        <v>0</v>
      </c>
      <c r="X20" s="41">
        <f t="shared" si="6"/>
        <v>129208.02185656913</v>
      </c>
      <c r="Y20" s="42">
        <f t="shared" si="7"/>
        <v>0</v>
      </c>
    </row>
    <row r="21" spans="2:25" x14ac:dyDescent="0.15">
      <c r="B21" s="40">
        <v>13</v>
      </c>
      <c r="C21" s="80">
        <f t="shared" si="1"/>
        <v>135022.38284011479</v>
      </c>
      <c r="D21" s="80"/>
      <c r="E21" s="45">
        <v>2017</v>
      </c>
      <c r="F21" s="8">
        <v>43531</v>
      </c>
      <c r="G21" s="45" t="s">
        <v>3</v>
      </c>
      <c r="H21" s="86">
        <v>79.44</v>
      </c>
      <c r="I21" s="87"/>
      <c r="J21" s="45">
        <v>47</v>
      </c>
      <c r="K21" s="82">
        <f>IF(J21="","",C21*0.03)</f>
        <v>4050.6714852034438</v>
      </c>
      <c r="L21" s="83"/>
      <c r="M21" s="6">
        <f>IF(J21="","",(K21/J21)/LOOKUP(RIGHT($D$2,3),[1]定数!$A$6:$A$13,[1]定数!$B$6:$B$13))</f>
        <v>0.86184499685179661</v>
      </c>
      <c r="N21" s="45">
        <v>2017</v>
      </c>
      <c r="O21" s="8">
        <v>43534</v>
      </c>
      <c r="P21" s="86">
        <v>79.930000000000007</v>
      </c>
      <c r="Q21" s="87"/>
      <c r="R21" s="84">
        <f>IF(P21="","",T21*M21*LOOKUP(RIGHT($D$2,3),定数!$A$6:$A$13,定数!$B$6:$B$13))</f>
        <v>-4223.0404845738822</v>
      </c>
      <c r="S21" s="84"/>
      <c r="T21" s="85">
        <f t="shared" si="5"/>
        <v>-49.000000000000909</v>
      </c>
      <c r="U21" s="85"/>
      <c r="V21" s="22">
        <f t="shared" si="2"/>
        <v>0</v>
      </c>
      <c r="W21">
        <f t="shared" si="3"/>
        <v>1</v>
      </c>
      <c r="X21" s="41">
        <f t="shared" si="6"/>
        <v>135022.38284011479</v>
      </c>
      <c r="Y21" s="42">
        <f t="shared" si="7"/>
        <v>0</v>
      </c>
    </row>
    <row r="22" spans="2:25" x14ac:dyDescent="0.15">
      <c r="B22" s="40">
        <v>14</v>
      </c>
      <c r="C22" s="80">
        <f t="shared" si="1"/>
        <v>130799.34235554091</v>
      </c>
      <c r="D22" s="80"/>
      <c r="E22" s="45">
        <v>2017</v>
      </c>
      <c r="F22" s="8">
        <v>43625</v>
      </c>
      <c r="G22" s="45" t="s">
        <v>4</v>
      </c>
      <c r="H22" s="86">
        <v>79.62</v>
      </c>
      <c r="I22" s="87"/>
      <c r="J22" s="45">
        <v>63</v>
      </c>
      <c r="K22" s="82">
        <f>IF(J22="","",C22*0.03)</f>
        <v>3923.9802706662272</v>
      </c>
      <c r="L22" s="83"/>
      <c r="M22" s="6">
        <f>IF(J22="","",(K22/J22)/LOOKUP(RIGHT($D$2,3),[1]定数!$A$6:$A$13,[1]定数!$B$6:$B$13))</f>
        <v>0.62285401121686146</v>
      </c>
      <c r="N22" s="45">
        <v>2017</v>
      </c>
      <c r="O22" s="8">
        <v>43628</v>
      </c>
      <c r="P22" s="86">
        <v>78.97</v>
      </c>
      <c r="Q22" s="87"/>
      <c r="R22" s="84">
        <f>IF(P22="","",T22*M22*LOOKUP(RIGHT($D$2,3),定数!$A$6:$A$13,定数!$B$6:$B$13))</f>
        <v>-4048.551072909635</v>
      </c>
      <c r="S22" s="84"/>
      <c r="T22" s="85">
        <f t="shared" si="5"/>
        <v>-65.000000000000568</v>
      </c>
      <c r="U22" s="85"/>
      <c r="V22" s="22">
        <f t="shared" si="2"/>
        <v>0</v>
      </c>
      <c r="W22">
        <f t="shared" si="3"/>
        <v>2</v>
      </c>
      <c r="X22" s="41">
        <f t="shared" si="6"/>
        <v>135022.38284011479</v>
      </c>
      <c r="Y22" s="42">
        <f t="shared" si="7"/>
        <v>3.1276595744681446E-2</v>
      </c>
    </row>
    <row r="23" spans="2:25" x14ac:dyDescent="0.15">
      <c r="B23" s="40">
        <v>15</v>
      </c>
      <c r="C23" s="80">
        <f t="shared" si="1"/>
        <v>126750.79128263128</v>
      </c>
      <c r="D23" s="80"/>
      <c r="E23" s="45">
        <v>2017</v>
      </c>
      <c r="F23" s="8">
        <v>43782</v>
      </c>
      <c r="G23" s="45" t="s">
        <v>3</v>
      </c>
      <c r="H23" s="86">
        <v>78.290000000000006</v>
      </c>
      <c r="I23" s="87"/>
      <c r="J23" s="45">
        <v>48</v>
      </c>
      <c r="K23" s="82">
        <f t="shared" ref="K23:K38" si="8">IF(J23="","",C23*0.03)</f>
        <v>3802.5237384789384</v>
      </c>
      <c r="L23" s="83"/>
      <c r="M23" s="6">
        <f>IF(J23="","",(K23/J23)/LOOKUP(RIGHT($D$2,3),[1]定数!$A$6:$A$13,[1]定数!$B$6:$B$13))</f>
        <v>0.79219244551644552</v>
      </c>
      <c r="N23" s="45">
        <v>2017</v>
      </c>
      <c r="O23" s="8">
        <v>43785</v>
      </c>
      <c r="P23" s="86">
        <v>77.569999999999993</v>
      </c>
      <c r="Q23" s="87"/>
      <c r="R23" s="84">
        <f>IF(P23="","",T23*M23*LOOKUP(RIGHT($D$2,3),定数!$A$6:$A$13,定数!$B$6:$B$13))</f>
        <v>5703.7856077185115</v>
      </c>
      <c r="S23" s="84"/>
      <c r="T23" s="85">
        <f t="shared" si="5"/>
        <v>72.000000000001307</v>
      </c>
      <c r="U23" s="85"/>
      <c r="V23" t="str">
        <f t="shared" ref="V23:W74" si="9">IF(S23&lt;&gt;"",IF(S23&lt;0,1+V22,0),"")</f>
        <v/>
      </c>
      <c r="W23">
        <f t="shared" si="3"/>
        <v>0</v>
      </c>
      <c r="X23" s="41">
        <f t="shared" si="6"/>
        <v>135022.38284011479</v>
      </c>
      <c r="Y23" s="42">
        <f t="shared" si="7"/>
        <v>6.12608915906796E-2</v>
      </c>
    </row>
    <row r="24" spans="2:25" x14ac:dyDescent="0.15">
      <c r="B24" s="40">
        <v>16</v>
      </c>
      <c r="C24" s="80">
        <f t="shared" si="1"/>
        <v>132454.5768903498</v>
      </c>
      <c r="D24" s="80"/>
      <c r="E24" s="45">
        <v>2017</v>
      </c>
      <c r="F24" s="8">
        <v>43786</v>
      </c>
      <c r="G24" s="45" t="s">
        <v>3</v>
      </c>
      <c r="H24" s="86">
        <v>76.92</v>
      </c>
      <c r="I24" s="87"/>
      <c r="J24" s="45">
        <v>55</v>
      </c>
      <c r="K24" s="82">
        <f t="shared" si="8"/>
        <v>3973.6373067104937</v>
      </c>
      <c r="L24" s="83"/>
      <c r="M24" s="6">
        <f>IF(J24="","",(K24/J24)/LOOKUP(RIGHT($D$2,3),[1]定数!$A$6:$A$13,[1]定数!$B$6:$B$13))</f>
        <v>0.72247951031099888</v>
      </c>
      <c r="N24" s="45">
        <v>2017</v>
      </c>
      <c r="O24" s="8">
        <v>43789</v>
      </c>
      <c r="P24" s="86">
        <v>76.099999999999994</v>
      </c>
      <c r="Q24" s="87"/>
      <c r="R24" s="84">
        <f>IF(P24="","",T24*M24*LOOKUP(RIGHT($D$2,3),定数!$A$6:$A$13,定数!$B$6:$B$13))</f>
        <v>5924.3319845502438</v>
      </c>
      <c r="S24" s="84"/>
      <c r="T24" s="85">
        <f t="shared" si="5"/>
        <v>82.000000000000739</v>
      </c>
      <c r="U24" s="85"/>
      <c r="V24" t="str">
        <f t="shared" si="9"/>
        <v/>
      </c>
      <c r="W24">
        <f t="shared" si="3"/>
        <v>0</v>
      </c>
      <c r="X24" s="41">
        <f t="shared" si="6"/>
        <v>135022.38284011479</v>
      </c>
      <c r="Y24" s="42">
        <f t="shared" si="7"/>
        <v>1.9017631712259342E-2</v>
      </c>
    </row>
    <row r="25" spans="2:25" x14ac:dyDescent="0.15">
      <c r="B25" s="40">
        <v>17</v>
      </c>
      <c r="C25" s="80">
        <f t="shared" si="1"/>
        <v>138378.90887490005</v>
      </c>
      <c r="D25" s="80"/>
      <c r="E25" s="45">
        <v>2018</v>
      </c>
      <c r="F25" s="8">
        <v>43523</v>
      </c>
      <c r="G25" s="45" t="s">
        <v>3</v>
      </c>
      <c r="H25" s="86">
        <v>77.77</v>
      </c>
      <c r="I25" s="87"/>
      <c r="J25" s="45">
        <v>33</v>
      </c>
      <c r="K25" s="82">
        <f t="shared" si="8"/>
        <v>4151.3672662470017</v>
      </c>
      <c r="L25" s="83"/>
      <c r="M25" s="6">
        <f>IF(J25="","",(K25/J25)/LOOKUP(RIGHT($D$2,3),[1]定数!$A$6:$A$13,[1]定数!$B$6:$B$13))</f>
        <v>1.2579900806809095</v>
      </c>
      <c r="N25" s="45">
        <v>2018</v>
      </c>
      <c r="O25" s="8">
        <v>43524</v>
      </c>
      <c r="P25" s="86">
        <v>77.27</v>
      </c>
      <c r="Q25" s="87"/>
      <c r="R25" s="84">
        <f>IF(P25="","",T25*M25*LOOKUP(RIGHT($D$2,3),定数!$A$6:$A$13,定数!$B$6:$B$13))</f>
        <v>6289.9504034045467</v>
      </c>
      <c r="S25" s="84"/>
      <c r="T25" s="85">
        <f t="shared" si="5"/>
        <v>50</v>
      </c>
      <c r="U25" s="85"/>
      <c r="V25" t="str">
        <f t="shared" si="9"/>
        <v/>
      </c>
      <c r="W25">
        <f t="shared" si="3"/>
        <v>0</v>
      </c>
      <c r="X25" s="41">
        <f t="shared" si="6"/>
        <v>138378.90887490005</v>
      </c>
      <c r="Y25" s="42">
        <f t="shared" si="7"/>
        <v>0</v>
      </c>
    </row>
    <row r="26" spans="2:25" x14ac:dyDescent="0.15">
      <c r="B26" s="40">
        <v>18</v>
      </c>
      <c r="C26" s="80">
        <f t="shared" si="1"/>
        <v>144668.85927830459</v>
      </c>
      <c r="D26" s="80"/>
      <c r="E26" s="45">
        <v>2018</v>
      </c>
      <c r="F26" s="8">
        <v>43762</v>
      </c>
      <c r="G26" s="45" t="s">
        <v>3</v>
      </c>
      <c r="H26" s="81">
        <v>73.290000000000006</v>
      </c>
      <c r="I26" s="81"/>
      <c r="J26" s="45">
        <v>47</v>
      </c>
      <c r="K26" s="82">
        <f t="shared" si="8"/>
        <v>4340.0657783491379</v>
      </c>
      <c r="L26" s="83"/>
      <c r="M26" s="6">
        <f>IF(J26="","",(K26/J26)/LOOKUP(RIGHT($D$2,3),[1]定数!$A$6:$A$13,[1]定数!$B$6:$B$13))</f>
        <v>0.92341825071258254</v>
      </c>
      <c r="N26" s="45">
        <v>2018</v>
      </c>
      <c r="O26" s="8">
        <v>43764</v>
      </c>
      <c r="P26" s="81">
        <v>72.59</v>
      </c>
      <c r="Q26" s="81"/>
      <c r="R26" s="84">
        <f>IF(P26="","",T26*M26*LOOKUP(RIGHT($D$2,3),定数!$A$6:$A$13,定数!$B$6:$B$13))</f>
        <v>6463.9277549881044</v>
      </c>
      <c r="S26" s="84"/>
      <c r="T26" s="85">
        <f t="shared" si="5"/>
        <v>70.000000000000284</v>
      </c>
      <c r="U26" s="85"/>
      <c r="V26" t="str">
        <f t="shared" si="9"/>
        <v/>
      </c>
      <c r="W26">
        <f t="shared" si="3"/>
        <v>0</v>
      </c>
      <c r="X26" s="41">
        <f t="shared" si="6"/>
        <v>144668.85927830459</v>
      </c>
      <c r="Y26" s="42">
        <f t="shared" si="7"/>
        <v>0</v>
      </c>
    </row>
    <row r="27" spans="2:25" x14ac:dyDescent="0.15">
      <c r="B27" s="40">
        <v>19</v>
      </c>
      <c r="C27" s="80">
        <f t="shared" si="1"/>
        <v>151132.7870332927</v>
      </c>
      <c r="D27" s="80"/>
      <c r="E27" s="45">
        <v>2019</v>
      </c>
      <c r="F27" s="8">
        <v>43577</v>
      </c>
      <c r="G27" s="45" t="s">
        <v>3</v>
      </c>
      <c r="H27" s="81">
        <v>74.66</v>
      </c>
      <c r="I27" s="81"/>
      <c r="J27" s="45">
        <v>19</v>
      </c>
      <c r="K27" s="82">
        <f t="shared" si="8"/>
        <v>4533.9836109987809</v>
      </c>
      <c r="L27" s="83"/>
      <c r="M27" s="6">
        <f>IF(J27="","",(K27/J27)/LOOKUP(RIGHT($D$2,3),[1]定数!$A$6:$A$13,[1]定数!$B$6:$B$13))</f>
        <v>2.3863071636835689</v>
      </c>
      <c r="N27" s="45">
        <v>2019</v>
      </c>
      <c r="O27" s="8">
        <v>43578</v>
      </c>
      <c r="P27" s="81">
        <v>74.38</v>
      </c>
      <c r="Q27" s="81"/>
      <c r="R27" s="84">
        <f>IF(P27="","",T27*M27*LOOKUP(RIGHT($D$2,3),定数!$A$6:$A$13,定数!$B$6:$B$13))</f>
        <v>6681.6600583140198</v>
      </c>
      <c r="S27" s="84"/>
      <c r="T27" s="85">
        <f t="shared" si="5"/>
        <v>28.000000000000114</v>
      </c>
      <c r="U27" s="85"/>
      <c r="V27" t="str">
        <f t="shared" si="9"/>
        <v/>
      </c>
      <c r="W27">
        <f t="shared" si="3"/>
        <v>0</v>
      </c>
      <c r="X27" s="41">
        <f t="shared" si="6"/>
        <v>151132.7870332927</v>
      </c>
      <c r="Y27" s="42">
        <f t="shared" si="7"/>
        <v>0</v>
      </c>
    </row>
    <row r="28" spans="2:25" x14ac:dyDescent="0.15">
      <c r="B28" s="40">
        <v>20</v>
      </c>
      <c r="C28" s="80">
        <f t="shared" si="1"/>
        <v>157814.44709160671</v>
      </c>
      <c r="D28" s="80"/>
      <c r="E28" s="45"/>
      <c r="F28" s="8"/>
      <c r="G28" s="45"/>
      <c r="H28" s="81"/>
      <c r="I28" s="81"/>
      <c r="J28" s="45"/>
      <c r="K28" s="82" t="str">
        <f t="shared" si="8"/>
        <v/>
      </c>
      <c r="L28" s="83"/>
      <c r="M28" s="6" t="str">
        <f>IF(J28="","",(K28/J28)/LOOKUP(RIGHT($D$2,3),定数!$A$6:$A$13,定数!$B$6:$B$13))</f>
        <v/>
      </c>
      <c r="N28" s="45"/>
      <c r="O28" s="8"/>
      <c r="P28" s="81"/>
      <c r="Q28" s="81"/>
      <c r="R28" s="84" t="str">
        <f>IF(P28="","",T28*M28*LOOKUP(RIGHT($D$2,3),定数!$A$6:$A$13,定数!$B$6:$B$13))</f>
        <v/>
      </c>
      <c r="S28" s="84"/>
      <c r="T28" s="85" t="str">
        <f t="shared" si="5"/>
        <v/>
      </c>
      <c r="U28" s="85"/>
      <c r="V28" t="str">
        <f t="shared" si="9"/>
        <v/>
      </c>
      <c r="W28" t="str">
        <f t="shared" si="3"/>
        <v/>
      </c>
      <c r="X28" s="41">
        <f t="shared" si="6"/>
        <v>157814.44709160671</v>
      </c>
      <c r="Y28" s="42">
        <f t="shared" si="7"/>
        <v>0</v>
      </c>
    </row>
    <row r="29" spans="2:25" x14ac:dyDescent="0.15">
      <c r="B29" s="40">
        <v>21</v>
      </c>
      <c r="C29" s="80" t="str">
        <f t="shared" si="1"/>
        <v/>
      </c>
      <c r="D29" s="80"/>
      <c r="E29" s="45"/>
      <c r="F29" s="8"/>
      <c r="G29" s="45"/>
      <c r="H29" s="81"/>
      <c r="I29" s="81"/>
      <c r="J29" s="45"/>
      <c r="K29" s="82" t="str">
        <f t="shared" si="8"/>
        <v/>
      </c>
      <c r="L29" s="83"/>
      <c r="M29" s="6" t="str">
        <f>IF(J29="","",(K29/J29)/LOOKUP(RIGHT($D$2,3),定数!$A$6:$A$13,定数!$B$6:$B$13))</f>
        <v/>
      </c>
      <c r="N29" s="45"/>
      <c r="O29" s="8"/>
      <c r="P29" s="81"/>
      <c r="Q29" s="81"/>
      <c r="R29" s="84" t="str">
        <f>IF(P29="","",T29*M29*LOOKUP(RIGHT($D$2,3),定数!$A$6:$A$13,定数!$B$6:$B$13))</f>
        <v/>
      </c>
      <c r="S29" s="84"/>
      <c r="T29" s="85" t="str">
        <f t="shared" si="5"/>
        <v/>
      </c>
      <c r="U29" s="85"/>
      <c r="V29" t="str">
        <f t="shared" si="9"/>
        <v/>
      </c>
      <c r="W29" t="str">
        <f t="shared" si="3"/>
        <v/>
      </c>
      <c r="X29" s="41" t="str">
        <f t="shared" si="6"/>
        <v/>
      </c>
      <c r="Y29" s="42" t="str">
        <f t="shared" si="7"/>
        <v/>
      </c>
    </row>
    <row r="30" spans="2:25" x14ac:dyDescent="0.15">
      <c r="B30" s="40">
        <v>22</v>
      </c>
      <c r="C30" s="80" t="str">
        <f t="shared" si="1"/>
        <v/>
      </c>
      <c r="D30" s="80"/>
      <c r="E30" s="45"/>
      <c r="F30" s="8"/>
      <c r="G30" s="45"/>
      <c r="H30" s="81"/>
      <c r="I30" s="81"/>
      <c r="J30" s="45"/>
      <c r="K30" s="82" t="str">
        <f t="shared" si="8"/>
        <v/>
      </c>
      <c r="L30" s="83"/>
      <c r="M30" s="6" t="str">
        <f>IF(J30="","",(K30/J30)/LOOKUP(RIGHT($D$2,3),定数!$A$6:$A$13,定数!$B$6:$B$13))</f>
        <v/>
      </c>
      <c r="N30" s="45"/>
      <c r="O30" s="8"/>
      <c r="P30" s="81"/>
      <c r="Q30" s="81"/>
      <c r="R30" s="84" t="str">
        <f>IF(P30="","",T30*M30*LOOKUP(RIGHT($D$2,3),定数!$A$6:$A$13,定数!$B$6:$B$13))</f>
        <v/>
      </c>
      <c r="S30" s="84"/>
      <c r="T30" s="85" t="str">
        <f t="shared" si="5"/>
        <v/>
      </c>
      <c r="U30" s="85"/>
      <c r="V30" t="str">
        <f t="shared" si="9"/>
        <v/>
      </c>
      <c r="W30" t="str">
        <f t="shared" si="3"/>
        <v/>
      </c>
      <c r="X30" s="41" t="str">
        <f t="shared" si="6"/>
        <v/>
      </c>
      <c r="Y30" s="42" t="str">
        <f t="shared" si="7"/>
        <v/>
      </c>
    </row>
    <row r="31" spans="2:25" x14ac:dyDescent="0.15">
      <c r="B31" s="40">
        <v>23</v>
      </c>
      <c r="C31" s="80" t="str">
        <f t="shared" si="1"/>
        <v/>
      </c>
      <c r="D31" s="80"/>
      <c r="E31" s="45"/>
      <c r="F31" s="8"/>
      <c r="G31" s="45"/>
      <c r="H31" s="81"/>
      <c r="I31" s="81"/>
      <c r="J31" s="45"/>
      <c r="K31" s="82" t="str">
        <f t="shared" si="8"/>
        <v/>
      </c>
      <c r="L31" s="83"/>
      <c r="M31" s="6" t="str">
        <f>IF(J31="","",(K31/J31)/LOOKUP(RIGHT($D$2,3),定数!$A$6:$A$13,定数!$B$6:$B$13))</f>
        <v/>
      </c>
      <c r="N31" s="45"/>
      <c r="O31" s="8"/>
      <c r="P31" s="81"/>
      <c r="Q31" s="81"/>
      <c r="R31" s="84" t="str">
        <f>IF(P31="","",T31*M31*LOOKUP(RIGHT($D$2,3),定数!$A$6:$A$13,定数!$B$6:$B$13))</f>
        <v/>
      </c>
      <c r="S31" s="84"/>
      <c r="T31" s="85" t="str">
        <f t="shared" si="5"/>
        <v/>
      </c>
      <c r="U31" s="85"/>
      <c r="V31" t="str">
        <f t="shared" si="9"/>
        <v/>
      </c>
      <c r="W31" t="str">
        <f t="shared" si="3"/>
        <v/>
      </c>
      <c r="X31" s="41" t="str">
        <f t="shared" si="6"/>
        <v/>
      </c>
      <c r="Y31" s="42" t="str">
        <f t="shared" si="7"/>
        <v/>
      </c>
    </row>
    <row r="32" spans="2:25" x14ac:dyDescent="0.15">
      <c r="B32" s="40">
        <v>24</v>
      </c>
      <c r="C32" s="80" t="str">
        <f t="shared" si="1"/>
        <v/>
      </c>
      <c r="D32" s="80"/>
      <c r="E32" s="45"/>
      <c r="F32" s="8"/>
      <c r="G32" s="45"/>
      <c r="H32" s="81"/>
      <c r="I32" s="81"/>
      <c r="J32" s="45"/>
      <c r="K32" s="82" t="str">
        <f t="shared" si="8"/>
        <v/>
      </c>
      <c r="L32" s="83"/>
      <c r="M32" s="6" t="str">
        <f>IF(J32="","",(K32/J32)/LOOKUP(RIGHT($D$2,3),定数!$A$6:$A$13,定数!$B$6:$B$13))</f>
        <v/>
      </c>
      <c r="N32" s="45"/>
      <c r="O32" s="8"/>
      <c r="P32" s="81"/>
      <c r="Q32" s="81"/>
      <c r="R32" s="84" t="str">
        <f>IF(P32="","",T32*M32*LOOKUP(RIGHT($D$2,3),定数!$A$6:$A$13,定数!$B$6:$B$13))</f>
        <v/>
      </c>
      <c r="S32" s="84"/>
      <c r="T32" s="85" t="str">
        <f t="shared" si="5"/>
        <v/>
      </c>
      <c r="U32" s="85"/>
      <c r="V32" t="str">
        <f t="shared" si="9"/>
        <v/>
      </c>
      <c r="W32" t="str">
        <f t="shared" si="3"/>
        <v/>
      </c>
      <c r="X32" s="41" t="str">
        <f t="shared" si="6"/>
        <v/>
      </c>
      <c r="Y32" s="42" t="str">
        <f t="shared" si="7"/>
        <v/>
      </c>
    </row>
    <row r="33" spans="2:25" x14ac:dyDescent="0.15">
      <c r="B33" s="40">
        <v>25</v>
      </c>
      <c r="C33" s="80" t="str">
        <f t="shared" si="1"/>
        <v/>
      </c>
      <c r="D33" s="80"/>
      <c r="E33" s="45"/>
      <c r="F33" s="8"/>
      <c r="G33" s="45"/>
      <c r="H33" s="81"/>
      <c r="I33" s="81"/>
      <c r="J33" s="45"/>
      <c r="K33" s="82" t="str">
        <f t="shared" si="8"/>
        <v/>
      </c>
      <c r="L33" s="83"/>
      <c r="M33" s="6" t="str">
        <f>IF(J33="","",(K33/J33)/LOOKUP(RIGHT($D$2,3),定数!$A$6:$A$13,定数!$B$6:$B$13))</f>
        <v/>
      </c>
      <c r="N33" s="45"/>
      <c r="O33" s="8"/>
      <c r="P33" s="81"/>
      <c r="Q33" s="81"/>
      <c r="R33" s="84" t="str">
        <f>IF(P33="","",T33*M33*LOOKUP(RIGHT($D$2,3),定数!$A$6:$A$13,定数!$B$6:$B$13))</f>
        <v/>
      </c>
      <c r="S33" s="84"/>
      <c r="T33" s="85" t="str">
        <f t="shared" si="5"/>
        <v/>
      </c>
      <c r="U33" s="85"/>
      <c r="V33" t="str">
        <f t="shared" si="9"/>
        <v/>
      </c>
      <c r="W33" t="str">
        <f t="shared" si="3"/>
        <v/>
      </c>
      <c r="X33" s="41" t="str">
        <f t="shared" si="6"/>
        <v/>
      </c>
      <c r="Y33" s="42" t="str">
        <f t="shared" si="7"/>
        <v/>
      </c>
    </row>
    <row r="34" spans="2:25" x14ac:dyDescent="0.15">
      <c r="B34" s="40">
        <v>26</v>
      </c>
      <c r="C34" s="80" t="str">
        <f t="shared" si="1"/>
        <v/>
      </c>
      <c r="D34" s="80"/>
      <c r="E34" s="45"/>
      <c r="F34" s="8"/>
      <c r="G34" s="45"/>
      <c r="H34" s="81"/>
      <c r="I34" s="81"/>
      <c r="J34" s="45"/>
      <c r="K34" s="82" t="str">
        <f t="shared" si="8"/>
        <v/>
      </c>
      <c r="L34" s="83"/>
      <c r="M34" s="6" t="str">
        <f>IF(J34="","",(K34/J34)/LOOKUP(RIGHT($D$2,3),定数!$A$6:$A$13,定数!$B$6:$B$13))</f>
        <v/>
      </c>
      <c r="N34" s="45"/>
      <c r="O34" s="8"/>
      <c r="P34" s="81"/>
      <c r="Q34" s="81"/>
      <c r="R34" s="84" t="str">
        <f>IF(P34="","",T34*M34*LOOKUP(RIGHT($D$2,3),定数!$A$6:$A$13,定数!$B$6:$B$13))</f>
        <v/>
      </c>
      <c r="S34" s="84"/>
      <c r="T34" s="85" t="str">
        <f t="shared" si="5"/>
        <v/>
      </c>
      <c r="U34" s="85"/>
      <c r="V34" t="str">
        <f t="shared" si="9"/>
        <v/>
      </c>
      <c r="W34" t="str">
        <f t="shared" si="3"/>
        <v/>
      </c>
      <c r="X34" s="41" t="str">
        <f t="shared" si="6"/>
        <v/>
      </c>
      <c r="Y34" s="42" t="str">
        <f t="shared" si="7"/>
        <v/>
      </c>
    </row>
    <row r="35" spans="2:25" x14ac:dyDescent="0.15">
      <c r="B35" s="40">
        <v>27</v>
      </c>
      <c r="C35" s="80" t="str">
        <f t="shared" si="1"/>
        <v/>
      </c>
      <c r="D35" s="80"/>
      <c r="E35" s="45"/>
      <c r="F35" s="8"/>
      <c r="G35" s="45"/>
      <c r="H35" s="81"/>
      <c r="I35" s="81"/>
      <c r="J35" s="45"/>
      <c r="K35" s="82" t="str">
        <f t="shared" si="8"/>
        <v/>
      </c>
      <c r="L35" s="83"/>
      <c r="M35" s="6" t="str">
        <f>IF(J35="","",(K35/J35)/LOOKUP(RIGHT($D$2,3),定数!$A$6:$A$13,定数!$B$6:$B$13))</f>
        <v/>
      </c>
      <c r="N35" s="45"/>
      <c r="O35" s="8"/>
      <c r="P35" s="81"/>
      <c r="Q35" s="81"/>
      <c r="R35" s="84" t="str">
        <f>IF(P35="","",T35*M35*LOOKUP(RIGHT($D$2,3),定数!$A$6:$A$13,定数!$B$6:$B$13))</f>
        <v/>
      </c>
      <c r="S35" s="84"/>
      <c r="T35" s="85" t="str">
        <f t="shared" si="5"/>
        <v/>
      </c>
      <c r="U35" s="85"/>
      <c r="V35" t="str">
        <f t="shared" si="9"/>
        <v/>
      </c>
      <c r="W35" t="str">
        <f t="shared" si="3"/>
        <v/>
      </c>
      <c r="X35" s="41" t="str">
        <f t="shared" si="6"/>
        <v/>
      </c>
      <c r="Y35" s="42" t="str">
        <f t="shared" si="7"/>
        <v/>
      </c>
    </row>
    <row r="36" spans="2:25" x14ac:dyDescent="0.15">
      <c r="B36" s="40">
        <v>28</v>
      </c>
      <c r="C36" s="80" t="str">
        <f t="shared" si="1"/>
        <v/>
      </c>
      <c r="D36" s="80"/>
      <c r="E36" s="45"/>
      <c r="F36" s="8"/>
      <c r="G36" s="45"/>
      <c r="H36" s="81"/>
      <c r="I36" s="81"/>
      <c r="J36" s="45"/>
      <c r="K36" s="82" t="str">
        <f t="shared" si="8"/>
        <v/>
      </c>
      <c r="L36" s="83"/>
      <c r="M36" s="6" t="str">
        <f>IF(J36="","",(K36/J36)/LOOKUP(RIGHT($D$2,3),定数!$A$6:$A$13,定数!$B$6:$B$13))</f>
        <v/>
      </c>
      <c r="N36" s="45"/>
      <c r="O36" s="8"/>
      <c r="P36" s="81"/>
      <c r="Q36" s="81"/>
      <c r="R36" s="84" t="str">
        <f>IF(P36="","",T36*M36*LOOKUP(RIGHT($D$2,3),定数!$A$6:$A$13,定数!$B$6:$B$13))</f>
        <v/>
      </c>
      <c r="S36" s="84"/>
      <c r="T36" s="85" t="str">
        <f t="shared" si="5"/>
        <v/>
      </c>
      <c r="U36" s="85"/>
      <c r="V36" t="str">
        <f t="shared" si="9"/>
        <v/>
      </c>
      <c r="W36" t="str">
        <f t="shared" si="3"/>
        <v/>
      </c>
      <c r="X36" s="41" t="str">
        <f t="shared" si="6"/>
        <v/>
      </c>
      <c r="Y36" s="42" t="str">
        <f t="shared" si="7"/>
        <v/>
      </c>
    </row>
    <row r="37" spans="2:25" x14ac:dyDescent="0.15">
      <c r="B37" s="40">
        <v>29</v>
      </c>
      <c r="C37" s="80" t="str">
        <f t="shared" si="1"/>
        <v/>
      </c>
      <c r="D37" s="80"/>
      <c r="E37" s="45"/>
      <c r="F37" s="8"/>
      <c r="G37" s="45"/>
      <c r="H37" s="81"/>
      <c r="I37" s="81"/>
      <c r="J37" s="45"/>
      <c r="K37" s="82" t="str">
        <f t="shared" si="8"/>
        <v/>
      </c>
      <c r="L37" s="83"/>
      <c r="M37" s="6" t="str">
        <f>IF(J37="","",(K37/J37)/LOOKUP(RIGHT($D$2,3),定数!$A$6:$A$13,定数!$B$6:$B$13))</f>
        <v/>
      </c>
      <c r="N37" s="45"/>
      <c r="O37" s="8"/>
      <c r="P37" s="81"/>
      <c r="Q37" s="81"/>
      <c r="R37" s="84" t="str">
        <f>IF(P37="","",T37*M37*LOOKUP(RIGHT($D$2,3),定数!$A$6:$A$13,定数!$B$6:$B$13))</f>
        <v/>
      </c>
      <c r="S37" s="84"/>
      <c r="T37" s="85" t="str">
        <f t="shared" si="5"/>
        <v/>
      </c>
      <c r="U37" s="85"/>
      <c r="V37" t="str">
        <f t="shared" si="9"/>
        <v/>
      </c>
      <c r="W37" t="str">
        <f t="shared" si="3"/>
        <v/>
      </c>
      <c r="X37" s="41" t="str">
        <f t="shared" si="6"/>
        <v/>
      </c>
      <c r="Y37" s="42" t="str">
        <f t="shared" si="7"/>
        <v/>
      </c>
    </row>
    <row r="38" spans="2:25" x14ac:dyDescent="0.15">
      <c r="B38" s="40">
        <v>30</v>
      </c>
      <c r="C38" s="80" t="str">
        <f t="shared" si="1"/>
        <v/>
      </c>
      <c r="D38" s="80"/>
      <c r="E38" s="45"/>
      <c r="F38" s="8"/>
      <c r="G38" s="45"/>
      <c r="H38" s="81"/>
      <c r="I38" s="81"/>
      <c r="J38" s="45"/>
      <c r="K38" s="82" t="str">
        <f t="shared" si="8"/>
        <v/>
      </c>
      <c r="L38" s="83"/>
      <c r="M38" s="6" t="str">
        <f>IF(J38="","",(K38/J38)/LOOKUP(RIGHT($D$2,3),定数!$A$6:$A$13,定数!$B$6:$B$13))</f>
        <v/>
      </c>
      <c r="N38" s="45"/>
      <c r="O38" s="8"/>
      <c r="P38" s="81"/>
      <c r="Q38" s="81"/>
      <c r="R38" s="84" t="str">
        <f>IF(P38="","",T38*M38*LOOKUP(RIGHT($D$2,3),定数!$A$6:$A$13,定数!$B$6:$B$13))</f>
        <v/>
      </c>
      <c r="S38" s="84"/>
      <c r="T38" s="85" t="str">
        <f t="shared" si="5"/>
        <v/>
      </c>
      <c r="U38" s="85"/>
      <c r="V38" t="str">
        <f t="shared" si="9"/>
        <v/>
      </c>
      <c r="W38" t="str">
        <f t="shared" si="3"/>
        <v/>
      </c>
      <c r="X38" s="41" t="str">
        <f t="shared" si="6"/>
        <v/>
      </c>
      <c r="Y38" s="42" t="str">
        <f t="shared" si="7"/>
        <v/>
      </c>
    </row>
    <row r="39" spans="2:25" x14ac:dyDescent="0.15">
      <c r="B39" s="40">
        <v>31</v>
      </c>
      <c r="C39" s="80" t="str">
        <f t="shared" si="1"/>
        <v/>
      </c>
      <c r="D39" s="80"/>
      <c r="E39" s="40"/>
      <c r="F39" s="8"/>
      <c r="G39" s="40"/>
      <c r="H39" s="81"/>
      <c r="I39" s="81"/>
      <c r="J39" s="40"/>
      <c r="K39" s="82" t="str">
        <f t="shared" ref="K39:K74" si="10">IF(J39="","",C39*0.03)</f>
        <v/>
      </c>
      <c r="L39" s="83"/>
      <c r="M39" s="6" t="str">
        <f>IF(J39="","",(K39/J39)/LOOKUP(RIGHT($D$2,3),定数!$A$6:$A$13,定数!$B$6:$B$13))</f>
        <v/>
      </c>
      <c r="N39" s="40"/>
      <c r="O39" s="8"/>
      <c r="P39" s="81"/>
      <c r="Q39" s="81"/>
      <c r="R39" s="84" t="str">
        <f>IF(P39="","",T39*M39*LOOKUP(RIGHT($D$2,3),定数!$A$6:$A$13,定数!$B$6:$B$13))</f>
        <v/>
      </c>
      <c r="S39" s="84"/>
      <c r="T39" s="85" t="str">
        <f t="shared" si="5"/>
        <v/>
      </c>
      <c r="U39" s="85"/>
      <c r="V39" t="str">
        <f t="shared" si="9"/>
        <v/>
      </c>
      <c r="W39" t="str">
        <f t="shared" si="3"/>
        <v/>
      </c>
      <c r="X39" s="41" t="str">
        <f t="shared" si="6"/>
        <v/>
      </c>
      <c r="Y39" s="42" t="str">
        <f t="shared" si="7"/>
        <v/>
      </c>
    </row>
    <row r="40" spans="2:25" x14ac:dyDescent="0.15">
      <c r="B40" s="40">
        <v>32</v>
      </c>
      <c r="C40" s="80" t="str">
        <f t="shared" si="1"/>
        <v/>
      </c>
      <c r="D40" s="80"/>
      <c r="E40" s="40"/>
      <c r="F40" s="8"/>
      <c r="G40" s="40"/>
      <c r="H40" s="81"/>
      <c r="I40" s="81"/>
      <c r="J40" s="40"/>
      <c r="K40" s="82" t="str">
        <f t="shared" si="10"/>
        <v/>
      </c>
      <c r="L40" s="83"/>
      <c r="M40" s="6" t="str">
        <f>IF(J40="","",(K40/J40)/LOOKUP(RIGHT($D$2,3),定数!$A$6:$A$13,定数!$B$6:$B$13))</f>
        <v/>
      </c>
      <c r="N40" s="40"/>
      <c r="O40" s="8"/>
      <c r="P40" s="81"/>
      <c r="Q40" s="81"/>
      <c r="R40" s="84" t="str">
        <f>IF(P40="","",T40*M40*LOOKUP(RIGHT($D$2,3),定数!$A$6:$A$13,定数!$B$6:$B$13))</f>
        <v/>
      </c>
      <c r="S40" s="84"/>
      <c r="T40" s="85" t="str">
        <f t="shared" si="5"/>
        <v/>
      </c>
      <c r="U40" s="85"/>
      <c r="V40" t="str">
        <f t="shared" si="9"/>
        <v/>
      </c>
      <c r="W40" t="str">
        <f t="shared" si="3"/>
        <v/>
      </c>
      <c r="X40" s="41" t="str">
        <f t="shared" si="6"/>
        <v/>
      </c>
      <c r="Y40" s="42" t="str">
        <f t="shared" si="7"/>
        <v/>
      </c>
    </row>
    <row r="41" spans="2:25" x14ac:dyDescent="0.15">
      <c r="B41" s="40">
        <v>33</v>
      </c>
      <c r="C41" s="80" t="str">
        <f t="shared" si="1"/>
        <v/>
      </c>
      <c r="D41" s="80"/>
      <c r="E41" s="40"/>
      <c r="F41" s="8"/>
      <c r="G41" s="40"/>
      <c r="H41" s="81"/>
      <c r="I41" s="81"/>
      <c r="J41" s="40"/>
      <c r="K41" s="82" t="str">
        <f t="shared" si="10"/>
        <v/>
      </c>
      <c r="L41" s="83"/>
      <c r="M41" s="6" t="str">
        <f>IF(J41="","",(K41/J41)/LOOKUP(RIGHT($D$2,3),定数!$A$6:$A$13,定数!$B$6:$B$13))</f>
        <v/>
      </c>
      <c r="N41" s="40"/>
      <c r="O41" s="8"/>
      <c r="P41" s="81"/>
      <c r="Q41" s="81"/>
      <c r="R41" s="84" t="str">
        <f>IF(P41="","",T41*M41*LOOKUP(RIGHT($D$2,3),定数!$A$6:$A$13,定数!$B$6:$B$13))</f>
        <v/>
      </c>
      <c r="S41" s="84"/>
      <c r="T41" s="85" t="str">
        <f t="shared" si="5"/>
        <v/>
      </c>
      <c r="U41" s="85"/>
      <c r="V41" t="str">
        <f t="shared" si="9"/>
        <v/>
      </c>
      <c r="W41" t="str">
        <f t="shared" si="3"/>
        <v/>
      </c>
      <c r="X41" s="41" t="str">
        <f t="shared" si="6"/>
        <v/>
      </c>
      <c r="Y41" s="42" t="str">
        <f t="shared" si="7"/>
        <v/>
      </c>
    </row>
    <row r="42" spans="2:25" x14ac:dyDescent="0.15">
      <c r="B42" s="40">
        <v>34</v>
      </c>
      <c r="C42" s="80" t="str">
        <f t="shared" si="1"/>
        <v/>
      </c>
      <c r="D42" s="80"/>
      <c r="E42" s="40"/>
      <c r="F42" s="8"/>
      <c r="G42" s="40"/>
      <c r="H42" s="81"/>
      <c r="I42" s="81"/>
      <c r="J42" s="40"/>
      <c r="K42" s="82" t="str">
        <f t="shared" si="10"/>
        <v/>
      </c>
      <c r="L42" s="83"/>
      <c r="M42" s="6" t="str">
        <f>IF(J42="","",(K42/J42)/LOOKUP(RIGHT($D$2,3),定数!$A$6:$A$13,定数!$B$6:$B$13))</f>
        <v/>
      </c>
      <c r="N42" s="40"/>
      <c r="O42" s="8"/>
      <c r="P42" s="81"/>
      <c r="Q42" s="81"/>
      <c r="R42" s="84" t="str">
        <f>IF(P42="","",T42*M42*LOOKUP(RIGHT($D$2,3),定数!$A$6:$A$13,定数!$B$6:$B$13))</f>
        <v/>
      </c>
      <c r="S42" s="84"/>
      <c r="T42" s="85" t="str">
        <f t="shared" si="5"/>
        <v/>
      </c>
      <c r="U42" s="85"/>
      <c r="V42" t="str">
        <f t="shared" si="9"/>
        <v/>
      </c>
      <c r="W42" t="str">
        <f t="shared" si="3"/>
        <v/>
      </c>
      <c r="X42" s="41" t="str">
        <f t="shared" si="6"/>
        <v/>
      </c>
      <c r="Y42" s="42" t="str">
        <f t="shared" si="7"/>
        <v/>
      </c>
    </row>
    <row r="43" spans="2:25" x14ac:dyDescent="0.15">
      <c r="B43" s="40">
        <v>35</v>
      </c>
      <c r="C43" s="80" t="str">
        <f t="shared" si="1"/>
        <v/>
      </c>
      <c r="D43" s="80"/>
      <c r="E43" s="40"/>
      <c r="F43" s="8"/>
      <c r="G43" s="40"/>
      <c r="H43" s="81"/>
      <c r="I43" s="81"/>
      <c r="J43" s="40"/>
      <c r="K43" s="82" t="str">
        <f t="shared" si="10"/>
        <v/>
      </c>
      <c r="L43" s="83"/>
      <c r="M43" s="6" t="str">
        <f>IF(J43="","",(K43/J43)/LOOKUP(RIGHT($D$2,3),定数!$A$6:$A$13,定数!$B$6:$B$13))</f>
        <v/>
      </c>
      <c r="N43" s="40"/>
      <c r="O43" s="8"/>
      <c r="P43" s="81"/>
      <c r="Q43" s="81"/>
      <c r="R43" s="84" t="str">
        <f>IF(P43="","",T43*M43*LOOKUP(RIGHT($D$2,3),定数!$A$6:$A$13,定数!$B$6:$B$13))</f>
        <v/>
      </c>
      <c r="S43" s="84"/>
      <c r="T43" s="85" t="str">
        <f t="shared" si="5"/>
        <v/>
      </c>
      <c r="U43" s="85"/>
      <c r="V43" t="str">
        <f t="shared" si="9"/>
        <v/>
      </c>
      <c r="W43" t="str">
        <f t="shared" si="3"/>
        <v/>
      </c>
      <c r="X43" s="41" t="str">
        <f t="shared" si="6"/>
        <v/>
      </c>
      <c r="Y43" s="42" t="str">
        <f t="shared" si="7"/>
        <v/>
      </c>
    </row>
    <row r="44" spans="2:25" x14ac:dyDescent="0.15">
      <c r="B44" s="40">
        <v>36</v>
      </c>
      <c r="C44" s="80" t="str">
        <f t="shared" si="1"/>
        <v/>
      </c>
      <c r="D44" s="80"/>
      <c r="E44" s="40"/>
      <c r="F44" s="8"/>
      <c r="G44" s="40"/>
      <c r="H44" s="81"/>
      <c r="I44" s="81"/>
      <c r="J44" s="40"/>
      <c r="K44" s="82" t="str">
        <f t="shared" si="10"/>
        <v/>
      </c>
      <c r="L44" s="83"/>
      <c r="M44" s="6" t="str">
        <f>IF(J44="","",(K44/J44)/LOOKUP(RIGHT($D$2,3),定数!$A$6:$A$13,定数!$B$6:$B$13))</f>
        <v/>
      </c>
      <c r="N44" s="40"/>
      <c r="O44" s="8"/>
      <c r="P44" s="81"/>
      <c r="Q44" s="81"/>
      <c r="R44" s="84" t="str">
        <f>IF(P44="","",T44*M44*LOOKUP(RIGHT($D$2,3),定数!$A$6:$A$13,定数!$B$6:$B$13))</f>
        <v/>
      </c>
      <c r="S44" s="84"/>
      <c r="T44" s="85" t="str">
        <f t="shared" si="5"/>
        <v/>
      </c>
      <c r="U44" s="85"/>
      <c r="V44" t="str">
        <f t="shared" si="9"/>
        <v/>
      </c>
      <c r="W44" t="str">
        <f t="shared" si="3"/>
        <v/>
      </c>
      <c r="X44" s="41" t="str">
        <f t="shared" si="6"/>
        <v/>
      </c>
      <c r="Y44" s="42" t="str">
        <f t="shared" si="7"/>
        <v/>
      </c>
    </row>
    <row r="45" spans="2:25" x14ac:dyDescent="0.15">
      <c r="B45" s="40">
        <v>37</v>
      </c>
      <c r="C45" s="80" t="str">
        <f t="shared" si="1"/>
        <v/>
      </c>
      <c r="D45" s="80"/>
      <c r="E45" s="40"/>
      <c r="F45" s="8"/>
      <c r="G45" s="40"/>
      <c r="H45" s="81"/>
      <c r="I45" s="81"/>
      <c r="J45" s="40"/>
      <c r="K45" s="82" t="str">
        <f t="shared" si="10"/>
        <v/>
      </c>
      <c r="L45" s="83"/>
      <c r="M45" s="6" t="str">
        <f>IF(J45="","",(K45/J45)/LOOKUP(RIGHT($D$2,3),定数!$A$6:$A$13,定数!$B$6:$B$13))</f>
        <v/>
      </c>
      <c r="N45" s="40"/>
      <c r="O45" s="8"/>
      <c r="P45" s="81"/>
      <c r="Q45" s="81"/>
      <c r="R45" s="84" t="str">
        <f>IF(P45="","",T45*M45*LOOKUP(RIGHT($D$2,3),定数!$A$6:$A$13,定数!$B$6:$B$13))</f>
        <v/>
      </c>
      <c r="S45" s="84"/>
      <c r="T45" s="85" t="str">
        <f t="shared" si="5"/>
        <v/>
      </c>
      <c r="U45" s="85"/>
      <c r="V45" t="str">
        <f t="shared" si="9"/>
        <v/>
      </c>
      <c r="W45" t="str">
        <f t="shared" si="3"/>
        <v/>
      </c>
      <c r="X45" s="41" t="str">
        <f t="shared" si="6"/>
        <v/>
      </c>
      <c r="Y45" s="42" t="str">
        <f t="shared" si="7"/>
        <v/>
      </c>
    </row>
    <row r="46" spans="2:25" x14ac:dyDescent="0.15">
      <c r="B46" s="40">
        <v>38</v>
      </c>
      <c r="C46" s="80" t="str">
        <f t="shared" si="1"/>
        <v/>
      </c>
      <c r="D46" s="80"/>
      <c r="E46" s="40"/>
      <c r="F46" s="8"/>
      <c r="G46" s="40"/>
      <c r="H46" s="81"/>
      <c r="I46" s="81"/>
      <c r="J46" s="40"/>
      <c r="K46" s="82" t="str">
        <f t="shared" si="10"/>
        <v/>
      </c>
      <c r="L46" s="83"/>
      <c r="M46" s="6" t="str">
        <f>IF(J46="","",(K46/J46)/LOOKUP(RIGHT($D$2,3),定数!$A$6:$A$13,定数!$B$6:$B$13))</f>
        <v/>
      </c>
      <c r="N46" s="40"/>
      <c r="O46" s="8"/>
      <c r="P46" s="81"/>
      <c r="Q46" s="81"/>
      <c r="R46" s="84" t="str">
        <f>IF(P46="","",T46*M46*LOOKUP(RIGHT($D$2,3),定数!$A$6:$A$13,定数!$B$6:$B$13))</f>
        <v/>
      </c>
      <c r="S46" s="84"/>
      <c r="T46" s="85" t="str">
        <f t="shared" si="5"/>
        <v/>
      </c>
      <c r="U46" s="85"/>
      <c r="V46" t="str">
        <f t="shared" si="9"/>
        <v/>
      </c>
      <c r="W46" t="str">
        <f t="shared" si="3"/>
        <v/>
      </c>
      <c r="X46" s="41" t="str">
        <f t="shared" si="6"/>
        <v/>
      </c>
      <c r="Y46" s="42" t="str">
        <f t="shared" si="7"/>
        <v/>
      </c>
    </row>
    <row r="47" spans="2:25" x14ac:dyDescent="0.15">
      <c r="B47" s="40">
        <v>39</v>
      </c>
      <c r="C47" s="80" t="str">
        <f t="shared" si="1"/>
        <v/>
      </c>
      <c r="D47" s="80"/>
      <c r="E47" s="40"/>
      <c r="F47" s="8"/>
      <c r="G47" s="40"/>
      <c r="H47" s="81"/>
      <c r="I47" s="81"/>
      <c r="J47" s="40"/>
      <c r="K47" s="82" t="str">
        <f t="shared" si="10"/>
        <v/>
      </c>
      <c r="L47" s="83"/>
      <c r="M47" s="6" t="str">
        <f>IF(J47="","",(K47/J47)/LOOKUP(RIGHT($D$2,3),定数!$A$6:$A$13,定数!$B$6:$B$13))</f>
        <v/>
      </c>
      <c r="N47" s="40"/>
      <c r="O47" s="8"/>
      <c r="P47" s="81"/>
      <c r="Q47" s="81"/>
      <c r="R47" s="84" t="str">
        <f>IF(P47="","",T47*M47*LOOKUP(RIGHT($D$2,3),定数!$A$6:$A$13,定数!$B$6:$B$13))</f>
        <v/>
      </c>
      <c r="S47" s="84"/>
      <c r="T47" s="85" t="str">
        <f t="shared" si="5"/>
        <v/>
      </c>
      <c r="U47" s="85"/>
      <c r="V47" t="str">
        <f t="shared" si="9"/>
        <v/>
      </c>
      <c r="W47" t="str">
        <f t="shared" si="3"/>
        <v/>
      </c>
      <c r="X47" s="41" t="str">
        <f t="shared" si="6"/>
        <v/>
      </c>
      <c r="Y47" s="42" t="str">
        <f t="shared" si="7"/>
        <v/>
      </c>
    </row>
    <row r="48" spans="2:25" x14ac:dyDescent="0.15">
      <c r="B48" s="40">
        <v>40</v>
      </c>
      <c r="C48" s="80" t="str">
        <f t="shared" si="1"/>
        <v/>
      </c>
      <c r="D48" s="80"/>
      <c r="E48" s="40"/>
      <c r="F48" s="8"/>
      <c r="G48" s="40"/>
      <c r="H48" s="81"/>
      <c r="I48" s="81"/>
      <c r="J48" s="40"/>
      <c r="K48" s="82" t="str">
        <f t="shared" si="10"/>
        <v/>
      </c>
      <c r="L48" s="83"/>
      <c r="M48" s="6" t="str">
        <f>IF(J48="","",(K48/J48)/LOOKUP(RIGHT($D$2,3),定数!$A$6:$A$13,定数!$B$6:$B$13))</f>
        <v/>
      </c>
      <c r="N48" s="40"/>
      <c r="O48" s="8"/>
      <c r="P48" s="81"/>
      <c r="Q48" s="81"/>
      <c r="R48" s="84" t="str">
        <f>IF(P48="","",T48*M48*LOOKUP(RIGHT($D$2,3),定数!$A$6:$A$13,定数!$B$6:$B$13))</f>
        <v/>
      </c>
      <c r="S48" s="84"/>
      <c r="T48" s="85" t="str">
        <f t="shared" si="5"/>
        <v/>
      </c>
      <c r="U48" s="85"/>
      <c r="V48" t="str">
        <f t="shared" si="9"/>
        <v/>
      </c>
      <c r="W48" t="str">
        <f t="shared" si="3"/>
        <v/>
      </c>
      <c r="X48" s="41" t="str">
        <f t="shared" si="6"/>
        <v/>
      </c>
      <c r="Y48" s="42" t="str">
        <f t="shared" si="7"/>
        <v/>
      </c>
    </row>
    <row r="49" spans="2:25" x14ac:dyDescent="0.15">
      <c r="B49" s="40">
        <v>41</v>
      </c>
      <c r="C49" s="80" t="str">
        <f t="shared" si="1"/>
        <v/>
      </c>
      <c r="D49" s="80"/>
      <c r="E49" s="40"/>
      <c r="F49" s="8"/>
      <c r="G49" s="40"/>
      <c r="H49" s="81"/>
      <c r="I49" s="81"/>
      <c r="J49" s="40"/>
      <c r="K49" s="82" t="str">
        <f t="shared" si="10"/>
        <v/>
      </c>
      <c r="L49" s="83"/>
      <c r="M49" s="6" t="str">
        <f>IF(J49="","",(K49/J49)/LOOKUP(RIGHT($D$2,3),定数!$A$6:$A$13,定数!$B$6:$B$13))</f>
        <v/>
      </c>
      <c r="N49" s="40"/>
      <c r="O49" s="8"/>
      <c r="P49" s="81"/>
      <c r="Q49" s="81"/>
      <c r="R49" s="84" t="str">
        <f>IF(P49="","",T49*M49*LOOKUP(RIGHT($D$2,3),定数!$A$6:$A$13,定数!$B$6:$B$13))</f>
        <v/>
      </c>
      <c r="S49" s="84"/>
      <c r="T49" s="85" t="str">
        <f t="shared" si="5"/>
        <v/>
      </c>
      <c r="U49" s="85"/>
      <c r="V49" t="str">
        <f t="shared" si="9"/>
        <v/>
      </c>
      <c r="W49" t="str">
        <f t="shared" si="3"/>
        <v/>
      </c>
      <c r="X49" s="41" t="str">
        <f t="shared" si="6"/>
        <v/>
      </c>
      <c r="Y49" s="42" t="str">
        <f t="shared" si="7"/>
        <v/>
      </c>
    </row>
    <row r="50" spans="2:25" x14ac:dyDescent="0.15">
      <c r="B50" s="40">
        <v>42</v>
      </c>
      <c r="C50" s="80" t="str">
        <f t="shared" si="1"/>
        <v/>
      </c>
      <c r="D50" s="80"/>
      <c r="E50" s="40"/>
      <c r="F50" s="8"/>
      <c r="G50" s="40"/>
      <c r="H50" s="81"/>
      <c r="I50" s="81"/>
      <c r="J50" s="40"/>
      <c r="K50" s="82" t="str">
        <f t="shared" si="10"/>
        <v/>
      </c>
      <c r="L50" s="83"/>
      <c r="M50" s="6" t="str">
        <f>IF(J50="","",(K50/J50)/LOOKUP(RIGHT($D$2,3),定数!$A$6:$A$13,定数!$B$6:$B$13))</f>
        <v/>
      </c>
      <c r="N50" s="40"/>
      <c r="O50" s="8"/>
      <c r="P50" s="81"/>
      <c r="Q50" s="81"/>
      <c r="R50" s="84" t="str">
        <f>IF(P50="","",T50*M50*LOOKUP(RIGHT($D$2,3),定数!$A$6:$A$13,定数!$B$6:$B$13))</f>
        <v/>
      </c>
      <c r="S50" s="84"/>
      <c r="T50" s="85" t="str">
        <f t="shared" si="5"/>
        <v/>
      </c>
      <c r="U50" s="85"/>
      <c r="V50" t="str">
        <f t="shared" si="9"/>
        <v/>
      </c>
      <c r="W50" t="str">
        <f t="shared" si="3"/>
        <v/>
      </c>
      <c r="X50" s="41" t="str">
        <f t="shared" si="6"/>
        <v/>
      </c>
      <c r="Y50" s="42" t="str">
        <f t="shared" si="7"/>
        <v/>
      </c>
    </row>
    <row r="51" spans="2:25" x14ac:dyDescent="0.15">
      <c r="B51" s="40">
        <v>43</v>
      </c>
      <c r="C51" s="80" t="str">
        <f t="shared" si="1"/>
        <v/>
      </c>
      <c r="D51" s="80"/>
      <c r="E51" s="40"/>
      <c r="F51" s="8"/>
      <c r="G51" s="40"/>
      <c r="H51" s="81"/>
      <c r="I51" s="81"/>
      <c r="J51" s="40"/>
      <c r="K51" s="82" t="str">
        <f t="shared" si="10"/>
        <v/>
      </c>
      <c r="L51" s="83"/>
      <c r="M51" s="6" t="str">
        <f>IF(J51="","",(K51/J51)/LOOKUP(RIGHT($D$2,3),定数!$A$6:$A$13,定数!$B$6:$B$13))</f>
        <v/>
      </c>
      <c r="N51" s="40"/>
      <c r="O51" s="8"/>
      <c r="P51" s="81"/>
      <c r="Q51" s="81"/>
      <c r="R51" s="84" t="str">
        <f>IF(P51="","",T51*M51*LOOKUP(RIGHT($D$2,3),定数!$A$6:$A$13,定数!$B$6:$B$13))</f>
        <v/>
      </c>
      <c r="S51" s="84"/>
      <c r="T51" s="85" t="str">
        <f t="shared" si="5"/>
        <v/>
      </c>
      <c r="U51" s="85"/>
      <c r="V51" t="str">
        <f t="shared" si="9"/>
        <v/>
      </c>
      <c r="W51" t="str">
        <f t="shared" si="3"/>
        <v/>
      </c>
      <c r="X51" s="41" t="str">
        <f t="shared" si="6"/>
        <v/>
      </c>
      <c r="Y51" s="42" t="str">
        <f t="shared" si="7"/>
        <v/>
      </c>
    </row>
    <row r="52" spans="2:25" x14ac:dyDescent="0.15">
      <c r="B52" s="40">
        <v>44</v>
      </c>
      <c r="C52" s="80" t="str">
        <f t="shared" si="1"/>
        <v/>
      </c>
      <c r="D52" s="80"/>
      <c r="E52" s="40"/>
      <c r="F52" s="8"/>
      <c r="G52" s="40"/>
      <c r="H52" s="81"/>
      <c r="I52" s="81"/>
      <c r="J52" s="40"/>
      <c r="K52" s="82" t="str">
        <f t="shared" si="10"/>
        <v/>
      </c>
      <c r="L52" s="83"/>
      <c r="M52" s="6" t="str">
        <f>IF(J52="","",(K52/J52)/LOOKUP(RIGHT($D$2,3),定数!$A$6:$A$13,定数!$B$6:$B$13))</f>
        <v/>
      </c>
      <c r="N52" s="40"/>
      <c r="O52" s="8"/>
      <c r="P52" s="81"/>
      <c r="Q52" s="81"/>
      <c r="R52" s="84" t="str">
        <f>IF(P52="","",T52*M52*LOOKUP(RIGHT($D$2,3),定数!$A$6:$A$13,定数!$B$6:$B$13))</f>
        <v/>
      </c>
      <c r="S52" s="84"/>
      <c r="T52" s="85" t="str">
        <f t="shared" si="5"/>
        <v/>
      </c>
      <c r="U52" s="85"/>
      <c r="V52" t="str">
        <f t="shared" si="9"/>
        <v/>
      </c>
      <c r="W52" t="str">
        <f t="shared" si="3"/>
        <v/>
      </c>
      <c r="X52" s="41" t="str">
        <f t="shared" si="6"/>
        <v/>
      </c>
      <c r="Y52" s="42" t="str">
        <f t="shared" si="7"/>
        <v/>
      </c>
    </row>
    <row r="53" spans="2:25" x14ac:dyDescent="0.15">
      <c r="B53" s="40">
        <v>45</v>
      </c>
      <c r="C53" s="80" t="str">
        <f t="shared" si="1"/>
        <v/>
      </c>
      <c r="D53" s="80"/>
      <c r="E53" s="40"/>
      <c r="F53" s="8"/>
      <c r="G53" s="40"/>
      <c r="H53" s="81"/>
      <c r="I53" s="81"/>
      <c r="J53" s="40"/>
      <c r="K53" s="82" t="str">
        <f t="shared" si="10"/>
        <v/>
      </c>
      <c r="L53" s="83"/>
      <c r="M53" s="6" t="str">
        <f>IF(J53="","",(K53/J53)/LOOKUP(RIGHT($D$2,3),定数!$A$6:$A$13,定数!$B$6:$B$13))</f>
        <v/>
      </c>
      <c r="N53" s="40"/>
      <c r="O53" s="8"/>
      <c r="P53" s="81"/>
      <c r="Q53" s="81"/>
      <c r="R53" s="84" t="str">
        <f>IF(P53="","",T53*M53*LOOKUP(RIGHT($D$2,3),定数!$A$6:$A$13,定数!$B$6:$B$13))</f>
        <v/>
      </c>
      <c r="S53" s="84"/>
      <c r="T53" s="85" t="str">
        <f t="shared" si="5"/>
        <v/>
      </c>
      <c r="U53" s="85"/>
      <c r="V53" t="str">
        <f t="shared" si="9"/>
        <v/>
      </c>
      <c r="W53" t="str">
        <f t="shared" si="3"/>
        <v/>
      </c>
      <c r="X53" s="41" t="str">
        <f t="shared" si="6"/>
        <v/>
      </c>
      <c r="Y53" s="42" t="str">
        <f t="shared" si="7"/>
        <v/>
      </c>
    </row>
    <row r="54" spans="2:25" x14ac:dyDescent="0.15">
      <c r="B54" s="40">
        <v>46</v>
      </c>
      <c r="C54" s="80" t="str">
        <f t="shared" si="1"/>
        <v/>
      </c>
      <c r="D54" s="80"/>
      <c r="E54" s="40"/>
      <c r="F54" s="8"/>
      <c r="G54" s="40"/>
      <c r="H54" s="81"/>
      <c r="I54" s="81"/>
      <c r="J54" s="40"/>
      <c r="K54" s="82" t="str">
        <f t="shared" si="10"/>
        <v/>
      </c>
      <c r="L54" s="83"/>
      <c r="M54" s="6" t="str">
        <f>IF(J54="","",(K54/J54)/LOOKUP(RIGHT($D$2,3),定数!$A$6:$A$13,定数!$B$6:$B$13))</f>
        <v/>
      </c>
      <c r="N54" s="40"/>
      <c r="O54" s="8"/>
      <c r="P54" s="81"/>
      <c r="Q54" s="81"/>
      <c r="R54" s="84" t="str">
        <f>IF(P54="","",T54*M54*LOOKUP(RIGHT($D$2,3),定数!$A$6:$A$13,定数!$B$6:$B$13))</f>
        <v/>
      </c>
      <c r="S54" s="84"/>
      <c r="T54" s="85" t="str">
        <f t="shared" si="5"/>
        <v/>
      </c>
      <c r="U54" s="85"/>
      <c r="V54" t="str">
        <f t="shared" si="9"/>
        <v/>
      </c>
      <c r="W54" t="str">
        <f t="shared" si="3"/>
        <v/>
      </c>
      <c r="X54" s="41" t="str">
        <f t="shared" si="6"/>
        <v/>
      </c>
      <c r="Y54" s="42" t="str">
        <f t="shared" si="7"/>
        <v/>
      </c>
    </row>
    <row r="55" spans="2:25" x14ac:dyDescent="0.15">
      <c r="B55" s="40">
        <v>47</v>
      </c>
      <c r="C55" s="80" t="str">
        <f t="shared" si="1"/>
        <v/>
      </c>
      <c r="D55" s="80"/>
      <c r="E55" s="40"/>
      <c r="F55" s="8"/>
      <c r="G55" s="40"/>
      <c r="H55" s="81"/>
      <c r="I55" s="81"/>
      <c r="J55" s="40"/>
      <c r="K55" s="82" t="str">
        <f t="shared" si="10"/>
        <v/>
      </c>
      <c r="L55" s="83"/>
      <c r="M55" s="6" t="str">
        <f>IF(J55="","",(K55/J55)/LOOKUP(RIGHT($D$2,3),定数!$A$6:$A$13,定数!$B$6:$B$13))</f>
        <v/>
      </c>
      <c r="N55" s="40"/>
      <c r="O55" s="8"/>
      <c r="P55" s="81"/>
      <c r="Q55" s="81"/>
      <c r="R55" s="84" t="str">
        <f>IF(P55="","",T55*M55*LOOKUP(RIGHT($D$2,3),定数!$A$6:$A$13,定数!$B$6:$B$13))</f>
        <v/>
      </c>
      <c r="S55" s="84"/>
      <c r="T55" s="85" t="str">
        <f t="shared" si="5"/>
        <v/>
      </c>
      <c r="U55" s="85"/>
      <c r="V55" t="str">
        <f t="shared" si="9"/>
        <v/>
      </c>
      <c r="W55" t="str">
        <f t="shared" si="3"/>
        <v/>
      </c>
      <c r="X55" s="41" t="str">
        <f t="shared" si="6"/>
        <v/>
      </c>
      <c r="Y55" s="42" t="str">
        <f t="shared" si="7"/>
        <v/>
      </c>
    </row>
    <row r="56" spans="2:25" x14ac:dyDescent="0.15">
      <c r="B56" s="40">
        <v>48</v>
      </c>
      <c r="C56" s="80" t="str">
        <f t="shared" si="1"/>
        <v/>
      </c>
      <c r="D56" s="80"/>
      <c r="E56" s="40"/>
      <c r="F56" s="8"/>
      <c r="G56" s="40"/>
      <c r="H56" s="81"/>
      <c r="I56" s="81"/>
      <c r="J56" s="40"/>
      <c r="K56" s="82" t="str">
        <f t="shared" si="10"/>
        <v/>
      </c>
      <c r="L56" s="83"/>
      <c r="M56" s="6" t="str">
        <f>IF(J56="","",(K56/J56)/LOOKUP(RIGHT($D$2,3),定数!$A$6:$A$13,定数!$B$6:$B$13))</f>
        <v/>
      </c>
      <c r="N56" s="40"/>
      <c r="O56" s="8"/>
      <c r="P56" s="81"/>
      <c r="Q56" s="81"/>
      <c r="R56" s="84" t="str">
        <f>IF(P56="","",T56*M56*LOOKUP(RIGHT($D$2,3),定数!$A$6:$A$13,定数!$B$6:$B$13))</f>
        <v/>
      </c>
      <c r="S56" s="84"/>
      <c r="T56" s="85" t="str">
        <f t="shared" si="5"/>
        <v/>
      </c>
      <c r="U56" s="85"/>
      <c r="V56" t="str">
        <f t="shared" si="9"/>
        <v/>
      </c>
      <c r="W56" t="str">
        <f t="shared" si="3"/>
        <v/>
      </c>
      <c r="X56" s="41" t="str">
        <f t="shared" si="6"/>
        <v/>
      </c>
      <c r="Y56" s="42" t="str">
        <f t="shared" si="7"/>
        <v/>
      </c>
    </row>
    <row r="57" spans="2:25" x14ac:dyDescent="0.15">
      <c r="B57" s="40">
        <v>49</v>
      </c>
      <c r="C57" s="80" t="str">
        <f t="shared" si="1"/>
        <v/>
      </c>
      <c r="D57" s="80"/>
      <c r="E57" s="40"/>
      <c r="F57" s="8"/>
      <c r="G57" s="40"/>
      <c r="H57" s="81"/>
      <c r="I57" s="81"/>
      <c r="J57" s="40"/>
      <c r="K57" s="82" t="str">
        <f t="shared" si="10"/>
        <v/>
      </c>
      <c r="L57" s="83"/>
      <c r="M57" s="6" t="str">
        <f>IF(J57="","",(K57/J57)/LOOKUP(RIGHT($D$2,3),定数!$A$6:$A$13,定数!$B$6:$B$13))</f>
        <v/>
      </c>
      <c r="N57" s="40"/>
      <c r="O57" s="8"/>
      <c r="P57" s="81"/>
      <c r="Q57" s="81"/>
      <c r="R57" s="84" t="str">
        <f>IF(P57="","",T57*M57*LOOKUP(RIGHT($D$2,3),定数!$A$6:$A$13,定数!$B$6:$B$13))</f>
        <v/>
      </c>
      <c r="S57" s="84"/>
      <c r="T57" s="85" t="str">
        <f t="shared" si="5"/>
        <v/>
      </c>
      <c r="U57" s="85"/>
      <c r="V57" t="str">
        <f t="shared" si="9"/>
        <v/>
      </c>
      <c r="W57" t="str">
        <f t="shared" si="3"/>
        <v/>
      </c>
      <c r="X57" s="41" t="str">
        <f t="shared" si="6"/>
        <v/>
      </c>
      <c r="Y57" s="42" t="str">
        <f t="shared" si="7"/>
        <v/>
      </c>
    </row>
    <row r="58" spans="2:25" x14ac:dyDescent="0.15">
      <c r="B58" s="40">
        <v>50</v>
      </c>
      <c r="C58" s="80" t="str">
        <f t="shared" si="1"/>
        <v/>
      </c>
      <c r="D58" s="80"/>
      <c r="E58" s="40"/>
      <c r="F58" s="8"/>
      <c r="G58" s="40"/>
      <c r="H58" s="81"/>
      <c r="I58" s="81"/>
      <c r="J58" s="40"/>
      <c r="K58" s="82" t="str">
        <f t="shared" si="10"/>
        <v/>
      </c>
      <c r="L58" s="83"/>
      <c r="M58" s="6" t="str">
        <f>IF(J58="","",(K58/J58)/LOOKUP(RIGHT($D$2,3),定数!$A$6:$A$13,定数!$B$6:$B$13))</f>
        <v/>
      </c>
      <c r="N58" s="40"/>
      <c r="O58" s="8"/>
      <c r="P58" s="81"/>
      <c r="Q58" s="81"/>
      <c r="R58" s="84" t="str">
        <f>IF(P58="","",T58*M58*LOOKUP(RIGHT($D$2,3),定数!$A$6:$A$13,定数!$B$6:$B$13))</f>
        <v/>
      </c>
      <c r="S58" s="84"/>
      <c r="T58" s="85" t="str">
        <f t="shared" si="5"/>
        <v/>
      </c>
      <c r="U58" s="85"/>
      <c r="V58" t="str">
        <f t="shared" si="9"/>
        <v/>
      </c>
      <c r="W58" t="str">
        <f t="shared" si="3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40">
        <v>51</v>
      </c>
      <c r="C59" s="80" t="str">
        <f t="shared" si="1"/>
        <v/>
      </c>
      <c r="D59" s="80"/>
      <c r="E59" s="40"/>
      <c r="F59" s="8"/>
      <c r="G59" s="40"/>
      <c r="H59" s="81"/>
      <c r="I59" s="81"/>
      <c r="J59" s="40"/>
      <c r="K59" s="82" t="str">
        <f t="shared" si="10"/>
        <v/>
      </c>
      <c r="L59" s="83"/>
      <c r="M59" s="6" t="str">
        <f>IF(J59="","",(K59/J59)/LOOKUP(RIGHT($D$2,3),定数!$A$6:$A$13,定数!$B$6:$B$13))</f>
        <v/>
      </c>
      <c r="N59" s="40"/>
      <c r="O59" s="8"/>
      <c r="P59" s="81"/>
      <c r="Q59" s="81"/>
      <c r="R59" s="84" t="str">
        <f>IF(P59="","",T59*M59*LOOKUP(RIGHT($D$2,3),定数!$A$6:$A$13,定数!$B$6:$B$13))</f>
        <v/>
      </c>
      <c r="S59" s="84"/>
      <c r="T59" s="85" t="str">
        <f t="shared" si="5"/>
        <v/>
      </c>
      <c r="U59" s="85"/>
      <c r="V59" t="str">
        <f t="shared" si="9"/>
        <v/>
      </c>
      <c r="W59" t="str">
        <f t="shared" si="3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40">
        <v>52</v>
      </c>
      <c r="C60" s="80" t="str">
        <f t="shared" si="1"/>
        <v/>
      </c>
      <c r="D60" s="80"/>
      <c r="E60" s="40"/>
      <c r="F60" s="8"/>
      <c r="G60" s="40"/>
      <c r="H60" s="81"/>
      <c r="I60" s="81"/>
      <c r="J60" s="40"/>
      <c r="K60" s="82" t="str">
        <f t="shared" si="10"/>
        <v/>
      </c>
      <c r="L60" s="83"/>
      <c r="M60" s="6" t="str">
        <f>IF(J60="","",(K60/J60)/LOOKUP(RIGHT($D$2,3),定数!$A$6:$A$13,定数!$B$6:$B$13))</f>
        <v/>
      </c>
      <c r="N60" s="40"/>
      <c r="O60" s="8"/>
      <c r="P60" s="81"/>
      <c r="Q60" s="81"/>
      <c r="R60" s="84" t="str">
        <f>IF(P60="","",T60*M60*LOOKUP(RIGHT($D$2,3),定数!$A$6:$A$13,定数!$B$6:$B$13))</f>
        <v/>
      </c>
      <c r="S60" s="84"/>
      <c r="T60" s="85" t="str">
        <f t="shared" si="5"/>
        <v/>
      </c>
      <c r="U60" s="85"/>
      <c r="V60" t="str">
        <f t="shared" si="9"/>
        <v/>
      </c>
      <c r="W60" t="str">
        <f t="shared" si="3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40">
        <v>53</v>
      </c>
      <c r="C61" s="80" t="str">
        <f t="shared" si="1"/>
        <v/>
      </c>
      <c r="D61" s="80"/>
      <c r="E61" s="40"/>
      <c r="F61" s="8"/>
      <c r="G61" s="40"/>
      <c r="H61" s="81"/>
      <c r="I61" s="81"/>
      <c r="J61" s="40"/>
      <c r="K61" s="82" t="str">
        <f t="shared" si="10"/>
        <v/>
      </c>
      <c r="L61" s="83"/>
      <c r="M61" s="6" t="str">
        <f>IF(J61="","",(K61/J61)/LOOKUP(RIGHT($D$2,3),定数!$A$6:$A$13,定数!$B$6:$B$13))</f>
        <v/>
      </c>
      <c r="N61" s="40"/>
      <c r="O61" s="8"/>
      <c r="P61" s="81"/>
      <c r="Q61" s="81"/>
      <c r="R61" s="84" t="str">
        <f>IF(P61="","",T61*M61*LOOKUP(RIGHT($D$2,3),定数!$A$6:$A$13,定数!$B$6:$B$13))</f>
        <v/>
      </c>
      <c r="S61" s="84"/>
      <c r="T61" s="85" t="str">
        <f t="shared" si="5"/>
        <v/>
      </c>
      <c r="U61" s="85"/>
      <c r="V61" t="str">
        <f t="shared" si="9"/>
        <v/>
      </c>
      <c r="W61" t="str">
        <f t="shared" si="3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40">
        <v>54</v>
      </c>
      <c r="C62" s="80" t="str">
        <f t="shared" si="1"/>
        <v/>
      </c>
      <c r="D62" s="80"/>
      <c r="E62" s="40"/>
      <c r="F62" s="8"/>
      <c r="G62" s="40"/>
      <c r="H62" s="81"/>
      <c r="I62" s="81"/>
      <c r="J62" s="40"/>
      <c r="K62" s="82" t="str">
        <f t="shared" si="10"/>
        <v/>
      </c>
      <c r="L62" s="83"/>
      <c r="M62" s="6" t="str">
        <f>IF(J62="","",(K62/J62)/LOOKUP(RIGHT($D$2,3),定数!$A$6:$A$13,定数!$B$6:$B$13))</f>
        <v/>
      </c>
      <c r="N62" s="40"/>
      <c r="O62" s="8"/>
      <c r="P62" s="81"/>
      <c r="Q62" s="81"/>
      <c r="R62" s="84" t="str">
        <f>IF(P62="","",T62*M62*LOOKUP(RIGHT($D$2,3),定数!$A$6:$A$13,定数!$B$6:$B$13))</f>
        <v/>
      </c>
      <c r="S62" s="84"/>
      <c r="T62" s="85" t="str">
        <f t="shared" si="5"/>
        <v/>
      </c>
      <c r="U62" s="85"/>
      <c r="V62" t="str">
        <f t="shared" si="9"/>
        <v/>
      </c>
      <c r="W62" t="str">
        <f t="shared" si="3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40">
        <v>55</v>
      </c>
      <c r="C63" s="80" t="str">
        <f t="shared" si="1"/>
        <v/>
      </c>
      <c r="D63" s="80"/>
      <c r="E63" s="40"/>
      <c r="F63" s="8"/>
      <c r="G63" s="40"/>
      <c r="H63" s="81"/>
      <c r="I63" s="81"/>
      <c r="J63" s="40"/>
      <c r="K63" s="82" t="str">
        <f t="shared" si="10"/>
        <v/>
      </c>
      <c r="L63" s="83"/>
      <c r="M63" s="6" t="str">
        <f>IF(J63="","",(K63/J63)/LOOKUP(RIGHT($D$2,3),定数!$A$6:$A$13,定数!$B$6:$B$13))</f>
        <v/>
      </c>
      <c r="N63" s="40"/>
      <c r="O63" s="8"/>
      <c r="P63" s="81"/>
      <c r="Q63" s="81"/>
      <c r="R63" s="84" t="str">
        <f>IF(P63="","",T63*M63*LOOKUP(RIGHT($D$2,3),定数!$A$6:$A$13,定数!$B$6:$B$13))</f>
        <v/>
      </c>
      <c r="S63" s="84"/>
      <c r="T63" s="85" t="str">
        <f t="shared" si="5"/>
        <v/>
      </c>
      <c r="U63" s="85"/>
      <c r="V63" t="str">
        <f t="shared" si="9"/>
        <v/>
      </c>
      <c r="W63" t="str">
        <f t="shared" si="3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40">
        <v>56</v>
      </c>
      <c r="C64" s="80" t="str">
        <f t="shared" si="1"/>
        <v/>
      </c>
      <c r="D64" s="80"/>
      <c r="E64" s="40"/>
      <c r="F64" s="8"/>
      <c r="G64" s="40"/>
      <c r="H64" s="81"/>
      <c r="I64" s="81"/>
      <c r="J64" s="40"/>
      <c r="K64" s="82" t="str">
        <f t="shared" si="10"/>
        <v/>
      </c>
      <c r="L64" s="83"/>
      <c r="M64" s="6" t="str">
        <f>IF(J64="","",(K64/J64)/LOOKUP(RIGHT($D$2,3),定数!$A$6:$A$13,定数!$B$6:$B$13))</f>
        <v/>
      </c>
      <c r="N64" s="40"/>
      <c r="O64" s="8"/>
      <c r="P64" s="81"/>
      <c r="Q64" s="81"/>
      <c r="R64" s="84" t="str">
        <f>IF(P64="","",T64*M64*LOOKUP(RIGHT($D$2,3),定数!$A$6:$A$13,定数!$B$6:$B$13))</f>
        <v/>
      </c>
      <c r="S64" s="84"/>
      <c r="T64" s="85" t="str">
        <f t="shared" si="5"/>
        <v/>
      </c>
      <c r="U64" s="85"/>
      <c r="V64" t="str">
        <f t="shared" si="9"/>
        <v/>
      </c>
      <c r="W64" t="str">
        <f t="shared" si="3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40">
        <v>57</v>
      </c>
      <c r="C65" s="80" t="str">
        <f t="shared" si="1"/>
        <v/>
      </c>
      <c r="D65" s="80"/>
      <c r="E65" s="40"/>
      <c r="F65" s="8"/>
      <c r="G65" s="40"/>
      <c r="H65" s="81"/>
      <c r="I65" s="81"/>
      <c r="J65" s="40"/>
      <c r="K65" s="82" t="str">
        <f t="shared" si="10"/>
        <v/>
      </c>
      <c r="L65" s="83"/>
      <c r="M65" s="6" t="str">
        <f>IF(J65="","",(K65/J65)/LOOKUP(RIGHT($D$2,3),定数!$A$6:$A$13,定数!$B$6:$B$13))</f>
        <v/>
      </c>
      <c r="N65" s="40"/>
      <c r="O65" s="8"/>
      <c r="P65" s="81"/>
      <c r="Q65" s="81"/>
      <c r="R65" s="84" t="str">
        <f>IF(P65="","",T65*M65*LOOKUP(RIGHT($D$2,3),定数!$A$6:$A$13,定数!$B$6:$B$13))</f>
        <v/>
      </c>
      <c r="S65" s="84"/>
      <c r="T65" s="85" t="str">
        <f t="shared" si="5"/>
        <v/>
      </c>
      <c r="U65" s="85"/>
      <c r="V65" t="str">
        <f t="shared" si="9"/>
        <v/>
      </c>
      <c r="W65" t="str">
        <f t="shared" si="3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40">
        <v>58</v>
      </c>
      <c r="C66" s="80" t="str">
        <f t="shared" si="1"/>
        <v/>
      </c>
      <c r="D66" s="80"/>
      <c r="E66" s="40"/>
      <c r="F66" s="8"/>
      <c r="G66" s="40"/>
      <c r="H66" s="81"/>
      <c r="I66" s="81"/>
      <c r="J66" s="40"/>
      <c r="K66" s="82" t="str">
        <f t="shared" si="10"/>
        <v/>
      </c>
      <c r="L66" s="83"/>
      <c r="M66" s="6" t="str">
        <f>IF(J66="","",(K66/J66)/LOOKUP(RIGHT($D$2,3),定数!$A$6:$A$13,定数!$B$6:$B$13))</f>
        <v/>
      </c>
      <c r="N66" s="40"/>
      <c r="O66" s="8"/>
      <c r="P66" s="81"/>
      <c r="Q66" s="81"/>
      <c r="R66" s="84" t="str">
        <f>IF(P66="","",T66*M66*LOOKUP(RIGHT($D$2,3),定数!$A$6:$A$13,定数!$B$6:$B$13))</f>
        <v/>
      </c>
      <c r="S66" s="84"/>
      <c r="T66" s="85" t="str">
        <f t="shared" si="5"/>
        <v/>
      </c>
      <c r="U66" s="85"/>
      <c r="V66" t="str">
        <f t="shared" si="9"/>
        <v/>
      </c>
      <c r="W66" t="str">
        <f t="shared" si="3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40">
        <v>59</v>
      </c>
      <c r="C67" s="80" t="str">
        <f t="shared" si="1"/>
        <v/>
      </c>
      <c r="D67" s="80"/>
      <c r="E67" s="40"/>
      <c r="F67" s="8"/>
      <c r="G67" s="40"/>
      <c r="H67" s="81"/>
      <c r="I67" s="81"/>
      <c r="J67" s="40"/>
      <c r="K67" s="82" t="str">
        <f t="shared" si="10"/>
        <v/>
      </c>
      <c r="L67" s="83"/>
      <c r="M67" s="6" t="str">
        <f>IF(J67="","",(K67/J67)/LOOKUP(RIGHT($D$2,3),定数!$A$6:$A$13,定数!$B$6:$B$13))</f>
        <v/>
      </c>
      <c r="N67" s="40"/>
      <c r="O67" s="8"/>
      <c r="P67" s="81"/>
      <c r="Q67" s="81"/>
      <c r="R67" s="84" t="str">
        <f>IF(P67="","",T67*M67*LOOKUP(RIGHT($D$2,3),定数!$A$6:$A$13,定数!$B$6:$B$13))</f>
        <v/>
      </c>
      <c r="S67" s="84"/>
      <c r="T67" s="85" t="str">
        <f t="shared" si="5"/>
        <v/>
      </c>
      <c r="U67" s="85"/>
      <c r="V67" t="str">
        <f t="shared" si="9"/>
        <v/>
      </c>
      <c r="W67" t="str">
        <f t="shared" si="3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40">
        <v>60</v>
      </c>
      <c r="C68" s="80" t="str">
        <f t="shared" si="1"/>
        <v/>
      </c>
      <c r="D68" s="80"/>
      <c r="E68" s="40"/>
      <c r="F68" s="8"/>
      <c r="G68" s="40"/>
      <c r="H68" s="81"/>
      <c r="I68" s="81"/>
      <c r="J68" s="40"/>
      <c r="K68" s="82" t="str">
        <f t="shared" si="10"/>
        <v/>
      </c>
      <c r="L68" s="83"/>
      <c r="M68" s="6" t="str">
        <f>IF(J68="","",(K68/J68)/LOOKUP(RIGHT($D$2,3),定数!$A$6:$A$13,定数!$B$6:$B$13))</f>
        <v/>
      </c>
      <c r="N68" s="40"/>
      <c r="O68" s="8"/>
      <c r="P68" s="81"/>
      <c r="Q68" s="81"/>
      <c r="R68" s="84" t="str">
        <f>IF(P68="","",T68*M68*LOOKUP(RIGHT($D$2,3),定数!$A$6:$A$13,定数!$B$6:$B$13))</f>
        <v/>
      </c>
      <c r="S68" s="84"/>
      <c r="T68" s="85" t="str">
        <f t="shared" si="5"/>
        <v/>
      </c>
      <c r="U68" s="85"/>
      <c r="V68" t="str">
        <f t="shared" si="9"/>
        <v/>
      </c>
      <c r="W68" t="str">
        <f t="shared" si="3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40">
        <v>61</v>
      </c>
      <c r="C69" s="80" t="str">
        <f t="shared" si="1"/>
        <v/>
      </c>
      <c r="D69" s="80"/>
      <c r="E69" s="40"/>
      <c r="F69" s="8"/>
      <c r="G69" s="40"/>
      <c r="H69" s="81"/>
      <c r="I69" s="81"/>
      <c r="J69" s="40"/>
      <c r="K69" s="82" t="str">
        <f t="shared" si="10"/>
        <v/>
      </c>
      <c r="L69" s="83"/>
      <c r="M69" s="6" t="str">
        <f>IF(J69="","",(K69/J69)/LOOKUP(RIGHT($D$2,3),定数!$A$6:$A$13,定数!$B$6:$B$13))</f>
        <v/>
      </c>
      <c r="N69" s="40"/>
      <c r="O69" s="8"/>
      <c r="P69" s="81"/>
      <c r="Q69" s="81"/>
      <c r="R69" s="84" t="str">
        <f>IF(P69="","",T69*M69*LOOKUP(RIGHT($D$2,3),定数!$A$6:$A$13,定数!$B$6:$B$13))</f>
        <v/>
      </c>
      <c r="S69" s="84"/>
      <c r="T69" s="85" t="str">
        <f t="shared" si="5"/>
        <v/>
      </c>
      <c r="U69" s="85"/>
      <c r="V69" t="str">
        <f t="shared" si="9"/>
        <v/>
      </c>
      <c r="W69" t="str">
        <f t="shared" si="3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40">
        <v>62</v>
      </c>
      <c r="C70" s="80" t="str">
        <f t="shared" si="1"/>
        <v/>
      </c>
      <c r="D70" s="80"/>
      <c r="E70" s="40"/>
      <c r="F70" s="8"/>
      <c r="G70" s="40"/>
      <c r="H70" s="81"/>
      <c r="I70" s="81"/>
      <c r="J70" s="40"/>
      <c r="K70" s="82" t="str">
        <f t="shared" si="10"/>
        <v/>
      </c>
      <c r="L70" s="83"/>
      <c r="M70" s="6" t="str">
        <f>IF(J70="","",(K70/J70)/LOOKUP(RIGHT($D$2,3),定数!$A$6:$A$13,定数!$B$6:$B$13))</f>
        <v/>
      </c>
      <c r="N70" s="40"/>
      <c r="O70" s="8"/>
      <c r="P70" s="81"/>
      <c r="Q70" s="81"/>
      <c r="R70" s="84" t="str">
        <f>IF(P70="","",T70*M70*LOOKUP(RIGHT($D$2,3),定数!$A$6:$A$13,定数!$B$6:$B$13))</f>
        <v/>
      </c>
      <c r="S70" s="84"/>
      <c r="T70" s="85" t="str">
        <f t="shared" si="5"/>
        <v/>
      </c>
      <c r="U70" s="85"/>
      <c r="V70" t="str">
        <f t="shared" si="9"/>
        <v/>
      </c>
      <c r="W70" t="str">
        <f t="shared" si="3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40">
        <v>63</v>
      </c>
      <c r="C71" s="80" t="str">
        <f t="shared" si="1"/>
        <v/>
      </c>
      <c r="D71" s="80"/>
      <c r="E71" s="40"/>
      <c r="F71" s="8"/>
      <c r="G71" s="40"/>
      <c r="H71" s="81"/>
      <c r="I71" s="81"/>
      <c r="J71" s="40"/>
      <c r="K71" s="82" t="str">
        <f t="shared" si="10"/>
        <v/>
      </c>
      <c r="L71" s="83"/>
      <c r="M71" s="6" t="str">
        <f>IF(J71="","",(K71/J71)/LOOKUP(RIGHT($D$2,3),定数!$A$6:$A$13,定数!$B$6:$B$13))</f>
        <v/>
      </c>
      <c r="N71" s="40"/>
      <c r="O71" s="8"/>
      <c r="P71" s="81"/>
      <c r="Q71" s="81"/>
      <c r="R71" s="84" t="str">
        <f>IF(P71="","",T71*M71*LOOKUP(RIGHT($D$2,3),定数!$A$6:$A$13,定数!$B$6:$B$13))</f>
        <v/>
      </c>
      <c r="S71" s="84"/>
      <c r="T71" s="85" t="str">
        <f t="shared" si="5"/>
        <v/>
      </c>
      <c r="U71" s="85"/>
      <c r="V71" t="str">
        <f t="shared" si="9"/>
        <v/>
      </c>
      <c r="W71" t="str">
        <f t="shared" si="3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40">
        <v>64</v>
      </c>
      <c r="C72" s="80" t="str">
        <f t="shared" si="1"/>
        <v/>
      </c>
      <c r="D72" s="80"/>
      <c r="E72" s="40"/>
      <c r="F72" s="8"/>
      <c r="G72" s="40"/>
      <c r="H72" s="81"/>
      <c r="I72" s="81"/>
      <c r="J72" s="40"/>
      <c r="K72" s="82" t="str">
        <f t="shared" si="10"/>
        <v/>
      </c>
      <c r="L72" s="83"/>
      <c r="M72" s="6" t="str">
        <f>IF(J72="","",(K72/J72)/LOOKUP(RIGHT($D$2,3),定数!$A$6:$A$13,定数!$B$6:$B$13))</f>
        <v/>
      </c>
      <c r="N72" s="40"/>
      <c r="O72" s="8"/>
      <c r="P72" s="81"/>
      <c r="Q72" s="81"/>
      <c r="R72" s="84" t="str">
        <f>IF(P72="","",T72*M72*LOOKUP(RIGHT($D$2,3),定数!$A$6:$A$13,定数!$B$6:$B$13))</f>
        <v/>
      </c>
      <c r="S72" s="84"/>
      <c r="T72" s="85" t="str">
        <f t="shared" si="5"/>
        <v/>
      </c>
      <c r="U72" s="85"/>
      <c r="V72" t="str">
        <f t="shared" si="9"/>
        <v/>
      </c>
      <c r="W72" t="str">
        <f t="shared" si="3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40">
        <v>65</v>
      </c>
      <c r="C73" s="80" t="str">
        <f t="shared" si="1"/>
        <v/>
      </c>
      <c r="D73" s="80"/>
      <c r="E73" s="40"/>
      <c r="F73" s="8"/>
      <c r="G73" s="40"/>
      <c r="H73" s="81"/>
      <c r="I73" s="81"/>
      <c r="J73" s="40"/>
      <c r="K73" s="82" t="str">
        <f t="shared" si="10"/>
        <v/>
      </c>
      <c r="L73" s="83"/>
      <c r="M73" s="6" t="str">
        <f>IF(J73="","",(K73/J73)/LOOKUP(RIGHT($D$2,3),定数!$A$6:$A$13,定数!$B$6:$B$13))</f>
        <v/>
      </c>
      <c r="N73" s="40"/>
      <c r="O73" s="8"/>
      <c r="P73" s="81"/>
      <c r="Q73" s="81"/>
      <c r="R73" s="84" t="str">
        <f>IF(P73="","",T73*M73*LOOKUP(RIGHT($D$2,3),定数!$A$6:$A$13,定数!$B$6:$B$13))</f>
        <v/>
      </c>
      <c r="S73" s="84"/>
      <c r="T73" s="85" t="str">
        <f t="shared" si="5"/>
        <v/>
      </c>
      <c r="U73" s="85"/>
      <c r="V73" t="str">
        <f t="shared" si="9"/>
        <v/>
      </c>
      <c r="W73" t="str">
        <f t="shared" si="3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40">
        <v>66</v>
      </c>
      <c r="C74" s="80" t="str">
        <f t="shared" ref="C74:C108" si="11">IF(R73="","",C73+R73)</f>
        <v/>
      </c>
      <c r="D74" s="80"/>
      <c r="E74" s="40"/>
      <c r="F74" s="8"/>
      <c r="G74" s="40"/>
      <c r="H74" s="81"/>
      <c r="I74" s="81"/>
      <c r="J74" s="40"/>
      <c r="K74" s="82" t="str">
        <f t="shared" si="10"/>
        <v/>
      </c>
      <c r="L74" s="83"/>
      <c r="M74" s="6" t="str">
        <f>IF(J74="","",(K74/J74)/LOOKUP(RIGHT($D$2,3),定数!$A$6:$A$13,定数!$B$6:$B$13))</f>
        <v/>
      </c>
      <c r="N74" s="40"/>
      <c r="O74" s="8"/>
      <c r="P74" s="81"/>
      <c r="Q74" s="81"/>
      <c r="R74" s="84" t="str">
        <f>IF(P74="","",T74*M74*LOOKUP(RIGHT($D$2,3),定数!$A$6:$A$13,定数!$B$6:$B$13))</f>
        <v/>
      </c>
      <c r="S74" s="84"/>
      <c r="T74" s="85" t="str">
        <f t="shared" si="5"/>
        <v/>
      </c>
      <c r="U74" s="85"/>
      <c r="V74" t="str">
        <f t="shared" si="9"/>
        <v/>
      </c>
      <c r="W74" t="str">
        <f t="shared" si="9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40">
        <v>67</v>
      </c>
      <c r="C75" s="80" t="str">
        <f t="shared" si="11"/>
        <v/>
      </c>
      <c r="D75" s="80"/>
      <c r="E75" s="40"/>
      <c r="F75" s="8"/>
      <c r="G75" s="40"/>
      <c r="H75" s="81"/>
      <c r="I75" s="81"/>
      <c r="J75" s="40"/>
      <c r="K75" s="82" t="str">
        <f t="shared" ref="K75:K108" si="12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81"/>
      <c r="Q75" s="81"/>
      <c r="R75" s="84" t="str">
        <f>IF(P75="","",T75*M75*LOOKUP(RIGHT($D$2,3),定数!$A$6:$A$13,定数!$B$6:$B$13))</f>
        <v/>
      </c>
      <c r="S75" s="84"/>
      <c r="T75" s="85" t="str">
        <f t="shared" si="5"/>
        <v/>
      </c>
      <c r="U75" s="85"/>
      <c r="V75" t="str">
        <f t="shared" ref="V75:W90" si="13">IF(S75&lt;&gt;"",IF(S75&lt;0,1+V74,0),"")</f>
        <v/>
      </c>
      <c r="W75" t="str">
        <f t="shared" si="13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40">
        <v>68</v>
      </c>
      <c r="C76" s="80" t="str">
        <f t="shared" si="11"/>
        <v/>
      </c>
      <c r="D76" s="80"/>
      <c r="E76" s="40"/>
      <c r="F76" s="8"/>
      <c r="G76" s="40"/>
      <c r="H76" s="81"/>
      <c r="I76" s="81"/>
      <c r="J76" s="40"/>
      <c r="K76" s="82" t="str">
        <f t="shared" si="12"/>
        <v/>
      </c>
      <c r="L76" s="83"/>
      <c r="M76" s="6" t="str">
        <f>IF(J76="","",(K76/J76)/LOOKUP(RIGHT($D$2,3),定数!$A$6:$A$13,定数!$B$6:$B$13))</f>
        <v/>
      </c>
      <c r="N76" s="40"/>
      <c r="O76" s="8"/>
      <c r="P76" s="81"/>
      <c r="Q76" s="81"/>
      <c r="R76" s="84" t="str">
        <f>IF(P76="","",T76*M76*LOOKUP(RIGHT($D$2,3),定数!$A$6:$A$13,定数!$B$6:$B$13))</f>
        <v/>
      </c>
      <c r="S76" s="84"/>
      <c r="T76" s="85" t="str">
        <f t="shared" ref="T76:T108" si="14">IF(P76="","",IF(G76="買",(P76-H76),(H76-P76))*IF(RIGHT($D$2,3)="JPY",100,10000))</f>
        <v/>
      </c>
      <c r="U76" s="85"/>
      <c r="V76" t="str">
        <f t="shared" si="13"/>
        <v/>
      </c>
      <c r="W76" t="str">
        <f t="shared" si="13"/>
        <v/>
      </c>
      <c r="X76" s="41" t="str">
        <f t="shared" ref="X76:X108" si="15">IF(C76&lt;&gt;"",MAX(X75,C76),"")</f>
        <v/>
      </c>
      <c r="Y76" s="42" t="str">
        <f t="shared" ref="Y76:Y108" si="16">IF(X76&lt;&gt;"",1-(C76/X76),"")</f>
        <v/>
      </c>
    </row>
    <row r="77" spans="2:25" x14ac:dyDescent="0.15">
      <c r="B77" s="40">
        <v>69</v>
      </c>
      <c r="C77" s="80" t="str">
        <f t="shared" si="11"/>
        <v/>
      </c>
      <c r="D77" s="80"/>
      <c r="E77" s="40"/>
      <c r="F77" s="8"/>
      <c r="G77" s="40"/>
      <c r="H77" s="81"/>
      <c r="I77" s="81"/>
      <c r="J77" s="40"/>
      <c r="K77" s="82" t="str">
        <f t="shared" si="12"/>
        <v/>
      </c>
      <c r="L77" s="83"/>
      <c r="M77" s="6" t="str">
        <f>IF(J77="","",(K77/J77)/LOOKUP(RIGHT($D$2,3),定数!$A$6:$A$13,定数!$B$6:$B$13))</f>
        <v/>
      </c>
      <c r="N77" s="40"/>
      <c r="O77" s="8"/>
      <c r="P77" s="81"/>
      <c r="Q77" s="81"/>
      <c r="R77" s="84" t="str">
        <f>IF(P77="","",T77*M77*LOOKUP(RIGHT($D$2,3),定数!$A$6:$A$13,定数!$B$6:$B$13))</f>
        <v/>
      </c>
      <c r="S77" s="84"/>
      <c r="T77" s="85" t="str">
        <f t="shared" si="14"/>
        <v/>
      </c>
      <c r="U77" s="85"/>
      <c r="V77" t="str">
        <f t="shared" si="13"/>
        <v/>
      </c>
      <c r="W77" t="str">
        <f t="shared" si="13"/>
        <v/>
      </c>
      <c r="X77" s="41" t="str">
        <f t="shared" si="15"/>
        <v/>
      </c>
      <c r="Y77" s="42" t="str">
        <f t="shared" si="16"/>
        <v/>
      </c>
    </row>
    <row r="78" spans="2:25" x14ac:dyDescent="0.15">
      <c r="B78" s="40">
        <v>70</v>
      </c>
      <c r="C78" s="80" t="str">
        <f t="shared" si="11"/>
        <v/>
      </c>
      <c r="D78" s="80"/>
      <c r="E78" s="40"/>
      <c r="F78" s="8"/>
      <c r="G78" s="40"/>
      <c r="H78" s="81"/>
      <c r="I78" s="81"/>
      <c r="J78" s="40"/>
      <c r="K78" s="82" t="str">
        <f t="shared" si="12"/>
        <v/>
      </c>
      <c r="L78" s="83"/>
      <c r="M78" s="6" t="str">
        <f>IF(J78="","",(K78/J78)/LOOKUP(RIGHT($D$2,3),定数!$A$6:$A$13,定数!$B$6:$B$13))</f>
        <v/>
      </c>
      <c r="N78" s="40"/>
      <c r="O78" s="8"/>
      <c r="P78" s="81"/>
      <c r="Q78" s="81"/>
      <c r="R78" s="84" t="str">
        <f>IF(P78="","",T78*M78*LOOKUP(RIGHT($D$2,3),定数!$A$6:$A$13,定数!$B$6:$B$13))</f>
        <v/>
      </c>
      <c r="S78" s="84"/>
      <c r="T78" s="85" t="str">
        <f t="shared" si="14"/>
        <v/>
      </c>
      <c r="U78" s="85"/>
      <c r="V78" t="str">
        <f t="shared" si="13"/>
        <v/>
      </c>
      <c r="W78" t="str">
        <f t="shared" si="13"/>
        <v/>
      </c>
      <c r="X78" s="41" t="str">
        <f t="shared" si="15"/>
        <v/>
      </c>
      <c r="Y78" s="42" t="str">
        <f t="shared" si="16"/>
        <v/>
      </c>
    </row>
    <row r="79" spans="2:25" x14ac:dyDescent="0.15">
      <c r="B79" s="40">
        <v>71</v>
      </c>
      <c r="C79" s="80" t="str">
        <f t="shared" si="11"/>
        <v/>
      </c>
      <c r="D79" s="80"/>
      <c r="E79" s="40"/>
      <c r="F79" s="8"/>
      <c r="G79" s="40"/>
      <c r="H79" s="81"/>
      <c r="I79" s="81"/>
      <c r="J79" s="40"/>
      <c r="K79" s="82" t="str">
        <f t="shared" si="12"/>
        <v/>
      </c>
      <c r="L79" s="83"/>
      <c r="M79" s="6" t="str">
        <f>IF(J79="","",(K79/J79)/LOOKUP(RIGHT($D$2,3),定数!$A$6:$A$13,定数!$B$6:$B$13))</f>
        <v/>
      </c>
      <c r="N79" s="40"/>
      <c r="O79" s="8"/>
      <c r="P79" s="81"/>
      <c r="Q79" s="81"/>
      <c r="R79" s="84" t="str">
        <f>IF(P79="","",T79*M79*LOOKUP(RIGHT($D$2,3),定数!$A$6:$A$13,定数!$B$6:$B$13))</f>
        <v/>
      </c>
      <c r="S79" s="84"/>
      <c r="T79" s="85" t="str">
        <f t="shared" si="14"/>
        <v/>
      </c>
      <c r="U79" s="85"/>
      <c r="V79" t="str">
        <f t="shared" si="13"/>
        <v/>
      </c>
      <c r="W79" t="str">
        <f t="shared" si="13"/>
        <v/>
      </c>
      <c r="X79" s="41" t="str">
        <f t="shared" si="15"/>
        <v/>
      </c>
      <c r="Y79" s="42" t="str">
        <f t="shared" si="16"/>
        <v/>
      </c>
    </row>
    <row r="80" spans="2:25" x14ac:dyDescent="0.15">
      <c r="B80" s="40">
        <v>72</v>
      </c>
      <c r="C80" s="80" t="str">
        <f t="shared" si="11"/>
        <v/>
      </c>
      <c r="D80" s="80"/>
      <c r="E80" s="40"/>
      <c r="F80" s="8"/>
      <c r="G80" s="40"/>
      <c r="H80" s="81"/>
      <c r="I80" s="81"/>
      <c r="J80" s="40"/>
      <c r="K80" s="82" t="str">
        <f t="shared" si="12"/>
        <v/>
      </c>
      <c r="L80" s="83"/>
      <c r="M80" s="6" t="str">
        <f>IF(J80="","",(K80/J80)/LOOKUP(RIGHT($D$2,3),定数!$A$6:$A$13,定数!$B$6:$B$13))</f>
        <v/>
      </c>
      <c r="N80" s="40"/>
      <c r="O80" s="8"/>
      <c r="P80" s="81"/>
      <c r="Q80" s="81"/>
      <c r="R80" s="84" t="str">
        <f>IF(P80="","",T80*M80*LOOKUP(RIGHT($D$2,3),定数!$A$6:$A$13,定数!$B$6:$B$13))</f>
        <v/>
      </c>
      <c r="S80" s="84"/>
      <c r="T80" s="85" t="str">
        <f t="shared" si="14"/>
        <v/>
      </c>
      <c r="U80" s="85"/>
      <c r="V80" t="str">
        <f t="shared" si="13"/>
        <v/>
      </c>
      <c r="W80" t="str">
        <f t="shared" si="13"/>
        <v/>
      </c>
      <c r="X80" s="41" t="str">
        <f t="shared" si="15"/>
        <v/>
      </c>
      <c r="Y80" s="42" t="str">
        <f t="shared" si="16"/>
        <v/>
      </c>
    </row>
    <row r="81" spans="2:25" x14ac:dyDescent="0.15">
      <c r="B81" s="40">
        <v>73</v>
      </c>
      <c r="C81" s="80" t="str">
        <f t="shared" si="11"/>
        <v/>
      </c>
      <c r="D81" s="80"/>
      <c r="E81" s="40"/>
      <c r="F81" s="8"/>
      <c r="G81" s="40"/>
      <c r="H81" s="81"/>
      <c r="I81" s="81"/>
      <c r="J81" s="40"/>
      <c r="K81" s="82" t="str">
        <f t="shared" si="12"/>
        <v/>
      </c>
      <c r="L81" s="83"/>
      <c r="M81" s="6" t="str">
        <f>IF(J81="","",(K81/J81)/LOOKUP(RIGHT($D$2,3),定数!$A$6:$A$13,定数!$B$6:$B$13))</f>
        <v/>
      </c>
      <c r="N81" s="40"/>
      <c r="O81" s="8"/>
      <c r="P81" s="81"/>
      <c r="Q81" s="81"/>
      <c r="R81" s="84" t="str">
        <f>IF(P81="","",T81*M81*LOOKUP(RIGHT($D$2,3),定数!$A$6:$A$13,定数!$B$6:$B$13))</f>
        <v/>
      </c>
      <c r="S81" s="84"/>
      <c r="T81" s="85" t="str">
        <f t="shared" si="14"/>
        <v/>
      </c>
      <c r="U81" s="85"/>
      <c r="V81" t="str">
        <f t="shared" si="13"/>
        <v/>
      </c>
      <c r="W81" t="str">
        <f t="shared" si="13"/>
        <v/>
      </c>
      <c r="X81" s="41" t="str">
        <f t="shared" si="15"/>
        <v/>
      </c>
      <c r="Y81" s="42" t="str">
        <f t="shared" si="16"/>
        <v/>
      </c>
    </row>
    <row r="82" spans="2:25" x14ac:dyDescent="0.15">
      <c r="B82" s="40">
        <v>74</v>
      </c>
      <c r="C82" s="80" t="str">
        <f t="shared" si="11"/>
        <v/>
      </c>
      <c r="D82" s="80"/>
      <c r="E82" s="40"/>
      <c r="F82" s="8"/>
      <c r="G82" s="40"/>
      <c r="H82" s="81"/>
      <c r="I82" s="81"/>
      <c r="J82" s="40"/>
      <c r="K82" s="82" t="str">
        <f t="shared" si="12"/>
        <v/>
      </c>
      <c r="L82" s="83"/>
      <c r="M82" s="6" t="str">
        <f>IF(J82="","",(K82/J82)/LOOKUP(RIGHT($D$2,3),定数!$A$6:$A$13,定数!$B$6:$B$13))</f>
        <v/>
      </c>
      <c r="N82" s="40"/>
      <c r="O82" s="8"/>
      <c r="P82" s="81"/>
      <c r="Q82" s="81"/>
      <c r="R82" s="84" t="str">
        <f>IF(P82="","",T82*M82*LOOKUP(RIGHT($D$2,3),定数!$A$6:$A$13,定数!$B$6:$B$13))</f>
        <v/>
      </c>
      <c r="S82" s="84"/>
      <c r="T82" s="85" t="str">
        <f t="shared" si="14"/>
        <v/>
      </c>
      <c r="U82" s="85"/>
      <c r="V82" t="str">
        <f t="shared" si="13"/>
        <v/>
      </c>
      <c r="W82" t="str">
        <f t="shared" si="13"/>
        <v/>
      </c>
      <c r="X82" s="41" t="str">
        <f t="shared" si="15"/>
        <v/>
      </c>
      <c r="Y82" s="42" t="str">
        <f t="shared" si="16"/>
        <v/>
      </c>
    </row>
    <row r="83" spans="2:25" x14ac:dyDescent="0.15">
      <c r="B83" s="40">
        <v>75</v>
      </c>
      <c r="C83" s="80" t="str">
        <f t="shared" si="11"/>
        <v/>
      </c>
      <c r="D83" s="80"/>
      <c r="E83" s="40"/>
      <c r="F83" s="8"/>
      <c r="G83" s="40"/>
      <c r="H83" s="81"/>
      <c r="I83" s="81"/>
      <c r="J83" s="40"/>
      <c r="K83" s="82" t="str">
        <f t="shared" si="12"/>
        <v/>
      </c>
      <c r="L83" s="83"/>
      <c r="M83" s="6" t="str">
        <f>IF(J83="","",(K83/J83)/LOOKUP(RIGHT($D$2,3),定数!$A$6:$A$13,定数!$B$6:$B$13))</f>
        <v/>
      </c>
      <c r="N83" s="40"/>
      <c r="O83" s="8"/>
      <c r="P83" s="81"/>
      <c r="Q83" s="81"/>
      <c r="R83" s="84" t="str">
        <f>IF(P83="","",T83*M83*LOOKUP(RIGHT($D$2,3),定数!$A$6:$A$13,定数!$B$6:$B$13))</f>
        <v/>
      </c>
      <c r="S83" s="84"/>
      <c r="T83" s="85" t="str">
        <f t="shared" si="14"/>
        <v/>
      </c>
      <c r="U83" s="85"/>
      <c r="V83" t="str">
        <f t="shared" si="13"/>
        <v/>
      </c>
      <c r="W83" t="str">
        <f t="shared" si="13"/>
        <v/>
      </c>
      <c r="X83" s="41" t="str">
        <f t="shared" si="15"/>
        <v/>
      </c>
      <c r="Y83" s="42" t="str">
        <f t="shared" si="16"/>
        <v/>
      </c>
    </row>
    <row r="84" spans="2:25" x14ac:dyDescent="0.15">
      <c r="B84" s="40">
        <v>76</v>
      </c>
      <c r="C84" s="80" t="str">
        <f t="shared" si="11"/>
        <v/>
      </c>
      <c r="D84" s="80"/>
      <c r="E84" s="40"/>
      <c r="F84" s="8"/>
      <c r="G84" s="40"/>
      <c r="H84" s="81"/>
      <c r="I84" s="81"/>
      <c r="J84" s="40"/>
      <c r="K84" s="82" t="str">
        <f t="shared" si="12"/>
        <v/>
      </c>
      <c r="L84" s="83"/>
      <c r="M84" s="6" t="str">
        <f>IF(J84="","",(K84/J84)/LOOKUP(RIGHT($D$2,3),定数!$A$6:$A$13,定数!$B$6:$B$13))</f>
        <v/>
      </c>
      <c r="N84" s="40"/>
      <c r="O84" s="8"/>
      <c r="P84" s="81"/>
      <c r="Q84" s="81"/>
      <c r="R84" s="84" t="str">
        <f>IF(P84="","",T84*M84*LOOKUP(RIGHT($D$2,3),定数!$A$6:$A$13,定数!$B$6:$B$13))</f>
        <v/>
      </c>
      <c r="S84" s="84"/>
      <c r="T84" s="85" t="str">
        <f t="shared" si="14"/>
        <v/>
      </c>
      <c r="U84" s="85"/>
      <c r="V84" t="str">
        <f t="shared" si="13"/>
        <v/>
      </c>
      <c r="W84" t="str">
        <f t="shared" si="13"/>
        <v/>
      </c>
      <c r="X84" s="41" t="str">
        <f t="shared" si="15"/>
        <v/>
      </c>
      <c r="Y84" s="42" t="str">
        <f t="shared" si="16"/>
        <v/>
      </c>
    </row>
    <row r="85" spans="2:25" x14ac:dyDescent="0.15">
      <c r="B85" s="40">
        <v>77</v>
      </c>
      <c r="C85" s="80" t="str">
        <f t="shared" si="11"/>
        <v/>
      </c>
      <c r="D85" s="80"/>
      <c r="E85" s="40"/>
      <c r="F85" s="8"/>
      <c r="G85" s="40"/>
      <c r="H85" s="81"/>
      <c r="I85" s="81"/>
      <c r="J85" s="40"/>
      <c r="K85" s="82" t="str">
        <f t="shared" si="12"/>
        <v/>
      </c>
      <c r="L85" s="83"/>
      <c r="M85" s="6" t="str">
        <f>IF(J85="","",(K85/J85)/LOOKUP(RIGHT($D$2,3),定数!$A$6:$A$13,定数!$B$6:$B$13))</f>
        <v/>
      </c>
      <c r="N85" s="40"/>
      <c r="O85" s="8"/>
      <c r="P85" s="81"/>
      <c r="Q85" s="81"/>
      <c r="R85" s="84" t="str">
        <f>IF(P85="","",T85*M85*LOOKUP(RIGHT($D$2,3),定数!$A$6:$A$13,定数!$B$6:$B$13))</f>
        <v/>
      </c>
      <c r="S85" s="84"/>
      <c r="T85" s="85" t="str">
        <f t="shared" si="14"/>
        <v/>
      </c>
      <c r="U85" s="85"/>
      <c r="V85" t="str">
        <f t="shared" si="13"/>
        <v/>
      </c>
      <c r="W85" t="str">
        <f t="shared" si="13"/>
        <v/>
      </c>
      <c r="X85" s="41" t="str">
        <f t="shared" si="15"/>
        <v/>
      </c>
      <c r="Y85" s="42" t="str">
        <f t="shared" si="16"/>
        <v/>
      </c>
    </row>
    <row r="86" spans="2:25" x14ac:dyDescent="0.15">
      <c r="B86" s="40">
        <v>78</v>
      </c>
      <c r="C86" s="80" t="str">
        <f t="shared" si="11"/>
        <v/>
      </c>
      <c r="D86" s="80"/>
      <c r="E86" s="40"/>
      <c r="F86" s="8"/>
      <c r="G86" s="40"/>
      <c r="H86" s="81"/>
      <c r="I86" s="81"/>
      <c r="J86" s="40"/>
      <c r="K86" s="82" t="str">
        <f t="shared" si="12"/>
        <v/>
      </c>
      <c r="L86" s="83"/>
      <c r="M86" s="6" t="str">
        <f>IF(J86="","",(K86/J86)/LOOKUP(RIGHT($D$2,3),定数!$A$6:$A$13,定数!$B$6:$B$13))</f>
        <v/>
      </c>
      <c r="N86" s="40"/>
      <c r="O86" s="8"/>
      <c r="P86" s="81"/>
      <c r="Q86" s="81"/>
      <c r="R86" s="84" t="str">
        <f>IF(P86="","",T86*M86*LOOKUP(RIGHT($D$2,3),定数!$A$6:$A$13,定数!$B$6:$B$13))</f>
        <v/>
      </c>
      <c r="S86" s="84"/>
      <c r="T86" s="85" t="str">
        <f t="shared" si="14"/>
        <v/>
      </c>
      <c r="U86" s="85"/>
      <c r="V86" t="str">
        <f t="shared" si="13"/>
        <v/>
      </c>
      <c r="W86" t="str">
        <f t="shared" si="13"/>
        <v/>
      </c>
      <c r="X86" s="41" t="str">
        <f t="shared" si="15"/>
        <v/>
      </c>
      <c r="Y86" s="42" t="str">
        <f t="shared" si="16"/>
        <v/>
      </c>
    </row>
    <row r="87" spans="2:25" x14ac:dyDescent="0.15">
      <c r="B87" s="40">
        <v>79</v>
      </c>
      <c r="C87" s="80" t="str">
        <f t="shared" si="11"/>
        <v/>
      </c>
      <c r="D87" s="80"/>
      <c r="E87" s="40"/>
      <c r="F87" s="8"/>
      <c r="G87" s="40"/>
      <c r="H87" s="81"/>
      <c r="I87" s="81"/>
      <c r="J87" s="40"/>
      <c r="K87" s="82" t="str">
        <f t="shared" si="12"/>
        <v/>
      </c>
      <c r="L87" s="83"/>
      <c r="M87" s="6" t="str">
        <f>IF(J87="","",(K87/J87)/LOOKUP(RIGHT($D$2,3),定数!$A$6:$A$13,定数!$B$6:$B$13))</f>
        <v/>
      </c>
      <c r="N87" s="40"/>
      <c r="O87" s="8"/>
      <c r="P87" s="81"/>
      <c r="Q87" s="81"/>
      <c r="R87" s="84" t="str">
        <f>IF(P87="","",T87*M87*LOOKUP(RIGHT($D$2,3),定数!$A$6:$A$13,定数!$B$6:$B$13))</f>
        <v/>
      </c>
      <c r="S87" s="84"/>
      <c r="T87" s="85" t="str">
        <f t="shared" si="14"/>
        <v/>
      </c>
      <c r="U87" s="85"/>
      <c r="V87" t="str">
        <f t="shared" si="13"/>
        <v/>
      </c>
      <c r="W87" t="str">
        <f t="shared" si="13"/>
        <v/>
      </c>
      <c r="X87" s="41" t="str">
        <f t="shared" si="15"/>
        <v/>
      </c>
      <c r="Y87" s="42" t="str">
        <f t="shared" si="16"/>
        <v/>
      </c>
    </row>
    <row r="88" spans="2:25" x14ac:dyDescent="0.15">
      <c r="B88" s="40">
        <v>80</v>
      </c>
      <c r="C88" s="80" t="str">
        <f t="shared" si="11"/>
        <v/>
      </c>
      <c r="D88" s="80"/>
      <c r="E88" s="40"/>
      <c r="F88" s="8"/>
      <c r="G88" s="40"/>
      <c r="H88" s="81"/>
      <c r="I88" s="81"/>
      <c r="J88" s="40"/>
      <c r="K88" s="82" t="str">
        <f t="shared" si="12"/>
        <v/>
      </c>
      <c r="L88" s="83"/>
      <c r="M88" s="6" t="str">
        <f>IF(J88="","",(K88/J88)/LOOKUP(RIGHT($D$2,3),定数!$A$6:$A$13,定数!$B$6:$B$13))</f>
        <v/>
      </c>
      <c r="N88" s="40"/>
      <c r="O88" s="8"/>
      <c r="P88" s="81"/>
      <c r="Q88" s="81"/>
      <c r="R88" s="84" t="str">
        <f>IF(P88="","",T88*M88*LOOKUP(RIGHT($D$2,3),定数!$A$6:$A$13,定数!$B$6:$B$13))</f>
        <v/>
      </c>
      <c r="S88" s="84"/>
      <c r="T88" s="85" t="str">
        <f t="shared" si="14"/>
        <v/>
      </c>
      <c r="U88" s="85"/>
      <c r="V88" t="str">
        <f t="shared" si="13"/>
        <v/>
      </c>
      <c r="W88" t="str">
        <f t="shared" si="13"/>
        <v/>
      </c>
      <c r="X88" s="41" t="str">
        <f t="shared" si="15"/>
        <v/>
      </c>
      <c r="Y88" s="42" t="str">
        <f t="shared" si="16"/>
        <v/>
      </c>
    </row>
    <row r="89" spans="2:25" x14ac:dyDescent="0.15">
      <c r="B89" s="40">
        <v>81</v>
      </c>
      <c r="C89" s="80" t="str">
        <f t="shared" si="11"/>
        <v/>
      </c>
      <c r="D89" s="80"/>
      <c r="E89" s="40"/>
      <c r="F89" s="8"/>
      <c r="G89" s="40"/>
      <c r="H89" s="81"/>
      <c r="I89" s="81"/>
      <c r="J89" s="40"/>
      <c r="K89" s="82" t="str">
        <f t="shared" si="12"/>
        <v/>
      </c>
      <c r="L89" s="83"/>
      <c r="M89" s="6" t="str">
        <f>IF(J89="","",(K89/J89)/LOOKUP(RIGHT($D$2,3),定数!$A$6:$A$13,定数!$B$6:$B$13))</f>
        <v/>
      </c>
      <c r="N89" s="40"/>
      <c r="O89" s="8"/>
      <c r="P89" s="81"/>
      <c r="Q89" s="81"/>
      <c r="R89" s="84" t="str">
        <f>IF(P89="","",T89*M89*LOOKUP(RIGHT($D$2,3),定数!$A$6:$A$13,定数!$B$6:$B$13))</f>
        <v/>
      </c>
      <c r="S89" s="84"/>
      <c r="T89" s="85" t="str">
        <f t="shared" si="14"/>
        <v/>
      </c>
      <c r="U89" s="85"/>
      <c r="V89" t="str">
        <f t="shared" si="13"/>
        <v/>
      </c>
      <c r="W89" t="str">
        <f t="shared" si="13"/>
        <v/>
      </c>
      <c r="X89" s="41" t="str">
        <f t="shared" si="15"/>
        <v/>
      </c>
      <c r="Y89" s="42" t="str">
        <f t="shared" si="16"/>
        <v/>
      </c>
    </row>
    <row r="90" spans="2:25" x14ac:dyDescent="0.15">
      <c r="B90" s="40">
        <v>82</v>
      </c>
      <c r="C90" s="80" t="str">
        <f t="shared" si="11"/>
        <v/>
      </c>
      <c r="D90" s="80"/>
      <c r="E90" s="40"/>
      <c r="F90" s="8"/>
      <c r="G90" s="40"/>
      <c r="H90" s="81"/>
      <c r="I90" s="81"/>
      <c r="J90" s="40"/>
      <c r="K90" s="82" t="str">
        <f t="shared" si="12"/>
        <v/>
      </c>
      <c r="L90" s="83"/>
      <c r="M90" s="6" t="str">
        <f>IF(J90="","",(K90/J90)/LOOKUP(RIGHT($D$2,3),定数!$A$6:$A$13,定数!$B$6:$B$13))</f>
        <v/>
      </c>
      <c r="N90" s="40"/>
      <c r="O90" s="8"/>
      <c r="P90" s="81"/>
      <c r="Q90" s="81"/>
      <c r="R90" s="84" t="str">
        <f>IF(P90="","",T90*M90*LOOKUP(RIGHT($D$2,3),定数!$A$6:$A$13,定数!$B$6:$B$13))</f>
        <v/>
      </c>
      <c r="S90" s="84"/>
      <c r="T90" s="85" t="str">
        <f t="shared" si="14"/>
        <v/>
      </c>
      <c r="U90" s="85"/>
      <c r="V90" t="str">
        <f t="shared" si="13"/>
        <v/>
      </c>
      <c r="W90" t="str">
        <f t="shared" si="13"/>
        <v/>
      </c>
      <c r="X90" s="41" t="str">
        <f t="shared" si="15"/>
        <v/>
      </c>
      <c r="Y90" s="42" t="str">
        <f t="shared" si="16"/>
        <v/>
      </c>
    </row>
    <row r="91" spans="2:25" x14ac:dyDescent="0.15">
      <c r="B91" s="40">
        <v>83</v>
      </c>
      <c r="C91" s="80" t="str">
        <f t="shared" si="11"/>
        <v/>
      </c>
      <c r="D91" s="80"/>
      <c r="E91" s="40"/>
      <c r="F91" s="8"/>
      <c r="G91" s="40"/>
      <c r="H91" s="81"/>
      <c r="I91" s="81"/>
      <c r="J91" s="40"/>
      <c r="K91" s="82" t="str">
        <f t="shared" si="12"/>
        <v/>
      </c>
      <c r="L91" s="83"/>
      <c r="M91" s="6" t="str">
        <f>IF(J91="","",(K91/J91)/LOOKUP(RIGHT($D$2,3),定数!$A$6:$A$13,定数!$B$6:$B$13))</f>
        <v/>
      </c>
      <c r="N91" s="40"/>
      <c r="O91" s="8"/>
      <c r="P91" s="81"/>
      <c r="Q91" s="81"/>
      <c r="R91" s="84" t="str">
        <f>IF(P91="","",T91*M91*LOOKUP(RIGHT($D$2,3),定数!$A$6:$A$13,定数!$B$6:$B$13))</f>
        <v/>
      </c>
      <c r="S91" s="84"/>
      <c r="T91" s="85" t="str">
        <f t="shared" si="14"/>
        <v/>
      </c>
      <c r="U91" s="85"/>
      <c r="V91" t="str">
        <f t="shared" ref="V91:W106" si="17">IF(S91&lt;&gt;"",IF(S91&lt;0,1+V90,0),"")</f>
        <v/>
      </c>
      <c r="W91" t="str">
        <f t="shared" si="17"/>
        <v/>
      </c>
      <c r="X91" s="41" t="str">
        <f t="shared" si="15"/>
        <v/>
      </c>
      <c r="Y91" s="42" t="str">
        <f t="shared" si="16"/>
        <v/>
      </c>
    </row>
    <row r="92" spans="2:25" x14ac:dyDescent="0.15">
      <c r="B92" s="40">
        <v>84</v>
      </c>
      <c r="C92" s="80" t="str">
        <f t="shared" si="11"/>
        <v/>
      </c>
      <c r="D92" s="80"/>
      <c r="E92" s="40"/>
      <c r="F92" s="8"/>
      <c r="G92" s="40"/>
      <c r="H92" s="81"/>
      <c r="I92" s="81"/>
      <c r="J92" s="40"/>
      <c r="K92" s="82" t="str">
        <f t="shared" si="12"/>
        <v/>
      </c>
      <c r="L92" s="83"/>
      <c r="M92" s="6" t="str">
        <f>IF(J92="","",(K92/J92)/LOOKUP(RIGHT($D$2,3),定数!$A$6:$A$13,定数!$B$6:$B$13))</f>
        <v/>
      </c>
      <c r="N92" s="40"/>
      <c r="O92" s="8"/>
      <c r="P92" s="81"/>
      <c r="Q92" s="81"/>
      <c r="R92" s="84" t="str">
        <f>IF(P92="","",T92*M92*LOOKUP(RIGHT($D$2,3),定数!$A$6:$A$13,定数!$B$6:$B$13))</f>
        <v/>
      </c>
      <c r="S92" s="84"/>
      <c r="T92" s="85" t="str">
        <f t="shared" si="14"/>
        <v/>
      </c>
      <c r="U92" s="85"/>
      <c r="V92" t="str">
        <f t="shared" si="17"/>
        <v/>
      </c>
      <c r="W92" t="str">
        <f t="shared" si="17"/>
        <v/>
      </c>
      <c r="X92" s="41" t="str">
        <f t="shared" si="15"/>
        <v/>
      </c>
      <c r="Y92" s="42" t="str">
        <f t="shared" si="16"/>
        <v/>
      </c>
    </row>
    <row r="93" spans="2:25" x14ac:dyDescent="0.15">
      <c r="B93" s="40">
        <v>85</v>
      </c>
      <c r="C93" s="80" t="str">
        <f t="shared" si="11"/>
        <v/>
      </c>
      <c r="D93" s="80"/>
      <c r="E93" s="40"/>
      <c r="F93" s="8"/>
      <c r="G93" s="40"/>
      <c r="H93" s="81"/>
      <c r="I93" s="81"/>
      <c r="J93" s="40"/>
      <c r="K93" s="82" t="str">
        <f t="shared" si="12"/>
        <v/>
      </c>
      <c r="L93" s="83"/>
      <c r="M93" s="6" t="str">
        <f>IF(J93="","",(K93/J93)/LOOKUP(RIGHT($D$2,3),定数!$A$6:$A$13,定数!$B$6:$B$13))</f>
        <v/>
      </c>
      <c r="N93" s="40"/>
      <c r="O93" s="8"/>
      <c r="P93" s="81"/>
      <c r="Q93" s="81"/>
      <c r="R93" s="84" t="str">
        <f>IF(P93="","",T93*M93*LOOKUP(RIGHT($D$2,3),定数!$A$6:$A$13,定数!$B$6:$B$13))</f>
        <v/>
      </c>
      <c r="S93" s="84"/>
      <c r="T93" s="85" t="str">
        <f t="shared" si="14"/>
        <v/>
      </c>
      <c r="U93" s="85"/>
      <c r="V93" t="str">
        <f t="shared" si="17"/>
        <v/>
      </c>
      <c r="W93" t="str">
        <f t="shared" si="17"/>
        <v/>
      </c>
      <c r="X93" s="41" t="str">
        <f t="shared" si="15"/>
        <v/>
      </c>
      <c r="Y93" s="42" t="str">
        <f t="shared" si="16"/>
        <v/>
      </c>
    </row>
    <row r="94" spans="2:25" x14ac:dyDescent="0.15">
      <c r="B94" s="40">
        <v>86</v>
      </c>
      <c r="C94" s="80" t="str">
        <f t="shared" si="11"/>
        <v/>
      </c>
      <c r="D94" s="80"/>
      <c r="E94" s="40"/>
      <c r="F94" s="8"/>
      <c r="G94" s="40"/>
      <c r="H94" s="81"/>
      <c r="I94" s="81"/>
      <c r="J94" s="40"/>
      <c r="K94" s="82" t="str">
        <f t="shared" si="12"/>
        <v/>
      </c>
      <c r="L94" s="83"/>
      <c r="M94" s="6" t="str">
        <f>IF(J94="","",(K94/J94)/LOOKUP(RIGHT($D$2,3),定数!$A$6:$A$13,定数!$B$6:$B$13))</f>
        <v/>
      </c>
      <c r="N94" s="40"/>
      <c r="O94" s="8"/>
      <c r="P94" s="81"/>
      <c r="Q94" s="81"/>
      <c r="R94" s="84" t="str">
        <f>IF(P94="","",T94*M94*LOOKUP(RIGHT($D$2,3),定数!$A$6:$A$13,定数!$B$6:$B$13))</f>
        <v/>
      </c>
      <c r="S94" s="84"/>
      <c r="T94" s="85" t="str">
        <f t="shared" si="14"/>
        <v/>
      </c>
      <c r="U94" s="85"/>
      <c r="V94" t="str">
        <f t="shared" si="17"/>
        <v/>
      </c>
      <c r="W94" t="str">
        <f t="shared" si="17"/>
        <v/>
      </c>
      <c r="X94" s="41" t="str">
        <f t="shared" si="15"/>
        <v/>
      </c>
      <c r="Y94" s="42" t="str">
        <f t="shared" si="16"/>
        <v/>
      </c>
    </row>
    <row r="95" spans="2:25" x14ac:dyDescent="0.15">
      <c r="B95" s="40">
        <v>87</v>
      </c>
      <c r="C95" s="80" t="str">
        <f t="shared" si="11"/>
        <v/>
      </c>
      <c r="D95" s="80"/>
      <c r="E95" s="40"/>
      <c r="F95" s="8"/>
      <c r="G95" s="40"/>
      <c r="H95" s="81"/>
      <c r="I95" s="81"/>
      <c r="J95" s="40"/>
      <c r="K95" s="82" t="str">
        <f t="shared" si="12"/>
        <v/>
      </c>
      <c r="L95" s="83"/>
      <c r="M95" s="6" t="str">
        <f>IF(J95="","",(K95/J95)/LOOKUP(RIGHT($D$2,3),定数!$A$6:$A$13,定数!$B$6:$B$13))</f>
        <v/>
      </c>
      <c r="N95" s="40"/>
      <c r="O95" s="8"/>
      <c r="P95" s="81"/>
      <c r="Q95" s="81"/>
      <c r="R95" s="84" t="str">
        <f>IF(P95="","",T95*M95*LOOKUP(RIGHT($D$2,3),定数!$A$6:$A$13,定数!$B$6:$B$13))</f>
        <v/>
      </c>
      <c r="S95" s="84"/>
      <c r="T95" s="85" t="str">
        <f t="shared" si="14"/>
        <v/>
      </c>
      <c r="U95" s="85"/>
      <c r="V95" t="str">
        <f t="shared" si="17"/>
        <v/>
      </c>
      <c r="W95" t="str">
        <f t="shared" si="17"/>
        <v/>
      </c>
      <c r="X95" s="41" t="str">
        <f t="shared" si="15"/>
        <v/>
      </c>
      <c r="Y95" s="42" t="str">
        <f t="shared" si="16"/>
        <v/>
      </c>
    </row>
    <row r="96" spans="2:25" x14ac:dyDescent="0.15">
      <c r="B96" s="40">
        <v>88</v>
      </c>
      <c r="C96" s="80" t="str">
        <f t="shared" si="11"/>
        <v/>
      </c>
      <c r="D96" s="80"/>
      <c r="E96" s="40"/>
      <c r="F96" s="8"/>
      <c r="G96" s="40"/>
      <c r="H96" s="81"/>
      <c r="I96" s="81"/>
      <c r="J96" s="40"/>
      <c r="K96" s="82" t="str">
        <f t="shared" si="12"/>
        <v/>
      </c>
      <c r="L96" s="83"/>
      <c r="M96" s="6" t="str">
        <f>IF(J96="","",(K96/J96)/LOOKUP(RIGHT($D$2,3),定数!$A$6:$A$13,定数!$B$6:$B$13))</f>
        <v/>
      </c>
      <c r="N96" s="40"/>
      <c r="O96" s="8"/>
      <c r="P96" s="81"/>
      <c r="Q96" s="81"/>
      <c r="R96" s="84" t="str">
        <f>IF(P96="","",T96*M96*LOOKUP(RIGHT($D$2,3),定数!$A$6:$A$13,定数!$B$6:$B$13))</f>
        <v/>
      </c>
      <c r="S96" s="84"/>
      <c r="T96" s="85" t="str">
        <f t="shared" si="14"/>
        <v/>
      </c>
      <c r="U96" s="85"/>
      <c r="V96" t="str">
        <f t="shared" si="17"/>
        <v/>
      </c>
      <c r="W96" t="str">
        <f t="shared" si="17"/>
        <v/>
      </c>
      <c r="X96" s="41" t="str">
        <f t="shared" si="15"/>
        <v/>
      </c>
      <c r="Y96" s="42" t="str">
        <f t="shared" si="16"/>
        <v/>
      </c>
    </row>
    <row r="97" spans="2:25" x14ac:dyDescent="0.15">
      <c r="B97" s="40">
        <v>89</v>
      </c>
      <c r="C97" s="80" t="str">
        <f t="shared" si="11"/>
        <v/>
      </c>
      <c r="D97" s="80"/>
      <c r="E97" s="40"/>
      <c r="F97" s="8"/>
      <c r="G97" s="40"/>
      <c r="H97" s="81"/>
      <c r="I97" s="81"/>
      <c r="J97" s="40"/>
      <c r="K97" s="82" t="str">
        <f t="shared" si="12"/>
        <v/>
      </c>
      <c r="L97" s="83"/>
      <c r="M97" s="6" t="str">
        <f>IF(J97="","",(K97/J97)/LOOKUP(RIGHT($D$2,3),定数!$A$6:$A$13,定数!$B$6:$B$13))</f>
        <v/>
      </c>
      <c r="N97" s="40"/>
      <c r="O97" s="8"/>
      <c r="P97" s="81"/>
      <c r="Q97" s="81"/>
      <c r="R97" s="84" t="str">
        <f>IF(P97="","",T97*M97*LOOKUP(RIGHT($D$2,3),定数!$A$6:$A$13,定数!$B$6:$B$13))</f>
        <v/>
      </c>
      <c r="S97" s="84"/>
      <c r="T97" s="85" t="str">
        <f t="shared" si="14"/>
        <v/>
      </c>
      <c r="U97" s="85"/>
      <c r="V97" t="str">
        <f t="shared" si="17"/>
        <v/>
      </c>
      <c r="W97" t="str">
        <f t="shared" si="17"/>
        <v/>
      </c>
      <c r="X97" s="41" t="str">
        <f t="shared" si="15"/>
        <v/>
      </c>
      <c r="Y97" s="42" t="str">
        <f t="shared" si="16"/>
        <v/>
      </c>
    </row>
    <row r="98" spans="2:25" x14ac:dyDescent="0.15">
      <c r="B98" s="40">
        <v>90</v>
      </c>
      <c r="C98" s="80" t="str">
        <f t="shared" si="11"/>
        <v/>
      </c>
      <c r="D98" s="80"/>
      <c r="E98" s="40"/>
      <c r="F98" s="8"/>
      <c r="G98" s="40"/>
      <c r="H98" s="81"/>
      <c r="I98" s="81"/>
      <c r="J98" s="40"/>
      <c r="K98" s="82" t="str">
        <f t="shared" si="12"/>
        <v/>
      </c>
      <c r="L98" s="83"/>
      <c r="M98" s="6" t="str">
        <f>IF(J98="","",(K98/J98)/LOOKUP(RIGHT($D$2,3),定数!$A$6:$A$13,定数!$B$6:$B$13))</f>
        <v/>
      </c>
      <c r="N98" s="40"/>
      <c r="O98" s="8"/>
      <c r="P98" s="81"/>
      <c r="Q98" s="81"/>
      <c r="R98" s="84" t="str">
        <f>IF(P98="","",T98*M98*LOOKUP(RIGHT($D$2,3),定数!$A$6:$A$13,定数!$B$6:$B$13))</f>
        <v/>
      </c>
      <c r="S98" s="84"/>
      <c r="T98" s="85" t="str">
        <f t="shared" si="14"/>
        <v/>
      </c>
      <c r="U98" s="85"/>
      <c r="V98" t="str">
        <f t="shared" si="17"/>
        <v/>
      </c>
      <c r="W98" t="str">
        <f t="shared" si="17"/>
        <v/>
      </c>
      <c r="X98" s="41" t="str">
        <f t="shared" si="15"/>
        <v/>
      </c>
      <c r="Y98" s="42" t="str">
        <f t="shared" si="16"/>
        <v/>
      </c>
    </row>
    <row r="99" spans="2:25" x14ac:dyDescent="0.15">
      <c r="B99" s="40">
        <v>91</v>
      </c>
      <c r="C99" s="80" t="str">
        <f t="shared" si="11"/>
        <v/>
      </c>
      <c r="D99" s="80"/>
      <c r="E99" s="40"/>
      <c r="F99" s="8"/>
      <c r="G99" s="40"/>
      <c r="H99" s="81"/>
      <c r="I99" s="81"/>
      <c r="J99" s="40"/>
      <c r="K99" s="82" t="str">
        <f t="shared" si="12"/>
        <v/>
      </c>
      <c r="L99" s="83"/>
      <c r="M99" s="6" t="str">
        <f>IF(J99="","",(K99/J99)/LOOKUP(RIGHT($D$2,3),定数!$A$6:$A$13,定数!$B$6:$B$13))</f>
        <v/>
      </c>
      <c r="N99" s="40"/>
      <c r="O99" s="8"/>
      <c r="P99" s="81"/>
      <c r="Q99" s="81"/>
      <c r="R99" s="84" t="str">
        <f>IF(P99="","",T99*M99*LOOKUP(RIGHT($D$2,3),定数!$A$6:$A$13,定数!$B$6:$B$13))</f>
        <v/>
      </c>
      <c r="S99" s="84"/>
      <c r="T99" s="85" t="str">
        <f t="shared" si="14"/>
        <v/>
      </c>
      <c r="U99" s="85"/>
      <c r="V99" t="str">
        <f t="shared" si="17"/>
        <v/>
      </c>
      <c r="W99" t="str">
        <f t="shared" si="17"/>
        <v/>
      </c>
      <c r="X99" s="41" t="str">
        <f t="shared" si="15"/>
        <v/>
      </c>
      <c r="Y99" s="42" t="str">
        <f t="shared" si="16"/>
        <v/>
      </c>
    </row>
    <row r="100" spans="2:25" x14ac:dyDescent="0.15">
      <c r="B100" s="40">
        <v>92</v>
      </c>
      <c r="C100" s="80" t="str">
        <f t="shared" si="11"/>
        <v/>
      </c>
      <c r="D100" s="80"/>
      <c r="E100" s="40"/>
      <c r="F100" s="8"/>
      <c r="G100" s="40"/>
      <c r="H100" s="81"/>
      <c r="I100" s="81"/>
      <c r="J100" s="40"/>
      <c r="K100" s="82" t="str">
        <f t="shared" si="12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81"/>
      <c r="Q100" s="81"/>
      <c r="R100" s="84" t="str">
        <f>IF(P100="","",T100*M100*LOOKUP(RIGHT($D$2,3),定数!$A$6:$A$13,定数!$B$6:$B$13))</f>
        <v/>
      </c>
      <c r="S100" s="84"/>
      <c r="T100" s="85" t="str">
        <f t="shared" si="14"/>
        <v/>
      </c>
      <c r="U100" s="85"/>
      <c r="V100" t="str">
        <f t="shared" si="17"/>
        <v/>
      </c>
      <c r="W100" t="str">
        <f t="shared" si="17"/>
        <v/>
      </c>
      <c r="X100" s="41" t="str">
        <f t="shared" si="15"/>
        <v/>
      </c>
      <c r="Y100" s="42" t="str">
        <f t="shared" si="16"/>
        <v/>
      </c>
    </row>
    <row r="101" spans="2:25" x14ac:dyDescent="0.15">
      <c r="B101" s="40">
        <v>93</v>
      </c>
      <c r="C101" s="80" t="str">
        <f t="shared" si="11"/>
        <v/>
      </c>
      <c r="D101" s="80"/>
      <c r="E101" s="40"/>
      <c r="F101" s="8"/>
      <c r="G101" s="40"/>
      <c r="H101" s="81"/>
      <c r="I101" s="81"/>
      <c r="J101" s="40"/>
      <c r="K101" s="82" t="str">
        <f t="shared" si="12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81"/>
      <c r="Q101" s="81"/>
      <c r="R101" s="84" t="str">
        <f>IF(P101="","",T101*M101*LOOKUP(RIGHT($D$2,3),定数!$A$6:$A$13,定数!$B$6:$B$13))</f>
        <v/>
      </c>
      <c r="S101" s="84"/>
      <c r="T101" s="85" t="str">
        <f t="shared" si="14"/>
        <v/>
      </c>
      <c r="U101" s="85"/>
      <c r="V101" t="str">
        <f t="shared" si="17"/>
        <v/>
      </c>
      <c r="W101" t="str">
        <f t="shared" si="17"/>
        <v/>
      </c>
      <c r="X101" s="41" t="str">
        <f t="shared" si="15"/>
        <v/>
      </c>
      <c r="Y101" s="42" t="str">
        <f t="shared" si="16"/>
        <v/>
      </c>
    </row>
    <row r="102" spans="2:25" x14ac:dyDescent="0.15">
      <c r="B102" s="40">
        <v>94</v>
      </c>
      <c r="C102" s="80" t="str">
        <f t="shared" si="11"/>
        <v/>
      </c>
      <c r="D102" s="80"/>
      <c r="E102" s="40"/>
      <c r="F102" s="8"/>
      <c r="G102" s="40"/>
      <c r="H102" s="81"/>
      <c r="I102" s="81"/>
      <c r="J102" s="40"/>
      <c r="K102" s="82" t="str">
        <f t="shared" si="12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81"/>
      <c r="Q102" s="81"/>
      <c r="R102" s="84" t="str">
        <f>IF(P102="","",T102*M102*LOOKUP(RIGHT($D$2,3),定数!$A$6:$A$13,定数!$B$6:$B$13))</f>
        <v/>
      </c>
      <c r="S102" s="84"/>
      <c r="T102" s="85" t="str">
        <f t="shared" si="14"/>
        <v/>
      </c>
      <c r="U102" s="85"/>
      <c r="V102" t="str">
        <f t="shared" si="17"/>
        <v/>
      </c>
      <c r="W102" t="str">
        <f t="shared" si="17"/>
        <v/>
      </c>
      <c r="X102" s="41" t="str">
        <f t="shared" si="15"/>
        <v/>
      </c>
      <c r="Y102" s="42" t="str">
        <f t="shared" si="16"/>
        <v/>
      </c>
    </row>
    <row r="103" spans="2:25" x14ac:dyDescent="0.15">
      <c r="B103" s="40">
        <v>95</v>
      </c>
      <c r="C103" s="80" t="str">
        <f t="shared" si="11"/>
        <v/>
      </c>
      <c r="D103" s="80"/>
      <c r="E103" s="40"/>
      <c r="F103" s="8"/>
      <c r="G103" s="40"/>
      <c r="H103" s="81"/>
      <c r="I103" s="81"/>
      <c r="J103" s="40"/>
      <c r="K103" s="82" t="str">
        <f t="shared" si="12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81"/>
      <c r="Q103" s="81"/>
      <c r="R103" s="84" t="str">
        <f>IF(P103="","",T103*M103*LOOKUP(RIGHT($D$2,3),定数!$A$6:$A$13,定数!$B$6:$B$13))</f>
        <v/>
      </c>
      <c r="S103" s="84"/>
      <c r="T103" s="85" t="str">
        <f t="shared" si="14"/>
        <v/>
      </c>
      <c r="U103" s="85"/>
      <c r="V103" t="str">
        <f t="shared" si="17"/>
        <v/>
      </c>
      <c r="W103" t="str">
        <f t="shared" si="17"/>
        <v/>
      </c>
      <c r="X103" s="41" t="str">
        <f t="shared" si="15"/>
        <v/>
      </c>
      <c r="Y103" s="42" t="str">
        <f t="shared" si="16"/>
        <v/>
      </c>
    </row>
    <row r="104" spans="2:25" x14ac:dyDescent="0.15">
      <c r="B104" s="40">
        <v>96</v>
      </c>
      <c r="C104" s="80" t="str">
        <f t="shared" si="11"/>
        <v/>
      </c>
      <c r="D104" s="80"/>
      <c r="E104" s="40"/>
      <c r="F104" s="8"/>
      <c r="G104" s="40"/>
      <c r="H104" s="81"/>
      <c r="I104" s="81"/>
      <c r="J104" s="40"/>
      <c r="K104" s="82" t="str">
        <f t="shared" si="12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81"/>
      <c r="Q104" s="81"/>
      <c r="R104" s="84" t="str">
        <f>IF(P104="","",T104*M104*LOOKUP(RIGHT($D$2,3),定数!$A$6:$A$13,定数!$B$6:$B$13))</f>
        <v/>
      </c>
      <c r="S104" s="84"/>
      <c r="T104" s="85" t="str">
        <f t="shared" si="14"/>
        <v/>
      </c>
      <c r="U104" s="85"/>
      <c r="V104" t="str">
        <f t="shared" si="17"/>
        <v/>
      </c>
      <c r="W104" t="str">
        <f t="shared" si="17"/>
        <v/>
      </c>
      <c r="X104" s="41" t="str">
        <f t="shared" si="15"/>
        <v/>
      </c>
      <c r="Y104" s="42" t="str">
        <f t="shared" si="16"/>
        <v/>
      </c>
    </row>
    <row r="105" spans="2:25" x14ac:dyDescent="0.15">
      <c r="B105" s="40">
        <v>97</v>
      </c>
      <c r="C105" s="80" t="str">
        <f t="shared" si="11"/>
        <v/>
      </c>
      <c r="D105" s="80"/>
      <c r="E105" s="40"/>
      <c r="F105" s="8"/>
      <c r="G105" s="40"/>
      <c r="H105" s="81"/>
      <c r="I105" s="81"/>
      <c r="J105" s="40"/>
      <c r="K105" s="82" t="str">
        <f t="shared" si="12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81"/>
      <c r="Q105" s="81"/>
      <c r="R105" s="84" t="str">
        <f>IF(P105="","",T105*M105*LOOKUP(RIGHT($D$2,3),定数!$A$6:$A$13,定数!$B$6:$B$13))</f>
        <v/>
      </c>
      <c r="S105" s="84"/>
      <c r="T105" s="85" t="str">
        <f t="shared" si="14"/>
        <v/>
      </c>
      <c r="U105" s="85"/>
      <c r="V105" t="str">
        <f t="shared" si="17"/>
        <v/>
      </c>
      <c r="W105" t="str">
        <f t="shared" si="17"/>
        <v/>
      </c>
      <c r="X105" s="41" t="str">
        <f t="shared" si="15"/>
        <v/>
      </c>
      <c r="Y105" s="42" t="str">
        <f t="shared" si="16"/>
        <v/>
      </c>
    </row>
    <row r="106" spans="2:25" x14ac:dyDescent="0.15">
      <c r="B106" s="40">
        <v>98</v>
      </c>
      <c r="C106" s="80" t="str">
        <f t="shared" si="11"/>
        <v/>
      </c>
      <c r="D106" s="80"/>
      <c r="E106" s="40"/>
      <c r="F106" s="8"/>
      <c r="G106" s="40"/>
      <c r="H106" s="81"/>
      <c r="I106" s="81"/>
      <c r="J106" s="40"/>
      <c r="K106" s="82" t="str">
        <f t="shared" si="12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81"/>
      <c r="Q106" s="81"/>
      <c r="R106" s="84" t="str">
        <f>IF(P106="","",T106*M106*LOOKUP(RIGHT($D$2,3),定数!$A$6:$A$13,定数!$B$6:$B$13))</f>
        <v/>
      </c>
      <c r="S106" s="84"/>
      <c r="T106" s="85" t="str">
        <f t="shared" si="14"/>
        <v/>
      </c>
      <c r="U106" s="85"/>
      <c r="V106" t="str">
        <f t="shared" si="17"/>
        <v/>
      </c>
      <c r="W106" t="str">
        <f t="shared" si="17"/>
        <v/>
      </c>
      <c r="X106" s="41" t="str">
        <f t="shared" si="15"/>
        <v/>
      </c>
      <c r="Y106" s="42" t="str">
        <f t="shared" si="16"/>
        <v/>
      </c>
    </row>
    <row r="107" spans="2:25" x14ac:dyDescent="0.15">
      <c r="B107" s="40">
        <v>99</v>
      </c>
      <c r="C107" s="80" t="str">
        <f t="shared" si="11"/>
        <v/>
      </c>
      <c r="D107" s="80"/>
      <c r="E107" s="40"/>
      <c r="F107" s="8"/>
      <c r="G107" s="40"/>
      <c r="H107" s="81"/>
      <c r="I107" s="81"/>
      <c r="J107" s="40"/>
      <c r="K107" s="82" t="str">
        <f t="shared" si="12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81"/>
      <c r="Q107" s="81"/>
      <c r="R107" s="84" t="str">
        <f>IF(P107="","",T107*M107*LOOKUP(RIGHT($D$2,3),定数!$A$6:$A$13,定数!$B$6:$B$13))</f>
        <v/>
      </c>
      <c r="S107" s="84"/>
      <c r="T107" s="85" t="str">
        <f t="shared" si="14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5"/>
        <v/>
      </c>
      <c r="Y107" s="42" t="str">
        <f t="shared" si="16"/>
        <v/>
      </c>
    </row>
    <row r="108" spans="2:25" x14ac:dyDescent="0.15">
      <c r="B108" s="40">
        <v>100</v>
      </c>
      <c r="C108" s="80" t="str">
        <f t="shared" si="11"/>
        <v/>
      </c>
      <c r="D108" s="80"/>
      <c r="E108" s="40"/>
      <c r="F108" s="8"/>
      <c r="G108" s="40"/>
      <c r="H108" s="81"/>
      <c r="I108" s="81"/>
      <c r="J108" s="40"/>
      <c r="K108" s="82" t="str">
        <f t="shared" si="12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81"/>
      <c r="Q108" s="81"/>
      <c r="R108" s="84" t="str">
        <f>IF(P108="","",T108*M108*LOOKUP(RIGHT($D$2,3),定数!$A$6:$A$13,定数!$B$6:$B$13))</f>
        <v/>
      </c>
      <c r="S108" s="84"/>
      <c r="T108" s="85" t="str">
        <f t="shared" si="14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5"/>
        <v/>
      </c>
      <c r="Y108" s="42" t="str">
        <f t="shared" si="16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S3:X3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415" priority="1445" stopIfTrue="1" operator="equal">
      <formula>"買"</formula>
    </cfRule>
    <cfRule type="cellIs" dxfId="1414" priority="1446" stopIfTrue="1" operator="equal">
      <formula>"売"</formula>
    </cfRule>
  </conditionalFormatting>
  <conditionalFormatting sqref="G47:G108 G39:G45 G9:G15">
    <cfRule type="cellIs" dxfId="1413" priority="1447" stopIfTrue="1" operator="equal">
      <formula>"買"</formula>
    </cfRule>
    <cfRule type="cellIs" dxfId="1412" priority="1448" stopIfTrue="1" operator="equal">
      <formula>"売"</formula>
    </cfRule>
  </conditionalFormatting>
  <conditionalFormatting sqref="G13">
    <cfRule type="cellIs" dxfId="1411" priority="1441" stopIfTrue="1" operator="equal">
      <formula>"買"</formula>
    </cfRule>
    <cfRule type="cellIs" dxfId="1410" priority="1442" stopIfTrue="1" operator="equal">
      <formula>"売"</formula>
    </cfRule>
  </conditionalFormatting>
  <conditionalFormatting sqref="G9">
    <cfRule type="cellIs" dxfId="1409" priority="1439" stopIfTrue="1" operator="equal">
      <formula>"買"</formula>
    </cfRule>
    <cfRule type="cellIs" dxfId="1408" priority="1440" stopIfTrue="1" operator="equal">
      <formula>"売"</formula>
    </cfRule>
  </conditionalFormatting>
  <conditionalFormatting sqref="G10">
    <cfRule type="cellIs" dxfId="1407" priority="1437" stopIfTrue="1" operator="equal">
      <formula>"買"</formula>
    </cfRule>
    <cfRule type="cellIs" dxfId="1406" priority="1438" stopIfTrue="1" operator="equal">
      <formula>"売"</formula>
    </cfRule>
  </conditionalFormatting>
  <conditionalFormatting sqref="G11">
    <cfRule type="cellIs" dxfId="1405" priority="1435" stopIfTrue="1" operator="equal">
      <formula>"買"</formula>
    </cfRule>
    <cfRule type="cellIs" dxfId="1404" priority="1436" stopIfTrue="1" operator="equal">
      <formula>"売"</formula>
    </cfRule>
  </conditionalFormatting>
  <conditionalFormatting sqref="G9">
    <cfRule type="cellIs" dxfId="1403" priority="1433" stopIfTrue="1" operator="equal">
      <formula>"買"</formula>
    </cfRule>
    <cfRule type="cellIs" dxfId="1402" priority="1434" stopIfTrue="1" operator="equal">
      <formula>"売"</formula>
    </cfRule>
  </conditionalFormatting>
  <conditionalFormatting sqref="G10">
    <cfRule type="cellIs" dxfId="1401" priority="1431" stopIfTrue="1" operator="equal">
      <formula>"買"</formula>
    </cfRule>
    <cfRule type="cellIs" dxfId="1400" priority="1432" stopIfTrue="1" operator="equal">
      <formula>"売"</formula>
    </cfRule>
  </conditionalFormatting>
  <conditionalFormatting sqref="G11">
    <cfRule type="cellIs" dxfId="1399" priority="1429" stopIfTrue="1" operator="equal">
      <formula>"買"</formula>
    </cfRule>
    <cfRule type="cellIs" dxfId="1398" priority="1430" stopIfTrue="1" operator="equal">
      <formula>"売"</formula>
    </cfRule>
  </conditionalFormatting>
  <conditionalFormatting sqref="G13">
    <cfRule type="cellIs" dxfId="1397" priority="1425" stopIfTrue="1" operator="equal">
      <formula>"買"</formula>
    </cfRule>
    <cfRule type="cellIs" dxfId="1396" priority="1426" stopIfTrue="1" operator="equal">
      <formula>"売"</formula>
    </cfRule>
  </conditionalFormatting>
  <conditionalFormatting sqref="G13">
    <cfRule type="cellIs" dxfId="1395" priority="1423" stopIfTrue="1" operator="equal">
      <formula>"買"</formula>
    </cfRule>
    <cfRule type="cellIs" dxfId="1394" priority="1424" stopIfTrue="1" operator="equal">
      <formula>"売"</formula>
    </cfRule>
  </conditionalFormatting>
  <conditionalFormatting sqref="G14">
    <cfRule type="cellIs" dxfId="1393" priority="1421" stopIfTrue="1" operator="equal">
      <formula>"買"</formula>
    </cfRule>
    <cfRule type="cellIs" dxfId="1392" priority="1422" stopIfTrue="1" operator="equal">
      <formula>"売"</formula>
    </cfRule>
  </conditionalFormatting>
  <conditionalFormatting sqref="G10">
    <cfRule type="cellIs" dxfId="1391" priority="1419" stopIfTrue="1" operator="equal">
      <formula>"買"</formula>
    </cfRule>
    <cfRule type="cellIs" dxfId="1390" priority="1420" stopIfTrue="1" operator="equal">
      <formula>"売"</formula>
    </cfRule>
  </conditionalFormatting>
  <conditionalFormatting sqref="G11">
    <cfRule type="cellIs" dxfId="1389" priority="1417" stopIfTrue="1" operator="equal">
      <formula>"買"</formula>
    </cfRule>
    <cfRule type="cellIs" dxfId="1388" priority="1418" stopIfTrue="1" operator="equal">
      <formula>"売"</formula>
    </cfRule>
  </conditionalFormatting>
  <conditionalFormatting sqref="G10">
    <cfRule type="cellIs" dxfId="1387" priority="1413" stopIfTrue="1" operator="equal">
      <formula>"買"</formula>
    </cfRule>
    <cfRule type="cellIs" dxfId="1386" priority="1414" stopIfTrue="1" operator="equal">
      <formula>"売"</formula>
    </cfRule>
  </conditionalFormatting>
  <conditionalFormatting sqref="G11">
    <cfRule type="cellIs" dxfId="1385" priority="1411" stopIfTrue="1" operator="equal">
      <formula>"買"</formula>
    </cfRule>
    <cfRule type="cellIs" dxfId="1384" priority="1412" stopIfTrue="1" operator="equal">
      <formula>"売"</formula>
    </cfRule>
  </conditionalFormatting>
  <conditionalFormatting sqref="G13">
    <cfRule type="cellIs" dxfId="1383" priority="1407" stopIfTrue="1" operator="equal">
      <formula>"買"</formula>
    </cfRule>
    <cfRule type="cellIs" dxfId="1382" priority="1408" stopIfTrue="1" operator="equal">
      <formula>"売"</formula>
    </cfRule>
  </conditionalFormatting>
  <conditionalFormatting sqref="G14">
    <cfRule type="cellIs" dxfId="1381" priority="1405" stopIfTrue="1" operator="equal">
      <formula>"買"</formula>
    </cfRule>
    <cfRule type="cellIs" dxfId="1380" priority="1406" stopIfTrue="1" operator="equal">
      <formula>"売"</formula>
    </cfRule>
  </conditionalFormatting>
  <conditionalFormatting sqref="G9">
    <cfRule type="cellIs" dxfId="1379" priority="1403" stopIfTrue="1" operator="equal">
      <formula>"買"</formula>
    </cfRule>
    <cfRule type="cellIs" dxfId="1378" priority="1404" stopIfTrue="1" operator="equal">
      <formula>"売"</formula>
    </cfRule>
  </conditionalFormatting>
  <conditionalFormatting sqref="G13">
    <cfRule type="cellIs" dxfId="1377" priority="1401" stopIfTrue="1" operator="equal">
      <formula>"買"</formula>
    </cfRule>
    <cfRule type="cellIs" dxfId="1376" priority="1402" stopIfTrue="1" operator="equal">
      <formula>"売"</formula>
    </cfRule>
  </conditionalFormatting>
  <conditionalFormatting sqref="G14">
    <cfRule type="cellIs" dxfId="1375" priority="1399" stopIfTrue="1" operator="equal">
      <formula>"買"</formula>
    </cfRule>
    <cfRule type="cellIs" dxfId="1374" priority="1400" stopIfTrue="1" operator="equal">
      <formula>"売"</formula>
    </cfRule>
  </conditionalFormatting>
  <conditionalFormatting sqref="G13">
    <cfRule type="cellIs" dxfId="1373" priority="1393" stopIfTrue="1" operator="equal">
      <formula>"買"</formula>
    </cfRule>
    <cfRule type="cellIs" dxfId="1372" priority="1394" stopIfTrue="1" operator="equal">
      <formula>"売"</formula>
    </cfRule>
  </conditionalFormatting>
  <conditionalFormatting sqref="G14">
    <cfRule type="cellIs" dxfId="1371" priority="1391" stopIfTrue="1" operator="equal">
      <formula>"買"</formula>
    </cfRule>
    <cfRule type="cellIs" dxfId="1370" priority="1392" stopIfTrue="1" operator="equal">
      <formula>"売"</formula>
    </cfRule>
  </conditionalFormatting>
  <conditionalFormatting sqref="G14">
    <cfRule type="cellIs" dxfId="1369" priority="1389" stopIfTrue="1" operator="equal">
      <formula>"買"</formula>
    </cfRule>
    <cfRule type="cellIs" dxfId="1368" priority="1390" stopIfTrue="1" operator="equal">
      <formula>"売"</formula>
    </cfRule>
  </conditionalFormatting>
  <conditionalFormatting sqref="G15">
    <cfRule type="cellIs" dxfId="1367" priority="1387" stopIfTrue="1" operator="equal">
      <formula>"買"</formula>
    </cfRule>
    <cfRule type="cellIs" dxfId="1366" priority="1388" stopIfTrue="1" operator="equal">
      <formula>"売"</formula>
    </cfRule>
  </conditionalFormatting>
  <conditionalFormatting sqref="G13">
    <cfRule type="cellIs" dxfId="1365" priority="1383" stopIfTrue="1" operator="equal">
      <formula>"買"</formula>
    </cfRule>
    <cfRule type="cellIs" dxfId="1364" priority="1384" stopIfTrue="1" operator="equal">
      <formula>"売"</formula>
    </cfRule>
  </conditionalFormatting>
  <conditionalFormatting sqref="G13">
    <cfRule type="cellIs" dxfId="1363" priority="1379" stopIfTrue="1" operator="equal">
      <formula>"買"</formula>
    </cfRule>
    <cfRule type="cellIs" dxfId="1362" priority="1380" stopIfTrue="1" operator="equal">
      <formula>"売"</formula>
    </cfRule>
  </conditionalFormatting>
  <conditionalFormatting sqref="G14">
    <cfRule type="cellIs" dxfId="1361" priority="1377" stopIfTrue="1" operator="equal">
      <formula>"買"</formula>
    </cfRule>
    <cfRule type="cellIs" dxfId="1360" priority="1378" stopIfTrue="1" operator="equal">
      <formula>"売"</formula>
    </cfRule>
  </conditionalFormatting>
  <conditionalFormatting sqref="G15">
    <cfRule type="cellIs" dxfId="1359" priority="1375" stopIfTrue="1" operator="equal">
      <formula>"買"</formula>
    </cfRule>
    <cfRule type="cellIs" dxfId="1358" priority="1376" stopIfTrue="1" operator="equal">
      <formula>"売"</formula>
    </cfRule>
  </conditionalFormatting>
  <conditionalFormatting sqref="G11">
    <cfRule type="cellIs" dxfId="1357" priority="1373" stopIfTrue="1" operator="equal">
      <formula>"買"</formula>
    </cfRule>
    <cfRule type="cellIs" dxfId="1356" priority="1374" stopIfTrue="1" operator="equal">
      <formula>"売"</formula>
    </cfRule>
  </conditionalFormatting>
  <conditionalFormatting sqref="G13">
    <cfRule type="cellIs" dxfId="1355" priority="1371" stopIfTrue="1" operator="equal">
      <formula>"買"</formula>
    </cfRule>
    <cfRule type="cellIs" dxfId="1354" priority="1372" stopIfTrue="1" operator="equal">
      <formula>"売"</formula>
    </cfRule>
  </conditionalFormatting>
  <conditionalFormatting sqref="G14">
    <cfRule type="cellIs" dxfId="1353" priority="1369" stopIfTrue="1" operator="equal">
      <formula>"買"</formula>
    </cfRule>
    <cfRule type="cellIs" dxfId="1352" priority="1370" stopIfTrue="1" operator="equal">
      <formula>"売"</formula>
    </cfRule>
  </conditionalFormatting>
  <conditionalFormatting sqref="G13">
    <cfRule type="cellIs" dxfId="1351" priority="1367" stopIfTrue="1" operator="equal">
      <formula>"買"</formula>
    </cfRule>
    <cfRule type="cellIs" dxfId="1350" priority="1368" stopIfTrue="1" operator="equal">
      <formula>"売"</formula>
    </cfRule>
  </conditionalFormatting>
  <conditionalFormatting sqref="G14">
    <cfRule type="cellIs" dxfId="1349" priority="1365" stopIfTrue="1" operator="equal">
      <formula>"買"</formula>
    </cfRule>
    <cfRule type="cellIs" dxfId="1348" priority="1366" stopIfTrue="1" operator="equal">
      <formula>"売"</formula>
    </cfRule>
  </conditionalFormatting>
  <conditionalFormatting sqref="G14">
    <cfRule type="cellIs" dxfId="1347" priority="1363" stopIfTrue="1" operator="equal">
      <formula>"買"</formula>
    </cfRule>
    <cfRule type="cellIs" dxfId="1346" priority="1364" stopIfTrue="1" operator="equal">
      <formula>"売"</formula>
    </cfRule>
  </conditionalFormatting>
  <conditionalFormatting sqref="G15">
    <cfRule type="cellIs" dxfId="1345" priority="1361" stopIfTrue="1" operator="equal">
      <formula>"買"</formula>
    </cfRule>
    <cfRule type="cellIs" dxfId="1344" priority="1362" stopIfTrue="1" operator="equal">
      <formula>"売"</formula>
    </cfRule>
  </conditionalFormatting>
  <conditionalFormatting sqref="G13">
    <cfRule type="cellIs" dxfId="1343" priority="1359" stopIfTrue="1" operator="equal">
      <formula>"買"</formula>
    </cfRule>
    <cfRule type="cellIs" dxfId="1342" priority="1360" stopIfTrue="1" operator="equal">
      <formula>"売"</formula>
    </cfRule>
  </conditionalFormatting>
  <conditionalFormatting sqref="G13">
    <cfRule type="cellIs" dxfId="1341" priority="1357" stopIfTrue="1" operator="equal">
      <formula>"買"</formula>
    </cfRule>
    <cfRule type="cellIs" dxfId="1340" priority="1358" stopIfTrue="1" operator="equal">
      <formula>"売"</formula>
    </cfRule>
  </conditionalFormatting>
  <conditionalFormatting sqref="G14">
    <cfRule type="cellIs" dxfId="1339" priority="1355" stopIfTrue="1" operator="equal">
      <formula>"買"</formula>
    </cfRule>
    <cfRule type="cellIs" dxfId="1338" priority="1356" stopIfTrue="1" operator="equal">
      <formula>"売"</formula>
    </cfRule>
  </conditionalFormatting>
  <conditionalFormatting sqref="G15">
    <cfRule type="cellIs" dxfId="1337" priority="1353" stopIfTrue="1" operator="equal">
      <formula>"買"</formula>
    </cfRule>
    <cfRule type="cellIs" dxfId="1336" priority="1354" stopIfTrue="1" operator="equal">
      <formula>"売"</formula>
    </cfRule>
  </conditionalFormatting>
  <conditionalFormatting sqref="G14">
    <cfRule type="cellIs" dxfId="1335" priority="1351" stopIfTrue="1" operator="equal">
      <formula>"買"</formula>
    </cfRule>
    <cfRule type="cellIs" dxfId="1334" priority="1352" stopIfTrue="1" operator="equal">
      <formula>"売"</formula>
    </cfRule>
  </conditionalFormatting>
  <conditionalFormatting sqref="G15">
    <cfRule type="cellIs" dxfId="1333" priority="1349" stopIfTrue="1" operator="equal">
      <formula>"買"</formula>
    </cfRule>
    <cfRule type="cellIs" dxfId="1332" priority="1350" stopIfTrue="1" operator="equal">
      <formula>"売"</formula>
    </cfRule>
  </conditionalFormatting>
  <conditionalFormatting sqref="G13">
    <cfRule type="cellIs" dxfId="1331" priority="1347" stopIfTrue="1" operator="equal">
      <formula>"買"</formula>
    </cfRule>
    <cfRule type="cellIs" dxfId="1330" priority="1348" stopIfTrue="1" operator="equal">
      <formula>"売"</formula>
    </cfRule>
  </conditionalFormatting>
  <conditionalFormatting sqref="G13">
    <cfRule type="cellIs" dxfId="1329" priority="1345" stopIfTrue="1" operator="equal">
      <formula>"買"</formula>
    </cfRule>
    <cfRule type="cellIs" dxfId="1328" priority="1346" stopIfTrue="1" operator="equal">
      <formula>"売"</formula>
    </cfRule>
  </conditionalFormatting>
  <conditionalFormatting sqref="G14">
    <cfRule type="cellIs" dxfId="1327" priority="1343" stopIfTrue="1" operator="equal">
      <formula>"買"</formula>
    </cfRule>
    <cfRule type="cellIs" dxfId="1326" priority="1344" stopIfTrue="1" operator="equal">
      <formula>"売"</formula>
    </cfRule>
  </conditionalFormatting>
  <conditionalFormatting sqref="G15">
    <cfRule type="cellIs" dxfId="1325" priority="1341" stopIfTrue="1" operator="equal">
      <formula>"買"</formula>
    </cfRule>
    <cfRule type="cellIs" dxfId="1324" priority="1342" stopIfTrue="1" operator="equal">
      <formula>"売"</formula>
    </cfRule>
  </conditionalFormatting>
  <conditionalFormatting sqref="G15">
    <cfRule type="cellIs" dxfId="1323" priority="1339" stopIfTrue="1" operator="equal">
      <formula>"買"</formula>
    </cfRule>
    <cfRule type="cellIs" dxfId="1322" priority="1340" stopIfTrue="1" operator="equal">
      <formula>"売"</formula>
    </cfRule>
  </conditionalFormatting>
  <conditionalFormatting sqref="G13">
    <cfRule type="cellIs" dxfId="1321" priority="1335" stopIfTrue="1" operator="equal">
      <formula>"買"</formula>
    </cfRule>
    <cfRule type="cellIs" dxfId="1320" priority="1336" stopIfTrue="1" operator="equal">
      <formula>"売"</formula>
    </cfRule>
  </conditionalFormatting>
  <conditionalFormatting sqref="G14">
    <cfRule type="cellIs" dxfId="1319" priority="1333" stopIfTrue="1" operator="equal">
      <formula>"買"</formula>
    </cfRule>
    <cfRule type="cellIs" dxfId="1318" priority="1334" stopIfTrue="1" operator="equal">
      <formula>"売"</formula>
    </cfRule>
  </conditionalFormatting>
  <conditionalFormatting sqref="G13">
    <cfRule type="cellIs" dxfId="1317" priority="1331" stopIfTrue="1" operator="equal">
      <formula>"買"</formula>
    </cfRule>
    <cfRule type="cellIs" dxfId="1316" priority="1332" stopIfTrue="1" operator="equal">
      <formula>"売"</formula>
    </cfRule>
  </conditionalFormatting>
  <conditionalFormatting sqref="G14">
    <cfRule type="cellIs" dxfId="1315" priority="1329" stopIfTrue="1" operator="equal">
      <formula>"買"</formula>
    </cfRule>
    <cfRule type="cellIs" dxfId="1314" priority="1330" stopIfTrue="1" operator="equal">
      <formula>"売"</formula>
    </cfRule>
  </conditionalFormatting>
  <conditionalFormatting sqref="G15">
    <cfRule type="cellIs" dxfId="1313" priority="1327" stopIfTrue="1" operator="equal">
      <formula>"買"</formula>
    </cfRule>
    <cfRule type="cellIs" dxfId="1312" priority="1328" stopIfTrue="1" operator="equal">
      <formula>"売"</formula>
    </cfRule>
  </conditionalFormatting>
  <conditionalFormatting sqref="G9">
    <cfRule type="cellIs" dxfId="1311" priority="1319" stopIfTrue="1" operator="equal">
      <formula>"買"</formula>
    </cfRule>
    <cfRule type="cellIs" dxfId="1310" priority="1320" stopIfTrue="1" operator="equal">
      <formula>"売"</formula>
    </cfRule>
  </conditionalFormatting>
  <conditionalFormatting sqref="G9">
    <cfRule type="cellIs" dxfId="1309" priority="1317" stopIfTrue="1" operator="equal">
      <formula>"買"</formula>
    </cfRule>
    <cfRule type="cellIs" dxfId="1308" priority="1318" stopIfTrue="1" operator="equal">
      <formula>"売"</formula>
    </cfRule>
  </conditionalFormatting>
  <conditionalFormatting sqref="G9">
    <cfRule type="cellIs" dxfId="1307" priority="1315" stopIfTrue="1" operator="equal">
      <formula>"買"</formula>
    </cfRule>
    <cfRule type="cellIs" dxfId="1306" priority="1316" stopIfTrue="1" operator="equal">
      <formula>"売"</formula>
    </cfRule>
  </conditionalFormatting>
  <conditionalFormatting sqref="G9">
    <cfRule type="cellIs" dxfId="1305" priority="1313" stopIfTrue="1" operator="equal">
      <formula>"買"</formula>
    </cfRule>
    <cfRule type="cellIs" dxfId="1304" priority="1314" stopIfTrue="1" operator="equal">
      <formula>"売"</formula>
    </cfRule>
  </conditionalFormatting>
  <conditionalFormatting sqref="G11">
    <cfRule type="cellIs" dxfId="1303" priority="1311" stopIfTrue="1" operator="equal">
      <formula>"買"</formula>
    </cfRule>
    <cfRule type="cellIs" dxfId="1302" priority="1312" stopIfTrue="1" operator="equal">
      <formula>"売"</formula>
    </cfRule>
  </conditionalFormatting>
  <conditionalFormatting sqref="G11">
    <cfRule type="cellIs" dxfId="1301" priority="1309" stopIfTrue="1" operator="equal">
      <formula>"買"</formula>
    </cfRule>
    <cfRule type="cellIs" dxfId="1300" priority="1310" stopIfTrue="1" operator="equal">
      <formula>"売"</formula>
    </cfRule>
  </conditionalFormatting>
  <conditionalFormatting sqref="G11">
    <cfRule type="cellIs" dxfId="1299" priority="1307" stopIfTrue="1" operator="equal">
      <formula>"買"</formula>
    </cfRule>
    <cfRule type="cellIs" dxfId="1298" priority="1308" stopIfTrue="1" operator="equal">
      <formula>"売"</formula>
    </cfRule>
  </conditionalFormatting>
  <conditionalFormatting sqref="G11">
    <cfRule type="cellIs" dxfId="1297" priority="1303" stopIfTrue="1" operator="equal">
      <formula>"買"</formula>
    </cfRule>
    <cfRule type="cellIs" dxfId="1296" priority="1304" stopIfTrue="1" operator="equal">
      <formula>"売"</formula>
    </cfRule>
  </conditionalFormatting>
  <conditionalFormatting sqref="G11">
    <cfRule type="cellIs" dxfId="1295" priority="1299" stopIfTrue="1" operator="equal">
      <formula>"買"</formula>
    </cfRule>
    <cfRule type="cellIs" dxfId="1294" priority="1300" stopIfTrue="1" operator="equal">
      <formula>"売"</formula>
    </cfRule>
  </conditionalFormatting>
  <conditionalFormatting sqref="G11">
    <cfRule type="cellIs" dxfId="1293" priority="1295" stopIfTrue="1" operator="equal">
      <formula>"買"</formula>
    </cfRule>
    <cfRule type="cellIs" dxfId="1292" priority="1296" stopIfTrue="1" operator="equal">
      <formula>"売"</formula>
    </cfRule>
  </conditionalFormatting>
  <conditionalFormatting sqref="G13">
    <cfRule type="cellIs" dxfId="1291" priority="1289" stopIfTrue="1" operator="equal">
      <formula>"買"</formula>
    </cfRule>
    <cfRule type="cellIs" dxfId="1290" priority="1290" stopIfTrue="1" operator="equal">
      <formula>"売"</formula>
    </cfRule>
  </conditionalFormatting>
  <conditionalFormatting sqref="G11">
    <cfRule type="cellIs" dxfId="1289" priority="1287" stopIfTrue="1" operator="equal">
      <formula>"買"</formula>
    </cfRule>
    <cfRule type="cellIs" dxfId="1288" priority="1288" stopIfTrue="1" operator="equal">
      <formula>"売"</formula>
    </cfRule>
  </conditionalFormatting>
  <conditionalFormatting sqref="G11">
    <cfRule type="cellIs" dxfId="1287" priority="1285" stopIfTrue="1" operator="equal">
      <formula>"買"</formula>
    </cfRule>
    <cfRule type="cellIs" dxfId="1286" priority="1286" stopIfTrue="1" operator="equal">
      <formula>"売"</formula>
    </cfRule>
  </conditionalFormatting>
  <conditionalFormatting sqref="G13">
    <cfRule type="cellIs" dxfId="1285" priority="1281" stopIfTrue="1" operator="equal">
      <formula>"買"</formula>
    </cfRule>
    <cfRule type="cellIs" dxfId="1284" priority="1282" stopIfTrue="1" operator="equal">
      <formula>"売"</formula>
    </cfRule>
  </conditionalFormatting>
  <conditionalFormatting sqref="G11">
    <cfRule type="cellIs" dxfId="1283" priority="1279" stopIfTrue="1" operator="equal">
      <formula>"買"</formula>
    </cfRule>
    <cfRule type="cellIs" dxfId="1282" priority="1280" stopIfTrue="1" operator="equal">
      <formula>"売"</formula>
    </cfRule>
  </conditionalFormatting>
  <conditionalFormatting sqref="G11">
    <cfRule type="cellIs" dxfId="1281" priority="1275" stopIfTrue="1" operator="equal">
      <formula>"買"</formula>
    </cfRule>
    <cfRule type="cellIs" dxfId="1280" priority="1276" stopIfTrue="1" operator="equal">
      <formula>"売"</formula>
    </cfRule>
  </conditionalFormatting>
  <conditionalFormatting sqref="G13">
    <cfRule type="cellIs" dxfId="1279" priority="1269" stopIfTrue="1" operator="equal">
      <formula>"買"</formula>
    </cfRule>
    <cfRule type="cellIs" dxfId="1278" priority="1270" stopIfTrue="1" operator="equal">
      <formula>"売"</formula>
    </cfRule>
  </conditionalFormatting>
  <conditionalFormatting sqref="G11">
    <cfRule type="cellIs" dxfId="1277" priority="1267" stopIfTrue="1" operator="equal">
      <formula>"買"</formula>
    </cfRule>
    <cfRule type="cellIs" dxfId="1276" priority="1268" stopIfTrue="1" operator="equal">
      <formula>"売"</formula>
    </cfRule>
  </conditionalFormatting>
  <conditionalFormatting sqref="G11">
    <cfRule type="cellIs" dxfId="1275" priority="1265" stopIfTrue="1" operator="equal">
      <formula>"買"</formula>
    </cfRule>
    <cfRule type="cellIs" dxfId="1274" priority="1266" stopIfTrue="1" operator="equal">
      <formula>"売"</formula>
    </cfRule>
  </conditionalFormatting>
  <conditionalFormatting sqref="G13">
    <cfRule type="cellIs" dxfId="1273" priority="1261" stopIfTrue="1" operator="equal">
      <formula>"買"</formula>
    </cfRule>
    <cfRule type="cellIs" dxfId="1272" priority="1262" stopIfTrue="1" operator="equal">
      <formula>"売"</formula>
    </cfRule>
  </conditionalFormatting>
  <conditionalFormatting sqref="G13">
    <cfRule type="cellIs" dxfId="1271" priority="1257" stopIfTrue="1" operator="equal">
      <formula>"買"</formula>
    </cfRule>
    <cfRule type="cellIs" dxfId="1270" priority="1258" stopIfTrue="1" operator="equal">
      <formula>"売"</formula>
    </cfRule>
  </conditionalFormatting>
  <conditionalFormatting sqref="G11">
    <cfRule type="cellIs" dxfId="1269" priority="1255" stopIfTrue="1" operator="equal">
      <formula>"買"</formula>
    </cfRule>
    <cfRule type="cellIs" dxfId="1268" priority="1256" stopIfTrue="1" operator="equal">
      <formula>"売"</formula>
    </cfRule>
  </conditionalFormatting>
  <conditionalFormatting sqref="G11">
    <cfRule type="cellIs" dxfId="1267" priority="1253" stopIfTrue="1" operator="equal">
      <formula>"買"</formula>
    </cfRule>
    <cfRule type="cellIs" dxfId="1266" priority="1254" stopIfTrue="1" operator="equal">
      <formula>"売"</formula>
    </cfRule>
  </conditionalFormatting>
  <conditionalFormatting sqref="G13">
    <cfRule type="cellIs" dxfId="1265" priority="1249" stopIfTrue="1" operator="equal">
      <formula>"買"</formula>
    </cfRule>
    <cfRule type="cellIs" dxfId="1264" priority="1250" stopIfTrue="1" operator="equal">
      <formula>"売"</formula>
    </cfRule>
  </conditionalFormatting>
  <conditionalFormatting sqref="G13">
    <cfRule type="cellIs" dxfId="1263" priority="1247" stopIfTrue="1" operator="equal">
      <formula>"買"</formula>
    </cfRule>
    <cfRule type="cellIs" dxfId="1262" priority="1248" stopIfTrue="1" operator="equal">
      <formula>"売"</formula>
    </cfRule>
  </conditionalFormatting>
  <conditionalFormatting sqref="G14">
    <cfRule type="cellIs" dxfId="1261" priority="1245" stopIfTrue="1" operator="equal">
      <formula>"買"</formula>
    </cfRule>
    <cfRule type="cellIs" dxfId="1260" priority="1246" stopIfTrue="1" operator="equal">
      <formula>"売"</formula>
    </cfRule>
  </conditionalFormatting>
  <conditionalFormatting sqref="G11">
    <cfRule type="cellIs" dxfId="1259" priority="1243" stopIfTrue="1" operator="equal">
      <formula>"買"</formula>
    </cfRule>
    <cfRule type="cellIs" dxfId="1258" priority="1244" stopIfTrue="1" operator="equal">
      <formula>"売"</formula>
    </cfRule>
  </conditionalFormatting>
  <conditionalFormatting sqref="G11">
    <cfRule type="cellIs" dxfId="1257" priority="1239" stopIfTrue="1" operator="equal">
      <formula>"買"</formula>
    </cfRule>
    <cfRule type="cellIs" dxfId="1256" priority="1240" stopIfTrue="1" operator="equal">
      <formula>"売"</formula>
    </cfRule>
  </conditionalFormatting>
  <conditionalFormatting sqref="G13">
    <cfRule type="cellIs" dxfId="1255" priority="1235" stopIfTrue="1" operator="equal">
      <formula>"買"</formula>
    </cfRule>
    <cfRule type="cellIs" dxfId="1254" priority="1236" stopIfTrue="1" operator="equal">
      <formula>"売"</formula>
    </cfRule>
  </conditionalFormatting>
  <conditionalFormatting sqref="G14">
    <cfRule type="cellIs" dxfId="1253" priority="1233" stopIfTrue="1" operator="equal">
      <formula>"買"</formula>
    </cfRule>
    <cfRule type="cellIs" dxfId="1252" priority="1234" stopIfTrue="1" operator="equal">
      <formula>"売"</formula>
    </cfRule>
  </conditionalFormatting>
  <conditionalFormatting sqref="G11">
    <cfRule type="cellIs" dxfId="1251" priority="1231" stopIfTrue="1" operator="equal">
      <formula>"買"</formula>
    </cfRule>
    <cfRule type="cellIs" dxfId="1250" priority="1232" stopIfTrue="1" operator="equal">
      <formula>"売"</formula>
    </cfRule>
  </conditionalFormatting>
  <conditionalFormatting sqref="G9">
    <cfRule type="cellIs" dxfId="1249" priority="1227" stopIfTrue="1" operator="equal">
      <formula>"買"</formula>
    </cfRule>
    <cfRule type="cellIs" dxfId="1248" priority="1228" stopIfTrue="1" operator="equal">
      <formula>"売"</formula>
    </cfRule>
  </conditionalFormatting>
  <conditionalFormatting sqref="G10">
    <cfRule type="cellIs" dxfId="1247" priority="1225" stopIfTrue="1" operator="equal">
      <formula>"買"</formula>
    </cfRule>
    <cfRule type="cellIs" dxfId="1246" priority="1226" stopIfTrue="1" operator="equal">
      <formula>"売"</formula>
    </cfRule>
  </conditionalFormatting>
  <conditionalFormatting sqref="G9">
    <cfRule type="cellIs" dxfId="1245" priority="1223" stopIfTrue="1" operator="equal">
      <formula>"買"</formula>
    </cfRule>
    <cfRule type="cellIs" dxfId="1244" priority="1224" stopIfTrue="1" operator="equal">
      <formula>"売"</formula>
    </cfRule>
  </conditionalFormatting>
  <conditionalFormatting sqref="G10">
    <cfRule type="cellIs" dxfId="1243" priority="1221" stopIfTrue="1" operator="equal">
      <formula>"買"</formula>
    </cfRule>
    <cfRule type="cellIs" dxfId="1242" priority="1222" stopIfTrue="1" operator="equal">
      <formula>"売"</formula>
    </cfRule>
  </conditionalFormatting>
  <conditionalFormatting sqref="G11">
    <cfRule type="cellIs" dxfId="1241" priority="1219" stopIfTrue="1" operator="equal">
      <formula>"買"</formula>
    </cfRule>
    <cfRule type="cellIs" dxfId="1240" priority="1220" stopIfTrue="1" operator="equal">
      <formula>"売"</formula>
    </cfRule>
  </conditionalFormatting>
  <conditionalFormatting sqref="G13">
    <cfRule type="cellIs" dxfId="1239" priority="1213" stopIfTrue="1" operator="equal">
      <formula>"買"</formula>
    </cfRule>
    <cfRule type="cellIs" dxfId="1238" priority="1214" stopIfTrue="1" operator="equal">
      <formula>"売"</formula>
    </cfRule>
  </conditionalFormatting>
  <conditionalFormatting sqref="G9">
    <cfRule type="cellIs" dxfId="1237" priority="1211" stopIfTrue="1" operator="equal">
      <formula>"買"</formula>
    </cfRule>
    <cfRule type="cellIs" dxfId="1236" priority="1212" stopIfTrue="1" operator="equal">
      <formula>"売"</formula>
    </cfRule>
  </conditionalFormatting>
  <conditionalFormatting sqref="G10">
    <cfRule type="cellIs" dxfId="1235" priority="1209" stopIfTrue="1" operator="equal">
      <formula>"買"</formula>
    </cfRule>
    <cfRule type="cellIs" dxfId="1234" priority="1210" stopIfTrue="1" operator="equal">
      <formula>"売"</formula>
    </cfRule>
  </conditionalFormatting>
  <conditionalFormatting sqref="G11">
    <cfRule type="cellIs" dxfId="1233" priority="1207" stopIfTrue="1" operator="equal">
      <formula>"買"</formula>
    </cfRule>
    <cfRule type="cellIs" dxfId="1232" priority="1208" stopIfTrue="1" operator="equal">
      <formula>"売"</formula>
    </cfRule>
  </conditionalFormatting>
  <conditionalFormatting sqref="G9">
    <cfRule type="cellIs" dxfId="1231" priority="1205" stopIfTrue="1" operator="equal">
      <formula>"買"</formula>
    </cfRule>
    <cfRule type="cellIs" dxfId="1230" priority="1206" stopIfTrue="1" operator="equal">
      <formula>"売"</formula>
    </cfRule>
  </conditionalFormatting>
  <conditionalFormatting sqref="G10">
    <cfRule type="cellIs" dxfId="1229" priority="1203" stopIfTrue="1" operator="equal">
      <formula>"買"</formula>
    </cfRule>
    <cfRule type="cellIs" dxfId="1228" priority="1204" stopIfTrue="1" operator="equal">
      <formula>"売"</formula>
    </cfRule>
  </conditionalFormatting>
  <conditionalFormatting sqref="G11">
    <cfRule type="cellIs" dxfId="1227" priority="1201" stopIfTrue="1" operator="equal">
      <formula>"買"</formula>
    </cfRule>
    <cfRule type="cellIs" dxfId="1226" priority="1202" stopIfTrue="1" operator="equal">
      <formula>"売"</formula>
    </cfRule>
  </conditionalFormatting>
  <conditionalFormatting sqref="G13">
    <cfRule type="cellIs" dxfId="1225" priority="1197" stopIfTrue="1" operator="equal">
      <formula>"買"</formula>
    </cfRule>
    <cfRule type="cellIs" dxfId="1224" priority="1198" stopIfTrue="1" operator="equal">
      <formula>"売"</formula>
    </cfRule>
  </conditionalFormatting>
  <conditionalFormatting sqref="G13">
    <cfRule type="cellIs" dxfId="1223" priority="1193" stopIfTrue="1" operator="equal">
      <formula>"買"</formula>
    </cfRule>
    <cfRule type="cellIs" dxfId="1222" priority="1194" stopIfTrue="1" operator="equal">
      <formula>"売"</formula>
    </cfRule>
  </conditionalFormatting>
  <conditionalFormatting sqref="G11">
    <cfRule type="cellIs" dxfId="1221" priority="1191" stopIfTrue="1" operator="equal">
      <formula>"買"</formula>
    </cfRule>
    <cfRule type="cellIs" dxfId="1220" priority="1192" stopIfTrue="1" operator="equal">
      <formula>"売"</formula>
    </cfRule>
  </conditionalFormatting>
  <conditionalFormatting sqref="G11">
    <cfRule type="cellIs" dxfId="1219" priority="1189" stopIfTrue="1" operator="equal">
      <formula>"買"</formula>
    </cfRule>
    <cfRule type="cellIs" dxfId="1218" priority="1190" stopIfTrue="1" operator="equal">
      <formula>"売"</formula>
    </cfRule>
  </conditionalFormatting>
  <conditionalFormatting sqref="G13">
    <cfRule type="cellIs" dxfId="1217" priority="1185" stopIfTrue="1" operator="equal">
      <formula>"買"</formula>
    </cfRule>
    <cfRule type="cellIs" dxfId="1216" priority="1186" stopIfTrue="1" operator="equal">
      <formula>"売"</formula>
    </cfRule>
  </conditionalFormatting>
  <conditionalFormatting sqref="G13">
    <cfRule type="cellIs" dxfId="1215" priority="1183" stopIfTrue="1" operator="equal">
      <formula>"買"</formula>
    </cfRule>
    <cfRule type="cellIs" dxfId="1214" priority="1184" stopIfTrue="1" operator="equal">
      <formula>"売"</formula>
    </cfRule>
  </conditionalFormatting>
  <conditionalFormatting sqref="G11">
    <cfRule type="cellIs" dxfId="1213" priority="1181" stopIfTrue="1" operator="equal">
      <formula>"買"</formula>
    </cfRule>
    <cfRule type="cellIs" dxfId="1212" priority="1182" stopIfTrue="1" operator="equal">
      <formula>"売"</formula>
    </cfRule>
  </conditionalFormatting>
  <conditionalFormatting sqref="G11">
    <cfRule type="cellIs" dxfId="1211" priority="1177" stopIfTrue="1" operator="equal">
      <formula>"買"</formula>
    </cfRule>
    <cfRule type="cellIs" dxfId="1210" priority="1178" stopIfTrue="1" operator="equal">
      <formula>"売"</formula>
    </cfRule>
  </conditionalFormatting>
  <conditionalFormatting sqref="G13">
    <cfRule type="cellIs" dxfId="1209" priority="1173" stopIfTrue="1" operator="equal">
      <formula>"買"</formula>
    </cfRule>
    <cfRule type="cellIs" dxfId="1208" priority="1174" stopIfTrue="1" operator="equal">
      <formula>"売"</formula>
    </cfRule>
  </conditionalFormatting>
  <conditionalFormatting sqref="G10">
    <cfRule type="cellIs" dxfId="1207" priority="1171" stopIfTrue="1" operator="equal">
      <formula>"買"</formula>
    </cfRule>
    <cfRule type="cellIs" dxfId="1206" priority="1172" stopIfTrue="1" operator="equal">
      <formula>"売"</formula>
    </cfRule>
  </conditionalFormatting>
  <conditionalFormatting sqref="G13">
    <cfRule type="cellIs" dxfId="1205" priority="1167" stopIfTrue="1" operator="equal">
      <formula>"買"</formula>
    </cfRule>
    <cfRule type="cellIs" dxfId="1204" priority="1168" stopIfTrue="1" operator="equal">
      <formula>"売"</formula>
    </cfRule>
  </conditionalFormatting>
  <conditionalFormatting sqref="G13">
    <cfRule type="cellIs" dxfId="1203" priority="1163" stopIfTrue="1" operator="equal">
      <formula>"買"</formula>
    </cfRule>
    <cfRule type="cellIs" dxfId="1202" priority="1164" stopIfTrue="1" operator="equal">
      <formula>"売"</formula>
    </cfRule>
  </conditionalFormatting>
  <conditionalFormatting sqref="G13">
    <cfRule type="cellIs" dxfId="1201" priority="1161" stopIfTrue="1" operator="equal">
      <formula>"買"</formula>
    </cfRule>
    <cfRule type="cellIs" dxfId="1200" priority="1162" stopIfTrue="1" operator="equal">
      <formula>"売"</formula>
    </cfRule>
  </conditionalFormatting>
  <conditionalFormatting sqref="G13">
    <cfRule type="cellIs" dxfId="1199" priority="1155" stopIfTrue="1" operator="equal">
      <formula>"買"</formula>
    </cfRule>
    <cfRule type="cellIs" dxfId="1198" priority="1156" stopIfTrue="1" operator="equal">
      <formula>"売"</formula>
    </cfRule>
  </conditionalFormatting>
  <conditionalFormatting sqref="G13">
    <cfRule type="cellIs" dxfId="1197" priority="1153" stopIfTrue="1" operator="equal">
      <formula>"買"</formula>
    </cfRule>
    <cfRule type="cellIs" dxfId="1196" priority="1154" stopIfTrue="1" operator="equal">
      <formula>"売"</formula>
    </cfRule>
  </conditionalFormatting>
  <conditionalFormatting sqref="G13">
    <cfRule type="cellIs" dxfId="1195" priority="1147" stopIfTrue="1" operator="equal">
      <formula>"買"</formula>
    </cfRule>
    <cfRule type="cellIs" dxfId="1194" priority="1148" stopIfTrue="1" operator="equal">
      <formula>"売"</formula>
    </cfRule>
  </conditionalFormatting>
  <conditionalFormatting sqref="G13">
    <cfRule type="cellIs" dxfId="1193" priority="1143" stopIfTrue="1" operator="equal">
      <formula>"買"</formula>
    </cfRule>
    <cfRule type="cellIs" dxfId="1192" priority="1144" stopIfTrue="1" operator="equal">
      <formula>"売"</formula>
    </cfRule>
  </conditionalFormatting>
  <conditionalFormatting sqref="G13">
    <cfRule type="cellIs" dxfId="1191" priority="1139" stopIfTrue="1" operator="equal">
      <formula>"買"</formula>
    </cfRule>
    <cfRule type="cellIs" dxfId="1190" priority="1140" stopIfTrue="1" operator="equal">
      <formula>"売"</formula>
    </cfRule>
  </conditionalFormatting>
  <conditionalFormatting sqref="G11">
    <cfRule type="cellIs" dxfId="1189" priority="1137" stopIfTrue="1" operator="equal">
      <formula>"買"</formula>
    </cfRule>
    <cfRule type="cellIs" dxfId="1188" priority="1138" stopIfTrue="1" operator="equal">
      <formula>"売"</formula>
    </cfRule>
  </conditionalFormatting>
  <conditionalFormatting sqref="G11">
    <cfRule type="cellIs" dxfId="1187" priority="1135" stopIfTrue="1" operator="equal">
      <formula>"買"</formula>
    </cfRule>
    <cfRule type="cellIs" dxfId="1186" priority="1136" stopIfTrue="1" operator="equal">
      <formula>"売"</formula>
    </cfRule>
  </conditionalFormatting>
  <conditionalFormatting sqref="G10">
    <cfRule type="cellIs" dxfId="1185" priority="1133" stopIfTrue="1" operator="equal">
      <formula>"買"</formula>
    </cfRule>
    <cfRule type="cellIs" dxfId="1184" priority="1134" stopIfTrue="1" operator="equal">
      <formula>"売"</formula>
    </cfRule>
  </conditionalFormatting>
  <conditionalFormatting sqref="G10">
    <cfRule type="cellIs" dxfId="1183" priority="1131" stopIfTrue="1" operator="equal">
      <formula>"買"</formula>
    </cfRule>
    <cfRule type="cellIs" dxfId="1182" priority="1132" stopIfTrue="1" operator="equal">
      <formula>"売"</formula>
    </cfRule>
  </conditionalFormatting>
  <conditionalFormatting sqref="G10">
    <cfRule type="cellIs" dxfId="1181" priority="1129" stopIfTrue="1" operator="equal">
      <formula>"買"</formula>
    </cfRule>
    <cfRule type="cellIs" dxfId="1180" priority="1130" stopIfTrue="1" operator="equal">
      <formula>"売"</formula>
    </cfRule>
  </conditionalFormatting>
  <conditionalFormatting sqref="G11">
    <cfRule type="cellIs" dxfId="1179" priority="1127" stopIfTrue="1" operator="equal">
      <formula>"買"</formula>
    </cfRule>
    <cfRule type="cellIs" dxfId="1178" priority="1128" stopIfTrue="1" operator="equal">
      <formula>"売"</formula>
    </cfRule>
  </conditionalFormatting>
  <conditionalFormatting sqref="G10">
    <cfRule type="cellIs" dxfId="1177" priority="1125" stopIfTrue="1" operator="equal">
      <formula>"買"</formula>
    </cfRule>
    <cfRule type="cellIs" dxfId="1176" priority="1126" stopIfTrue="1" operator="equal">
      <formula>"売"</formula>
    </cfRule>
  </conditionalFormatting>
  <conditionalFormatting sqref="G11">
    <cfRule type="cellIs" dxfId="1175" priority="1123" stopIfTrue="1" operator="equal">
      <formula>"買"</formula>
    </cfRule>
    <cfRule type="cellIs" dxfId="1174" priority="1124" stopIfTrue="1" operator="equal">
      <formula>"売"</formula>
    </cfRule>
  </conditionalFormatting>
  <conditionalFormatting sqref="G10">
    <cfRule type="cellIs" dxfId="1173" priority="1121" stopIfTrue="1" operator="equal">
      <formula>"買"</formula>
    </cfRule>
    <cfRule type="cellIs" dxfId="1172" priority="1122" stopIfTrue="1" operator="equal">
      <formula>"売"</formula>
    </cfRule>
  </conditionalFormatting>
  <conditionalFormatting sqref="G11">
    <cfRule type="cellIs" dxfId="1171" priority="1119" stopIfTrue="1" operator="equal">
      <formula>"買"</formula>
    </cfRule>
    <cfRule type="cellIs" dxfId="1170" priority="1120" stopIfTrue="1" operator="equal">
      <formula>"売"</formula>
    </cfRule>
  </conditionalFormatting>
  <conditionalFormatting sqref="G10">
    <cfRule type="cellIs" dxfId="1169" priority="1117" stopIfTrue="1" operator="equal">
      <formula>"買"</formula>
    </cfRule>
    <cfRule type="cellIs" dxfId="1168" priority="1118" stopIfTrue="1" operator="equal">
      <formula>"売"</formula>
    </cfRule>
  </conditionalFormatting>
  <conditionalFormatting sqref="G11">
    <cfRule type="cellIs" dxfId="1167" priority="1115" stopIfTrue="1" operator="equal">
      <formula>"買"</formula>
    </cfRule>
    <cfRule type="cellIs" dxfId="1166" priority="1116" stopIfTrue="1" operator="equal">
      <formula>"売"</formula>
    </cfRule>
  </conditionalFormatting>
  <conditionalFormatting sqref="G11">
    <cfRule type="cellIs" dxfId="1165" priority="1113" stopIfTrue="1" operator="equal">
      <formula>"買"</formula>
    </cfRule>
    <cfRule type="cellIs" dxfId="1164" priority="1114" stopIfTrue="1" operator="equal">
      <formula>"売"</formula>
    </cfRule>
  </conditionalFormatting>
  <conditionalFormatting sqref="G10">
    <cfRule type="cellIs" dxfId="1163" priority="1109" stopIfTrue="1" operator="equal">
      <formula>"買"</formula>
    </cfRule>
    <cfRule type="cellIs" dxfId="1162" priority="1110" stopIfTrue="1" operator="equal">
      <formula>"売"</formula>
    </cfRule>
  </conditionalFormatting>
  <conditionalFormatting sqref="G10">
    <cfRule type="cellIs" dxfId="1161" priority="1107" stopIfTrue="1" operator="equal">
      <formula>"買"</formula>
    </cfRule>
    <cfRule type="cellIs" dxfId="1160" priority="1108" stopIfTrue="1" operator="equal">
      <formula>"売"</formula>
    </cfRule>
  </conditionalFormatting>
  <conditionalFormatting sqref="G11">
    <cfRule type="cellIs" dxfId="1159" priority="1105" stopIfTrue="1" operator="equal">
      <formula>"買"</formula>
    </cfRule>
    <cfRule type="cellIs" dxfId="1158" priority="1106" stopIfTrue="1" operator="equal">
      <formula>"売"</formula>
    </cfRule>
  </conditionalFormatting>
  <conditionalFormatting sqref="G10">
    <cfRule type="cellIs" dxfId="1157" priority="1101" stopIfTrue="1" operator="equal">
      <formula>"買"</formula>
    </cfRule>
    <cfRule type="cellIs" dxfId="1156" priority="1102" stopIfTrue="1" operator="equal">
      <formula>"売"</formula>
    </cfRule>
  </conditionalFormatting>
  <conditionalFormatting sqref="G11">
    <cfRule type="cellIs" dxfId="1155" priority="1099" stopIfTrue="1" operator="equal">
      <formula>"買"</formula>
    </cfRule>
    <cfRule type="cellIs" dxfId="1154" priority="1100" stopIfTrue="1" operator="equal">
      <formula>"売"</formula>
    </cfRule>
  </conditionalFormatting>
  <conditionalFormatting sqref="G10">
    <cfRule type="cellIs" dxfId="1153" priority="1097" stopIfTrue="1" operator="equal">
      <formula>"買"</formula>
    </cfRule>
    <cfRule type="cellIs" dxfId="1152" priority="1098" stopIfTrue="1" operator="equal">
      <formula>"売"</formula>
    </cfRule>
  </conditionalFormatting>
  <conditionalFormatting sqref="G11">
    <cfRule type="cellIs" dxfId="1151" priority="1095" stopIfTrue="1" operator="equal">
      <formula>"買"</formula>
    </cfRule>
    <cfRule type="cellIs" dxfId="1150" priority="1096" stopIfTrue="1" operator="equal">
      <formula>"売"</formula>
    </cfRule>
  </conditionalFormatting>
  <conditionalFormatting sqref="G11">
    <cfRule type="cellIs" dxfId="1149" priority="1093" stopIfTrue="1" operator="equal">
      <formula>"買"</formula>
    </cfRule>
    <cfRule type="cellIs" dxfId="1148" priority="1094" stopIfTrue="1" operator="equal">
      <formula>"売"</formula>
    </cfRule>
  </conditionalFormatting>
  <conditionalFormatting sqref="G10">
    <cfRule type="cellIs" dxfId="1147" priority="1089" stopIfTrue="1" operator="equal">
      <formula>"買"</formula>
    </cfRule>
    <cfRule type="cellIs" dxfId="1146" priority="1090" stopIfTrue="1" operator="equal">
      <formula>"売"</formula>
    </cfRule>
  </conditionalFormatting>
  <conditionalFormatting sqref="G10">
    <cfRule type="cellIs" dxfId="1145" priority="1087" stopIfTrue="1" operator="equal">
      <formula>"買"</formula>
    </cfRule>
    <cfRule type="cellIs" dxfId="1144" priority="1088" stopIfTrue="1" operator="equal">
      <formula>"売"</formula>
    </cfRule>
  </conditionalFormatting>
  <conditionalFormatting sqref="G11">
    <cfRule type="cellIs" dxfId="1143" priority="1085" stopIfTrue="1" operator="equal">
      <formula>"買"</formula>
    </cfRule>
    <cfRule type="cellIs" dxfId="1142" priority="1086" stopIfTrue="1" operator="equal">
      <formula>"売"</formula>
    </cfRule>
  </conditionalFormatting>
  <conditionalFormatting sqref="G11">
    <cfRule type="cellIs" dxfId="1141" priority="1081" stopIfTrue="1" operator="equal">
      <formula>"買"</formula>
    </cfRule>
    <cfRule type="cellIs" dxfId="1140" priority="1082" stopIfTrue="1" operator="equal">
      <formula>"売"</formula>
    </cfRule>
  </conditionalFormatting>
  <conditionalFormatting sqref="G10">
    <cfRule type="cellIs" dxfId="1139" priority="1077" stopIfTrue="1" operator="equal">
      <formula>"買"</formula>
    </cfRule>
    <cfRule type="cellIs" dxfId="1138" priority="1078" stopIfTrue="1" operator="equal">
      <formula>"売"</formula>
    </cfRule>
  </conditionalFormatting>
  <conditionalFormatting sqref="G10">
    <cfRule type="cellIs" dxfId="1137" priority="1075" stopIfTrue="1" operator="equal">
      <formula>"買"</formula>
    </cfRule>
    <cfRule type="cellIs" dxfId="1136" priority="1076" stopIfTrue="1" operator="equal">
      <formula>"売"</formula>
    </cfRule>
  </conditionalFormatting>
  <conditionalFormatting sqref="G11">
    <cfRule type="cellIs" dxfId="1135" priority="1073" stopIfTrue="1" operator="equal">
      <formula>"買"</formula>
    </cfRule>
    <cfRule type="cellIs" dxfId="1134" priority="1074" stopIfTrue="1" operator="equal">
      <formula>"売"</formula>
    </cfRule>
  </conditionalFormatting>
  <conditionalFormatting sqref="G13">
    <cfRule type="cellIs" dxfId="1133" priority="1067" stopIfTrue="1" operator="equal">
      <formula>"買"</formula>
    </cfRule>
    <cfRule type="cellIs" dxfId="1132" priority="1068" stopIfTrue="1" operator="equal">
      <formula>"売"</formula>
    </cfRule>
  </conditionalFormatting>
  <conditionalFormatting sqref="G10">
    <cfRule type="cellIs" dxfId="1131" priority="1065" stopIfTrue="1" operator="equal">
      <formula>"買"</formula>
    </cfRule>
    <cfRule type="cellIs" dxfId="1130" priority="1066" stopIfTrue="1" operator="equal">
      <formula>"売"</formula>
    </cfRule>
  </conditionalFormatting>
  <conditionalFormatting sqref="G11">
    <cfRule type="cellIs" dxfId="1129" priority="1063" stopIfTrue="1" operator="equal">
      <formula>"買"</formula>
    </cfRule>
    <cfRule type="cellIs" dxfId="1128" priority="1064" stopIfTrue="1" operator="equal">
      <formula>"売"</formula>
    </cfRule>
  </conditionalFormatting>
  <conditionalFormatting sqref="G10">
    <cfRule type="cellIs" dxfId="1127" priority="1061" stopIfTrue="1" operator="equal">
      <formula>"買"</formula>
    </cfRule>
    <cfRule type="cellIs" dxfId="1126" priority="1062" stopIfTrue="1" operator="equal">
      <formula>"売"</formula>
    </cfRule>
  </conditionalFormatting>
  <conditionalFormatting sqref="G11">
    <cfRule type="cellIs" dxfId="1125" priority="1059" stopIfTrue="1" operator="equal">
      <formula>"買"</formula>
    </cfRule>
    <cfRule type="cellIs" dxfId="1124" priority="1060" stopIfTrue="1" operator="equal">
      <formula>"売"</formula>
    </cfRule>
  </conditionalFormatting>
  <conditionalFormatting sqref="G13">
    <cfRule type="cellIs" dxfId="1123" priority="1055" stopIfTrue="1" operator="equal">
      <formula>"買"</formula>
    </cfRule>
    <cfRule type="cellIs" dxfId="1122" priority="1056" stopIfTrue="1" operator="equal">
      <formula>"売"</formula>
    </cfRule>
  </conditionalFormatting>
  <conditionalFormatting sqref="G14">
    <cfRule type="cellIs" dxfId="1121" priority="1053" stopIfTrue="1" operator="equal">
      <formula>"買"</formula>
    </cfRule>
    <cfRule type="cellIs" dxfId="1120" priority="1054" stopIfTrue="1" operator="equal">
      <formula>"売"</formula>
    </cfRule>
  </conditionalFormatting>
  <conditionalFormatting sqref="G14">
    <cfRule type="cellIs" dxfId="1119" priority="1051" stopIfTrue="1" operator="equal">
      <formula>"買"</formula>
    </cfRule>
    <cfRule type="cellIs" dxfId="1118" priority="1052" stopIfTrue="1" operator="equal">
      <formula>"売"</formula>
    </cfRule>
  </conditionalFormatting>
  <conditionalFormatting sqref="G14">
    <cfRule type="cellIs" dxfId="1117" priority="1049" stopIfTrue="1" operator="equal">
      <formula>"買"</formula>
    </cfRule>
    <cfRule type="cellIs" dxfId="1116" priority="1050" stopIfTrue="1" operator="equal">
      <formula>"売"</formula>
    </cfRule>
  </conditionalFormatting>
  <conditionalFormatting sqref="G14">
    <cfRule type="cellIs" dxfId="1115" priority="1047" stopIfTrue="1" operator="equal">
      <formula>"買"</formula>
    </cfRule>
    <cfRule type="cellIs" dxfId="1114" priority="1048" stopIfTrue="1" operator="equal">
      <formula>"売"</formula>
    </cfRule>
  </conditionalFormatting>
  <conditionalFormatting sqref="G14">
    <cfRule type="cellIs" dxfId="1113" priority="1045" stopIfTrue="1" operator="equal">
      <formula>"買"</formula>
    </cfRule>
    <cfRule type="cellIs" dxfId="1112" priority="1046" stopIfTrue="1" operator="equal">
      <formula>"売"</formula>
    </cfRule>
  </conditionalFormatting>
  <conditionalFormatting sqref="G14">
    <cfRule type="cellIs" dxfId="1111" priority="1043" stopIfTrue="1" operator="equal">
      <formula>"買"</formula>
    </cfRule>
    <cfRule type="cellIs" dxfId="1110" priority="1044" stopIfTrue="1" operator="equal">
      <formula>"売"</formula>
    </cfRule>
  </conditionalFormatting>
  <conditionalFormatting sqref="G14">
    <cfRule type="cellIs" dxfId="1109" priority="1041" stopIfTrue="1" operator="equal">
      <formula>"買"</formula>
    </cfRule>
    <cfRule type="cellIs" dxfId="1108" priority="1042" stopIfTrue="1" operator="equal">
      <formula>"売"</formula>
    </cfRule>
  </conditionalFormatting>
  <conditionalFormatting sqref="G14">
    <cfRule type="cellIs" dxfId="1107" priority="1039" stopIfTrue="1" operator="equal">
      <formula>"買"</formula>
    </cfRule>
    <cfRule type="cellIs" dxfId="1106" priority="1040" stopIfTrue="1" operator="equal">
      <formula>"売"</formula>
    </cfRule>
  </conditionalFormatting>
  <conditionalFormatting sqref="G14">
    <cfRule type="cellIs" dxfId="1105" priority="1037" stopIfTrue="1" operator="equal">
      <formula>"買"</formula>
    </cfRule>
    <cfRule type="cellIs" dxfId="1104" priority="1038" stopIfTrue="1" operator="equal">
      <formula>"売"</formula>
    </cfRule>
  </conditionalFormatting>
  <conditionalFormatting sqref="G15">
    <cfRule type="cellIs" dxfId="1103" priority="1035" stopIfTrue="1" operator="equal">
      <formula>"買"</formula>
    </cfRule>
    <cfRule type="cellIs" dxfId="1102" priority="1036" stopIfTrue="1" operator="equal">
      <formula>"売"</formula>
    </cfRule>
  </conditionalFormatting>
  <conditionalFormatting sqref="G15">
    <cfRule type="cellIs" dxfId="1101" priority="1033" stopIfTrue="1" operator="equal">
      <formula>"買"</formula>
    </cfRule>
    <cfRule type="cellIs" dxfId="1100" priority="1034" stopIfTrue="1" operator="equal">
      <formula>"売"</formula>
    </cfRule>
  </conditionalFormatting>
  <conditionalFormatting sqref="G15">
    <cfRule type="cellIs" dxfId="1099" priority="1031" stopIfTrue="1" operator="equal">
      <formula>"買"</formula>
    </cfRule>
    <cfRule type="cellIs" dxfId="1098" priority="1032" stopIfTrue="1" operator="equal">
      <formula>"売"</formula>
    </cfRule>
  </conditionalFormatting>
  <conditionalFormatting sqref="G15">
    <cfRule type="cellIs" dxfId="1097" priority="1029" stopIfTrue="1" operator="equal">
      <formula>"買"</formula>
    </cfRule>
    <cfRule type="cellIs" dxfId="1096" priority="1030" stopIfTrue="1" operator="equal">
      <formula>"売"</formula>
    </cfRule>
  </conditionalFormatting>
  <conditionalFormatting sqref="G15">
    <cfRule type="cellIs" dxfId="1095" priority="1027" stopIfTrue="1" operator="equal">
      <formula>"買"</formula>
    </cfRule>
    <cfRule type="cellIs" dxfId="1094" priority="1028" stopIfTrue="1" operator="equal">
      <formula>"売"</formula>
    </cfRule>
  </conditionalFormatting>
  <conditionalFormatting sqref="G9:G15">
    <cfRule type="cellIs" dxfId="1093" priority="1015" stopIfTrue="1" operator="equal">
      <formula>"買"</formula>
    </cfRule>
    <cfRule type="cellIs" dxfId="1092" priority="1016" stopIfTrue="1" operator="equal">
      <formula>"売"</formula>
    </cfRule>
  </conditionalFormatting>
  <conditionalFormatting sqref="G9">
    <cfRule type="cellIs" dxfId="1091" priority="1013" stopIfTrue="1" operator="equal">
      <formula>"買"</formula>
    </cfRule>
    <cfRule type="cellIs" dxfId="1090" priority="1014" stopIfTrue="1" operator="equal">
      <formula>"売"</formula>
    </cfRule>
  </conditionalFormatting>
  <conditionalFormatting sqref="G10">
    <cfRule type="cellIs" dxfId="1089" priority="1011" stopIfTrue="1" operator="equal">
      <formula>"買"</formula>
    </cfRule>
    <cfRule type="cellIs" dxfId="1088" priority="1012" stopIfTrue="1" operator="equal">
      <formula>"売"</formula>
    </cfRule>
  </conditionalFormatting>
  <conditionalFormatting sqref="G11">
    <cfRule type="cellIs" dxfId="1087" priority="1009" stopIfTrue="1" operator="equal">
      <formula>"買"</formula>
    </cfRule>
    <cfRule type="cellIs" dxfId="1086" priority="1010" stopIfTrue="1" operator="equal">
      <formula>"売"</formula>
    </cfRule>
  </conditionalFormatting>
  <conditionalFormatting sqref="G13">
    <cfRule type="cellIs" dxfId="1085" priority="1005" stopIfTrue="1" operator="equal">
      <formula>"買"</formula>
    </cfRule>
    <cfRule type="cellIs" dxfId="1084" priority="1006" stopIfTrue="1" operator="equal">
      <formula>"売"</formula>
    </cfRule>
  </conditionalFormatting>
  <conditionalFormatting sqref="G14">
    <cfRule type="cellIs" dxfId="1083" priority="1003" stopIfTrue="1" operator="equal">
      <formula>"買"</formula>
    </cfRule>
    <cfRule type="cellIs" dxfId="1082" priority="1004" stopIfTrue="1" operator="equal">
      <formula>"売"</formula>
    </cfRule>
  </conditionalFormatting>
  <conditionalFormatting sqref="G15">
    <cfRule type="cellIs" dxfId="1081" priority="1001" stopIfTrue="1" operator="equal">
      <formula>"買"</formula>
    </cfRule>
    <cfRule type="cellIs" dxfId="1080" priority="1002" stopIfTrue="1" operator="equal">
      <formula>"売"</formula>
    </cfRule>
  </conditionalFormatting>
  <conditionalFormatting sqref="G12">
    <cfRule type="cellIs" dxfId="1079" priority="547" stopIfTrue="1" operator="equal">
      <formula>"買"</formula>
    </cfRule>
    <cfRule type="cellIs" dxfId="1078" priority="548" stopIfTrue="1" operator="equal">
      <formula>"売"</formula>
    </cfRule>
  </conditionalFormatting>
  <conditionalFormatting sqref="G12">
    <cfRule type="cellIs" dxfId="1077" priority="533" stopIfTrue="1" operator="equal">
      <formula>"買"</formula>
    </cfRule>
    <cfRule type="cellIs" dxfId="1076" priority="534" stopIfTrue="1" operator="equal">
      <formula>"売"</formula>
    </cfRule>
  </conditionalFormatting>
  <conditionalFormatting sqref="G12">
    <cfRule type="cellIs" dxfId="1075" priority="531" stopIfTrue="1" operator="equal">
      <formula>"買"</formula>
    </cfRule>
    <cfRule type="cellIs" dxfId="1074" priority="532" stopIfTrue="1" operator="equal">
      <formula>"売"</formula>
    </cfRule>
  </conditionalFormatting>
  <conditionalFormatting sqref="G12">
    <cfRule type="cellIs" dxfId="1073" priority="529" stopIfTrue="1" operator="equal">
      <formula>"買"</formula>
    </cfRule>
    <cfRule type="cellIs" dxfId="1072" priority="530" stopIfTrue="1" operator="equal">
      <formula>"売"</formula>
    </cfRule>
  </conditionalFormatting>
  <conditionalFormatting sqref="G13">
    <cfRule type="cellIs" dxfId="1071" priority="527" stopIfTrue="1" operator="equal">
      <formula>"買"</formula>
    </cfRule>
    <cfRule type="cellIs" dxfId="1070" priority="528" stopIfTrue="1" operator="equal">
      <formula>"売"</formula>
    </cfRule>
  </conditionalFormatting>
  <conditionalFormatting sqref="G12">
    <cfRule type="cellIs" dxfId="1069" priority="525" stopIfTrue="1" operator="equal">
      <formula>"買"</formula>
    </cfRule>
    <cfRule type="cellIs" dxfId="1068" priority="526" stopIfTrue="1" operator="equal">
      <formula>"売"</formula>
    </cfRule>
  </conditionalFormatting>
  <conditionalFormatting sqref="G13">
    <cfRule type="cellIs" dxfId="1067" priority="523" stopIfTrue="1" operator="equal">
      <formula>"買"</formula>
    </cfRule>
    <cfRule type="cellIs" dxfId="1066" priority="524" stopIfTrue="1" operator="equal">
      <formula>"売"</formula>
    </cfRule>
  </conditionalFormatting>
  <conditionalFormatting sqref="G12">
    <cfRule type="cellIs" dxfId="1065" priority="521" stopIfTrue="1" operator="equal">
      <formula>"買"</formula>
    </cfRule>
    <cfRule type="cellIs" dxfId="1064" priority="522" stopIfTrue="1" operator="equal">
      <formula>"売"</formula>
    </cfRule>
  </conditionalFormatting>
  <conditionalFormatting sqref="G13">
    <cfRule type="cellIs" dxfId="1063" priority="519" stopIfTrue="1" operator="equal">
      <formula>"買"</formula>
    </cfRule>
    <cfRule type="cellIs" dxfId="1062" priority="520" stopIfTrue="1" operator="equal">
      <formula>"売"</formula>
    </cfRule>
  </conditionalFormatting>
  <conditionalFormatting sqref="G12">
    <cfRule type="cellIs" dxfId="1061" priority="517" stopIfTrue="1" operator="equal">
      <formula>"買"</formula>
    </cfRule>
    <cfRule type="cellIs" dxfId="1060" priority="518" stopIfTrue="1" operator="equal">
      <formula>"売"</formula>
    </cfRule>
  </conditionalFormatting>
  <conditionalFormatting sqref="G13">
    <cfRule type="cellIs" dxfId="1059" priority="515" stopIfTrue="1" operator="equal">
      <formula>"買"</formula>
    </cfRule>
    <cfRule type="cellIs" dxfId="1058" priority="516" stopIfTrue="1" operator="equal">
      <formula>"売"</formula>
    </cfRule>
  </conditionalFormatting>
  <conditionalFormatting sqref="G13">
    <cfRule type="cellIs" dxfId="1057" priority="513" stopIfTrue="1" operator="equal">
      <formula>"買"</formula>
    </cfRule>
    <cfRule type="cellIs" dxfId="1056" priority="514" stopIfTrue="1" operator="equal">
      <formula>"売"</formula>
    </cfRule>
  </conditionalFormatting>
  <conditionalFormatting sqref="G14">
    <cfRule type="cellIs" dxfId="1055" priority="511" stopIfTrue="1" operator="equal">
      <formula>"買"</formula>
    </cfRule>
    <cfRule type="cellIs" dxfId="1054" priority="512" stopIfTrue="1" operator="equal">
      <formula>"売"</formula>
    </cfRule>
  </conditionalFormatting>
  <conditionalFormatting sqref="G12">
    <cfRule type="cellIs" dxfId="1053" priority="509" stopIfTrue="1" operator="equal">
      <formula>"買"</formula>
    </cfRule>
    <cfRule type="cellIs" dxfId="1052" priority="510" stopIfTrue="1" operator="equal">
      <formula>"売"</formula>
    </cfRule>
  </conditionalFormatting>
  <conditionalFormatting sqref="G12">
    <cfRule type="cellIs" dxfId="1051" priority="507" stopIfTrue="1" operator="equal">
      <formula>"買"</formula>
    </cfRule>
    <cfRule type="cellIs" dxfId="1050" priority="508" stopIfTrue="1" operator="equal">
      <formula>"売"</formula>
    </cfRule>
  </conditionalFormatting>
  <conditionalFormatting sqref="G13">
    <cfRule type="cellIs" dxfId="1049" priority="505" stopIfTrue="1" operator="equal">
      <formula>"買"</formula>
    </cfRule>
    <cfRule type="cellIs" dxfId="1048" priority="506" stopIfTrue="1" operator="equal">
      <formula>"売"</formula>
    </cfRule>
  </conditionalFormatting>
  <conditionalFormatting sqref="G14">
    <cfRule type="cellIs" dxfId="1047" priority="503" stopIfTrue="1" operator="equal">
      <formula>"買"</formula>
    </cfRule>
    <cfRule type="cellIs" dxfId="1046" priority="504" stopIfTrue="1" operator="equal">
      <formula>"売"</formula>
    </cfRule>
  </conditionalFormatting>
  <conditionalFormatting sqref="G12">
    <cfRule type="cellIs" dxfId="1045" priority="501" stopIfTrue="1" operator="equal">
      <formula>"買"</formula>
    </cfRule>
    <cfRule type="cellIs" dxfId="1044" priority="502" stopIfTrue="1" operator="equal">
      <formula>"売"</formula>
    </cfRule>
  </conditionalFormatting>
  <conditionalFormatting sqref="G13">
    <cfRule type="cellIs" dxfId="1043" priority="499" stopIfTrue="1" operator="equal">
      <formula>"買"</formula>
    </cfRule>
    <cfRule type="cellIs" dxfId="1042" priority="500" stopIfTrue="1" operator="equal">
      <formula>"売"</formula>
    </cfRule>
  </conditionalFormatting>
  <conditionalFormatting sqref="G12">
    <cfRule type="cellIs" dxfId="1041" priority="497" stopIfTrue="1" operator="equal">
      <formula>"買"</formula>
    </cfRule>
    <cfRule type="cellIs" dxfId="1040" priority="498" stopIfTrue="1" operator="equal">
      <formula>"売"</formula>
    </cfRule>
  </conditionalFormatting>
  <conditionalFormatting sqref="G13">
    <cfRule type="cellIs" dxfId="1039" priority="495" stopIfTrue="1" operator="equal">
      <formula>"買"</formula>
    </cfRule>
    <cfRule type="cellIs" dxfId="1038" priority="496" stopIfTrue="1" operator="equal">
      <formula>"売"</formula>
    </cfRule>
  </conditionalFormatting>
  <conditionalFormatting sqref="G13">
    <cfRule type="cellIs" dxfId="1037" priority="493" stopIfTrue="1" operator="equal">
      <formula>"買"</formula>
    </cfRule>
    <cfRule type="cellIs" dxfId="1036" priority="494" stopIfTrue="1" operator="equal">
      <formula>"売"</formula>
    </cfRule>
  </conditionalFormatting>
  <conditionalFormatting sqref="G14">
    <cfRule type="cellIs" dxfId="1035" priority="491" stopIfTrue="1" operator="equal">
      <formula>"買"</formula>
    </cfRule>
    <cfRule type="cellIs" dxfId="1034" priority="492" stopIfTrue="1" operator="equal">
      <formula>"売"</formula>
    </cfRule>
  </conditionalFormatting>
  <conditionalFormatting sqref="G12">
    <cfRule type="cellIs" dxfId="1033" priority="489" stopIfTrue="1" operator="equal">
      <formula>"買"</formula>
    </cfRule>
    <cfRule type="cellIs" dxfId="1032" priority="490" stopIfTrue="1" operator="equal">
      <formula>"売"</formula>
    </cfRule>
  </conditionalFormatting>
  <conditionalFormatting sqref="G12">
    <cfRule type="cellIs" dxfId="1031" priority="487" stopIfTrue="1" operator="equal">
      <formula>"買"</formula>
    </cfRule>
    <cfRule type="cellIs" dxfId="1030" priority="488" stopIfTrue="1" operator="equal">
      <formula>"売"</formula>
    </cfRule>
  </conditionalFormatting>
  <conditionalFormatting sqref="G13">
    <cfRule type="cellIs" dxfId="1029" priority="485" stopIfTrue="1" operator="equal">
      <formula>"買"</formula>
    </cfRule>
    <cfRule type="cellIs" dxfId="1028" priority="486" stopIfTrue="1" operator="equal">
      <formula>"売"</formula>
    </cfRule>
  </conditionalFormatting>
  <conditionalFormatting sqref="G14">
    <cfRule type="cellIs" dxfId="1027" priority="483" stopIfTrue="1" operator="equal">
      <formula>"買"</formula>
    </cfRule>
    <cfRule type="cellIs" dxfId="1026" priority="484" stopIfTrue="1" operator="equal">
      <formula>"売"</formula>
    </cfRule>
  </conditionalFormatting>
  <conditionalFormatting sqref="G13">
    <cfRule type="cellIs" dxfId="1025" priority="481" stopIfTrue="1" operator="equal">
      <formula>"買"</formula>
    </cfRule>
    <cfRule type="cellIs" dxfId="1024" priority="482" stopIfTrue="1" operator="equal">
      <formula>"売"</formula>
    </cfRule>
  </conditionalFormatting>
  <conditionalFormatting sqref="G14">
    <cfRule type="cellIs" dxfId="1023" priority="479" stopIfTrue="1" operator="equal">
      <formula>"買"</formula>
    </cfRule>
    <cfRule type="cellIs" dxfId="1022" priority="480" stopIfTrue="1" operator="equal">
      <formula>"売"</formula>
    </cfRule>
  </conditionalFormatting>
  <conditionalFormatting sqref="G12">
    <cfRule type="cellIs" dxfId="1021" priority="477" stopIfTrue="1" operator="equal">
      <formula>"買"</formula>
    </cfRule>
    <cfRule type="cellIs" dxfId="1020" priority="478" stopIfTrue="1" operator="equal">
      <formula>"売"</formula>
    </cfRule>
  </conditionalFormatting>
  <conditionalFormatting sqref="G12">
    <cfRule type="cellIs" dxfId="1019" priority="475" stopIfTrue="1" operator="equal">
      <formula>"買"</formula>
    </cfRule>
    <cfRule type="cellIs" dxfId="1018" priority="476" stopIfTrue="1" operator="equal">
      <formula>"売"</formula>
    </cfRule>
  </conditionalFormatting>
  <conditionalFormatting sqref="G13">
    <cfRule type="cellIs" dxfId="1017" priority="473" stopIfTrue="1" operator="equal">
      <formula>"買"</formula>
    </cfRule>
    <cfRule type="cellIs" dxfId="1016" priority="474" stopIfTrue="1" operator="equal">
      <formula>"売"</formula>
    </cfRule>
  </conditionalFormatting>
  <conditionalFormatting sqref="G14">
    <cfRule type="cellIs" dxfId="1015" priority="471" stopIfTrue="1" operator="equal">
      <formula>"買"</formula>
    </cfRule>
    <cfRule type="cellIs" dxfId="1014" priority="472" stopIfTrue="1" operator="equal">
      <formula>"売"</formula>
    </cfRule>
  </conditionalFormatting>
  <conditionalFormatting sqref="G14">
    <cfRule type="cellIs" dxfId="1013" priority="469" stopIfTrue="1" operator="equal">
      <formula>"買"</formula>
    </cfRule>
    <cfRule type="cellIs" dxfId="1012" priority="470" stopIfTrue="1" operator="equal">
      <formula>"売"</formula>
    </cfRule>
  </conditionalFormatting>
  <conditionalFormatting sqref="G15">
    <cfRule type="cellIs" dxfId="1011" priority="467" stopIfTrue="1" operator="equal">
      <formula>"買"</formula>
    </cfRule>
    <cfRule type="cellIs" dxfId="1010" priority="468" stopIfTrue="1" operator="equal">
      <formula>"売"</formula>
    </cfRule>
  </conditionalFormatting>
  <conditionalFormatting sqref="G12">
    <cfRule type="cellIs" dxfId="1009" priority="465" stopIfTrue="1" operator="equal">
      <formula>"買"</formula>
    </cfRule>
    <cfRule type="cellIs" dxfId="1008" priority="466" stopIfTrue="1" operator="equal">
      <formula>"売"</formula>
    </cfRule>
  </conditionalFormatting>
  <conditionalFormatting sqref="G13">
    <cfRule type="cellIs" dxfId="1007" priority="463" stopIfTrue="1" operator="equal">
      <formula>"買"</formula>
    </cfRule>
    <cfRule type="cellIs" dxfId="1006" priority="464" stopIfTrue="1" operator="equal">
      <formula>"売"</formula>
    </cfRule>
  </conditionalFormatting>
  <conditionalFormatting sqref="G12">
    <cfRule type="cellIs" dxfId="1005" priority="461" stopIfTrue="1" operator="equal">
      <formula>"買"</formula>
    </cfRule>
    <cfRule type="cellIs" dxfId="1004" priority="462" stopIfTrue="1" operator="equal">
      <formula>"売"</formula>
    </cfRule>
  </conditionalFormatting>
  <conditionalFormatting sqref="G13">
    <cfRule type="cellIs" dxfId="1003" priority="459" stopIfTrue="1" operator="equal">
      <formula>"買"</formula>
    </cfRule>
    <cfRule type="cellIs" dxfId="1002" priority="460" stopIfTrue="1" operator="equal">
      <formula>"売"</formula>
    </cfRule>
  </conditionalFormatting>
  <conditionalFormatting sqref="G14">
    <cfRule type="cellIs" dxfId="1001" priority="457" stopIfTrue="1" operator="equal">
      <formula>"買"</formula>
    </cfRule>
    <cfRule type="cellIs" dxfId="1000" priority="458" stopIfTrue="1" operator="equal">
      <formula>"売"</formula>
    </cfRule>
  </conditionalFormatting>
  <conditionalFormatting sqref="G15">
    <cfRule type="cellIs" dxfId="999" priority="455" stopIfTrue="1" operator="equal">
      <formula>"買"</formula>
    </cfRule>
    <cfRule type="cellIs" dxfId="998" priority="456" stopIfTrue="1" operator="equal">
      <formula>"売"</formula>
    </cfRule>
  </conditionalFormatting>
  <conditionalFormatting sqref="G12">
    <cfRule type="cellIs" dxfId="997" priority="453" stopIfTrue="1" operator="equal">
      <formula>"買"</formula>
    </cfRule>
    <cfRule type="cellIs" dxfId="996" priority="454" stopIfTrue="1" operator="equal">
      <formula>"売"</formula>
    </cfRule>
  </conditionalFormatting>
  <conditionalFormatting sqref="G12">
    <cfRule type="cellIs" dxfId="995" priority="451" stopIfTrue="1" operator="equal">
      <formula>"買"</formula>
    </cfRule>
    <cfRule type="cellIs" dxfId="994" priority="452" stopIfTrue="1" operator="equal">
      <formula>"売"</formula>
    </cfRule>
  </conditionalFormatting>
  <conditionalFormatting sqref="G12">
    <cfRule type="cellIs" dxfId="993" priority="449" stopIfTrue="1" operator="equal">
      <formula>"買"</formula>
    </cfRule>
    <cfRule type="cellIs" dxfId="992" priority="450" stopIfTrue="1" operator="equal">
      <formula>"売"</formula>
    </cfRule>
  </conditionalFormatting>
  <conditionalFormatting sqref="G12">
    <cfRule type="cellIs" dxfId="991" priority="447" stopIfTrue="1" operator="equal">
      <formula>"買"</formula>
    </cfRule>
    <cfRule type="cellIs" dxfId="990" priority="448" stopIfTrue="1" operator="equal">
      <formula>"売"</formula>
    </cfRule>
  </conditionalFormatting>
  <conditionalFormatting sqref="G12">
    <cfRule type="cellIs" dxfId="989" priority="445" stopIfTrue="1" operator="equal">
      <formula>"買"</formula>
    </cfRule>
    <cfRule type="cellIs" dxfId="988" priority="446" stopIfTrue="1" operator="equal">
      <formula>"売"</formula>
    </cfRule>
  </conditionalFormatting>
  <conditionalFormatting sqref="G12">
    <cfRule type="cellIs" dxfId="987" priority="443" stopIfTrue="1" operator="equal">
      <formula>"買"</formula>
    </cfRule>
    <cfRule type="cellIs" dxfId="986" priority="444" stopIfTrue="1" operator="equal">
      <formula>"売"</formula>
    </cfRule>
  </conditionalFormatting>
  <conditionalFormatting sqref="G12">
    <cfRule type="cellIs" dxfId="985" priority="441" stopIfTrue="1" operator="equal">
      <formula>"買"</formula>
    </cfRule>
    <cfRule type="cellIs" dxfId="984" priority="442" stopIfTrue="1" operator="equal">
      <formula>"売"</formula>
    </cfRule>
  </conditionalFormatting>
  <conditionalFormatting sqref="G13">
    <cfRule type="cellIs" dxfId="983" priority="439" stopIfTrue="1" operator="equal">
      <formula>"買"</formula>
    </cfRule>
    <cfRule type="cellIs" dxfId="982" priority="440" stopIfTrue="1" operator="equal">
      <formula>"売"</formula>
    </cfRule>
  </conditionalFormatting>
  <conditionalFormatting sqref="G12">
    <cfRule type="cellIs" dxfId="981" priority="437" stopIfTrue="1" operator="equal">
      <formula>"買"</formula>
    </cfRule>
    <cfRule type="cellIs" dxfId="980" priority="438" stopIfTrue="1" operator="equal">
      <formula>"売"</formula>
    </cfRule>
  </conditionalFormatting>
  <conditionalFormatting sqref="G13">
    <cfRule type="cellIs" dxfId="979" priority="435" stopIfTrue="1" operator="equal">
      <formula>"買"</formula>
    </cfRule>
    <cfRule type="cellIs" dxfId="978" priority="436" stopIfTrue="1" operator="equal">
      <formula>"売"</formula>
    </cfRule>
  </conditionalFormatting>
  <conditionalFormatting sqref="G12">
    <cfRule type="cellIs" dxfId="977" priority="433" stopIfTrue="1" operator="equal">
      <formula>"買"</formula>
    </cfRule>
    <cfRule type="cellIs" dxfId="976" priority="434" stopIfTrue="1" operator="equal">
      <formula>"売"</formula>
    </cfRule>
  </conditionalFormatting>
  <conditionalFormatting sqref="G12">
    <cfRule type="cellIs" dxfId="975" priority="431" stopIfTrue="1" operator="equal">
      <formula>"買"</formula>
    </cfRule>
    <cfRule type="cellIs" dxfId="974" priority="432" stopIfTrue="1" operator="equal">
      <formula>"売"</formula>
    </cfRule>
  </conditionalFormatting>
  <conditionalFormatting sqref="G12">
    <cfRule type="cellIs" dxfId="973" priority="429" stopIfTrue="1" operator="equal">
      <formula>"買"</formula>
    </cfRule>
    <cfRule type="cellIs" dxfId="972" priority="430" stopIfTrue="1" operator="equal">
      <formula>"売"</formula>
    </cfRule>
  </conditionalFormatting>
  <conditionalFormatting sqref="G12">
    <cfRule type="cellIs" dxfId="971" priority="427" stopIfTrue="1" operator="equal">
      <formula>"買"</formula>
    </cfRule>
    <cfRule type="cellIs" dxfId="970" priority="428" stopIfTrue="1" operator="equal">
      <formula>"売"</formula>
    </cfRule>
  </conditionalFormatting>
  <conditionalFormatting sqref="G12">
    <cfRule type="cellIs" dxfId="969" priority="425" stopIfTrue="1" operator="equal">
      <formula>"買"</formula>
    </cfRule>
    <cfRule type="cellIs" dxfId="968" priority="426" stopIfTrue="1" operator="equal">
      <formula>"売"</formula>
    </cfRule>
  </conditionalFormatting>
  <conditionalFormatting sqref="G12">
    <cfRule type="cellIs" dxfId="967" priority="423" stopIfTrue="1" operator="equal">
      <formula>"買"</formula>
    </cfRule>
    <cfRule type="cellIs" dxfId="966" priority="424" stopIfTrue="1" operator="equal">
      <formula>"売"</formula>
    </cfRule>
  </conditionalFormatting>
  <conditionalFormatting sqref="G12">
    <cfRule type="cellIs" dxfId="965" priority="421" stopIfTrue="1" operator="equal">
      <formula>"買"</formula>
    </cfRule>
    <cfRule type="cellIs" dxfId="964" priority="422" stopIfTrue="1" operator="equal">
      <formula>"売"</formula>
    </cfRule>
  </conditionalFormatting>
  <conditionalFormatting sqref="G12">
    <cfRule type="cellIs" dxfId="963" priority="419" stopIfTrue="1" operator="equal">
      <formula>"買"</formula>
    </cfRule>
    <cfRule type="cellIs" dxfId="962" priority="420" stopIfTrue="1" operator="equal">
      <formula>"売"</formula>
    </cfRule>
  </conditionalFormatting>
  <conditionalFormatting sqref="G12">
    <cfRule type="cellIs" dxfId="961" priority="417" stopIfTrue="1" operator="equal">
      <formula>"買"</formula>
    </cfRule>
    <cfRule type="cellIs" dxfId="960" priority="418" stopIfTrue="1" operator="equal">
      <formula>"売"</formula>
    </cfRule>
  </conditionalFormatting>
  <conditionalFormatting sqref="G12">
    <cfRule type="cellIs" dxfId="959" priority="415" stopIfTrue="1" operator="equal">
      <formula>"買"</formula>
    </cfRule>
    <cfRule type="cellIs" dxfId="958" priority="416" stopIfTrue="1" operator="equal">
      <formula>"売"</formula>
    </cfRule>
  </conditionalFormatting>
  <conditionalFormatting sqref="G12">
    <cfRule type="cellIs" dxfId="957" priority="413" stopIfTrue="1" operator="equal">
      <formula>"買"</formula>
    </cfRule>
    <cfRule type="cellIs" dxfId="956" priority="414" stopIfTrue="1" operator="equal">
      <formula>"売"</formula>
    </cfRule>
  </conditionalFormatting>
  <conditionalFormatting sqref="G12">
    <cfRule type="cellIs" dxfId="955" priority="411" stopIfTrue="1" operator="equal">
      <formula>"買"</formula>
    </cfRule>
    <cfRule type="cellIs" dxfId="954" priority="412" stopIfTrue="1" operator="equal">
      <formula>"売"</formula>
    </cfRule>
  </conditionalFormatting>
  <conditionalFormatting sqref="G12">
    <cfRule type="cellIs" dxfId="953" priority="409" stopIfTrue="1" operator="equal">
      <formula>"買"</formula>
    </cfRule>
    <cfRule type="cellIs" dxfId="952" priority="410" stopIfTrue="1" operator="equal">
      <formula>"売"</formula>
    </cfRule>
  </conditionalFormatting>
  <conditionalFormatting sqref="G12">
    <cfRule type="cellIs" dxfId="951" priority="407" stopIfTrue="1" operator="equal">
      <formula>"買"</formula>
    </cfRule>
    <cfRule type="cellIs" dxfId="950" priority="408" stopIfTrue="1" operator="equal">
      <formula>"売"</formula>
    </cfRule>
  </conditionalFormatting>
  <conditionalFormatting sqref="G12">
    <cfRule type="cellIs" dxfId="949" priority="405" stopIfTrue="1" operator="equal">
      <formula>"買"</formula>
    </cfRule>
    <cfRule type="cellIs" dxfId="948" priority="406" stopIfTrue="1" operator="equal">
      <formula>"売"</formula>
    </cfRule>
  </conditionalFormatting>
  <conditionalFormatting sqref="G12">
    <cfRule type="cellIs" dxfId="947" priority="403" stopIfTrue="1" operator="equal">
      <formula>"買"</formula>
    </cfRule>
    <cfRule type="cellIs" dxfId="946" priority="404" stopIfTrue="1" operator="equal">
      <formula>"売"</formula>
    </cfRule>
  </conditionalFormatting>
  <conditionalFormatting sqref="G13">
    <cfRule type="cellIs" dxfId="945" priority="401" stopIfTrue="1" operator="equal">
      <formula>"買"</formula>
    </cfRule>
    <cfRule type="cellIs" dxfId="944" priority="402" stopIfTrue="1" operator="equal">
      <formula>"売"</formula>
    </cfRule>
  </conditionalFormatting>
  <conditionalFormatting sqref="G13">
    <cfRule type="cellIs" dxfId="943" priority="399" stopIfTrue="1" operator="equal">
      <formula>"買"</formula>
    </cfRule>
    <cfRule type="cellIs" dxfId="942" priority="400" stopIfTrue="1" operator="equal">
      <formula>"売"</formula>
    </cfRule>
  </conditionalFormatting>
  <conditionalFormatting sqref="G13">
    <cfRule type="cellIs" dxfId="941" priority="397" stopIfTrue="1" operator="equal">
      <formula>"買"</formula>
    </cfRule>
    <cfRule type="cellIs" dxfId="940" priority="398" stopIfTrue="1" operator="equal">
      <formula>"売"</formula>
    </cfRule>
  </conditionalFormatting>
  <conditionalFormatting sqref="G13">
    <cfRule type="cellIs" dxfId="939" priority="395" stopIfTrue="1" operator="equal">
      <formula>"買"</formula>
    </cfRule>
    <cfRule type="cellIs" dxfId="938" priority="396" stopIfTrue="1" operator="equal">
      <formula>"売"</formula>
    </cfRule>
  </conditionalFormatting>
  <conditionalFormatting sqref="G13">
    <cfRule type="cellIs" dxfId="937" priority="393" stopIfTrue="1" operator="equal">
      <formula>"買"</formula>
    </cfRule>
    <cfRule type="cellIs" dxfId="936" priority="394" stopIfTrue="1" operator="equal">
      <formula>"売"</formula>
    </cfRule>
  </conditionalFormatting>
  <conditionalFormatting sqref="G13">
    <cfRule type="cellIs" dxfId="935" priority="391" stopIfTrue="1" operator="equal">
      <formula>"買"</formula>
    </cfRule>
    <cfRule type="cellIs" dxfId="934" priority="392" stopIfTrue="1" operator="equal">
      <formula>"売"</formula>
    </cfRule>
  </conditionalFormatting>
  <conditionalFormatting sqref="G13">
    <cfRule type="cellIs" dxfId="933" priority="389" stopIfTrue="1" operator="equal">
      <formula>"買"</formula>
    </cfRule>
    <cfRule type="cellIs" dxfId="932" priority="390" stopIfTrue="1" operator="equal">
      <formula>"売"</formula>
    </cfRule>
  </conditionalFormatting>
  <conditionalFormatting sqref="G13">
    <cfRule type="cellIs" dxfId="931" priority="387" stopIfTrue="1" operator="equal">
      <formula>"買"</formula>
    </cfRule>
    <cfRule type="cellIs" dxfId="930" priority="388" stopIfTrue="1" operator="equal">
      <formula>"売"</formula>
    </cfRule>
  </conditionalFormatting>
  <conditionalFormatting sqref="G13">
    <cfRule type="cellIs" dxfId="929" priority="385" stopIfTrue="1" operator="equal">
      <formula>"買"</formula>
    </cfRule>
    <cfRule type="cellIs" dxfId="928" priority="386" stopIfTrue="1" operator="equal">
      <formula>"売"</formula>
    </cfRule>
  </conditionalFormatting>
  <conditionalFormatting sqref="G14">
    <cfRule type="cellIs" dxfId="927" priority="383" stopIfTrue="1" operator="equal">
      <formula>"買"</formula>
    </cfRule>
    <cfRule type="cellIs" dxfId="926" priority="384" stopIfTrue="1" operator="equal">
      <formula>"売"</formula>
    </cfRule>
  </conditionalFormatting>
  <conditionalFormatting sqref="G14">
    <cfRule type="cellIs" dxfId="925" priority="381" stopIfTrue="1" operator="equal">
      <formula>"買"</formula>
    </cfRule>
    <cfRule type="cellIs" dxfId="924" priority="382" stopIfTrue="1" operator="equal">
      <formula>"売"</formula>
    </cfRule>
  </conditionalFormatting>
  <conditionalFormatting sqref="G14">
    <cfRule type="cellIs" dxfId="923" priority="379" stopIfTrue="1" operator="equal">
      <formula>"買"</formula>
    </cfRule>
    <cfRule type="cellIs" dxfId="922" priority="380" stopIfTrue="1" operator="equal">
      <formula>"売"</formula>
    </cfRule>
  </conditionalFormatting>
  <conditionalFormatting sqref="G14">
    <cfRule type="cellIs" dxfId="921" priority="377" stopIfTrue="1" operator="equal">
      <formula>"買"</formula>
    </cfRule>
    <cfRule type="cellIs" dxfId="920" priority="378" stopIfTrue="1" operator="equal">
      <formula>"売"</formula>
    </cfRule>
  </conditionalFormatting>
  <conditionalFormatting sqref="G14">
    <cfRule type="cellIs" dxfId="919" priority="375" stopIfTrue="1" operator="equal">
      <formula>"買"</formula>
    </cfRule>
    <cfRule type="cellIs" dxfId="918" priority="376" stopIfTrue="1" operator="equal">
      <formula>"売"</formula>
    </cfRule>
  </conditionalFormatting>
  <conditionalFormatting sqref="G15">
    <cfRule type="cellIs" dxfId="917" priority="373" stopIfTrue="1" operator="equal">
      <formula>"買"</formula>
    </cfRule>
    <cfRule type="cellIs" dxfId="916" priority="374" stopIfTrue="1" operator="equal">
      <formula>"売"</formula>
    </cfRule>
  </conditionalFormatting>
  <conditionalFormatting sqref="G15">
    <cfRule type="cellIs" dxfId="915" priority="371" stopIfTrue="1" operator="equal">
      <formula>"買"</formula>
    </cfRule>
    <cfRule type="cellIs" dxfId="914" priority="372" stopIfTrue="1" operator="equal">
      <formula>"売"</formula>
    </cfRule>
  </conditionalFormatting>
  <conditionalFormatting sqref="G12">
    <cfRule type="cellIs" dxfId="913" priority="369" stopIfTrue="1" operator="equal">
      <formula>"買"</formula>
    </cfRule>
    <cfRule type="cellIs" dxfId="912" priority="370" stopIfTrue="1" operator="equal">
      <formula>"売"</formula>
    </cfRule>
  </conditionalFormatting>
  <conditionalFormatting sqref="G13">
    <cfRule type="cellIs" dxfId="911" priority="367" stopIfTrue="1" operator="equal">
      <formula>"買"</formula>
    </cfRule>
    <cfRule type="cellIs" dxfId="910" priority="368" stopIfTrue="1" operator="equal">
      <formula>"売"</formula>
    </cfRule>
  </conditionalFormatting>
  <conditionalFormatting sqref="G14">
    <cfRule type="cellIs" dxfId="909" priority="365" stopIfTrue="1" operator="equal">
      <formula>"買"</formula>
    </cfRule>
    <cfRule type="cellIs" dxfId="908" priority="366" stopIfTrue="1" operator="equal">
      <formula>"売"</formula>
    </cfRule>
  </conditionalFormatting>
  <conditionalFormatting sqref="G15">
    <cfRule type="cellIs" dxfId="907" priority="363" stopIfTrue="1" operator="equal">
      <formula>"買"</formula>
    </cfRule>
    <cfRule type="cellIs" dxfId="906" priority="364" stopIfTrue="1" operator="equal">
      <formula>"売"</formula>
    </cfRule>
  </conditionalFormatting>
  <conditionalFormatting sqref="G16:G17">
    <cfRule type="cellIs" dxfId="905" priority="359" stopIfTrue="1" operator="equal">
      <formula>"買"</formula>
    </cfRule>
    <cfRule type="cellIs" dxfId="904" priority="360" stopIfTrue="1" operator="equal">
      <formula>"売"</formula>
    </cfRule>
  </conditionalFormatting>
  <conditionalFormatting sqref="G16:G17">
    <cfRule type="cellIs" dxfId="903" priority="357" stopIfTrue="1" operator="equal">
      <formula>"買"</formula>
    </cfRule>
    <cfRule type="cellIs" dxfId="902" priority="358" stopIfTrue="1" operator="equal">
      <formula>"売"</formula>
    </cfRule>
  </conditionalFormatting>
  <conditionalFormatting sqref="G16">
    <cfRule type="cellIs" dxfId="901" priority="355" stopIfTrue="1" operator="equal">
      <formula>"買"</formula>
    </cfRule>
    <cfRule type="cellIs" dxfId="900" priority="356" stopIfTrue="1" operator="equal">
      <formula>"売"</formula>
    </cfRule>
  </conditionalFormatting>
  <conditionalFormatting sqref="G17">
    <cfRule type="cellIs" dxfId="899" priority="353" stopIfTrue="1" operator="equal">
      <formula>"買"</formula>
    </cfRule>
    <cfRule type="cellIs" dxfId="898" priority="354" stopIfTrue="1" operator="equal">
      <formula>"売"</formula>
    </cfRule>
  </conditionalFormatting>
  <conditionalFormatting sqref="G18:G19">
    <cfRule type="cellIs" dxfId="897" priority="349" stopIfTrue="1" operator="equal">
      <formula>"買"</formula>
    </cfRule>
    <cfRule type="cellIs" dxfId="896" priority="350" stopIfTrue="1" operator="equal">
      <formula>"売"</formula>
    </cfRule>
  </conditionalFormatting>
  <conditionalFormatting sqref="G18:G19">
    <cfRule type="cellIs" dxfId="895" priority="347" stopIfTrue="1" operator="equal">
      <formula>"買"</formula>
    </cfRule>
    <cfRule type="cellIs" dxfId="894" priority="348" stopIfTrue="1" operator="equal">
      <formula>"売"</formula>
    </cfRule>
  </conditionalFormatting>
  <conditionalFormatting sqref="G18">
    <cfRule type="cellIs" dxfId="893" priority="345" stopIfTrue="1" operator="equal">
      <formula>"買"</formula>
    </cfRule>
    <cfRule type="cellIs" dxfId="892" priority="346" stopIfTrue="1" operator="equal">
      <formula>"売"</formula>
    </cfRule>
  </conditionalFormatting>
  <conditionalFormatting sqref="G19">
    <cfRule type="cellIs" dxfId="891" priority="343" stopIfTrue="1" operator="equal">
      <formula>"買"</formula>
    </cfRule>
    <cfRule type="cellIs" dxfId="890" priority="344" stopIfTrue="1" operator="equal">
      <formula>"売"</formula>
    </cfRule>
  </conditionalFormatting>
  <conditionalFormatting sqref="G20:G24">
    <cfRule type="cellIs" dxfId="889" priority="339" stopIfTrue="1" operator="equal">
      <formula>"買"</formula>
    </cfRule>
    <cfRule type="cellIs" dxfId="888" priority="340" stopIfTrue="1" operator="equal">
      <formula>"売"</formula>
    </cfRule>
  </conditionalFormatting>
  <conditionalFormatting sqref="G20">
    <cfRule type="cellIs" dxfId="887" priority="337" stopIfTrue="1" operator="equal">
      <formula>"買"</formula>
    </cfRule>
    <cfRule type="cellIs" dxfId="886" priority="338" stopIfTrue="1" operator="equal">
      <formula>"売"</formula>
    </cfRule>
  </conditionalFormatting>
  <conditionalFormatting sqref="G20">
    <cfRule type="cellIs" dxfId="885" priority="335" stopIfTrue="1" operator="equal">
      <formula>"買"</formula>
    </cfRule>
    <cfRule type="cellIs" dxfId="884" priority="336" stopIfTrue="1" operator="equal">
      <formula>"売"</formula>
    </cfRule>
  </conditionalFormatting>
  <conditionalFormatting sqref="G21:G24">
    <cfRule type="cellIs" dxfId="883" priority="333" stopIfTrue="1" operator="equal">
      <formula>"買"</formula>
    </cfRule>
    <cfRule type="cellIs" dxfId="882" priority="334" stopIfTrue="1" operator="equal">
      <formula>"売"</formula>
    </cfRule>
  </conditionalFormatting>
  <conditionalFormatting sqref="G24">
    <cfRule type="cellIs" dxfId="881" priority="331" stopIfTrue="1" operator="equal">
      <formula>"買"</formula>
    </cfRule>
    <cfRule type="cellIs" dxfId="880" priority="332" stopIfTrue="1" operator="equal">
      <formula>"売"</formula>
    </cfRule>
  </conditionalFormatting>
  <conditionalFormatting sqref="G21">
    <cfRule type="cellIs" dxfId="879" priority="329" stopIfTrue="1" operator="equal">
      <formula>"買"</formula>
    </cfRule>
    <cfRule type="cellIs" dxfId="878" priority="330" stopIfTrue="1" operator="equal">
      <formula>"売"</formula>
    </cfRule>
  </conditionalFormatting>
  <conditionalFormatting sqref="G22">
    <cfRule type="cellIs" dxfId="877" priority="327" stopIfTrue="1" operator="equal">
      <formula>"買"</formula>
    </cfRule>
    <cfRule type="cellIs" dxfId="876" priority="328" stopIfTrue="1" operator="equal">
      <formula>"売"</formula>
    </cfRule>
  </conditionalFormatting>
  <conditionalFormatting sqref="G23">
    <cfRule type="cellIs" dxfId="875" priority="325" stopIfTrue="1" operator="equal">
      <formula>"買"</formula>
    </cfRule>
    <cfRule type="cellIs" dxfId="874" priority="326" stopIfTrue="1" operator="equal">
      <formula>"売"</formula>
    </cfRule>
  </conditionalFormatting>
  <conditionalFormatting sqref="G21">
    <cfRule type="cellIs" dxfId="873" priority="323" stopIfTrue="1" operator="equal">
      <formula>"買"</formula>
    </cfRule>
    <cfRule type="cellIs" dxfId="872" priority="324" stopIfTrue="1" operator="equal">
      <formula>"売"</formula>
    </cfRule>
  </conditionalFormatting>
  <conditionalFormatting sqref="G22">
    <cfRule type="cellIs" dxfId="871" priority="321" stopIfTrue="1" operator="equal">
      <formula>"買"</formula>
    </cfRule>
    <cfRule type="cellIs" dxfId="870" priority="322" stopIfTrue="1" operator="equal">
      <formula>"売"</formula>
    </cfRule>
  </conditionalFormatting>
  <conditionalFormatting sqref="G23">
    <cfRule type="cellIs" dxfId="869" priority="319" stopIfTrue="1" operator="equal">
      <formula>"買"</formula>
    </cfRule>
    <cfRule type="cellIs" dxfId="868" priority="320" stopIfTrue="1" operator="equal">
      <formula>"売"</formula>
    </cfRule>
  </conditionalFormatting>
  <conditionalFormatting sqref="G24">
    <cfRule type="cellIs" dxfId="867" priority="317" stopIfTrue="1" operator="equal">
      <formula>"買"</formula>
    </cfRule>
    <cfRule type="cellIs" dxfId="866" priority="318" stopIfTrue="1" operator="equal">
      <formula>"売"</formula>
    </cfRule>
  </conditionalFormatting>
  <conditionalFormatting sqref="G22">
    <cfRule type="cellIs" dxfId="865" priority="315" stopIfTrue="1" operator="equal">
      <formula>"買"</formula>
    </cfRule>
    <cfRule type="cellIs" dxfId="864" priority="316" stopIfTrue="1" operator="equal">
      <formula>"売"</formula>
    </cfRule>
  </conditionalFormatting>
  <conditionalFormatting sqref="G23">
    <cfRule type="cellIs" dxfId="863" priority="313" stopIfTrue="1" operator="equal">
      <formula>"買"</formula>
    </cfRule>
    <cfRule type="cellIs" dxfId="862" priority="314" stopIfTrue="1" operator="equal">
      <formula>"売"</formula>
    </cfRule>
  </conditionalFormatting>
  <conditionalFormatting sqref="G24">
    <cfRule type="cellIs" dxfId="861" priority="311" stopIfTrue="1" operator="equal">
      <formula>"買"</formula>
    </cfRule>
    <cfRule type="cellIs" dxfId="860" priority="312" stopIfTrue="1" operator="equal">
      <formula>"売"</formula>
    </cfRule>
  </conditionalFormatting>
  <conditionalFormatting sqref="G22">
    <cfRule type="cellIs" dxfId="859" priority="309" stopIfTrue="1" operator="equal">
      <formula>"買"</formula>
    </cfRule>
    <cfRule type="cellIs" dxfId="858" priority="310" stopIfTrue="1" operator="equal">
      <formula>"売"</formula>
    </cfRule>
  </conditionalFormatting>
  <conditionalFormatting sqref="G23">
    <cfRule type="cellIs" dxfId="857" priority="307" stopIfTrue="1" operator="equal">
      <formula>"買"</formula>
    </cfRule>
    <cfRule type="cellIs" dxfId="856" priority="308" stopIfTrue="1" operator="equal">
      <formula>"売"</formula>
    </cfRule>
  </conditionalFormatting>
  <conditionalFormatting sqref="G24">
    <cfRule type="cellIs" dxfId="855" priority="305" stopIfTrue="1" operator="equal">
      <formula>"買"</formula>
    </cfRule>
    <cfRule type="cellIs" dxfId="854" priority="306" stopIfTrue="1" operator="equal">
      <formula>"売"</formula>
    </cfRule>
  </conditionalFormatting>
  <conditionalFormatting sqref="G21">
    <cfRule type="cellIs" dxfId="853" priority="303" stopIfTrue="1" operator="equal">
      <formula>"買"</formula>
    </cfRule>
    <cfRule type="cellIs" dxfId="852" priority="304" stopIfTrue="1" operator="equal">
      <formula>"売"</formula>
    </cfRule>
  </conditionalFormatting>
  <conditionalFormatting sqref="G24">
    <cfRule type="cellIs" dxfId="851" priority="301" stopIfTrue="1" operator="equal">
      <formula>"買"</formula>
    </cfRule>
    <cfRule type="cellIs" dxfId="850" priority="302" stopIfTrue="1" operator="equal">
      <formula>"売"</formula>
    </cfRule>
  </conditionalFormatting>
  <conditionalFormatting sqref="G24">
    <cfRule type="cellIs" dxfId="849" priority="299" stopIfTrue="1" operator="equal">
      <formula>"買"</formula>
    </cfRule>
    <cfRule type="cellIs" dxfId="848" priority="300" stopIfTrue="1" operator="equal">
      <formula>"売"</formula>
    </cfRule>
  </conditionalFormatting>
  <conditionalFormatting sqref="G24">
    <cfRule type="cellIs" dxfId="847" priority="297" stopIfTrue="1" operator="equal">
      <formula>"買"</formula>
    </cfRule>
    <cfRule type="cellIs" dxfId="846" priority="298" stopIfTrue="1" operator="equal">
      <formula>"売"</formula>
    </cfRule>
  </conditionalFormatting>
  <conditionalFormatting sqref="G24">
    <cfRule type="cellIs" dxfId="845" priority="295" stopIfTrue="1" operator="equal">
      <formula>"買"</formula>
    </cfRule>
    <cfRule type="cellIs" dxfId="844" priority="296" stopIfTrue="1" operator="equal">
      <formula>"売"</formula>
    </cfRule>
  </conditionalFormatting>
  <conditionalFormatting sqref="G23">
    <cfRule type="cellIs" dxfId="843" priority="293" stopIfTrue="1" operator="equal">
      <formula>"買"</formula>
    </cfRule>
    <cfRule type="cellIs" dxfId="842" priority="294" stopIfTrue="1" operator="equal">
      <formula>"売"</formula>
    </cfRule>
  </conditionalFormatting>
  <conditionalFormatting sqref="G24">
    <cfRule type="cellIs" dxfId="841" priority="291" stopIfTrue="1" operator="equal">
      <formula>"買"</formula>
    </cfRule>
    <cfRule type="cellIs" dxfId="840" priority="292" stopIfTrue="1" operator="equal">
      <formula>"売"</formula>
    </cfRule>
  </conditionalFormatting>
  <conditionalFormatting sqref="G24">
    <cfRule type="cellIs" dxfId="839" priority="289" stopIfTrue="1" operator="equal">
      <formula>"買"</formula>
    </cfRule>
    <cfRule type="cellIs" dxfId="838" priority="290" stopIfTrue="1" operator="equal">
      <formula>"売"</formula>
    </cfRule>
  </conditionalFormatting>
  <conditionalFormatting sqref="G21">
    <cfRule type="cellIs" dxfId="837" priority="287" stopIfTrue="1" operator="equal">
      <formula>"買"</formula>
    </cfRule>
    <cfRule type="cellIs" dxfId="836" priority="288" stopIfTrue="1" operator="equal">
      <formula>"売"</formula>
    </cfRule>
  </conditionalFormatting>
  <conditionalFormatting sqref="G21">
    <cfRule type="cellIs" dxfId="835" priority="285" stopIfTrue="1" operator="equal">
      <formula>"買"</formula>
    </cfRule>
    <cfRule type="cellIs" dxfId="834" priority="286" stopIfTrue="1" operator="equal">
      <formula>"売"</formula>
    </cfRule>
  </conditionalFormatting>
  <conditionalFormatting sqref="G21">
    <cfRule type="cellIs" dxfId="833" priority="283" stopIfTrue="1" operator="equal">
      <formula>"買"</formula>
    </cfRule>
    <cfRule type="cellIs" dxfId="832" priority="284" stopIfTrue="1" operator="equal">
      <formula>"売"</formula>
    </cfRule>
  </conditionalFormatting>
  <conditionalFormatting sqref="G21">
    <cfRule type="cellIs" dxfId="831" priority="281" stopIfTrue="1" operator="equal">
      <formula>"買"</formula>
    </cfRule>
    <cfRule type="cellIs" dxfId="830" priority="282" stopIfTrue="1" operator="equal">
      <formula>"売"</formula>
    </cfRule>
  </conditionalFormatting>
  <conditionalFormatting sqref="G23">
    <cfRule type="cellIs" dxfId="829" priority="279" stopIfTrue="1" operator="equal">
      <formula>"買"</formula>
    </cfRule>
    <cfRule type="cellIs" dxfId="828" priority="280" stopIfTrue="1" operator="equal">
      <formula>"売"</formula>
    </cfRule>
  </conditionalFormatting>
  <conditionalFormatting sqref="G23">
    <cfRule type="cellIs" dxfId="827" priority="277" stopIfTrue="1" operator="equal">
      <formula>"買"</formula>
    </cfRule>
    <cfRule type="cellIs" dxfId="826" priority="278" stopIfTrue="1" operator="equal">
      <formula>"売"</formula>
    </cfRule>
  </conditionalFormatting>
  <conditionalFormatting sqref="G23">
    <cfRule type="cellIs" dxfId="825" priority="275" stopIfTrue="1" operator="equal">
      <formula>"買"</formula>
    </cfRule>
    <cfRule type="cellIs" dxfId="824" priority="276" stopIfTrue="1" operator="equal">
      <formula>"売"</formula>
    </cfRule>
  </conditionalFormatting>
  <conditionalFormatting sqref="G24">
    <cfRule type="cellIs" dxfId="823" priority="273" stopIfTrue="1" operator="equal">
      <formula>"買"</formula>
    </cfRule>
    <cfRule type="cellIs" dxfId="822" priority="274" stopIfTrue="1" operator="equal">
      <formula>"売"</formula>
    </cfRule>
  </conditionalFormatting>
  <conditionalFormatting sqref="G23">
    <cfRule type="cellIs" dxfId="821" priority="271" stopIfTrue="1" operator="equal">
      <formula>"買"</formula>
    </cfRule>
    <cfRule type="cellIs" dxfId="820" priority="272" stopIfTrue="1" operator="equal">
      <formula>"売"</formula>
    </cfRule>
  </conditionalFormatting>
  <conditionalFormatting sqref="G24">
    <cfRule type="cellIs" dxfId="819" priority="269" stopIfTrue="1" operator="equal">
      <formula>"買"</formula>
    </cfRule>
    <cfRule type="cellIs" dxfId="818" priority="270" stopIfTrue="1" operator="equal">
      <formula>"売"</formula>
    </cfRule>
  </conditionalFormatting>
  <conditionalFormatting sqref="G23">
    <cfRule type="cellIs" dxfId="817" priority="267" stopIfTrue="1" operator="equal">
      <formula>"買"</formula>
    </cfRule>
    <cfRule type="cellIs" dxfId="816" priority="268" stopIfTrue="1" operator="equal">
      <formula>"売"</formula>
    </cfRule>
  </conditionalFormatting>
  <conditionalFormatting sqref="G24">
    <cfRule type="cellIs" dxfId="815" priority="265" stopIfTrue="1" operator="equal">
      <formula>"買"</formula>
    </cfRule>
    <cfRule type="cellIs" dxfId="814" priority="266" stopIfTrue="1" operator="equal">
      <formula>"売"</formula>
    </cfRule>
  </conditionalFormatting>
  <conditionalFormatting sqref="G23">
    <cfRule type="cellIs" dxfId="813" priority="263" stopIfTrue="1" operator="equal">
      <formula>"買"</formula>
    </cfRule>
    <cfRule type="cellIs" dxfId="812" priority="264" stopIfTrue="1" operator="equal">
      <formula>"売"</formula>
    </cfRule>
  </conditionalFormatting>
  <conditionalFormatting sqref="G24">
    <cfRule type="cellIs" dxfId="811" priority="261" stopIfTrue="1" operator="equal">
      <formula>"買"</formula>
    </cfRule>
    <cfRule type="cellIs" dxfId="810" priority="262" stopIfTrue="1" operator="equal">
      <formula>"売"</formula>
    </cfRule>
  </conditionalFormatting>
  <conditionalFormatting sqref="G24">
    <cfRule type="cellIs" dxfId="809" priority="259" stopIfTrue="1" operator="equal">
      <formula>"買"</formula>
    </cfRule>
    <cfRule type="cellIs" dxfId="808" priority="260" stopIfTrue="1" operator="equal">
      <formula>"売"</formula>
    </cfRule>
  </conditionalFormatting>
  <conditionalFormatting sqref="G23">
    <cfRule type="cellIs" dxfId="807" priority="257" stopIfTrue="1" operator="equal">
      <formula>"買"</formula>
    </cfRule>
    <cfRule type="cellIs" dxfId="806" priority="258" stopIfTrue="1" operator="equal">
      <formula>"売"</formula>
    </cfRule>
  </conditionalFormatting>
  <conditionalFormatting sqref="G23">
    <cfRule type="cellIs" dxfId="805" priority="255" stopIfTrue="1" operator="equal">
      <formula>"買"</formula>
    </cfRule>
    <cfRule type="cellIs" dxfId="804" priority="256" stopIfTrue="1" operator="equal">
      <formula>"売"</formula>
    </cfRule>
  </conditionalFormatting>
  <conditionalFormatting sqref="G24">
    <cfRule type="cellIs" dxfId="803" priority="253" stopIfTrue="1" operator="equal">
      <formula>"買"</formula>
    </cfRule>
    <cfRule type="cellIs" dxfId="802" priority="254" stopIfTrue="1" operator="equal">
      <formula>"売"</formula>
    </cfRule>
  </conditionalFormatting>
  <conditionalFormatting sqref="G23">
    <cfRule type="cellIs" dxfId="801" priority="251" stopIfTrue="1" operator="equal">
      <formula>"買"</formula>
    </cfRule>
    <cfRule type="cellIs" dxfId="800" priority="252" stopIfTrue="1" operator="equal">
      <formula>"売"</formula>
    </cfRule>
  </conditionalFormatting>
  <conditionalFormatting sqref="G24">
    <cfRule type="cellIs" dxfId="799" priority="249" stopIfTrue="1" operator="equal">
      <formula>"買"</formula>
    </cfRule>
    <cfRule type="cellIs" dxfId="798" priority="250" stopIfTrue="1" operator="equal">
      <formula>"売"</formula>
    </cfRule>
  </conditionalFormatting>
  <conditionalFormatting sqref="G23">
    <cfRule type="cellIs" dxfId="797" priority="247" stopIfTrue="1" operator="equal">
      <formula>"買"</formula>
    </cfRule>
    <cfRule type="cellIs" dxfId="796" priority="248" stopIfTrue="1" operator="equal">
      <formula>"売"</formula>
    </cfRule>
  </conditionalFormatting>
  <conditionalFormatting sqref="G24">
    <cfRule type="cellIs" dxfId="795" priority="245" stopIfTrue="1" operator="equal">
      <formula>"買"</formula>
    </cfRule>
    <cfRule type="cellIs" dxfId="794" priority="246" stopIfTrue="1" operator="equal">
      <formula>"売"</formula>
    </cfRule>
  </conditionalFormatting>
  <conditionalFormatting sqref="G24">
    <cfRule type="cellIs" dxfId="793" priority="243" stopIfTrue="1" operator="equal">
      <formula>"買"</formula>
    </cfRule>
    <cfRule type="cellIs" dxfId="792" priority="244" stopIfTrue="1" operator="equal">
      <formula>"売"</formula>
    </cfRule>
  </conditionalFormatting>
  <conditionalFormatting sqref="G23">
    <cfRule type="cellIs" dxfId="791" priority="241" stopIfTrue="1" operator="equal">
      <formula>"買"</formula>
    </cfRule>
    <cfRule type="cellIs" dxfId="790" priority="242" stopIfTrue="1" operator="equal">
      <formula>"売"</formula>
    </cfRule>
  </conditionalFormatting>
  <conditionalFormatting sqref="G23">
    <cfRule type="cellIs" dxfId="789" priority="239" stopIfTrue="1" operator="equal">
      <formula>"買"</formula>
    </cfRule>
    <cfRule type="cellIs" dxfId="788" priority="240" stopIfTrue="1" operator="equal">
      <formula>"売"</formula>
    </cfRule>
  </conditionalFormatting>
  <conditionalFormatting sqref="G24">
    <cfRule type="cellIs" dxfId="787" priority="237" stopIfTrue="1" operator="equal">
      <formula>"買"</formula>
    </cfRule>
    <cfRule type="cellIs" dxfId="786" priority="238" stopIfTrue="1" operator="equal">
      <formula>"売"</formula>
    </cfRule>
  </conditionalFormatting>
  <conditionalFormatting sqref="G24">
    <cfRule type="cellIs" dxfId="785" priority="235" stopIfTrue="1" operator="equal">
      <formula>"買"</formula>
    </cfRule>
    <cfRule type="cellIs" dxfId="784" priority="236" stopIfTrue="1" operator="equal">
      <formula>"売"</formula>
    </cfRule>
  </conditionalFormatting>
  <conditionalFormatting sqref="G23">
    <cfRule type="cellIs" dxfId="783" priority="233" stopIfTrue="1" operator="equal">
      <formula>"買"</formula>
    </cfRule>
    <cfRule type="cellIs" dxfId="782" priority="234" stopIfTrue="1" operator="equal">
      <formula>"売"</formula>
    </cfRule>
  </conditionalFormatting>
  <conditionalFormatting sqref="G23">
    <cfRule type="cellIs" dxfId="781" priority="231" stopIfTrue="1" operator="equal">
      <formula>"買"</formula>
    </cfRule>
    <cfRule type="cellIs" dxfId="780" priority="232" stopIfTrue="1" operator="equal">
      <formula>"売"</formula>
    </cfRule>
  </conditionalFormatting>
  <conditionalFormatting sqref="G24">
    <cfRule type="cellIs" dxfId="779" priority="229" stopIfTrue="1" operator="equal">
      <formula>"買"</formula>
    </cfRule>
    <cfRule type="cellIs" dxfId="778" priority="230" stopIfTrue="1" operator="equal">
      <formula>"売"</formula>
    </cfRule>
  </conditionalFormatting>
  <conditionalFormatting sqref="G23">
    <cfRule type="cellIs" dxfId="777" priority="227" stopIfTrue="1" operator="equal">
      <formula>"買"</formula>
    </cfRule>
    <cfRule type="cellIs" dxfId="776" priority="228" stopIfTrue="1" operator="equal">
      <formula>"売"</formula>
    </cfRule>
  </conditionalFormatting>
  <conditionalFormatting sqref="G24">
    <cfRule type="cellIs" dxfId="775" priority="225" stopIfTrue="1" operator="equal">
      <formula>"買"</formula>
    </cfRule>
    <cfRule type="cellIs" dxfId="774" priority="226" stopIfTrue="1" operator="equal">
      <formula>"売"</formula>
    </cfRule>
  </conditionalFormatting>
  <conditionalFormatting sqref="G23">
    <cfRule type="cellIs" dxfId="773" priority="223" stopIfTrue="1" operator="equal">
      <formula>"買"</formula>
    </cfRule>
    <cfRule type="cellIs" dxfId="772" priority="224" stopIfTrue="1" operator="equal">
      <formula>"売"</formula>
    </cfRule>
  </conditionalFormatting>
  <conditionalFormatting sqref="G24">
    <cfRule type="cellIs" dxfId="771" priority="221" stopIfTrue="1" operator="equal">
      <formula>"買"</formula>
    </cfRule>
    <cfRule type="cellIs" dxfId="770" priority="222" stopIfTrue="1" operator="equal">
      <formula>"売"</formula>
    </cfRule>
  </conditionalFormatting>
  <conditionalFormatting sqref="G23">
    <cfRule type="cellIs" dxfId="769" priority="219" stopIfTrue="1" operator="equal">
      <formula>"買"</formula>
    </cfRule>
    <cfRule type="cellIs" dxfId="768" priority="220" stopIfTrue="1" operator="equal">
      <formula>"売"</formula>
    </cfRule>
  </conditionalFormatting>
  <conditionalFormatting sqref="G24">
    <cfRule type="cellIs" dxfId="767" priority="217" stopIfTrue="1" operator="equal">
      <formula>"買"</formula>
    </cfRule>
    <cfRule type="cellIs" dxfId="766" priority="218" stopIfTrue="1" operator="equal">
      <formula>"売"</formula>
    </cfRule>
  </conditionalFormatting>
  <conditionalFormatting sqref="G21">
    <cfRule type="cellIs" dxfId="765" priority="215" stopIfTrue="1" operator="equal">
      <formula>"買"</formula>
    </cfRule>
    <cfRule type="cellIs" dxfId="764" priority="216" stopIfTrue="1" operator="equal">
      <formula>"売"</formula>
    </cfRule>
  </conditionalFormatting>
  <conditionalFormatting sqref="G22">
    <cfRule type="cellIs" dxfId="763" priority="213" stopIfTrue="1" operator="equal">
      <formula>"買"</formula>
    </cfRule>
    <cfRule type="cellIs" dxfId="762" priority="214" stopIfTrue="1" operator="equal">
      <formula>"売"</formula>
    </cfRule>
  </conditionalFormatting>
  <conditionalFormatting sqref="G21">
    <cfRule type="cellIs" dxfId="761" priority="211" stopIfTrue="1" operator="equal">
      <formula>"買"</formula>
    </cfRule>
    <cfRule type="cellIs" dxfId="760" priority="212" stopIfTrue="1" operator="equal">
      <formula>"売"</formula>
    </cfRule>
  </conditionalFormatting>
  <conditionalFormatting sqref="G22">
    <cfRule type="cellIs" dxfId="759" priority="209" stopIfTrue="1" operator="equal">
      <formula>"買"</formula>
    </cfRule>
    <cfRule type="cellIs" dxfId="758" priority="210" stopIfTrue="1" operator="equal">
      <formula>"売"</formula>
    </cfRule>
  </conditionalFormatting>
  <conditionalFormatting sqref="G23">
    <cfRule type="cellIs" dxfId="757" priority="207" stopIfTrue="1" operator="equal">
      <formula>"買"</formula>
    </cfRule>
    <cfRule type="cellIs" dxfId="756" priority="208" stopIfTrue="1" operator="equal">
      <formula>"売"</formula>
    </cfRule>
  </conditionalFormatting>
  <conditionalFormatting sqref="G24">
    <cfRule type="cellIs" dxfId="755" priority="205" stopIfTrue="1" operator="equal">
      <formula>"買"</formula>
    </cfRule>
    <cfRule type="cellIs" dxfId="754" priority="206" stopIfTrue="1" operator="equal">
      <formula>"売"</formula>
    </cfRule>
  </conditionalFormatting>
  <conditionalFormatting sqref="G24">
    <cfRule type="cellIs" dxfId="753" priority="203" stopIfTrue="1" operator="equal">
      <formula>"買"</formula>
    </cfRule>
    <cfRule type="cellIs" dxfId="752" priority="204" stopIfTrue="1" operator="equal">
      <formula>"売"</formula>
    </cfRule>
  </conditionalFormatting>
  <conditionalFormatting sqref="G21">
    <cfRule type="cellIs" dxfId="751" priority="201" stopIfTrue="1" operator="equal">
      <formula>"買"</formula>
    </cfRule>
    <cfRule type="cellIs" dxfId="750" priority="202" stopIfTrue="1" operator="equal">
      <formula>"売"</formula>
    </cfRule>
  </conditionalFormatting>
  <conditionalFormatting sqref="G22">
    <cfRule type="cellIs" dxfId="749" priority="199" stopIfTrue="1" operator="equal">
      <formula>"買"</formula>
    </cfRule>
    <cfRule type="cellIs" dxfId="748" priority="200" stopIfTrue="1" operator="equal">
      <formula>"売"</formula>
    </cfRule>
  </conditionalFormatting>
  <conditionalFormatting sqref="G23">
    <cfRule type="cellIs" dxfId="747" priority="197" stopIfTrue="1" operator="equal">
      <formula>"買"</formula>
    </cfRule>
    <cfRule type="cellIs" dxfId="746" priority="198" stopIfTrue="1" operator="equal">
      <formula>"売"</formula>
    </cfRule>
  </conditionalFormatting>
  <conditionalFormatting sqref="G21">
    <cfRule type="cellIs" dxfId="745" priority="195" stopIfTrue="1" operator="equal">
      <formula>"買"</formula>
    </cfRule>
    <cfRule type="cellIs" dxfId="744" priority="196" stopIfTrue="1" operator="equal">
      <formula>"売"</formula>
    </cfRule>
  </conditionalFormatting>
  <conditionalFormatting sqref="G22">
    <cfRule type="cellIs" dxfId="743" priority="193" stopIfTrue="1" operator="equal">
      <formula>"買"</formula>
    </cfRule>
    <cfRule type="cellIs" dxfId="742" priority="194" stopIfTrue="1" operator="equal">
      <formula>"売"</formula>
    </cfRule>
  </conditionalFormatting>
  <conditionalFormatting sqref="G23">
    <cfRule type="cellIs" dxfId="741" priority="191" stopIfTrue="1" operator="equal">
      <formula>"買"</formula>
    </cfRule>
    <cfRule type="cellIs" dxfId="740" priority="192" stopIfTrue="1" operator="equal">
      <formula>"売"</formula>
    </cfRule>
  </conditionalFormatting>
  <conditionalFormatting sqref="G24">
    <cfRule type="cellIs" dxfId="739" priority="189" stopIfTrue="1" operator="equal">
      <formula>"買"</formula>
    </cfRule>
    <cfRule type="cellIs" dxfId="738" priority="190" stopIfTrue="1" operator="equal">
      <formula>"売"</formula>
    </cfRule>
  </conditionalFormatting>
  <conditionalFormatting sqref="G24">
    <cfRule type="cellIs" dxfId="737" priority="187" stopIfTrue="1" operator="equal">
      <formula>"買"</formula>
    </cfRule>
    <cfRule type="cellIs" dxfId="736" priority="188" stopIfTrue="1" operator="equal">
      <formula>"売"</formula>
    </cfRule>
  </conditionalFormatting>
  <conditionalFormatting sqref="G23">
    <cfRule type="cellIs" dxfId="735" priority="185" stopIfTrue="1" operator="equal">
      <formula>"買"</formula>
    </cfRule>
    <cfRule type="cellIs" dxfId="734" priority="186" stopIfTrue="1" operator="equal">
      <formula>"売"</formula>
    </cfRule>
  </conditionalFormatting>
  <conditionalFormatting sqref="G23">
    <cfRule type="cellIs" dxfId="733" priority="183" stopIfTrue="1" operator="equal">
      <formula>"買"</formula>
    </cfRule>
    <cfRule type="cellIs" dxfId="732" priority="184" stopIfTrue="1" operator="equal">
      <formula>"売"</formula>
    </cfRule>
  </conditionalFormatting>
  <conditionalFormatting sqref="G24">
    <cfRule type="cellIs" dxfId="731" priority="181" stopIfTrue="1" operator="equal">
      <formula>"買"</formula>
    </cfRule>
    <cfRule type="cellIs" dxfId="730" priority="182" stopIfTrue="1" operator="equal">
      <formula>"売"</formula>
    </cfRule>
  </conditionalFormatting>
  <conditionalFormatting sqref="G23">
    <cfRule type="cellIs" dxfId="729" priority="179" stopIfTrue="1" operator="equal">
      <formula>"買"</formula>
    </cfRule>
    <cfRule type="cellIs" dxfId="728" priority="180" stopIfTrue="1" operator="equal">
      <formula>"売"</formula>
    </cfRule>
  </conditionalFormatting>
  <conditionalFormatting sqref="G24">
    <cfRule type="cellIs" dxfId="727" priority="177" stopIfTrue="1" operator="equal">
      <formula>"買"</formula>
    </cfRule>
    <cfRule type="cellIs" dxfId="726" priority="178" stopIfTrue="1" operator="equal">
      <formula>"売"</formula>
    </cfRule>
  </conditionalFormatting>
  <conditionalFormatting sqref="G23">
    <cfRule type="cellIs" dxfId="725" priority="175" stopIfTrue="1" operator="equal">
      <formula>"買"</formula>
    </cfRule>
    <cfRule type="cellIs" dxfId="724" priority="176" stopIfTrue="1" operator="equal">
      <formula>"売"</formula>
    </cfRule>
  </conditionalFormatting>
  <conditionalFormatting sqref="G24">
    <cfRule type="cellIs" dxfId="723" priority="173" stopIfTrue="1" operator="equal">
      <formula>"買"</formula>
    </cfRule>
    <cfRule type="cellIs" dxfId="722" priority="174" stopIfTrue="1" operator="equal">
      <formula>"売"</formula>
    </cfRule>
  </conditionalFormatting>
  <conditionalFormatting sqref="G22">
    <cfRule type="cellIs" dxfId="721" priority="171" stopIfTrue="1" operator="equal">
      <formula>"買"</formula>
    </cfRule>
    <cfRule type="cellIs" dxfId="720" priority="172" stopIfTrue="1" operator="equal">
      <formula>"売"</formula>
    </cfRule>
  </conditionalFormatting>
  <conditionalFormatting sqref="G24">
    <cfRule type="cellIs" dxfId="719" priority="169" stopIfTrue="1" operator="equal">
      <formula>"買"</formula>
    </cfRule>
    <cfRule type="cellIs" dxfId="718" priority="170" stopIfTrue="1" operator="equal">
      <formula>"売"</formula>
    </cfRule>
  </conditionalFormatting>
  <conditionalFormatting sqref="G24">
    <cfRule type="cellIs" dxfId="717" priority="167" stopIfTrue="1" operator="equal">
      <formula>"買"</formula>
    </cfRule>
    <cfRule type="cellIs" dxfId="716" priority="168" stopIfTrue="1" operator="equal">
      <formula>"売"</formula>
    </cfRule>
  </conditionalFormatting>
  <conditionalFormatting sqref="G24">
    <cfRule type="cellIs" dxfId="715" priority="165" stopIfTrue="1" operator="equal">
      <formula>"買"</formula>
    </cfRule>
    <cfRule type="cellIs" dxfId="714" priority="166" stopIfTrue="1" operator="equal">
      <formula>"売"</formula>
    </cfRule>
  </conditionalFormatting>
  <conditionalFormatting sqref="G24">
    <cfRule type="cellIs" dxfId="713" priority="163" stopIfTrue="1" operator="equal">
      <formula>"買"</formula>
    </cfRule>
    <cfRule type="cellIs" dxfId="712" priority="164" stopIfTrue="1" operator="equal">
      <formula>"売"</formula>
    </cfRule>
  </conditionalFormatting>
  <conditionalFormatting sqref="G24">
    <cfRule type="cellIs" dxfId="711" priority="161" stopIfTrue="1" operator="equal">
      <formula>"買"</formula>
    </cfRule>
    <cfRule type="cellIs" dxfId="710" priority="162" stopIfTrue="1" operator="equal">
      <formula>"売"</formula>
    </cfRule>
  </conditionalFormatting>
  <conditionalFormatting sqref="G24">
    <cfRule type="cellIs" dxfId="709" priority="159" stopIfTrue="1" operator="equal">
      <formula>"買"</formula>
    </cfRule>
    <cfRule type="cellIs" dxfId="708" priority="160" stopIfTrue="1" operator="equal">
      <formula>"売"</formula>
    </cfRule>
  </conditionalFormatting>
  <conditionalFormatting sqref="G24">
    <cfRule type="cellIs" dxfId="707" priority="157" stopIfTrue="1" operator="equal">
      <formula>"買"</formula>
    </cfRule>
    <cfRule type="cellIs" dxfId="706" priority="158" stopIfTrue="1" operator="equal">
      <formula>"売"</formula>
    </cfRule>
  </conditionalFormatting>
  <conditionalFormatting sqref="G24">
    <cfRule type="cellIs" dxfId="705" priority="155" stopIfTrue="1" operator="equal">
      <formula>"買"</formula>
    </cfRule>
    <cfRule type="cellIs" dxfId="704" priority="156" stopIfTrue="1" operator="equal">
      <formula>"売"</formula>
    </cfRule>
  </conditionalFormatting>
  <conditionalFormatting sqref="G23">
    <cfRule type="cellIs" dxfId="703" priority="153" stopIfTrue="1" operator="equal">
      <formula>"買"</formula>
    </cfRule>
    <cfRule type="cellIs" dxfId="702" priority="154" stopIfTrue="1" operator="equal">
      <formula>"売"</formula>
    </cfRule>
  </conditionalFormatting>
  <conditionalFormatting sqref="G23">
    <cfRule type="cellIs" dxfId="701" priority="151" stopIfTrue="1" operator="equal">
      <formula>"買"</formula>
    </cfRule>
    <cfRule type="cellIs" dxfId="700" priority="152" stopIfTrue="1" operator="equal">
      <formula>"売"</formula>
    </cfRule>
  </conditionalFormatting>
  <conditionalFormatting sqref="G22">
    <cfRule type="cellIs" dxfId="699" priority="149" stopIfTrue="1" operator="equal">
      <formula>"買"</formula>
    </cfRule>
    <cfRule type="cellIs" dxfId="698" priority="150" stopIfTrue="1" operator="equal">
      <formula>"売"</formula>
    </cfRule>
  </conditionalFormatting>
  <conditionalFormatting sqref="G22">
    <cfRule type="cellIs" dxfId="697" priority="147" stopIfTrue="1" operator="equal">
      <formula>"買"</formula>
    </cfRule>
    <cfRule type="cellIs" dxfId="696" priority="148" stopIfTrue="1" operator="equal">
      <formula>"売"</formula>
    </cfRule>
  </conditionalFormatting>
  <conditionalFormatting sqref="G22">
    <cfRule type="cellIs" dxfId="695" priority="145" stopIfTrue="1" operator="equal">
      <formula>"買"</formula>
    </cfRule>
    <cfRule type="cellIs" dxfId="694" priority="146" stopIfTrue="1" operator="equal">
      <formula>"売"</formula>
    </cfRule>
  </conditionalFormatting>
  <conditionalFormatting sqref="G23">
    <cfRule type="cellIs" dxfId="693" priority="143" stopIfTrue="1" operator="equal">
      <formula>"買"</formula>
    </cfRule>
    <cfRule type="cellIs" dxfId="692" priority="144" stopIfTrue="1" operator="equal">
      <formula>"売"</formula>
    </cfRule>
  </conditionalFormatting>
  <conditionalFormatting sqref="G22">
    <cfRule type="cellIs" dxfId="691" priority="141" stopIfTrue="1" operator="equal">
      <formula>"買"</formula>
    </cfRule>
    <cfRule type="cellIs" dxfId="690" priority="142" stopIfTrue="1" operator="equal">
      <formula>"売"</formula>
    </cfRule>
  </conditionalFormatting>
  <conditionalFormatting sqref="G23">
    <cfRule type="cellIs" dxfId="689" priority="139" stopIfTrue="1" operator="equal">
      <formula>"買"</formula>
    </cfRule>
    <cfRule type="cellIs" dxfId="688" priority="140" stopIfTrue="1" operator="equal">
      <formula>"売"</formula>
    </cfRule>
  </conditionalFormatting>
  <conditionalFormatting sqref="G22">
    <cfRule type="cellIs" dxfId="687" priority="137" stopIfTrue="1" operator="equal">
      <formula>"買"</formula>
    </cfRule>
    <cfRule type="cellIs" dxfId="686" priority="138" stopIfTrue="1" operator="equal">
      <formula>"売"</formula>
    </cfRule>
  </conditionalFormatting>
  <conditionalFormatting sqref="G23">
    <cfRule type="cellIs" dxfId="685" priority="135" stopIfTrue="1" operator="equal">
      <formula>"買"</formula>
    </cfRule>
    <cfRule type="cellIs" dxfId="684" priority="136" stopIfTrue="1" operator="equal">
      <formula>"売"</formula>
    </cfRule>
  </conditionalFormatting>
  <conditionalFormatting sqref="G22">
    <cfRule type="cellIs" dxfId="683" priority="133" stopIfTrue="1" operator="equal">
      <formula>"買"</formula>
    </cfRule>
    <cfRule type="cellIs" dxfId="682" priority="134" stopIfTrue="1" operator="equal">
      <formula>"売"</formula>
    </cfRule>
  </conditionalFormatting>
  <conditionalFormatting sqref="G23">
    <cfRule type="cellIs" dxfId="681" priority="131" stopIfTrue="1" operator="equal">
      <formula>"買"</formula>
    </cfRule>
    <cfRule type="cellIs" dxfId="680" priority="132" stopIfTrue="1" operator="equal">
      <formula>"売"</formula>
    </cfRule>
  </conditionalFormatting>
  <conditionalFormatting sqref="G23">
    <cfRule type="cellIs" dxfId="679" priority="129" stopIfTrue="1" operator="equal">
      <formula>"買"</formula>
    </cfRule>
    <cfRule type="cellIs" dxfId="678" priority="130" stopIfTrue="1" operator="equal">
      <formula>"売"</formula>
    </cfRule>
  </conditionalFormatting>
  <conditionalFormatting sqref="G24">
    <cfRule type="cellIs" dxfId="677" priority="127" stopIfTrue="1" operator="equal">
      <formula>"買"</formula>
    </cfRule>
    <cfRule type="cellIs" dxfId="676" priority="128" stopIfTrue="1" operator="equal">
      <formula>"売"</formula>
    </cfRule>
  </conditionalFormatting>
  <conditionalFormatting sqref="G22">
    <cfRule type="cellIs" dxfId="675" priority="125" stopIfTrue="1" operator="equal">
      <formula>"買"</formula>
    </cfRule>
    <cfRule type="cellIs" dxfId="674" priority="126" stopIfTrue="1" operator="equal">
      <formula>"売"</formula>
    </cfRule>
  </conditionalFormatting>
  <conditionalFormatting sqref="G22">
    <cfRule type="cellIs" dxfId="673" priority="123" stopIfTrue="1" operator="equal">
      <formula>"買"</formula>
    </cfRule>
    <cfRule type="cellIs" dxfId="672" priority="124" stopIfTrue="1" operator="equal">
      <formula>"売"</formula>
    </cfRule>
  </conditionalFormatting>
  <conditionalFormatting sqref="G23">
    <cfRule type="cellIs" dxfId="671" priority="121" stopIfTrue="1" operator="equal">
      <formula>"買"</formula>
    </cfRule>
    <cfRule type="cellIs" dxfId="670" priority="122" stopIfTrue="1" operator="equal">
      <formula>"売"</formula>
    </cfRule>
  </conditionalFormatting>
  <conditionalFormatting sqref="G24">
    <cfRule type="cellIs" dxfId="669" priority="119" stopIfTrue="1" operator="equal">
      <formula>"買"</formula>
    </cfRule>
    <cfRule type="cellIs" dxfId="668" priority="120" stopIfTrue="1" operator="equal">
      <formula>"売"</formula>
    </cfRule>
  </conditionalFormatting>
  <conditionalFormatting sqref="G22">
    <cfRule type="cellIs" dxfId="667" priority="117" stopIfTrue="1" operator="equal">
      <formula>"買"</formula>
    </cfRule>
    <cfRule type="cellIs" dxfId="666" priority="118" stopIfTrue="1" operator="equal">
      <formula>"売"</formula>
    </cfRule>
  </conditionalFormatting>
  <conditionalFormatting sqref="G23">
    <cfRule type="cellIs" dxfId="665" priority="115" stopIfTrue="1" operator="equal">
      <formula>"買"</formula>
    </cfRule>
    <cfRule type="cellIs" dxfId="664" priority="116" stopIfTrue="1" operator="equal">
      <formula>"売"</formula>
    </cfRule>
  </conditionalFormatting>
  <conditionalFormatting sqref="G22">
    <cfRule type="cellIs" dxfId="663" priority="113" stopIfTrue="1" operator="equal">
      <formula>"買"</formula>
    </cfRule>
    <cfRule type="cellIs" dxfId="662" priority="114" stopIfTrue="1" operator="equal">
      <formula>"売"</formula>
    </cfRule>
  </conditionalFormatting>
  <conditionalFormatting sqref="G23">
    <cfRule type="cellIs" dxfId="661" priority="111" stopIfTrue="1" operator="equal">
      <formula>"買"</formula>
    </cfRule>
    <cfRule type="cellIs" dxfId="660" priority="112" stopIfTrue="1" operator="equal">
      <formula>"売"</formula>
    </cfRule>
  </conditionalFormatting>
  <conditionalFormatting sqref="G23">
    <cfRule type="cellIs" dxfId="659" priority="109" stopIfTrue="1" operator="equal">
      <formula>"買"</formula>
    </cfRule>
    <cfRule type="cellIs" dxfId="658" priority="110" stopIfTrue="1" operator="equal">
      <formula>"売"</formula>
    </cfRule>
  </conditionalFormatting>
  <conditionalFormatting sqref="G24">
    <cfRule type="cellIs" dxfId="657" priority="107" stopIfTrue="1" operator="equal">
      <formula>"買"</formula>
    </cfRule>
    <cfRule type="cellIs" dxfId="656" priority="108" stopIfTrue="1" operator="equal">
      <formula>"売"</formula>
    </cfRule>
  </conditionalFormatting>
  <conditionalFormatting sqref="G22">
    <cfRule type="cellIs" dxfId="655" priority="105" stopIfTrue="1" operator="equal">
      <formula>"買"</formula>
    </cfRule>
    <cfRule type="cellIs" dxfId="654" priority="106" stopIfTrue="1" operator="equal">
      <formula>"売"</formula>
    </cfRule>
  </conditionalFormatting>
  <conditionalFormatting sqref="G22">
    <cfRule type="cellIs" dxfId="653" priority="103" stopIfTrue="1" operator="equal">
      <formula>"買"</formula>
    </cfRule>
    <cfRule type="cellIs" dxfId="652" priority="104" stopIfTrue="1" operator="equal">
      <formula>"売"</formula>
    </cfRule>
  </conditionalFormatting>
  <conditionalFormatting sqref="G23">
    <cfRule type="cellIs" dxfId="651" priority="101" stopIfTrue="1" operator="equal">
      <formula>"買"</formula>
    </cfRule>
    <cfRule type="cellIs" dxfId="650" priority="102" stopIfTrue="1" operator="equal">
      <formula>"売"</formula>
    </cfRule>
  </conditionalFormatting>
  <conditionalFormatting sqref="G24">
    <cfRule type="cellIs" dxfId="649" priority="99" stopIfTrue="1" operator="equal">
      <formula>"買"</formula>
    </cfRule>
    <cfRule type="cellIs" dxfId="648" priority="100" stopIfTrue="1" operator="equal">
      <formula>"売"</formula>
    </cfRule>
  </conditionalFormatting>
  <conditionalFormatting sqref="G23">
    <cfRule type="cellIs" dxfId="647" priority="97" stopIfTrue="1" operator="equal">
      <formula>"買"</formula>
    </cfRule>
    <cfRule type="cellIs" dxfId="646" priority="98" stopIfTrue="1" operator="equal">
      <formula>"売"</formula>
    </cfRule>
  </conditionalFormatting>
  <conditionalFormatting sqref="G24">
    <cfRule type="cellIs" dxfId="645" priority="95" stopIfTrue="1" operator="equal">
      <formula>"買"</formula>
    </cfRule>
    <cfRule type="cellIs" dxfId="644" priority="96" stopIfTrue="1" operator="equal">
      <formula>"売"</formula>
    </cfRule>
  </conditionalFormatting>
  <conditionalFormatting sqref="G22">
    <cfRule type="cellIs" dxfId="643" priority="93" stopIfTrue="1" operator="equal">
      <formula>"買"</formula>
    </cfRule>
    <cfRule type="cellIs" dxfId="642" priority="94" stopIfTrue="1" operator="equal">
      <formula>"売"</formula>
    </cfRule>
  </conditionalFormatting>
  <conditionalFormatting sqref="G22">
    <cfRule type="cellIs" dxfId="641" priority="91" stopIfTrue="1" operator="equal">
      <formula>"買"</formula>
    </cfRule>
    <cfRule type="cellIs" dxfId="640" priority="92" stopIfTrue="1" operator="equal">
      <formula>"売"</formula>
    </cfRule>
  </conditionalFormatting>
  <conditionalFormatting sqref="G23">
    <cfRule type="cellIs" dxfId="639" priority="89" stopIfTrue="1" operator="equal">
      <formula>"買"</formula>
    </cfRule>
    <cfRule type="cellIs" dxfId="638" priority="90" stopIfTrue="1" operator="equal">
      <formula>"売"</formula>
    </cfRule>
  </conditionalFormatting>
  <conditionalFormatting sqref="G24">
    <cfRule type="cellIs" dxfId="637" priority="87" stopIfTrue="1" operator="equal">
      <formula>"買"</formula>
    </cfRule>
    <cfRule type="cellIs" dxfId="636" priority="88" stopIfTrue="1" operator="equal">
      <formula>"売"</formula>
    </cfRule>
  </conditionalFormatting>
  <conditionalFormatting sqref="G24">
    <cfRule type="cellIs" dxfId="635" priority="85" stopIfTrue="1" operator="equal">
      <formula>"買"</formula>
    </cfRule>
    <cfRule type="cellIs" dxfId="634" priority="86" stopIfTrue="1" operator="equal">
      <formula>"売"</formula>
    </cfRule>
  </conditionalFormatting>
  <conditionalFormatting sqref="G22">
    <cfRule type="cellIs" dxfId="633" priority="83" stopIfTrue="1" operator="equal">
      <formula>"買"</formula>
    </cfRule>
    <cfRule type="cellIs" dxfId="632" priority="84" stopIfTrue="1" operator="equal">
      <formula>"売"</formula>
    </cfRule>
  </conditionalFormatting>
  <conditionalFormatting sqref="G23">
    <cfRule type="cellIs" dxfId="631" priority="81" stopIfTrue="1" operator="equal">
      <formula>"買"</formula>
    </cfRule>
    <cfRule type="cellIs" dxfId="630" priority="82" stopIfTrue="1" operator="equal">
      <formula>"売"</formula>
    </cfRule>
  </conditionalFormatting>
  <conditionalFormatting sqref="G22">
    <cfRule type="cellIs" dxfId="629" priority="79" stopIfTrue="1" operator="equal">
      <formula>"買"</formula>
    </cfRule>
    <cfRule type="cellIs" dxfId="628" priority="80" stopIfTrue="1" operator="equal">
      <formula>"売"</formula>
    </cfRule>
  </conditionalFormatting>
  <conditionalFormatting sqref="G23">
    <cfRule type="cellIs" dxfId="627" priority="77" stopIfTrue="1" operator="equal">
      <formula>"買"</formula>
    </cfRule>
    <cfRule type="cellIs" dxfId="626" priority="78" stopIfTrue="1" operator="equal">
      <formula>"売"</formula>
    </cfRule>
  </conditionalFormatting>
  <conditionalFormatting sqref="G24">
    <cfRule type="cellIs" dxfId="625" priority="75" stopIfTrue="1" operator="equal">
      <formula>"買"</formula>
    </cfRule>
    <cfRule type="cellIs" dxfId="624" priority="76" stopIfTrue="1" operator="equal">
      <formula>"売"</formula>
    </cfRule>
  </conditionalFormatting>
  <conditionalFormatting sqref="G25">
    <cfRule type="cellIs" dxfId="623" priority="71" stopIfTrue="1" operator="equal">
      <formula>"買"</formula>
    </cfRule>
    <cfRule type="cellIs" dxfId="622" priority="72" stopIfTrue="1" operator="equal">
      <formula>"売"</formula>
    </cfRule>
  </conditionalFormatting>
  <conditionalFormatting sqref="G25">
    <cfRule type="cellIs" dxfId="621" priority="69" stopIfTrue="1" operator="equal">
      <formula>"買"</formula>
    </cfRule>
    <cfRule type="cellIs" dxfId="620" priority="70" stopIfTrue="1" operator="equal">
      <formula>"売"</formula>
    </cfRule>
  </conditionalFormatting>
  <conditionalFormatting sqref="G25">
    <cfRule type="cellIs" dxfId="619" priority="67" stopIfTrue="1" operator="equal">
      <formula>"買"</formula>
    </cfRule>
    <cfRule type="cellIs" dxfId="618" priority="68" stopIfTrue="1" operator="equal">
      <formula>"売"</formula>
    </cfRule>
  </conditionalFormatting>
  <conditionalFormatting sqref="G25">
    <cfRule type="cellIs" dxfId="617" priority="65" stopIfTrue="1" operator="equal">
      <formula>"買"</formula>
    </cfRule>
    <cfRule type="cellIs" dxfId="616" priority="66" stopIfTrue="1" operator="equal">
      <formula>"売"</formula>
    </cfRule>
  </conditionalFormatting>
  <conditionalFormatting sqref="G25">
    <cfRule type="cellIs" dxfId="615" priority="63" stopIfTrue="1" operator="equal">
      <formula>"買"</formula>
    </cfRule>
    <cfRule type="cellIs" dxfId="614" priority="64" stopIfTrue="1" operator="equal">
      <formula>"売"</formula>
    </cfRule>
  </conditionalFormatting>
  <conditionalFormatting sqref="G25">
    <cfRule type="cellIs" dxfId="613" priority="61" stopIfTrue="1" operator="equal">
      <formula>"買"</formula>
    </cfRule>
    <cfRule type="cellIs" dxfId="612" priority="62" stopIfTrue="1" operator="equal">
      <formula>"売"</formula>
    </cfRule>
  </conditionalFormatting>
  <conditionalFormatting sqref="G25">
    <cfRule type="cellIs" dxfId="611" priority="59" stopIfTrue="1" operator="equal">
      <formula>"買"</formula>
    </cfRule>
    <cfRule type="cellIs" dxfId="610" priority="60" stopIfTrue="1" operator="equal">
      <formula>"売"</formula>
    </cfRule>
  </conditionalFormatting>
  <conditionalFormatting sqref="G25">
    <cfRule type="cellIs" dxfId="609" priority="57" stopIfTrue="1" operator="equal">
      <formula>"買"</formula>
    </cfRule>
    <cfRule type="cellIs" dxfId="608" priority="58" stopIfTrue="1" operator="equal">
      <formula>"売"</formula>
    </cfRule>
  </conditionalFormatting>
  <conditionalFormatting sqref="G25">
    <cfRule type="cellIs" dxfId="607" priority="55" stopIfTrue="1" operator="equal">
      <formula>"買"</formula>
    </cfRule>
    <cfRule type="cellIs" dxfId="606" priority="56" stopIfTrue="1" operator="equal">
      <formula>"売"</formula>
    </cfRule>
  </conditionalFormatting>
  <conditionalFormatting sqref="G25">
    <cfRule type="cellIs" dxfId="605" priority="53" stopIfTrue="1" operator="equal">
      <formula>"買"</formula>
    </cfRule>
    <cfRule type="cellIs" dxfId="604" priority="54" stopIfTrue="1" operator="equal">
      <formula>"売"</formula>
    </cfRule>
  </conditionalFormatting>
  <conditionalFormatting sqref="G25">
    <cfRule type="cellIs" dxfId="603" priority="51" stopIfTrue="1" operator="equal">
      <formula>"買"</formula>
    </cfRule>
    <cfRule type="cellIs" dxfId="602" priority="52" stopIfTrue="1" operator="equal">
      <formula>"売"</formula>
    </cfRule>
  </conditionalFormatting>
  <conditionalFormatting sqref="G25">
    <cfRule type="cellIs" dxfId="601" priority="49" stopIfTrue="1" operator="equal">
      <formula>"買"</formula>
    </cfRule>
    <cfRule type="cellIs" dxfId="600" priority="50" stopIfTrue="1" operator="equal">
      <formula>"売"</formula>
    </cfRule>
  </conditionalFormatting>
  <conditionalFormatting sqref="G25">
    <cfRule type="cellIs" dxfId="599" priority="47" stopIfTrue="1" operator="equal">
      <formula>"買"</formula>
    </cfRule>
    <cfRule type="cellIs" dxfId="598" priority="48" stopIfTrue="1" operator="equal">
      <formula>"売"</formula>
    </cfRule>
  </conditionalFormatting>
  <conditionalFormatting sqref="G25">
    <cfRule type="cellIs" dxfId="597" priority="45" stopIfTrue="1" operator="equal">
      <formula>"買"</formula>
    </cfRule>
    <cfRule type="cellIs" dxfId="596" priority="46" stopIfTrue="1" operator="equal">
      <formula>"売"</formula>
    </cfRule>
  </conditionalFormatting>
  <conditionalFormatting sqref="G25">
    <cfRule type="cellIs" dxfId="595" priority="43" stopIfTrue="1" operator="equal">
      <formula>"買"</formula>
    </cfRule>
    <cfRule type="cellIs" dxfId="594" priority="44" stopIfTrue="1" operator="equal">
      <formula>"売"</formula>
    </cfRule>
  </conditionalFormatting>
  <conditionalFormatting sqref="G25">
    <cfRule type="cellIs" dxfId="593" priority="41" stopIfTrue="1" operator="equal">
      <formula>"買"</formula>
    </cfRule>
    <cfRule type="cellIs" dxfId="592" priority="42" stopIfTrue="1" operator="equal">
      <formula>"売"</formula>
    </cfRule>
  </conditionalFormatting>
  <conditionalFormatting sqref="G25">
    <cfRule type="cellIs" dxfId="591" priority="39" stopIfTrue="1" operator="equal">
      <formula>"買"</formula>
    </cfRule>
    <cfRule type="cellIs" dxfId="590" priority="40" stopIfTrue="1" operator="equal">
      <formula>"売"</formula>
    </cfRule>
  </conditionalFormatting>
  <conditionalFormatting sqref="G25">
    <cfRule type="cellIs" dxfId="589" priority="37" stopIfTrue="1" operator="equal">
      <formula>"買"</formula>
    </cfRule>
    <cfRule type="cellIs" dxfId="588" priority="38" stopIfTrue="1" operator="equal">
      <formula>"売"</formula>
    </cfRule>
  </conditionalFormatting>
  <conditionalFormatting sqref="G25">
    <cfRule type="cellIs" dxfId="587" priority="35" stopIfTrue="1" operator="equal">
      <formula>"買"</formula>
    </cfRule>
    <cfRule type="cellIs" dxfId="586" priority="36" stopIfTrue="1" operator="equal">
      <formula>"売"</formula>
    </cfRule>
  </conditionalFormatting>
  <conditionalFormatting sqref="G25">
    <cfRule type="cellIs" dxfId="585" priority="33" stopIfTrue="1" operator="equal">
      <formula>"買"</formula>
    </cfRule>
    <cfRule type="cellIs" dxfId="584" priority="34" stopIfTrue="1" operator="equal">
      <formula>"売"</formula>
    </cfRule>
  </conditionalFormatting>
  <conditionalFormatting sqref="G25">
    <cfRule type="cellIs" dxfId="583" priority="31" stopIfTrue="1" operator="equal">
      <formula>"買"</formula>
    </cfRule>
    <cfRule type="cellIs" dxfId="582" priority="32" stopIfTrue="1" operator="equal">
      <formula>"売"</formula>
    </cfRule>
  </conditionalFormatting>
  <conditionalFormatting sqref="G25">
    <cfRule type="cellIs" dxfId="581" priority="29" stopIfTrue="1" operator="equal">
      <formula>"買"</formula>
    </cfRule>
    <cfRule type="cellIs" dxfId="580" priority="30" stopIfTrue="1" operator="equal">
      <formula>"売"</formula>
    </cfRule>
  </conditionalFormatting>
  <conditionalFormatting sqref="G25">
    <cfRule type="cellIs" dxfId="579" priority="27" stopIfTrue="1" operator="equal">
      <formula>"買"</formula>
    </cfRule>
    <cfRule type="cellIs" dxfId="578" priority="28" stopIfTrue="1" operator="equal">
      <formula>"売"</formula>
    </cfRule>
  </conditionalFormatting>
  <conditionalFormatting sqref="G25">
    <cfRule type="cellIs" dxfId="577" priority="25" stopIfTrue="1" operator="equal">
      <formula>"買"</formula>
    </cfRule>
    <cfRule type="cellIs" dxfId="576" priority="26" stopIfTrue="1" operator="equal">
      <formula>"売"</formula>
    </cfRule>
  </conditionalFormatting>
  <conditionalFormatting sqref="G25">
    <cfRule type="cellIs" dxfId="575" priority="23" stopIfTrue="1" operator="equal">
      <formula>"買"</formula>
    </cfRule>
    <cfRule type="cellIs" dxfId="574" priority="24" stopIfTrue="1" operator="equal">
      <formula>"売"</formula>
    </cfRule>
  </conditionalFormatting>
  <conditionalFormatting sqref="G25">
    <cfRule type="cellIs" dxfId="573" priority="21" stopIfTrue="1" operator="equal">
      <formula>"買"</formula>
    </cfRule>
    <cfRule type="cellIs" dxfId="572" priority="22" stopIfTrue="1" operator="equal">
      <formula>"売"</formula>
    </cfRule>
  </conditionalFormatting>
  <conditionalFormatting sqref="G25">
    <cfRule type="cellIs" dxfId="571" priority="19" stopIfTrue="1" operator="equal">
      <formula>"買"</formula>
    </cfRule>
    <cfRule type="cellIs" dxfId="570" priority="20" stopIfTrue="1" operator="equal">
      <formula>"売"</formula>
    </cfRule>
  </conditionalFormatting>
  <conditionalFormatting sqref="G26">
    <cfRule type="cellIs" dxfId="569" priority="15" stopIfTrue="1" operator="equal">
      <formula>"買"</formula>
    </cfRule>
    <cfRule type="cellIs" dxfId="568" priority="16" stopIfTrue="1" operator="equal">
      <formula>"売"</formula>
    </cfRule>
  </conditionalFormatting>
  <conditionalFormatting sqref="G26">
    <cfRule type="cellIs" dxfId="567" priority="13" stopIfTrue="1" operator="equal">
      <formula>"買"</formula>
    </cfRule>
    <cfRule type="cellIs" dxfId="566" priority="14" stopIfTrue="1" operator="equal">
      <formula>"売"</formula>
    </cfRule>
  </conditionalFormatting>
  <conditionalFormatting sqref="G26">
    <cfRule type="cellIs" dxfId="565" priority="11" stopIfTrue="1" operator="equal">
      <formula>"買"</formula>
    </cfRule>
    <cfRule type="cellIs" dxfId="564" priority="12" stopIfTrue="1" operator="equal">
      <formula>"売"</formula>
    </cfRule>
  </conditionalFormatting>
  <conditionalFormatting sqref="G27:G28">
    <cfRule type="cellIs" dxfId="563" priority="7" stopIfTrue="1" operator="equal">
      <formula>"買"</formula>
    </cfRule>
    <cfRule type="cellIs" dxfId="562" priority="8" stopIfTrue="1" operator="equal">
      <formula>"売"</formula>
    </cfRule>
  </conditionalFormatting>
  <conditionalFormatting sqref="G27">
    <cfRule type="cellIs" dxfId="561" priority="5" stopIfTrue="1" operator="equal">
      <formula>"買"</formula>
    </cfRule>
    <cfRule type="cellIs" dxfId="560" priority="6" stopIfTrue="1" operator="equal">
      <formula>"売"</formula>
    </cfRule>
  </conditionalFormatting>
  <conditionalFormatting sqref="G27">
    <cfRule type="cellIs" dxfId="559" priority="3" stopIfTrue="1" operator="equal">
      <formula>"買"</formula>
    </cfRule>
    <cfRule type="cellIs" dxfId="558" priority="4" stopIfTrue="1" operator="equal">
      <formula>"売"</formula>
    </cfRule>
  </conditionalFormatting>
  <conditionalFormatting sqref="G29:G38">
    <cfRule type="cellIs" dxfId="557" priority="1" stopIfTrue="1" operator="equal">
      <formula>"買"</formula>
    </cfRule>
    <cfRule type="cellIs" dxfId="55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24" activePane="bottomLeft" state="frozen"/>
      <selection pane="bottomLeft" activeCell="S3" sqref="S3:X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6" t="s">
        <v>5</v>
      </c>
      <c r="C2" s="46"/>
      <c r="D2" s="48" t="s">
        <v>66</v>
      </c>
      <c r="E2" s="48"/>
      <c r="F2" s="46" t="s">
        <v>6</v>
      </c>
      <c r="G2" s="46"/>
      <c r="H2" s="50" t="s">
        <v>67</v>
      </c>
      <c r="I2" s="50"/>
      <c r="J2" s="46" t="s">
        <v>7</v>
      </c>
      <c r="K2" s="46"/>
      <c r="L2" s="47">
        <v>100000</v>
      </c>
      <c r="M2" s="48"/>
      <c r="N2" s="46" t="s">
        <v>8</v>
      </c>
      <c r="O2" s="46"/>
      <c r="P2" s="49">
        <f>SUM(L2,D4)</f>
        <v>146877.0338652124</v>
      </c>
      <c r="Q2" s="50"/>
      <c r="R2" s="1"/>
      <c r="S2" s="1"/>
      <c r="T2" s="1"/>
    </row>
    <row r="3" spans="2:25" ht="57" customHeight="1" x14ac:dyDescent="0.15">
      <c r="B3" s="46" t="s">
        <v>9</v>
      </c>
      <c r="C3" s="46"/>
      <c r="D3" s="51" t="s">
        <v>77</v>
      </c>
      <c r="E3" s="51"/>
      <c r="F3" s="51"/>
      <c r="G3" s="51"/>
      <c r="H3" s="51"/>
      <c r="I3" s="51"/>
      <c r="J3" s="46" t="s">
        <v>10</v>
      </c>
      <c r="K3" s="46"/>
      <c r="L3" s="51" t="s">
        <v>61</v>
      </c>
      <c r="M3" s="52"/>
      <c r="N3" s="52"/>
      <c r="O3" s="52"/>
      <c r="P3" s="52"/>
      <c r="Q3" s="52"/>
      <c r="R3" s="1"/>
      <c r="S3" s="92" t="s">
        <v>80</v>
      </c>
      <c r="T3" s="92"/>
      <c r="U3" s="92"/>
      <c r="V3" s="92"/>
      <c r="W3" s="92"/>
      <c r="X3" s="92"/>
    </row>
    <row r="4" spans="2:25" x14ac:dyDescent="0.15">
      <c r="B4" s="46" t="s">
        <v>11</v>
      </c>
      <c r="C4" s="46"/>
      <c r="D4" s="53">
        <f>SUM($R$9:$S$993)</f>
        <v>46877.033865212412</v>
      </c>
      <c r="E4" s="53"/>
      <c r="F4" s="46" t="s">
        <v>12</v>
      </c>
      <c r="G4" s="46"/>
      <c r="H4" s="54">
        <f>SUM($T$9:$U$108)</f>
        <v>636.99999999999613</v>
      </c>
      <c r="I4" s="50"/>
      <c r="J4" s="55" t="s">
        <v>58</v>
      </c>
      <c r="K4" s="55"/>
      <c r="L4" s="49">
        <f>MAX($C$9:$D$990)-C9</f>
        <v>46877.033865212405</v>
      </c>
      <c r="M4" s="49"/>
      <c r="N4" s="55" t="s">
        <v>57</v>
      </c>
      <c r="O4" s="55"/>
      <c r="P4" s="56">
        <f>MAX(Y:Y)</f>
        <v>6.12608915906796E-2</v>
      </c>
      <c r="Q4" s="56"/>
      <c r="R4" s="1"/>
      <c r="S4" s="1"/>
      <c r="T4" s="1"/>
    </row>
    <row r="5" spans="2:25" x14ac:dyDescent="0.15">
      <c r="B5" s="36" t="s">
        <v>15</v>
      </c>
      <c r="C5" s="2">
        <f>COUNTIF($R$9:$R$990,"&gt;0")</f>
        <v>11</v>
      </c>
      <c r="D5" s="37" t="s">
        <v>16</v>
      </c>
      <c r="E5" s="15">
        <f>COUNTIF($R$9:$R$990,"&lt;0")</f>
        <v>8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0.57894736842105265</v>
      </c>
      <c r="J5" s="57" t="s">
        <v>19</v>
      </c>
      <c r="K5" s="46"/>
      <c r="L5" s="58">
        <f>MAX(V9:V993)</f>
        <v>3</v>
      </c>
      <c r="M5" s="59"/>
      <c r="N5" s="17" t="s">
        <v>20</v>
      </c>
      <c r="O5" s="9"/>
      <c r="P5" s="58">
        <f>MAX(W9:W993)</f>
        <v>2</v>
      </c>
      <c r="Q5" s="59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62</v>
      </c>
      <c r="N6" s="12"/>
      <c r="O6" s="12"/>
      <c r="P6" s="10"/>
      <c r="Q6" s="7"/>
      <c r="R6" s="1"/>
      <c r="S6" s="1"/>
      <c r="T6" s="1"/>
    </row>
    <row r="7" spans="2:25" x14ac:dyDescent="0.1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5" x14ac:dyDescent="0.15">
      <c r="B8" s="61"/>
      <c r="C8" s="64"/>
      <c r="D8" s="65"/>
      <c r="E8" s="18" t="s">
        <v>28</v>
      </c>
      <c r="F8" s="18" t="s">
        <v>29</v>
      </c>
      <c r="G8" s="18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  <c r="Y8" t="s">
        <v>56</v>
      </c>
    </row>
    <row r="9" spans="2:25" x14ac:dyDescent="0.15">
      <c r="B9" s="35">
        <v>1</v>
      </c>
      <c r="C9" s="80">
        <f>L2</f>
        <v>100000</v>
      </c>
      <c r="D9" s="80"/>
      <c r="E9" s="44">
        <v>2013</v>
      </c>
      <c r="F9" s="8">
        <v>43529</v>
      </c>
      <c r="G9" s="44" t="s">
        <v>4</v>
      </c>
      <c r="H9" s="81">
        <v>77.400000000000006</v>
      </c>
      <c r="I9" s="81"/>
      <c r="J9" s="44">
        <v>75</v>
      </c>
      <c r="K9" s="82">
        <f t="shared" ref="K9:K11" si="0">IF(J9="","",C9*0.03)</f>
        <v>3000</v>
      </c>
      <c r="L9" s="83"/>
      <c r="M9" s="6">
        <f>IF(J9="","",(K9/J9)/LOOKUP(RIGHT($D$2,3),[1]定数!$A$6:$A$13,[1]定数!$B$6:$B$13))</f>
        <v>0.4</v>
      </c>
      <c r="N9" s="44">
        <v>2013</v>
      </c>
      <c r="O9" s="8">
        <v>43532</v>
      </c>
      <c r="P9" s="81">
        <v>78.89</v>
      </c>
      <c r="Q9" s="81"/>
      <c r="R9" s="84">
        <f>IF(P9="","",T9*M9*LOOKUP(RIGHT($D$2,3),定数!$A$6:$A$13,定数!$B$6:$B$13))</f>
        <v>5959.99999999998</v>
      </c>
      <c r="S9" s="84"/>
      <c r="T9" s="85">
        <f>IF(P9="","",IF(G9="買",(P9-H9),(H9-P9))*IF(RIGHT($D$2,3)="JPY",100,10000))</f>
        <v>148.99999999999949</v>
      </c>
      <c r="U9" s="85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80">
        <f t="shared" ref="C10:C73" si="1">IF(R9="","",C9+R9)</f>
        <v>105959.99999999999</v>
      </c>
      <c r="D10" s="80"/>
      <c r="E10" s="44">
        <v>2013</v>
      </c>
      <c r="F10" s="8">
        <v>43529</v>
      </c>
      <c r="G10" s="44" t="s">
        <v>4</v>
      </c>
      <c r="H10" s="81">
        <v>77.540000000000006</v>
      </c>
      <c r="I10" s="81"/>
      <c r="J10" s="44">
        <v>62</v>
      </c>
      <c r="K10" s="82">
        <f t="shared" si="0"/>
        <v>3178.7999999999993</v>
      </c>
      <c r="L10" s="83"/>
      <c r="M10" s="6">
        <f>IF(J10="","",(K10/J10)/LOOKUP(RIGHT($D$2,3),[1]定数!$A$6:$A$13,[1]定数!$B$6:$B$13))</f>
        <v>0.51270967741935469</v>
      </c>
      <c r="N10" s="44">
        <v>2013</v>
      </c>
      <c r="O10" s="8">
        <v>43532</v>
      </c>
      <c r="P10" s="81">
        <v>78.78</v>
      </c>
      <c r="Q10" s="81"/>
      <c r="R10" s="84">
        <f>IF(P10="","",T10*M10*LOOKUP(RIGHT($D$2,3),定数!$A$6:$A$13,定数!$B$6:$B$13))</f>
        <v>6357.5999999999713</v>
      </c>
      <c r="S10" s="84"/>
      <c r="T10" s="85">
        <f>IF(P10="","",IF(G10="買",(P10-H10),(H10-P10))*IF(RIGHT($D$2,3)="JPY",100,10000))</f>
        <v>123.99999999999949</v>
      </c>
      <c r="U10" s="85"/>
      <c r="V10" s="22">
        <f t="shared" ref="V10:V22" si="2">IF(T10&lt;&gt;"",IF(T10&gt;0,1+V9,0),"")</f>
        <v>2</v>
      </c>
      <c r="W10">
        <f t="shared" ref="W10:W73" si="3">IF(T10&lt;&gt;"",IF(T10&lt;0,1+W9,0),"")</f>
        <v>0</v>
      </c>
      <c r="X10" s="41">
        <f>IF(C10&lt;&gt;"",MAX(C10,C9),"")</f>
        <v>105959.99999999999</v>
      </c>
    </row>
    <row r="11" spans="2:25" x14ac:dyDescent="0.15">
      <c r="B11" s="35">
        <v>3</v>
      </c>
      <c r="C11" s="80">
        <f t="shared" ref="C11:C16" si="4">IF(R10="","",C10+R10)</f>
        <v>112317.59999999996</v>
      </c>
      <c r="D11" s="80"/>
      <c r="E11" s="44">
        <v>2013</v>
      </c>
      <c r="F11" s="8">
        <v>43531</v>
      </c>
      <c r="G11" s="44" t="s">
        <v>4</v>
      </c>
      <c r="H11" s="81">
        <v>78.16</v>
      </c>
      <c r="I11" s="81"/>
      <c r="J11" s="44">
        <v>58</v>
      </c>
      <c r="K11" s="82">
        <f t="shared" si="0"/>
        <v>3369.5279999999989</v>
      </c>
      <c r="L11" s="83"/>
      <c r="M11" s="6">
        <f>IF(J11="","",(K11/J11)/LOOKUP(RIGHT($D$2,3),[1]定数!$A$6:$A$13,[1]定数!$B$6:$B$13))</f>
        <v>0.58095310344827567</v>
      </c>
      <c r="N11" s="44">
        <v>2013</v>
      </c>
      <c r="O11" s="8">
        <v>43532</v>
      </c>
      <c r="P11" s="81">
        <v>79.31</v>
      </c>
      <c r="Q11" s="81"/>
      <c r="R11" s="84">
        <f>IF(P11="","",T11*M11*LOOKUP(RIGHT($D$2,3),定数!$A$6:$A$13,定数!$B$6:$B$13))</f>
        <v>6680.9606896552023</v>
      </c>
      <c r="S11" s="84"/>
      <c r="T11" s="85">
        <f>IF(P11="","",IF(G11="買",(P11-H11),(H11-P11))*IF(RIGHT($D$2,3)="JPY",100,10000))</f>
        <v>115.00000000000057</v>
      </c>
      <c r="U11" s="85"/>
      <c r="V11" s="22">
        <f t="shared" si="2"/>
        <v>3</v>
      </c>
      <c r="W11">
        <f t="shared" si="3"/>
        <v>0</v>
      </c>
      <c r="X11" s="41">
        <f>IF(C11&lt;&gt;"",MAX(X10,C11),"")</f>
        <v>112317.59999999996</v>
      </c>
      <c r="Y11" s="42">
        <f>IF(X11&lt;&gt;"",1-(C11/X11),"")</f>
        <v>0</v>
      </c>
    </row>
    <row r="12" spans="2:25" x14ac:dyDescent="0.15">
      <c r="B12" s="35">
        <v>4</v>
      </c>
      <c r="C12" s="80">
        <f t="shared" si="4"/>
        <v>118998.56068965516</v>
      </c>
      <c r="D12" s="80"/>
      <c r="E12" s="45">
        <v>2013</v>
      </c>
      <c r="F12" s="8">
        <v>43754</v>
      </c>
      <c r="G12" s="45" t="s">
        <v>4</v>
      </c>
      <c r="H12" s="86">
        <v>82.91</v>
      </c>
      <c r="I12" s="87"/>
      <c r="J12" s="45">
        <v>84</v>
      </c>
      <c r="K12" s="82">
        <f t="shared" ref="K12:K20" si="5">IF(J12="","",C12*0.03)</f>
        <v>3569.9568206896547</v>
      </c>
      <c r="L12" s="83"/>
      <c r="M12" s="6">
        <f>IF(J12="","",(K12/J12)/LOOKUP(RIGHT($D$2,3),[1]定数!$A$6:$A$13,[1]定数!$B$6:$B$13))</f>
        <v>0.42499485960591132</v>
      </c>
      <c r="N12" s="45">
        <v>2013</v>
      </c>
      <c r="O12" s="8">
        <v>43761</v>
      </c>
      <c r="P12" s="86">
        <v>82.04</v>
      </c>
      <c r="Q12" s="87"/>
      <c r="R12" s="84">
        <f>IF(P12="","",T12*M12*LOOKUP(RIGHT($D$2,3),定数!$A$6:$A$13,定数!$B$6:$B$13))</f>
        <v>-3697.4552785713877</v>
      </c>
      <c r="S12" s="84"/>
      <c r="T12" s="85">
        <f t="shared" ref="T12:T75" si="6">IF(P12="","",IF(G12="買",(P12-H12),(H12-P12))*IF(RIGHT($D$2,3)="JPY",100,10000))</f>
        <v>-86.999999999999034</v>
      </c>
      <c r="U12" s="85"/>
      <c r="V12" s="22">
        <f t="shared" si="2"/>
        <v>0</v>
      </c>
      <c r="W12">
        <f t="shared" si="3"/>
        <v>1</v>
      </c>
      <c r="X12" s="41">
        <f t="shared" ref="X12:X75" si="7">IF(C12&lt;&gt;"",MAX(X11,C12),"")</f>
        <v>118998.56068965516</v>
      </c>
      <c r="Y12" s="42">
        <f t="shared" ref="Y12:Y75" si="8">IF(X12&lt;&gt;"",1-(C12/X12),"")</f>
        <v>0</v>
      </c>
    </row>
    <row r="13" spans="2:25" x14ac:dyDescent="0.15">
      <c r="B13" s="35">
        <v>5</v>
      </c>
      <c r="C13" s="80">
        <f t="shared" si="4"/>
        <v>115301.10541108377</v>
      </c>
      <c r="D13" s="80"/>
      <c r="E13" s="45">
        <v>2013</v>
      </c>
      <c r="F13" s="8">
        <v>43774</v>
      </c>
      <c r="G13" s="45" t="s">
        <v>4</v>
      </c>
      <c r="H13" s="86">
        <v>81.92</v>
      </c>
      <c r="I13" s="87"/>
      <c r="J13" s="45">
        <v>65</v>
      </c>
      <c r="K13" s="82">
        <f t="shared" si="5"/>
        <v>3459.0331623325133</v>
      </c>
      <c r="L13" s="83"/>
      <c r="M13" s="6">
        <f>IF(J13="","",(K13/J13)/LOOKUP(RIGHT($D$2,3),[1]定数!$A$6:$A$13,[1]定数!$B$6:$B$13))</f>
        <v>0.53215894805115593</v>
      </c>
      <c r="N13" s="45">
        <v>2013</v>
      </c>
      <c r="O13" s="8">
        <v>43784</v>
      </c>
      <c r="P13" s="86">
        <v>83.22</v>
      </c>
      <c r="Q13" s="87"/>
      <c r="R13" s="84">
        <f>IF(P13="","",T13*M13*LOOKUP(RIGHT($D$2,3),定数!$A$6:$A$13,定数!$B$6:$B$13))</f>
        <v>6918.0663246650129</v>
      </c>
      <c r="S13" s="84"/>
      <c r="T13" s="85">
        <f t="shared" si="6"/>
        <v>129.99999999999972</v>
      </c>
      <c r="U13" s="85"/>
      <c r="V13" s="22">
        <f t="shared" si="2"/>
        <v>1</v>
      </c>
      <c r="W13">
        <f t="shared" si="3"/>
        <v>0</v>
      </c>
      <c r="X13" s="41">
        <f t="shared" si="7"/>
        <v>118998.56068965516</v>
      </c>
      <c r="Y13" s="42">
        <f t="shared" si="8"/>
        <v>3.1071428571428195E-2</v>
      </c>
    </row>
    <row r="14" spans="2:25" x14ac:dyDescent="0.15">
      <c r="B14" s="35">
        <v>6</v>
      </c>
      <c r="C14" s="80">
        <f t="shared" si="4"/>
        <v>122219.17173574878</v>
      </c>
      <c r="D14" s="80"/>
      <c r="E14" s="45">
        <v>2014</v>
      </c>
      <c r="F14" s="8">
        <v>43496</v>
      </c>
      <c r="G14" s="45" t="s">
        <v>3</v>
      </c>
      <c r="H14" s="86">
        <v>82.41</v>
      </c>
      <c r="I14" s="87"/>
      <c r="J14" s="45">
        <v>136</v>
      </c>
      <c r="K14" s="82">
        <f t="shared" si="5"/>
        <v>3666.5751520724634</v>
      </c>
      <c r="L14" s="83"/>
      <c r="M14" s="6">
        <f>IF(J14="","",(K14/J14)/LOOKUP(RIGHT($D$2,3),[1]定数!$A$6:$A$13,[1]定数!$B$6:$B$13))</f>
        <v>0.26960111412297527</v>
      </c>
      <c r="N14" s="45">
        <v>2014</v>
      </c>
      <c r="O14" s="8">
        <v>43501</v>
      </c>
      <c r="P14" s="86">
        <v>83.79</v>
      </c>
      <c r="Q14" s="87"/>
      <c r="R14" s="84">
        <f>IF(P14="","",T14*M14*LOOKUP(RIGHT($D$2,3),定数!$A$6:$A$13,定数!$B$6:$B$13))</f>
        <v>-3720.4953748970852</v>
      </c>
      <c r="S14" s="84"/>
      <c r="T14" s="85">
        <f t="shared" si="6"/>
        <v>-138.00000000000097</v>
      </c>
      <c r="U14" s="85"/>
      <c r="V14" s="22">
        <f t="shared" si="2"/>
        <v>0</v>
      </c>
      <c r="W14">
        <f t="shared" si="3"/>
        <v>1</v>
      </c>
      <c r="X14" s="41">
        <f t="shared" si="7"/>
        <v>122219.17173574878</v>
      </c>
      <c r="Y14" s="42">
        <f t="shared" si="8"/>
        <v>0</v>
      </c>
    </row>
    <row r="15" spans="2:25" x14ac:dyDescent="0.15">
      <c r="B15" s="35">
        <v>7</v>
      </c>
      <c r="C15" s="80">
        <f t="shared" si="4"/>
        <v>118498.67636085169</v>
      </c>
      <c r="D15" s="80"/>
      <c r="E15" s="45">
        <v>2014</v>
      </c>
      <c r="F15" s="8">
        <v>43502</v>
      </c>
      <c r="G15" s="45" t="s">
        <v>4</v>
      </c>
      <c r="H15" s="86">
        <v>84.43</v>
      </c>
      <c r="I15" s="87"/>
      <c r="J15" s="45">
        <v>122</v>
      </c>
      <c r="K15" s="82">
        <f t="shared" si="5"/>
        <v>3554.9602908255506</v>
      </c>
      <c r="L15" s="83"/>
      <c r="M15" s="6">
        <f>IF(J15="","",(K15/J15)/LOOKUP(RIGHT($D$2,3),[1]定数!$A$6:$A$13,[1]定数!$B$6:$B$13))</f>
        <v>0.29139018777258613</v>
      </c>
      <c r="N15" s="45">
        <v>2014</v>
      </c>
      <c r="O15" s="8">
        <v>43530</v>
      </c>
      <c r="P15" s="86">
        <v>86.88</v>
      </c>
      <c r="Q15" s="87"/>
      <c r="R15" s="84">
        <f>IF(P15="","",T15*M15*LOOKUP(RIGHT($D$2,3),定数!$A$6:$A$13,定数!$B$6:$B$13))</f>
        <v>7139.059600428327</v>
      </c>
      <c r="S15" s="84"/>
      <c r="T15" s="85">
        <f t="shared" si="6"/>
        <v>244.99999999999886</v>
      </c>
      <c r="U15" s="85"/>
      <c r="V15" s="22">
        <f t="shared" si="2"/>
        <v>1</v>
      </c>
      <c r="W15">
        <f t="shared" si="3"/>
        <v>0</v>
      </c>
      <c r="X15" s="41">
        <f t="shared" si="7"/>
        <v>122219.17173574878</v>
      </c>
      <c r="Y15" s="42">
        <f t="shared" si="8"/>
        <v>3.0441176470588527E-2</v>
      </c>
    </row>
    <row r="16" spans="2:25" x14ac:dyDescent="0.15">
      <c r="B16" s="35">
        <v>8</v>
      </c>
      <c r="C16" s="80">
        <f t="shared" si="4"/>
        <v>125637.73596128002</v>
      </c>
      <c r="D16" s="80"/>
      <c r="E16" s="45">
        <v>2015</v>
      </c>
      <c r="F16" s="8">
        <v>43488</v>
      </c>
      <c r="G16" s="45" t="s">
        <v>3</v>
      </c>
      <c r="H16" s="81">
        <v>88.65</v>
      </c>
      <c r="I16" s="81"/>
      <c r="J16" s="45">
        <v>53</v>
      </c>
      <c r="K16" s="82">
        <f t="shared" si="5"/>
        <v>3769.1320788384005</v>
      </c>
      <c r="L16" s="83"/>
      <c r="M16" s="6">
        <f>IF(J16="","",(K16/J16)/LOOKUP(RIGHT($D$2,3),[1]定数!$A$6:$A$13,[1]定数!$B$6:$B$13))</f>
        <v>0.71115699600724536</v>
      </c>
      <c r="N16" s="45">
        <v>2015</v>
      </c>
      <c r="O16" s="8">
        <v>43491</v>
      </c>
      <c r="P16" s="81">
        <v>87.6</v>
      </c>
      <c r="Q16" s="81"/>
      <c r="R16" s="84">
        <f>IF(P16="","",T16*M16*LOOKUP(RIGHT($D$2,3),定数!$A$6:$A$13,定数!$B$6:$B$13))</f>
        <v>7467.1484580761571</v>
      </c>
      <c r="S16" s="84"/>
      <c r="T16" s="85">
        <f t="shared" si="6"/>
        <v>105.00000000000114</v>
      </c>
      <c r="U16" s="85"/>
      <c r="V16" s="22">
        <f t="shared" si="2"/>
        <v>2</v>
      </c>
      <c r="W16">
        <f t="shared" si="3"/>
        <v>0</v>
      </c>
      <c r="X16" s="41">
        <f t="shared" si="7"/>
        <v>125637.73596128002</v>
      </c>
      <c r="Y16" s="42">
        <f t="shared" si="8"/>
        <v>0</v>
      </c>
    </row>
    <row r="17" spans="2:25" x14ac:dyDescent="0.15">
      <c r="B17" s="35">
        <v>9</v>
      </c>
      <c r="C17" s="80">
        <f t="shared" si="1"/>
        <v>133104.88441935618</v>
      </c>
      <c r="D17" s="80"/>
      <c r="E17" s="45">
        <v>2015</v>
      </c>
      <c r="F17" s="8">
        <v>43592</v>
      </c>
      <c r="G17" s="45" t="s">
        <v>3</v>
      </c>
      <c r="H17" s="81">
        <v>89.1</v>
      </c>
      <c r="I17" s="81"/>
      <c r="J17" s="45">
        <v>83</v>
      </c>
      <c r="K17" s="82">
        <f t="shared" si="5"/>
        <v>3993.1465325806853</v>
      </c>
      <c r="L17" s="83"/>
      <c r="M17" s="6">
        <f>IF(J17="","",(K17/J17)/LOOKUP(RIGHT($D$2,3),[1]定数!$A$6:$A$13,[1]定数!$B$6:$B$13))</f>
        <v>0.48110199187719099</v>
      </c>
      <c r="N17" s="45">
        <v>2015</v>
      </c>
      <c r="O17" s="8">
        <v>43599</v>
      </c>
      <c r="P17" s="81">
        <v>89.95</v>
      </c>
      <c r="Q17" s="81"/>
      <c r="R17" s="84">
        <f>IF(P17="","",T17*M17*LOOKUP(RIGHT($D$2,3),定数!$A$6:$A$13,定数!$B$6:$B$13))</f>
        <v>-4089.3669309561647</v>
      </c>
      <c r="S17" s="84"/>
      <c r="T17" s="85">
        <f t="shared" si="6"/>
        <v>-85.000000000000853</v>
      </c>
      <c r="U17" s="85"/>
      <c r="V17" s="22">
        <f t="shared" si="2"/>
        <v>0</v>
      </c>
      <c r="W17">
        <f t="shared" si="3"/>
        <v>1</v>
      </c>
      <c r="X17" s="41">
        <f t="shared" si="7"/>
        <v>133104.88441935618</v>
      </c>
      <c r="Y17" s="42">
        <f t="shared" si="8"/>
        <v>0</v>
      </c>
    </row>
    <row r="18" spans="2:25" x14ac:dyDescent="0.15">
      <c r="B18" s="35">
        <v>10</v>
      </c>
      <c r="C18" s="80">
        <f t="shared" si="1"/>
        <v>129015.51748840002</v>
      </c>
      <c r="D18" s="80"/>
      <c r="E18" s="45">
        <v>2015</v>
      </c>
      <c r="F18" s="8">
        <v>43775</v>
      </c>
      <c r="G18" s="45" t="s">
        <v>3</v>
      </c>
      <c r="H18" s="81">
        <v>79.64</v>
      </c>
      <c r="I18" s="81"/>
      <c r="J18" s="45">
        <v>66</v>
      </c>
      <c r="K18" s="82">
        <f t="shared" si="5"/>
        <v>3870.4655246520001</v>
      </c>
      <c r="L18" s="83"/>
      <c r="M18" s="6">
        <f>IF(J18="","",(K18/J18)/LOOKUP(RIGHT($D$2,3),[1]定数!$A$6:$A$13,[1]定数!$B$6:$B$13))</f>
        <v>0.58643417040181811</v>
      </c>
      <c r="N18" s="45">
        <v>2015</v>
      </c>
      <c r="O18" s="8">
        <v>43788</v>
      </c>
      <c r="P18" s="81">
        <v>80.33</v>
      </c>
      <c r="Q18" s="81"/>
      <c r="R18" s="84">
        <f>IF(P18="","",T18*M18*LOOKUP(RIGHT($D$2,3),定数!$A$6:$A$13,定数!$B$6:$B$13))</f>
        <v>-4046.3957757725316</v>
      </c>
      <c r="S18" s="84"/>
      <c r="T18" s="85">
        <f t="shared" si="6"/>
        <v>-68.999999999999773</v>
      </c>
      <c r="U18" s="85"/>
      <c r="V18" s="22">
        <f t="shared" si="2"/>
        <v>0</v>
      </c>
      <c r="W18">
        <f t="shared" si="3"/>
        <v>2</v>
      </c>
      <c r="X18" s="41">
        <f t="shared" si="7"/>
        <v>133104.88441935618</v>
      </c>
      <c r="Y18" s="42">
        <f t="shared" si="8"/>
        <v>3.0722891566265398E-2</v>
      </c>
    </row>
    <row r="19" spans="2:25" x14ac:dyDescent="0.15">
      <c r="B19" s="35">
        <v>11</v>
      </c>
      <c r="C19" s="80">
        <f t="shared" si="1"/>
        <v>124969.12171262749</v>
      </c>
      <c r="D19" s="80"/>
      <c r="E19" s="45">
        <v>2016</v>
      </c>
      <c r="F19" s="8">
        <v>43561</v>
      </c>
      <c r="G19" s="45" t="s">
        <v>3</v>
      </c>
      <c r="H19" s="81">
        <v>74.77</v>
      </c>
      <c r="I19" s="81"/>
      <c r="J19" s="45">
        <v>54</v>
      </c>
      <c r="K19" s="82">
        <f t="shared" si="5"/>
        <v>3749.0736513788243</v>
      </c>
      <c r="L19" s="83"/>
      <c r="M19" s="6">
        <f>IF(J19="","",(K19/J19)/LOOKUP(RIGHT($D$2,3),[1]定数!$A$6:$A$13,[1]定数!$B$6:$B$13))</f>
        <v>0.69427289840348594</v>
      </c>
      <c r="N19" s="45">
        <v>2016</v>
      </c>
      <c r="O19" s="8">
        <v>43562</v>
      </c>
      <c r="P19" s="81">
        <v>73.7</v>
      </c>
      <c r="Q19" s="81"/>
      <c r="R19" s="84">
        <f>IF(P19="","",T19*M19*LOOKUP(RIGHT($D$2,3),定数!$A$6:$A$13,定数!$B$6:$B$13))</f>
        <v>7428.7200129172516</v>
      </c>
      <c r="S19" s="84"/>
      <c r="T19" s="85">
        <f t="shared" si="6"/>
        <v>106.99999999999932</v>
      </c>
      <c r="U19" s="85"/>
      <c r="V19" s="22">
        <f t="shared" si="2"/>
        <v>1</v>
      </c>
      <c r="W19">
        <f t="shared" si="3"/>
        <v>0</v>
      </c>
      <c r="X19" s="41">
        <f t="shared" si="7"/>
        <v>133104.88441935618</v>
      </c>
      <c r="Y19" s="42">
        <f t="shared" si="8"/>
        <v>6.1122946330777861E-2</v>
      </c>
    </row>
    <row r="20" spans="2:25" x14ac:dyDescent="0.15">
      <c r="B20" s="35">
        <v>12</v>
      </c>
      <c r="C20" s="80">
        <f t="shared" si="1"/>
        <v>132397.84172554474</v>
      </c>
      <c r="D20" s="80"/>
      <c r="E20" s="45">
        <v>2016</v>
      </c>
      <c r="F20" s="8">
        <v>43792</v>
      </c>
      <c r="G20" s="45" t="s">
        <v>4</v>
      </c>
      <c r="H20" s="81">
        <v>78.5</v>
      </c>
      <c r="I20" s="81"/>
      <c r="J20" s="45">
        <v>32</v>
      </c>
      <c r="K20" s="82">
        <f t="shared" si="5"/>
        <v>3971.9352517663419</v>
      </c>
      <c r="L20" s="83"/>
      <c r="M20" s="6">
        <f>IF(J20="","",(K20/J20)/LOOKUP(RIGHT($D$2,3),[1]定数!$A$6:$A$13,[1]定数!$B$6:$B$13))</f>
        <v>1.2412297661769818</v>
      </c>
      <c r="N20" s="45">
        <v>2016</v>
      </c>
      <c r="O20" s="8">
        <v>43793</v>
      </c>
      <c r="P20" s="81">
        <v>79.14</v>
      </c>
      <c r="Q20" s="81"/>
      <c r="R20" s="84">
        <f>IF(P20="","",T20*M20*LOOKUP(RIGHT($D$2,3),定数!$A$6:$A$13,定数!$B$6:$B$13))</f>
        <v>7943.8705035326902</v>
      </c>
      <c r="S20" s="84"/>
      <c r="T20" s="85">
        <f t="shared" si="6"/>
        <v>64.000000000000057</v>
      </c>
      <c r="U20" s="85"/>
      <c r="V20" s="22">
        <f t="shared" si="2"/>
        <v>2</v>
      </c>
      <c r="W20">
        <f t="shared" si="3"/>
        <v>0</v>
      </c>
      <c r="X20" s="41">
        <f t="shared" si="7"/>
        <v>133104.88441935618</v>
      </c>
      <c r="Y20" s="42">
        <f t="shared" si="8"/>
        <v>5.3119214737744613E-3</v>
      </c>
    </row>
    <row r="21" spans="2:25" x14ac:dyDescent="0.15">
      <c r="B21" s="35">
        <v>13</v>
      </c>
      <c r="C21" s="80">
        <f t="shared" si="1"/>
        <v>140341.71222907744</v>
      </c>
      <c r="D21" s="80"/>
      <c r="E21" s="45">
        <v>2017</v>
      </c>
      <c r="F21" s="8">
        <v>43531</v>
      </c>
      <c r="G21" s="45" t="s">
        <v>3</v>
      </c>
      <c r="H21" s="81">
        <v>79.44</v>
      </c>
      <c r="I21" s="81"/>
      <c r="J21" s="45">
        <v>47</v>
      </c>
      <c r="K21" s="80">
        <f>IF(J21="","",C21*0.03)</f>
        <v>4210.2513668723232</v>
      </c>
      <c r="L21" s="80"/>
      <c r="M21" s="6">
        <f>IF(J21="","",(K21/J21)/LOOKUP(RIGHT($D$2,3),[1]定数!$A$6:$A$13,[1]定数!$B$6:$B$13))</f>
        <v>0.89579816316432415</v>
      </c>
      <c r="N21" s="45">
        <v>2017</v>
      </c>
      <c r="O21" s="8">
        <v>43534</v>
      </c>
      <c r="P21" s="81">
        <v>79.930000000000007</v>
      </c>
      <c r="Q21" s="81"/>
      <c r="R21" s="84">
        <f>IF(P21="","",T21*M21*LOOKUP(RIGHT($D$2,3),定数!$A$6:$A$13,定数!$B$6:$B$13))</f>
        <v>-4389.4109995052695</v>
      </c>
      <c r="S21" s="84"/>
      <c r="T21" s="85">
        <f t="shared" si="6"/>
        <v>-49.000000000000909</v>
      </c>
      <c r="U21" s="85"/>
      <c r="V21" s="22">
        <f t="shared" si="2"/>
        <v>0</v>
      </c>
      <c r="W21">
        <f t="shared" si="3"/>
        <v>1</v>
      </c>
      <c r="X21" s="41">
        <f t="shared" si="7"/>
        <v>140341.71222907744</v>
      </c>
      <c r="Y21" s="42">
        <f t="shared" si="8"/>
        <v>0</v>
      </c>
    </row>
    <row r="22" spans="2:25" x14ac:dyDescent="0.15">
      <c r="B22" s="35">
        <v>14</v>
      </c>
      <c r="C22" s="80">
        <f t="shared" si="1"/>
        <v>135952.30122957219</v>
      </c>
      <c r="D22" s="80"/>
      <c r="E22" s="45">
        <v>2017</v>
      </c>
      <c r="F22" s="8">
        <v>43625</v>
      </c>
      <c r="G22" s="45" t="s">
        <v>4</v>
      </c>
      <c r="H22" s="86">
        <v>79.62</v>
      </c>
      <c r="I22" s="87"/>
      <c r="J22" s="45">
        <v>63</v>
      </c>
      <c r="K22" s="82">
        <f>IF(J22="","",C22*0.03)</f>
        <v>4078.5690368871656</v>
      </c>
      <c r="L22" s="83"/>
      <c r="M22" s="6">
        <f>IF(J22="","",(K22/J22)/LOOKUP(RIGHT($D$2,3),[1]定数!$A$6:$A$13,[1]定数!$B$6:$B$13))</f>
        <v>0.6473919106170104</v>
      </c>
      <c r="N22" s="45">
        <v>2017</v>
      </c>
      <c r="O22" s="8">
        <v>43628</v>
      </c>
      <c r="P22" s="86">
        <v>78.97</v>
      </c>
      <c r="Q22" s="87"/>
      <c r="R22" s="84">
        <f>IF(P22="","",T22*M22*LOOKUP(RIGHT($D$2,3),定数!$A$6:$A$13,定数!$B$6:$B$13))</f>
        <v>-4208.0474190106042</v>
      </c>
      <c r="S22" s="84"/>
      <c r="T22" s="85">
        <f t="shared" si="6"/>
        <v>-65.000000000000568</v>
      </c>
      <c r="U22" s="85"/>
      <c r="V22" s="22">
        <f t="shared" si="2"/>
        <v>0</v>
      </c>
      <c r="W22">
        <f t="shared" si="3"/>
        <v>2</v>
      </c>
      <c r="X22" s="41">
        <f t="shared" si="7"/>
        <v>140341.71222907744</v>
      </c>
      <c r="Y22" s="42">
        <f t="shared" si="8"/>
        <v>3.1276595744681335E-2</v>
      </c>
    </row>
    <row r="23" spans="2:25" x14ac:dyDescent="0.15">
      <c r="B23" s="35">
        <v>15</v>
      </c>
      <c r="C23" s="80">
        <f t="shared" si="1"/>
        <v>131744.25381056158</v>
      </c>
      <c r="D23" s="80"/>
      <c r="E23" s="45">
        <v>2017</v>
      </c>
      <c r="F23" s="8">
        <v>43782</v>
      </c>
      <c r="G23" s="45" t="s">
        <v>3</v>
      </c>
      <c r="H23" s="86">
        <v>78.290000000000006</v>
      </c>
      <c r="I23" s="87"/>
      <c r="J23" s="45">
        <v>48</v>
      </c>
      <c r="K23" s="82">
        <f t="shared" ref="K23:K38" si="9">IF(J23="","",C23*0.03)</f>
        <v>3952.3276143168473</v>
      </c>
      <c r="L23" s="83"/>
      <c r="M23" s="6">
        <f>IF(J23="","",(K23/J23)/LOOKUP(RIGHT($D$2,3),[1]定数!$A$6:$A$13,[1]定数!$B$6:$B$13))</f>
        <v>0.8234015863160099</v>
      </c>
      <c r="N23" s="45">
        <v>2017</v>
      </c>
      <c r="O23" s="8">
        <v>43785</v>
      </c>
      <c r="P23" s="86">
        <v>77.33</v>
      </c>
      <c r="Q23" s="87"/>
      <c r="R23" s="84">
        <f>IF(P23="","",T23*M23*LOOKUP(RIGHT($D$2,3),定数!$A$6:$A$13,定数!$B$6:$B$13))</f>
        <v>7904.6552286337601</v>
      </c>
      <c r="S23" s="84"/>
      <c r="T23" s="85">
        <f t="shared" si="6"/>
        <v>96.000000000000796</v>
      </c>
      <c r="U23" s="85"/>
      <c r="V23" t="str">
        <f t="shared" ref="V23:W74" si="10">IF(S23&lt;&gt;"",IF(S23&lt;0,1+V22,0),"")</f>
        <v/>
      </c>
      <c r="W23">
        <f t="shared" si="3"/>
        <v>0</v>
      </c>
      <c r="X23" s="41">
        <f t="shared" si="7"/>
        <v>140341.71222907744</v>
      </c>
      <c r="Y23" s="42">
        <f t="shared" si="8"/>
        <v>6.12608915906796E-2</v>
      </c>
    </row>
    <row r="24" spans="2:25" x14ac:dyDescent="0.15">
      <c r="B24" s="35">
        <v>16</v>
      </c>
      <c r="C24" s="80">
        <f t="shared" si="1"/>
        <v>139648.90903919534</v>
      </c>
      <c r="D24" s="80"/>
      <c r="E24" s="45">
        <v>2017</v>
      </c>
      <c r="F24" s="8">
        <v>43786</v>
      </c>
      <c r="G24" s="45" t="s">
        <v>3</v>
      </c>
      <c r="H24" s="86">
        <v>76.92</v>
      </c>
      <c r="I24" s="87"/>
      <c r="J24" s="45">
        <v>55</v>
      </c>
      <c r="K24" s="82">
        <f t="shared" si="9"/>
        <v>4189.4672711758603</v>
      </c>
      <c r="L24" s="83"/>
      <c r="M24" s="6">
        <f>IF(J24="","",(K24/J24)/LOOKUP(RIGHT($D$2,3),[1]定数!$A$6:$A$13,[1]定数!$B$6:$B$13))</f>
        <v>0.76172132203197462</v>
      </c>
      <c r="N24" s="45">
        <v>2017</v>
      </c>
      <c r="O24" s="8">
        <v>43803</v>
      </c>
      <c r="P24" s="86">
        <v>77.5</v>
      </c>
      <c r="Q24" s="87"/>
      <c r="R24" s="84">
        <f>IF(P24="","",T24*M24*LOOKUP(RIGHT($D$2,3),定数!$A$6:$A$13,定数!$B$6:$B$13))</f>
        <v>-4417.98366778544</v>
      </c>
      <c r="S24" s="84"/>
      <c r="T24" s="85">
        <f t="shared" si="6"/>
        <v>-57.999999999999829</v>
      </c>
      <c r="U24" s="85"/>
      <c r="V24" t="str">
        <f t="shared" si="10"/>
        <v/>
      </c>
      <c r="W24">
        <f t="shared" si="3"/>
        <v>1</v>
      </c>
      <c r="X24" s="41">
        <f t="shared" si="7"/>
        <v>140341.71222907744</v>
      </c>
      <c r="Y24" s="42">
        <f t="shared" si="8"/>
        <v>4.9365450861199589E-3</v>
      </c>
    </row>
    <row r="25" spans="2:25" x14ac:dyDescent="0.15">
      <c r="B25" s="35">
        <v>17</v>
      </c>
      <c r="C25" s="80">
        <f t="shared" si="1"/>
        <v>135230.92537140989</v>
      </c>
      <c r="D25" s="80"/>
      <c r="E25" s="45">
        <v>2018</v>
      </c>
      <c r="F25" s="8">
        <v>43523</v>
      </c>
      <c r="G25" s="45" t="s">
        <v>3</v>
      </c>
      <c r="H25" s="86">
        <v>77.77</v>
      </c>
      <c r="I25" s="87"/>
      <c r="J25" s="45">
        <v>33</v>
      </c>
      <c r="K25" s="82">
        <f t="shared" si="9"/>
        <v>4056.9277611422967</v>
      </c>
      <c r="L25" s="83"/>
      <c r="M25" s="6">
        <f>IF(J25="","",(K25/J25)/LOOKUP(RIGHT($D$2,3),[1]定数!$A$6:$A$13,[1]定数!$B$6:$B$13))</f>
        <v>1.2293720488309989</v>
      </c>
      <c r="N25" s="45">
        <v>2018</v>
      </c>
      <c r="O25" s="8">
        <v>43524</v>
      </c>
      <c r="P25" s="86">
        <v>77.11</v>
      </c>
      <c r="Q25" s="87"/>
      <c r="R25" s="84">
        <f>IF(P25="","",T25*M25*LOOKUP(RIGHT($D$2,3),定数!$A$6:$A$13,定数!$B$6:$B$13))</f>
        <v>8113.8555222845507</v>
      </c>
      <c r="S25" s="84"/>
      <c r="T25" s="85">
        <f t="shared" si="6"/>
        <v>65.999999999999659</v>
      </c>
      <c r="U25" s="85"/>
      <c r="V25" t="str">
        <f t="shared" si="10"/>
        <v/>
      </c>
      <c r="W25">
        <f t="shared" si="3"/>
        <v>0</v>
      </c>
      <c r="X25" s="41">
        <f t="shared" si="7"/>
        <v>140341.71222907744</v>
      </c>
      <c r="Y25" s="42">
        <f t="shared" si="8"/>
        <v>3.6416734387031746E-2</v>
      </c>
    </row>
    <row r="26" spans="2:25" x14ac:dyDescent="0.15">
      <c r="B26" s="35">
        <v>18</v>
      </c>
      <c r="C26" s="80">
        <f t="shared" si="1"/>
        <v>143344.78089369443</v>
      </c>
      <c r="D26" s="80"/>
      <c r="E26" s="45">
        <v>2018</v>
      </c>
      <c r="F26" s="8">
        <v>43762</v>
      </c>
      <c r="G26" s="45" t="s">
        <v>3</v>
      </c>
      <c r="H26" s="81">
        <v>73.290000000000006</v>
      </c>
      <c r="I26" s="81"/>
      <c r="J26" s="45">
        <v>47</v>
      </c>
      <c r="K26" s="82">
        <f t="shared" si="9"/>
        <v>4300.3434268108331</v>
      </c>
      <c r="L26" s="83"/>
      <c r="M26" s="6">
        <f>IF(J26="","",(K26/J26)/LOOKUP(RIGHT($D$2,3),[1]定数!$A$6:$A$13,[1]定数!$B$6:$B$13))</f>
        <v>0.9149666865554964</v>
      </c>
      <c r="N26" s="45">
        <v>2018</v>
      </c>
      <c r="O26" s="8">
        <v>43768</v>
      </c>
      <c r="P26" s="81">
        <v>73.790000000000006</v>
      </c>
      <c r="Q26" s="81"/>
      <c r="R26" s="84">
        <f>IF(P26="","",T26*M26*LOOKUP(RIGHT($D$2,3),定数!$A$6:$A$13,定数!$B$6:$B$13))</f>
        <v>-4574.8334327774819</v>
      </c>
      <c r="S26" s="84"/>
      <c r="T26" s="85">
        <f t="shared" si="6"/>
        <v>-50</v>
      </c>
      <c r="U26" s="85"/>
      <c r="V26" t="str">
        <f t="shared" si="10"/>
        <v/>
      </c>
      <c r="W26">
        <f t="shared" si="3"/>
        <v>1</v>
      </c>
      <c r="X26" s="41">
        <f t="shared" si="7"/>
        <v>143344.78089369443</v>
      </c>
      <c r="Y26" s="42">
        <f t="shared" si="8"/>
        <v>0</v>
      </c>
    </row>
    <row r="27" spans="2:25" x14ac:dyDescent="0.15">
      <c r="B27" s="35">
        <v>19</v>
      </c>
      <c r="C27" s="80">
        <f t="shared" si="1"/>
        <v>138769.94746091694</v>
      </c>
      <c r="D27" s="80"/>
      <c r="E27" s="45">
        <v>2019</v>
      </c>
      <c r="F27" s="8">
        <v>43577</v>
      </c>
      <c r="G27" s="45" t="s">
        <v>3</v>
      </c>
      <c r="H27" s="81">
        <v>74.66</v>
      </c>
      <c r="I27" s="81"/>
      <c r="J27" s="45">
        <v>19</v>
      </c>
      <c r="K27" s="82">
        <f t="shared" si="9"/>
        <v>4163.0984238275078</v>
      </c>
      <c r="L27" s="83"/>
      <c r="M27" s="6">
        <f>IF(J27="","",(K27/J27)/LOOKUP(RIGHT($D$2,3),[1]定数!$A$6:$A$13,[1]定数!$B$6:$B$13))</f>
        <v>2.1911044335934253</v>
      </c>
      <c r="N27" s="45">
        <v>2019</v>
      </c>
      <c r="O27" s="8">
        <v>43578</v>
      </c>
      <c r="P27" s="81">
        <v>74.290000000000006</v>
      </c>
      <c r="Q27" s="81"/>
      <c r="R27" s="84">
        <f>IF(P27="","",T27*M27*LOOKUP(RIGHT($D$2,3),定数!$A$6:$A$13,定数!$B$6:$B$13))</f>
        <v>8107.0864042954627</v>
      </c>
      <c r="S27" s="84"/>
      <c r="T27" s="85">
        <f t="shared" si="6"/>
        <v>36.999999999999034</v>
      </c>
      <c r="U27" s="85"/>
      <c r="V27" t="str">
        <f t="shared" si="10"/>
        <v/>
      </c>
      <c r="W27">
        <f t="shared" si="3"/>
        <v>0</v>
      </c>
      <c r="X27" s="41">
        <f t="shared" si="7"/>
        <v>143344.78089369443</v>
      </c>
      <c r="Y27" s="42">
        <f t="shared" si="8"/>
        <v>3.1914893617021378E-2</v>
      </c>
    </row>
    <row r="28" spans="2:25" x14ac:dyDescent="0.15">
      <c r="B28" s="35">
        <v>20</v>
      </c>
      <c r="C28" s="80">
        <f t="shared" si="1"/>
        <v>146877.0338652124</v>
      </c>
      <c r="D28" s="80"/>
      <c r="E28" s="45"/>
      <c r="F28" s="8"/>
      <c r="G28" s="45"/>
      <c r="H28" s="81"/>
      <c r="I28" s="81"/>
      <c r="J28" s="45"/>
      <c r="K28" s="82" t="str">
        <f t="shared" si="9"/>
        <v/>
      </c>
      <c r="L28" s="83"/>
      <c r="M28" s="6" t="str">
        <f>IF(J28="","",(K28/J28)/LOOKUP(RIGHT($D$2,3),定数!$A$6:$A$13,定数!$B$6:$B$13))</f>
        <v/>
      </c>
      <c r="N28" s="45"/>
      <c r="O28" s="8"/>
      <c r="P28" s="81"/>
      <c r="Q28" s="81"/>
      <c r="R28" s="84" t="str">
        <f>IF(P28="","",T28*M28*LOOKUP(RIGHT($D$2,3),定数!$A$6:$A$13,定数!$B$6:$B$13))</f>
        <v/>
      </c>
      <c r="S28" s="84"/>
      <c r="T28" s="85" t="str">
        <f t="shared" si="6"/>
        <v/>
      </c>
      <c r="U28" s="85"/>
      <c r="V28" t="str">
        <f t="shared" si="10"/>
        <v/>
      </c>
      <c r="W28" t="str">
        <f t="shared" si="3"/>
        <v/>
      </c>
      <c r="X28" s="41">
        <f t="shared" si="7"/>
        <v>146877.0338652124</v>
      </c>
      <c r="Y28" s="42">
        <f t="shared" si="8"/>
        <v>0</v>
      </c>
    </row>
    <row r="29" spans="2:25" x14ac:dyDescent="0.15">
      <c r="B29" s="35">
        <v>21</v>
      </c>
      <c r="C29" s="80" t="str">
        <f t="shared" si="1"/>
        <v/>
      </c>
      <c r="D29" s="80"/>
      <c r="E29" s="45"/>
      <c r="F29" s="8"/>
      <c r="G29" s="45"/>
      <c r="H29" s="81"/>
      <c r="I29" s="81"/>
      <c r="J29" s="45"/>
      <c r="K29" s="82" t="str">
        <f t="shared" si="9"/>
        <v/>
      </c>
      <c r="L29" s="83"/>
      <c r="M29" s="6" t="str">
        <f>IF(J29="","",(K29/J29)/LOOKUP(RIGHT($D$2,3),定数!$A$6:$A$13,定数!$B$6:$B$13))</f>
        <v/>
      </c>
      <c r="N29" s="45"/>
      <c r="O29" s="8"/>
      <c r="P29" s="81"/>
      <c r="Q29" s="81"/>
      <c r="R29" s="84" t="str">
        <f>IF(P29="","",T29*M29*LOOKUP(RIGHT($D$2,3),定数!$A$6:$A$13,定数!$B$6:$B$13))</f>
        <v/>
      </c>
      <c r="S29" s="84"/>
      <c r="T29" s="85" t="str">
        <f t="shared" si="6"/>
        <v/>
      </c>
      <c r="U29" s="85"/>
      <c r="V29" t="str">
        <f t="shared" si="10"/>
        <v/>
      </c>
      <c r="W29" t="str">
        <f t="shared" si="3"/>
        <v/>
      </c>
      <c r="X29" s="41" t="str">
        <f t="shared" si="7"/>
        <v/>
      </c>
      <c r="Y29" s="42" t="str">
        <f t="shared" si="8"/>
        <v/>
      </c>
    </row>
    <row r="30" spans="2:25" x14ac:dyDescent="0.15">
      <c r="B30" s="35">
        <v>22</v>
      </c>
      <c r="C30" s="80" t="str">
        <f t="shared" si="1"/>
        <v/>
      </c>
      <c r="D30" s="80"/>
      <c r="E30" s="45"/>
      <c r="F30" s="8"/>
      <c r="G30" s="45"/>
      <c r="H30" s="81"/>
      <c r="I30" s="81"/>
      <c r="J30" s="45"/>
      <c r="K30" s="82" t="str">
        <f t="shared" si="9"/>
        <v/>
      </c>
      <c r="L30" s="83"/>
      <c r="M30" s="6" t="str">
        <f>IF(J30="","",(K30/J30)/LOOKUP(RIGHT($D$2,3),定数!$A$6:$A$13,定数!$B$6:$B$13))</f>
        <v/>
      </c>
      <c r="N30" s="45"/>
      <c r="O30" s="8"/>
      <c r="P30" s="81"/>
      <c r="Q30" s="81"/>
      <c r="R30" s="84" t="str">
        <f>IF(P30="","",T30*M30*LOOKUP(RIGHT($D$2,3),定数!$A$6:$A$13,定数!$B$6:$B$13))</f>
        <v/>
      </c>
      <c r="S30" s="84"/>
      <c r="T30" s="85" t="str">
        <f t="shared" si="6"/>
        <v/>
      </c>
      <c r="U30" s="85"/>
      <c r="V30" t="str">
        <f t="shared" si="10"/>
        <v/>
      </c>
      <c r="W30" t="str">
        <f t="shared" si="3"/>
        <v/>
      </c>
      <c r="X30" s="41" t="str">
        <f t="shared" si="7"/>
        <v/>
      </c>
      <c r="Y30" s="42" t="str">
        <f t="shared" si="8"/>
        <v/>
      </c>
    </row>
    <row r="31" spans="2:25" x14ac:dyDescent="0.15">
      <c r="B31" s="35">
        <v>23</v>
      </c>
      <c r="C31" s="80" t="str">
        <f t="shared" si="1"/>
        <v/>
      </c>
      <c r="D31" s="80"/>
      <c r="E31" s="45"/>
      <c r="F31" s="8"/>
      <c r="G31" s="45"/>
      <c r="H31" s="81"/>
      <c r="I31" s="81"/>
      <c r="J31" s="45"/>
      <c r="K31" s="82" t="str">
        <f t="shared" si="9"/>
        <v/>
      </c>
      <c r="L31" s="83"/>
      <c r="M31" s="6" t="str">
        <f>IF(J31="","",(K31/J31)/LOOKUP(RIGHT($D$2,3),定数!$A$6:$A$13,定数!$B$6:$B$13))</f>
        <v/>
      </c>
      <c r="N31" s="45"/>
      <c r="O31" s="8"/>
      <c r="P31" s="81"/>
      <c r="Q31" s="81"/>
      <c r="R31" s="84" t="str">
        <f>IF(P31="","",T31*M31*LOOKUP(RIGHT($D$2,3),定数!$A$6:$A$13,定数!$B$6:$B$13))</f>
        <v/>
      </c>
      <c r="S31" s="84"/>
      <c r="T31" s="85" t="str">
        <f t="shared" si="6"/>
        <v/>
      </c>
      <c r="U31" s="85"/>
      <c r="V31" t="str">
        <f t="shared" si="10"/>
        <v/>
      </c>
      <c r="W31" t="str">
        <f t="shared" si="3"/>
        <v/>
      </c>
      <c r="X31" s="41" t="str">
        <f t="shared" si="7"/>
        <v/>
      </c>
      <c r="Y31" s="42" t="str">
        <f t="shared" si="8"/>
        <v/>
      </c>
    </row>
    <row r="32" spans="2:25" x14ac:dyDescent="0.15">
      <c r="B32" s="35">
        <v>24</v>
      </c>
      <c r="C32" s="80" t="str">
        <f t="shared" si="1"/>
        <v/>
      </c>
      <c r="D32" s="80"/>
      <c r="E32" s="45"/>
      <c r="F32" s="8"/>
      <c r="G32" s="45"/>
      <c r="H32" s="81"/>
      <c r="I32" s="81"/>
      <c r="J32" s="45"/>
      <c r="K32" s="82" t="str">
        <f t="shared" si="9"/>
        <v/>
      </c>
      <c r="L32" s="83"/>
      <c r="M32" s="6" t="str">
        <f>IF(J32="","",(K32/J32)/LOOKUP(RIGHT($D$2,3),定数!$A$6:$A$13,定数!$B$6:$B$13))</f>
        <v/>
      </c>
      <c r="N32" s="45"/>
      <c r="O32" s="8"/>
      <c r="P32" s="81"/>
      <c r="Q32" s="81"/>
      <c r="R32" s="84" t="str">
        <f>IF(P32="","",T32*M32*LOOKUP(RIGHT($D$2,3),定数!$A$6:$A$13,定数!$B$6:$B$13))</f>
        <v/>
      </c>
      <c r="S32" s="84"/>
      <c r="T32" s="85" t="str">
        <f t="shared" si="6"/>
        <v/>
      </c>
      <c r="U32" s="85"/>
      <c r="V32" t="str">
        <f t="shared" si="10"/>
        <v/>
      </c>
      <c r="W32" t="str">
        <f t="shared" si="3"/>
        <v/>
      </c>
      <c r="X32" s="41" t="str">
        <f t="shared" si="7"/>
        <v/>
      </c>
      <c r="Y32" s="42" t="str">
        <f t="shared" si="8"/>
        <v/>
      </c>
    </row>
    <row r="33" spans="2:25" x14ac:dyDescent="0.15">
      <c r="B33" s="35">
        <v>25</v>
      </c>
      <c r="C33" s="80" t="str">
        <f t="shared" si="1"/>
        <v/>
      </c>
      <c r="D33" s="80"/>
      <c r="E33" s="45"/>
      <c r="F33" s="8"/>
      <c r="G33" s="45"/>
      <c r="H33" s="81"/>
      <c r="I33" s="81"/>
      <c r="J33" s="45"/>
      <c r="K33" s="82" t="str">
        <f t="shared" si="9"/>
        <v/>
      </c>
      <c r="L33" s="83"/>
      <c r="M33" s="6" t="str">
        <f>IF(J33="","",(K33/J33)/LOOKUP(RIGHT($D$2,3),定数!$A$6:$A$13,定数!$B$6:$B$13))</f>
        <v/>
      </c>
      <c r="N33" s="45"/>
      <c r="O33" s="8"/>
      <c r="P33" s="81"/>
      <c r="Q33" s="81"/>
      <c r="R33" s="84" t="str">
        <f>IF(P33="","",T33*M33*LOOKUP(RIGHT($D$2,3),定数!$A$6:$A$13,定数!$B$6:$B$13))</f>
        <v/>
      </c>
      <c r="S33" s="84"/>
      <c r="T33" s="85" t="str">
        <f t="shared" si="6"/>
        <v/>
      </c>
      <c r="U33" s="85"/>
      <c r="V33" t="str">
        <f t="shared" si="10"/>
        <v/>
      </c>
      <c r="W33" t="str">
        <f t="shared" si="3"/>
        <v/>
      </c>
      <c r="X33" s="41" t="str">
        <f t="shared" si="7"/>
        <v/>
      </c>
      <c r="Y33" s="42" t="str">
        <f t="shared" si="8"/>
        <v/>
      </c>
    </row>
    <row r="34" spans="2:25" x14ac:dyDescent="0.15">
      <c r="B34" s="35">
        <v>26</v>
      </c>
      <c r="C34" s="80" t="str">
        <f t="shared" si="1"/>
        <v/>
      </c>
      <c r="D34" s="80"/>
      <c r="E34" s="45"/>
      <c r="F34" s="8"/>
      <c r="G34" s="45"/>
      <c r="H34" s="81"/>
      <c r="I34" s="81"/>
      <c r="J34" s="45"/>
      <c r="K34" s="82" t="str">
        <f t="shared" si="9"/>
        <v/>
      </c>
      <c r="L34" s="83"/>
      <c r="M34" s="6" t="str">
        <f>IF(J34="","",(K34/J34)/LOOKUP(RIGHT($D$2,3),定数!$A$6:$A$13,定数!$B$6:$B$13))</f>
        <v/>
      </c>
      <c r="N34" s="45"/>
      <c r="O34" s="8"/>
      <c r="P34" s="81"/>
      <c r="Q34" s="81"/>
      <c r="R34" s="84" t="str">
        <f>IF(P34="","",T34*M34*LOOKUP(RIGHT($D$2,3),定数!$A$6:$A$13,定数!$B$6:$B$13))</f>
        <v/>
      </c>
      <c r="S34" s="84"/>
      <c r="T34" s="85" t="str">
        <f t="shared" si="6"/>
        <v/>
      </c>
      <c r="U34" s="85"/>
      <c r="V34" t="str">
        <f t="shared" si="10"/>
        <v/>
      </c>
      <c r="W34" t="str">
        <f t="shared" si="3"/>
        <v/>
      </c>
      <c r="X34" s="41" t="str">
        <f t="shared" si="7"/>
        <v/>
      </c>
      <c r="Y34" s="42" t="str">
        <f t="shared" si="8"/>
        <v/>
      </c>
    </row>
    <row r="35" spans="2:25" x14ac:dyDescent="0.15">
      <c r="B35" s="35">
        <v>27</v>
      </c>
      <c r="C35" s="80" t="str">
        <f t="shared" si="1"/>
        <v/>
      </c>
      <c r="D35" s="80"/>
      <c r="E35" s="45"/>
      <c r="F35" s="8"/>
      <c r="G35" s="45"/>
      <c r="H35" s="81"/>
      <c r="I35" s="81"/>
      <c r="J35" s="45"/>
      <c r="K35" s="82" t="str">
        <f t="shared" si="9"/>
        <v/>
      </c>
      <c r="L35" s="83"/>
      <c r="M35" s="6" t="str">
        <f>IF(J35="","",(K35/J35)/LOOKUP(RIGHT($D$2,3),定数!$A$6:$A$13,定数!$B$6:$B$13))</f>
        <v/>
      </c>
      <c r="N35" s="45"/>
      <c r="O35" s="8"/>
      <c r="P35" s="81"/>
      <c r="Q35" s="81"/>
      <c r="R35" s="84" t="str">
        <f>IF(P35="","",T35*M35*LOOKUP(RIGHT($D$2,3),定数!$A$6:$A$13,定数!$B$6:$B$13))</f>
        <v/>
      </c>
      <c r="S35" s="84"/>
      <c r="T35" s="85" t="str">
        <f t="shared" si="6"/>
        <v/>
      </c>
      <c r="U35" s="85"/>
      <c r="V35" t="str">
        <f t="shared" si="10"/>
        <v/>
      </c>
      <c r="W35" t="str">
        <f t="shared" si="3"/>
        <v/>
      </c>
      <c r="X35" s="41" t="str">
        <f t="shared" si="7"/>
        <v/>
      </c>
      <c r="Y35" s="42" t="str">
        <f t="shared" si="8"/>
        <v/>
      </c>
    </row>
    <row r="36" spans="2:25" x14ac:dyDescent="0.15">
      <c r="B36" s="35">
        <v>28</v>
      </c>
      <c r="C36" s="80" t="str">
        <f t="shared" si="1"/>
        <v/>
      </c>
      <c r="D36" s="80"/>
      <c r="E36" s="45"/>
      <c r="F36" s="8"/>
      <c r="G36" s="45"/>
      <c r="H36" s="81"/>
      <c r="I36" s="81"/>
      <c r="J36" s="45"/>
      <c r="K36" s="82" t="str">
        <f t="shared" si="9"/>
        <v/>
      </c>
      <c r="L36" s="83"/>
      <c r="M36" s="6" t="str">
        <f>IF(J36="","",(K36/J36)/LOOKUP(RIGHT($D$2,3),定数!$A$6:$A$13,定数!$B$6:$B$13))</f>
        <v/>
      </c>
      <c r="N36" s="45"/>
      <c r="O36" s="8"/>
      <c r="P36" s="81"/>
      <c r="Q36" s="81"/>
      <c r="R36" s="84" t="str">
        <f>IF(P36="","",T36*M36*LOOKUP(RIGHT($D$2,3),定数!$A$6:$A$13,定数!$B$6:$B$13))</f>
        <v/>
      </c>
      <c r="S36" s="84"/>
      <c r="T36" s="85" t="str">
        <f t="shared" si="6"/>
        <v/>
      </c>
      <c r="U36" s="85"/>
      <c r="V36" t="str">
        <f t="shared" si="10"/>
        <v/>
      </c>
      <c r="W36" t="str">
        <f t="shared" si="3"/>
        <v/>
      </c>
      <c r="X36" s="41" t="str">
        <f t="shared" si="7"/>
        <v/>
      </c>
      <c r="Y36" s="42" t="str">
        <f t="shared" si="8"/>
        <v/>
      </c>
    </row>
    <row r="37" spans="2:25" x14ac:dyDescent="0.15">
      <c r="B37" s="35">
        <v>29</v>
      </c>
      <c r="C37" s="80" t="str">
        <f t="shared" si="1"/>
        <v/>
      </c>
      <c r="D37" s="80"/>
      <c r="E37" s="45"/>
      <c r="F37" s="8"/>
      <c r="G37" s="45"/>
      <c r="H37" s="81"/>
      <c r="I37" s="81"/>
      <c r="J37" s="45"/>
      <c r="K37" s="82" t="str">
        <f t="shared" si="9"/>
        <v/>
      </c>
      <c r="L37" s="83"/>
      <c r="M37" s="6" t="str">
        <f>IF(J37="","",(K37/J37)/LOOKUP(RIGHT($D$2,3),定数!$A$6:$A$13,定数!$B$6:$B$13))</f>
        <v/>
      </c>
      <c r="N37" s="45"/>
      <c r="O37" s="8"/>
      <c r="P37" s="81"/>
      <c r="Q37" s="81"/>
      <c r="R37" s="84" t="str">
        <f>IF(P37="","",T37*M37*LOOKUP(RIGHT($D$2,3),定数!$A$6:$A$13,定数!$B$6:$B$13))</f>
        <v/>
      </c>
      <c r="S37" s="84"/>
      <c r="T37" s="85" t="str">
        <f t="shared" si="6"/>
        <v/>
      </c>
      <c r="U37" s="85"/>
      <c r="V37" t="str">
        <f t="shared" si="10"/>
        <v/>
      </c>
      <c r="W37" t="str">
        <f t="shared" si="3"/>
        <v/>
      </c>
      <c r="X37" s="41" t="str">
        <f t="shared" si="7"/>
        <v/>
      </c>
      <c r="Y37" s="42" t="str">
        <f t="shared" si="8"/>
        <v/>
      </c>
    </row>
    <row r="38" spans="2:25" x14ac:dyDescent="0.15">
      <c r="B38" s="35">
        <v>30</v>
      </c>
      <c r="C38" s="80" t="str">
        <f t="shared" si="1"/>
        <v/>
      </c>
      <c r="D38" s="80"/>
      <c r="E38" s="45"/>
      <c r="F38" s="8"/>
      <c r="G38" s="45"/>
      <c r="H38" s="81"/>
      <c r="I38" s="81"/>
      <c r="J38" s="45"/>
      <c r="K38" s="82" t="str">
        <f t="shared" si="9"/>
        <v/>
      </c>
      <c r="L38" s="83"/>
      <c r="M38" s="6" t="str">
        <f>IF(J38="","",(K38/J38)/LOOKUP(RIGHT($D$2,3),定数!$A$6:$A$13,定数!$B$6:$B$13))</f>
        <v/>
      </c>
      <c r="N38" s="45"/>
      <c r="O38" s="8"/>
      <c r="P38" s="81"/>
      <c r="Q38" s="81"/>
      <c r="R38" s="84" t="str">
        <f>IF(P38="","",T38*M38*LOOKUP(RIGHT($D$2,3),定数!$A$6:$A$13,定数!$B$6:$B$13))</f>
        <v/>
      </c>
      <c r="S38" s="84"/>
      <c r="T38" s="85" t="str">
        <f t="shared" si="6"/>
        <v/>
      </c>
      <c r="U38" s="85"/>
      <c r="V38" t="str">
        <f t="shared" si="10"/>
        <v/>
      </c>
      <c r="W38" t="str">
        <f t="shared" si="3"/>
        <v/>
      </c>
      <c r="X38" s="41" t="str">
        <f t="shared" si="7"/>
        <v/>
      </c>
      <c r="Y38" s="42" t="str">
        <f t="shared" si="8"/>
        <v/>
      </c>
    </row>
    <row r="39" spans="2:25" x14ac:dyDescent="0.15">
      <c r="B39" s="35">
        <v>31</v>
      </c>
      <c r="C39" s="80" t="str">
        <f t="shared" si="1"/>
        <v/>
      </c>
      <c r="D39" s="80"/>
      <c r="E39" s="35"/>
      <c r="F39" s="8"/>
      <c r="G39" s="35"/>
      <c r="H39" s="81"/>
      <c r="I39" s="81"/>
      <c r="J39" s="35"/>
      <c r="K39" s="82" t="str">
        <f t="shared" ref="K39:K74" si="11">IF(J39="","",C39*0.03)</f>
        <v/>
      </c>
      <c r="L39" s="83"/>
      <c r="M39" s="6" t="str">
        <f>IF(J39="","",(K39/J39)/LOOKUP(RIGHT($D$2,3),定数!$A$6:$A$13,定数!$B$6:$B$13))</f>
        <v/>
      </c>
      <c r="N39" s="35"/>
      <c r="O39" s="8"/>
      <c r="P39" s="81"/>
      <c r="Q39" s="81"/>
      <c r="R39" s="84" t="str">
        <f>IF(P39="","",T39*M39*LOOKUP(RIGHT($D$2,3),定数!$A$6:$A$13,定数!$B$6:$B$13))</f>
        <v/>
      </c>
      <c r="S39" s="84"/>
      <c r="T39" s="85" t="str">
        <f t="shared" si="6"/>
        <v/>
      </c>
      <c r="U39" s="85"/>
      <c r="V39" t="str">
        <f t="shared" si="10"/>
        <v/>
      </c>
      <c r="W39" t="str">
        <f t="shared" si="3"/>
        <v/>
      </c>
      <c r="X39" s="41" t="str">
        <f t="shared" si="7"/>
        <v/>
      </c>
      <c r="Y39" s="42" t="str">
        <f t="shared" si="8"/>
        <v/>
      </c>
    </row>
    <row r="40" spans="2:25" x14ac:dyDescent="0.15">
      <c r="B40" s="35">
        <v>32</v>
      </c>
      <c r="C40" s="80" t="str">
        <f t="shared" si="1"/>
        <v/>
      </c>
      <c r="D40" s="80"/>
      <c r="E40" s="35"/>
      <c r="F40" s="8"/>
      <c r="G40" s="35"/>
      <c r="H40" s="81"/>
      <c r="I40" s="81"/>
      <c r="J40" s="35"/>
      <c r="K40" s="82" t="str">
        <f t="shared" si="11"/>
        <v/>
      </c>
      <c r="L40" s="83"/>
      <c r="M40" s="6" t="str">
        <f>IF(J40="","",(K40/J40)/LOOKUP(RIGHT($D$2,3),定数!$A$6:$A$13,定数!$B$6:$B$13))</f>
        <v/>
      </c>
      <c r="N40" s="35"/>
      <c r="O40" s="8"/>
      <c r="P40" s="81"/>
      <c r="Q40" s="81"/>
      <c r="R40" s="84" t="str">
        <f>IF(P40="","",T40*M40*LOOKUP(RIGHT($D$2,3),定数!$A$6:$A$13,定数!$B$6:$B$13))</f>
        <v/>
      </c>
      <c r="S40" s="84"/>
      <c r="T40" s="85" t="str">
        <f t="shared" si="6"/>
        <v/>
      </c>
      <c r="U40" s="85"/>
      <c r="V40" t="str">
        <f t="shared" si="10"/>
        <v/>
      </c>
      <c r="W40" t="str">
        <f t="shared" si="3"/>
        <v/>
      </c>
      <c r="X40" s="41" t="str">
        <f t="shared" si="7"/>
        <v/>
      </c>
      <c r="Y40" s="42" t="str">
        <f t="shared" si="8"/>
        <v/>
      </c>
    </row>
    <row r="41" spans="2:25" x14ac:dyDescent="0.15">
      <c r="B41" s="35">
        <v>33</v>
      </c>
      <c r="C41" s="80" t="str">
        <f t="shared" si="1"/>
        <v/>
      </c>
      <c r="D41" s="80"/>
      <c r="E41" s="35"/>
      <c r="F41" s="8"/>
      <c r="G41" s="35"/>
      <c r="H41" s="81"/>
      <c r="I41" s="81"/>
      <c r="J41" s="35"/>
      <c r="K41" s="82" t="str">
        <f t="shared" si="11"/>
        <v/>
      </c>
      <c r="L41" s="83"/>
      <c r="M41" s="6" t="str">
        <f>IF(J41="","",(K41/J41)/LOOKUP(RIGHT($D$2,3),定数!$A$6:$A$13,定数!$B$6:$B$13))</f>
        <v/>
      </c>
      <c r="N41" s="35"/>
      <c r="O41" s="8"/>
      <c r="P41" s="81"/>
      <c r="Q41" s="81"/>
      <c r="R41" s="84" t="str">
        <f>IF(P41="","",T41*M41*LOOKUP(RIGHT($D$2,3),定数!$A$6:$A$13,定数!$B$6:$B$13))</f>
        <v/>
      </c>
      <c r="S41" s="84"/>
      <c r="T41" s="85" t="str">
        <f t="shared" si="6"/>
        <v/>
      </c>
      <c r="U41" s="85"/>
      <c r="V41" t="str">
        <f t="shared" si="10"/>
        <v/>
      </c>
      <c r="W41" t="str">
        <f t="shared" si="3"/>
        <v/>
      </c>
      <c r="X41" s="41" t="str">
        <f t="shared" si="7"/>
        <v/>
      </c>
      <c r="Y41" s="42" t="str">
        <f t="shared" si="8"/>
        <v/>
      </c>
    </row>
    <row r="42" spans="2:25" x14ac:dyDescent="0.15">
      <c r="B42" s="35">
        <v>34</v>
      </c>
      <c r="C42" s="80" t="str">
        <f t="shared" si="1"/>
        <v/>
      </c>
      <c r="D42" s="80"/>
      <c r="E42" s="35"/>
      <c r="F42" s="8"/>
      <c r="G42" s="35"/>
      <c r="H42" s="81"/>
      <c r="I42" s="81"/>
      <c r="J42" s="35"/>
      <c r="K42" s="82" t="str">
        <f t="shared" si="11"/>
        <v/>
      </c>
      <c r="L42" s="83"/>
      <c r="M42" s="6" t="str">
        <f>IF(J42="","",(K42/J42)/LOOKUP(RIGHT($D$2,3),定数!$A$6:$A$13,定数!$B$6:$B$13))</f>
        <v/>
      </c>
      <c r="N42" s="35"/>
      <c r="O42" s="8"/>
      <c r="P42" s="81"/>
      <c r="Q42" s="81"/>
      <c r="R42" s="84" t="str">
        <f>IF(P42="","",T42*M42*LOOKUP(RIGHT($D$2,3),定数!$A$6:$A$13,定数!$B$6:$B$13))</f>
        <v/>
      </c>
      <c r="S42" s="84"/>
      <c r="T42" s="85" t="str">
        <f t="shared" si="6"/>
        <v/>
      </c>
      <c r="U42" s="85"/>
      <c r="V42" t="str">
        <f t="shared" si="10"/>
        <v/>
      </c>
      <c r="W42" t="str">
        <f t="shared" si="3"/>
        <v/>
      </c>
      <c r="X42" s="41" t="str">
        <f t="shared" si="7"/>
        <v/>
      </c>
      <c r="Y42" s="42" t="str">
        <f t="shared" si="8"/>
        <v/>
      </c>
    </row>
    <row r="43" spans="2:25" x14ac:dyDescent="0.15">
      <c r="B43" s="35">
        <v>35</v>
      </c>
      <c r="C43" s="80" t="str">
        <f t="shared" si="1"/>
        <v/>
      </c>
      <c r="D43" s="80"/>
      <c r="E43" s="35"/>
      <c r="F43" s="8"/>
      <c r="G43" s="35"/>
      <c r="H43" s="81"/>
      <c r="I43" s="81"/>
      <c r="J43" s="35"/>
      <c r="K43" s="82" t="str">
        <f t="shared" si="11"/>
        <v/>
      </c>
      <c r="L43" s="83"/>
      <c r="M43" s="6" t="str">
        <f>IF(J43="","",(K43/J43)/LOOKUP(RIGHT($D$2,3),定数!$A$6:$A$13,定数!$B$6:$B$13))</f>
        <v/>
      </c>
      <c r="N43" s="35"/>
      <c r="O43" s="8"/>
      <c r="P43" s="81"/>
      <c r="Q43" s="81"/>
      <c r="R43" s="84" t="str">
        <f>IF(P43="","",T43*M43*LOOKUP(RIGHT($D$2,3),定数!$A$6:$A$13,定数!$B$6:$B$13))</f>
        <v/>
      </c>
      <c r="S43" s="84"/>
      <c r="T43" s="85" t="str">
        <f t="shared" si="6"/>
        <v/>
      </c>
      <c r="U43" s="85"/>
      <c r="V43" t="str">
        <f t="shared" si="10"/>
        <v/>
      </c>
      <c r="W43" t="str">
        <f t="shared" si="3"/>
        <v/>
      </c>
      <c r="X43" s="41" t="str">
        <f t="shared" si="7"/>
        <v/>
      </c>
      <c r="Y43" s="42" t="str">
        <f t="shared" si="8"/>
        <v/>
      </c>
    </row>
    <row r="44" spans="2:25" x14ac:dyDescent="0.15">
      <c r="B44" s="35">
        <v>36</v>
      </c>
      <c r="C44" s="80" t="str">
        <f t="shared" si="1"/>
        <v/>
      </c>
      <c r="D44" s="80"/>
      <c r="E44" s="35"/>
      <c r="F44" s="8"/>
      <c r="G44" s="35"/>
      <c r="H44" s="81"/>
      <c r="I44" s="81"/>
      <c r="J44" s="35"/>
      <c r="K44" s="82" t="str">
        <f t="shared" si="11"/>
        <v/>
      </c>
      <c r="L44" s="83"/>
      <c r="M44" s="6" t="str">
        <f>IF(J44="","",(K44/J44)/LOOKUP(RIGHT($D$2,3),定数!$A$6:$A$13,定数!$B$6:$B$13))</f>
        <v/>
      </c>
      <c r="N44" s="35"/>
      <c r="O44" s="8"/>
      <c r="P44" s="81"/>
      <c r="Q44" s="81"/>
      <c r="R44" s="84" t="str">
        <f>IF(P44="","",T44*M44*LOOKUP(RIGHT($D$2,3),定数!$A$6:$A$13,定数!$B$6:$B$13))</f>
        <v/>
      </c>
      <c r="S44" s="84"/>
      <c r="T44" s="85" t="str">
        <f t="shared" si="6"/>
        <v/>
      </c>
      <c r="U44" s="85"/>
      <c r="V44" t="str">
        <f t="shared" si="10"/>
        <v/>
      </c>
      <c r="W44" t="str">
        <f t="shared" si="3"/>
        <v/>
      </c>
      <c r="X44" s="41" t="str">
        <f t="shared" si="7"/>
        <v/>
      </c>
      <c r="Y44" s="42" t="str">
        <f t="shared" si="8"/>
        <v/>
      </c>
    </row>
    <row r="45" spans="2:25" x14ac:dyDescent="0.15">
      <c r="B45" s="35">
        <v>37</v>
      </c>
      <c r="C45" s="80" t="str">
        <f t="shared" si="1"/>
        <v/>
      </c>
      <c r="D45" s="80"/>
      <c r="E45" s="35"/>
      <c r="F45" s="8"/>
      <c r="G45" s="35"/>
      <c r="H45" s="81"/>
      <c r="I45" s="81"/>
      <c r="J45" s="35"/>
      <c r="K45" s="82" t="str">
        <f t="shared" si="11"/>
        <v/>
      </c>
      <c r="L45" s="83"/>
      <c r="M45" s="6" t="str">
        <f>IF(J45="","",(K45/J45)/LOOKUP(RIGHT($D$2,3),定数!$A$6:$A$13,定数!$B$6:$B$13))</f>
        <v/>
      </c>
      <c r="N45" s="35"/>
      <c r="O45" s="8"/>
      <c r="P45" s="81"/>
      <c r="Q45" s="81"/>
      <c r="R45" s="84" t="str">
        <f>IF(P45="","",T45*M45*LOOKUP(RIGHT($D$2,3),定数!$A$6:$A$13,定数!$B$6:$B$13))</f>
        <v/>
      </c>
      <c r="S45" s="84"/>
      <c r="T45" s="85" t="str">
        <f t="shared" si="6"/>
        <v/>
      </c>
      <c r="U45" s="85"/>
      <c r="V45" t="str">
        <f t="shared" si="10"/>
        <v/>
      </c>
      <c r="W45" t="str">
        <f t="shared" si="3"/>
        <v/>
      </c>
      <c r="X45" s="41" t="str">
        <f t="shared" si="7"/>
        <v/>
      </c>
      <c r="Y45" s="42" t="str">
        <f t="shared" si="8"/>
        <v/>
      </c>
    </row>
    <row r="46" spans="2:25" x14ac:dyDescent="0.15">
      <c r="B46" s="35">
        <v>38</v>
      </c>
      <c r="C46" s="80" t="str">
        <f t="shared" si="1"/>
        <v/>
      </c>
      <c r="D46" s="80"/>
      <c r="E46" s="35"/>
      <c r="F46" s="8"/>
      <c r="G46" s="35"/>
      <c r="H46" s="81"/>
      <c r="I46" s="81"/>
      <c r="J46" s="35"/>
      <c r="K46" s="82" t="str">
        <f t="shared" si="11"/>
        <v/>
      </c>
      <c r="L46" s="83"/>
      <c r="M46" s="6" t="str">
        <f>IF(J46="","",(K46/J46)/LOOKUP(RIGHT($D$2,3),定数!$A$6:$A$13,定数!$B$6:$B$13))</f>
        <v/>
      </c>
      <c r="N46" s="35"/>
      <c r="O46" s="8"/>
      <c r="P46" s="81"/>
      <c r="Q46" s="81"/>
      <c r="R46" s="84" t="str">
        <f>IF(P46="","",T46*M46*LOOKUP(RIGHT($D$2,3),定数!$A$6:$A$13,定数!$B$6:$B$13))</f>
        <v/>
      </c>
      <c r="S46" s="84"/>
      <c r="T46" s="85" t="str">
        <f t="shared" si="6"/>
        <v/>
      </c>
      <c r="U46" s="85"/>
      <c r="V46" t="str">
        <f t="shared" si="10"/>
        <v/>
      </c>
      <c r="W46" t="str">
        <f t="shared" si="3"/>
        <v/>
      </c>
      <c r="X46" s="41" t="str">
        <f t="shared" si="7"/>
        <v/>
      </c>
      <c r="Y46" s="42" t="str">
        <f t="shared" si="8"/>
        <v/>
      </c>
    </row>
    <row r="47" spans="2:25" x14ac:dyDescent="0.15">
      <c r="B47" s="35">
        <v>39</v>
      </c>
      <c r="C47" s="80" t="str">
        <f t="shared" si="1"/>
        <v/>
      </c>
      <c r="D47" s="80"/>
      <c r="E47" s="35"/>
      <c r="F47" s="8"/>
      <c r="G47" s="35"/>
      <c r="H47" s="81"/>
      <c r="I47" s="81"/>
      <c r="J47" s="35"/>
      <c r="K47" s="82" t="str">
        <f t="shared" si="11"/>
        <v/>
      </c>
      <c r="L47" s="83"/>
      <c r="M47" s="6" t="str">
        <f>IF(J47="","",(K47/J47)/LOOKUP(RIGHT($D$2,3),定数!$A$6:$A$13,定数!$B$6:$B$13))</f>
        <v/>
      </c>
      <c r="N47" s="35"/>
      <c r="O47" s="8"/>
      <c r="P47" s="81"/>
      <c r="Q47" s="81"/>
      <c r="R47" s="84" t="str">
        <f>IF(P47="","",T47*M47*LOOKUP(RIGHT($D$2,3),定数!$A$6:$A$13,定数!$B$6:$B$13))</f>
        <v/>
      </c>
      <c r="S47" s="84"/>
      <c r="T47" s="85" t="str">
        <f t="shared" si="6"/>
        <v/>
      </c>
      <c r="U47" s="85"/>
      <c r="V47" t="str">
        <f t="shared" si="10"/>
        <v/>
      </c>
      <c r="W47" t="str">
        <f t="shared" si="3"/>
        <v/>
      </c>
      <c r="X47" s="41" t="str">
        <f t="shared" si="7"/>
        <v/>
      </c>
      <c r="Y47" s="42" t="str">
        <f t="shared" si="8"/>
        <v/>
      </c>
    </row>
    <row r="48" spans="2:25" x14ac:dyDescent="0.15">
      <c r="B48" s="35">
        <v>40</v>
      </c>
      <c r="C48" s="80" t="str">
        <f t="shared" si="1"/>
        <v/>
      </c>
      <c r="D48" s="80"/>
      <c r="E48" s="35"/>
      <c r="F48" s="8"/>
      <c r="G48" s="35"/>
      <c r="H48" s="81"/>
      <c r="I48" s="81"/>
      <c r="J48" s="35"/>
      <c r="K48" s="82" t="str">
        <f t="shared" si="11"/>
        <v/>
      </c>
      <c r="L48" s="83"/>
      <c r="M48" s="6" t="str">
        <f>IF(J48="","",(K48/J48)/LOOKUP(RIGHT($D$2,3),定数!$A$6:$A$13,定数!$B$6:$B$13))</f>
        <v/>
      </c>
      <c r="N48" s="35"/>
      <c r="O48" s="8"/>
      <c r="P48" s="81"/>
      <c r="Q48" s="81"/>
      <c r="R48" s="84" t="str">
        <f>IF(P48="","",T48*M48*LOOKUP(RIGHT($D$2,3),定数!$A$6:$A$13,定数!$B$6:$B$13))</f>
        <v/>
      </c>
      <c r="S48" s="84"/>
      <c r="T48" s="85" t="str">
        <f t="shared" si="6"/>
        <v/>
      </c>
      <c r="U48" s="85"/>
      <c r="V48" t="str">
        <f t="shared" si="10"/>
        <v/>
      </c>
      <c r="W48" t="str">
        <f t="shared" si="3"/>
        <v/>
      </c>
      <c r="X48" s="41" t="str">
        <f t="shared" si="7"/>
        <v/>
      </c>
      <c r="Y48" s="42" t="str">
        <f t="shared" si="8"/>
        <v/>
      </c>
    </row>
    <row r="49" spans="2:25" x14ac:dyDescent="0.15">
      <c r="B49" s="35">
        <v>41</v>
      </c>
      <c r="C49" s="80" t="str">
        <f t="shared" si="1"/>
        <v/>
      </c>
      <c r="D49" s="80"/>
      <c r="E49" s="35"/>
      <c r="F49" s="8"/>
      <c r="G49" s="35"/>
      <c r="H49" s="81"/>
      <c r="I49" s="81"/>
      <c r="J49" s="35"/>
      <c r="K49" s="82" t="str">
        <f t="shared" si="11"/>
        <v/>
      </c>
      <c r="L49" s="83"/>
      <c r="M49" s="6" t="str">
        <f>IF(J49="","",(K49/J49)/LOOKUP(RIGHT($D$2,3),定数!$A$6:$A$13,定数!$B$6:$B$13))</f>
        <v/>
      </c>
      <c r="N49" s="35"/>
      <c r="O49" s="8"/>
      <c r="P49" s="81"/>
      <c r="Q49" s="81"/>
      <c r="R49" s="84" t="str">
        <f>IF(P49="","",T49*M49*LOOKUP(RIGHT($D$2,3),定数!$A$6:$A$13,定数!$B$6:$B$13))</f>
        <v/>
      </c>
      <c r="S49" s="84"/>
      <c r="T49" s="85" t="str">
        <f t="shared" si="6"/>
        <v/>
      </c>
      <c r="U49" s="85"/>
      <c r="V49" t="str">
        <f t="shared" si="10"/>
        <v/>
      </c>
      <c r="W49" t="str">
        <f t="shared" si="3"/>
        <v/>
      </c>
      <c r="X49" s="41" t="str">
        <f t="shared" si="7"/>
        <v/>
      </c>
      <c r="Y49" s="42" t="str">
        <f t="shared" si="8"/>
        <v/>
      </c>
    </row>
    <row r="50" spans="2:25" x14ac:dyDescent="0.15">
      <c r="B50" s="35">
        <v>42</v>
      </c>
      <c r="C50" s="80" t="str">
        <f t="shared" si="1"/>
        <v/>
      </c>
      <c r="D50" s="80"/>
      <c r="E50" s="35"/>
      <c r="F50" s="8"/>
      <c r="G50" s="35"/>
      <c r="H50" s="81"/>
      <c r="I50" s="81"/>
      <c r="J50" s="35"/>
      <c r="K50" s="82" t="str">
        <f t="shared" si="11"/>
        <v/>
      </c>
      <c r="L50" s="83"/>
      <c r="M50" s="6" t="str">
        <f>IF(J50="","",(K50/J50)/LOOKUP(RIGHT($D$2,3),定数!$A$6:$A$13,定数!$B$6:$B$13))</f>
        <v/>
      </c>
      <c r="N50" s="35"/>
      <c r="O50" s="8"/>
      <c r="P50" s="81"/>
      <c r="Q50" s="81"/>
      <c r="R50" s="84" t="str">
        <f>IF(P50="","",T50*M50*LOOKUP(RIGHT($D$2,3),定数!$A$6:$A$13,定数!$B$6:$B$13))</f>
        <v/>
      </c>
      <c r="S50" s="84"/>
      <c r="T50" s="85" t="str">
        <f t="shared" si="6"/>
        <v/>
      </c>
      <c r="U50" s="85"/>
      <c r="V50" t="str">
        <f t="shared" si="10"/>
        <v/>
      </c>
      <c r="W50" t="str">
        <f t="shared" si="3"/>
        <v/>
      </c>
      <c r="X50" s="41" t="str">
        <f t="shared" si="7"/>
        <v/>
      </c>
      <c r="Y50" s="42" t="str">
        <f t="shared" si="8"/>
        <v/>
      </c>
    </row>
    <row r="51" spans="2:25" x14ac:dyDescent="0.15">
      <c r="B51" s="35">
        <v>43</v>
      </c>
      <c r="C51" s="80" t="str">
        <f t="shared" si="1"/>
        <v/>
      </c>
      <c r="D51" s="80"/>
      <c r="E51" s="35"/>
      <c r="F51" s="8"/>
      <c r="G51" s="35"/>
      <c r="H51" s="81"/>
      <c r="I51" s="81"/>
      <c r="J51" s="35"/>
      <c r="K51" s="82" t="str">
        <f t="shared" si="11"/>
        <v/>
      </c>
      <c r="L51" s="83"/>
      <c r="M51" s="6" t="str">
        <f>IF(J51="","",(K51/J51)/LOOKUP(RIGHT($D$2,3),定数!$A$6:$A$13,定数!$B$6:$B$13))</f>
        <v/>
      </c>
      <c r="N51" s="35"/>
      <c r="O51" s="8"/>
      <c r="P51" s="81"/>
      <c r="Q51" s="81"/>
      <c r="R51" s="84" t="str">
        <f>IF(P51="","",T51*M51*LOOKUP(RIGHT($D$2,3),定数!$A$6:$A$13,定数!$B$6:$B$13))</f>
        <v/>
      </c>
      <c r="S51" s="84"/>
      <c r="T51" s="85" t="str">
        <f t="shared" si="6"/>
        <v/>
      </c>
      <c r="U51" s="85"/>
      <c r="V51" t="str">
        <f t="shared" si="10"/>
        <v/>
      </c>
      <c r="W51" t="str">
        <f t="shared" si="3"/>
        <v/>
      </c>
      <c r="X51" s="41" t="str">
        <f t="shared" si="7"/>
        <v/>
      </c>
      <c r="Y51" s="42" t="str">
        <f t="shared" si="8"/>
        <v/>
      </c>
    </row>
    <row r="52" spans="2:25" x14ac:dyDescent="0.15">
      <c r="B52" s="35">
        <v>44</v>
      </c>
      <c r="C52" s="80" t="str">
        <f t="shared" si="1"/>
        <v/>
      </c>
      <c r="D52" s="80"/>
      <c r="E52" s="35"/>
      <c r="F52" s="8"/>
      <c r="G52" s="35"/>
      <c r="H52" s="81"/>
      <c r="I52" s="81"/>
      <c r="J52" s="35"/>
      <c r="K52" s="82" t="str">
        <f t="shared" si="11"/>
        <v/>
      </c>
      <c r="L52" s="83"/>
      <c r="M52" s="6" t="str">
        <f>IF(J52="","",(K52/J52)/LOOKUP(RIGHT($D$2,3),定数!$A$6:$A$13,定数!$B$6:$B$13))</f>
        <v/>
      </c>
      <c r="N52" s="35"/>
      <c r="O52" s="8"/>
      <c r="P52" s="81"/>
      <c r="Q52" s="81"/>
      <c r="R52" s="84" t="str">
        <f>IF(P52="","",T52*M52*LOOKUP(RIGHT($D$2,3),定数!$A$6:$A$13,定数!$B$6:$B$13))</f>
        <v/>
      </c>
      <c r="S52" s="84"/>
      <c r="T52" s="85" t="str">
        <f t="shared" si="6"/>
        <v/>
      </c>
      <c r="U52" s="85"/>
      <c r="V52" t="str">
        <f t="shared" si="10"/>
        <v/>
      </c>
      <c r="W52" t="str">
        <f t="shared" si="3"/>
        <v/>
      </c>
      <c r="X52" s="41" t="str">
        <f t="shared" si="7"/>
        <v/>
      </c>
      <c r="Y52" s="42" t="str">
        <f t="shared" si="8"/>
        <v/>
      </c>
    </row>
    <row r="53" spans="2:25" x14ac:dyDescent="0.15">
      <c r="B53" s="35">
        <v>45</v>
      </c>
      <c r="C53" s="80" t="str">
        <f t="shared" si="1"/>
        <v/>
      </c>
      <c r="D53" s="80"/>
      <c r="E53" s="35"/>
      <c r="F53" s="8"/>
      <c r="G53" s="35"/>
      <c r="H53" s="81"/>
      <c r="I53" s="81"/>
      <c r="J53" s="35"/>
      <c r="K53" s="82" t="str">
        <f t="shared" si="11"/>
        <v/>
      </c>
      <c r="L53" s="83"/>
      <c r="M53" s="6" t="str">
        <f>IF(J53="","",(K53/J53)/LOOKUP(RIGHT($D$2,3),定数!$A$6:$A$13,定数!$B$6:$B$13))</f>
        <v/>
      </c>
      <c r="N53" s="35"/>
      <c r="O53" s="8"/>
      <c r="P53" s="81"/>
      <c r="Q53" s="81"/>
      <c r="R53" s="84" t="str">
        <f>IF(P53="","",T53*M53*LOOKUP(RIGHT($D$2,3),定数!$A$6:$A$13,定数!$B$6:$B$13))</f>
        <v/>
      </c>
      <c r="S53" s="84"/>
      <c r="T53" s="85" t="str">
        <f t="shared" si="6"/>
        <v/>
      </c>
      <c r="U53" s="85"/>
      <c r="V53" t="str">
        <f t="shared" si="10"/>
        <v/>
      </c>
      <c r="W53" t="str">
        <f t="shared" si="3"/>
        <v/>
      </c>
      <c r="X53" s="41" t="str">
        <f t="shared" si="7"/>
        <v/>
      </c>
      <c r="Y53" s="42" t="str">
        <f t="shared" si="8"/>
        <v/>
      </c>
    </row>
    <row r="54" spans="2:25" x14ac:dyDescent="0.15">
      <c r="B54" s="35">
        <v>46</v>
      </c>
      <c r="C54" s="80" t="str">
        <f t="shared" si="1"/>
        <v/>
      </c>
      <c r="D54" s="80"/>
      <c r="E54" s="35"/>
      <c r="F54" s="8"/>
      <c r="G54" s="35"/>
      <c r="H54" s="81"/>
      <c r="I54" s="81"/>
      <c r="J54" s="35"/>
      <c r="K54" s="82" t="str">
        <f t="shared" si="11"/>
        <v/>
      </c>
      <c r="L54" s="83"/>
      <c r="M54" s="6" t="str">
        <f>IF(J54="","",(K54/J54)/LOOKUP(RIGHT($D$2,3),定数!$A$6:$A$13,定数!$B$6:$B$13))</f>
        <v/>
      </c>
      <c r="N54" s="35"/>
      <c r="O54" s="8"/>
      <c r="P54" s="81"/>
      <c r="Q54" s="81"/>
      <c r="R54" s="84" t="str">
        <f>IF(P54="","",T54*M54*LOOKUP(RIGHT($D$2,3),定数!$A$6:$A$13,定数!$B$6:$B$13))</f>
        <v/>
      </c>
      <c r="S54" s="84"/>
      <c r="T54" s="85" t="str">
        <f t="shared" si="6"/>
        <v/>
      </c>
      <c r="U54" s="85"/>
      <c r="V54" t="str">
        <f t="shared" si="10"/>
        <v/>
      </c>
      <c r="W54" t="str">
        <f t="shared" si="3"/>
        <v/>
      </c>
      <c r="X54" s="41" t="str">
        <f t="shared" si="7"/>
        <v/>
      </c>
      <c r="Y54" s="42" t="str">
        <f t="shared" si="8"/>
        <v/>
      </c>
    </row>
    <row r="55" spans="2:25" x14ac:dyDescent="0.15">
      <c r="B55" s="35">
        <v>47</v>
      </c>
      <c r="C55" s="80" t="str">
        <f t="shared" si="1"/>
        <v/>
      </c>
      <c r="D55" s="80"/>
      <c r="E55" s="35"/>
      <c r="F55" s="8"/>
      <c r="G55" s="35"/>
      <c r="H55" s="81"/>
      <c r="I55" s="81"/>
      <c r="J55" s="35"/>
      <c r="K55" s="82" t="str">
        <f t="shared" si="11"/>
        <v/>
      </c>
      <c r="L55" s="83"/>
      <c r="M55" s="6" t="str">
        <f>IF(J55="","",(K55/J55)/LOOKUP(RIGHT($D$2,3),定数!$A$6:$A$13,定数!$B$6:$B$13))</f>
        <v/>
      </c>
      <c r="N55" s="35"/>
      <c r="O55" s="8"/>
      <c r="P55" s="81"/>
      <c r="Q55" s="81"/>
      <c r="R55" s="84" t="str">
        <f>IF(P55="","",T55*M55*LOOKUP(RIGHT($D$2,3),定数!$A$6:$A$13,定数!$B$6:$B$13))</f>
        <v/>
      </c>
      <c r="S55" s="84"/>
      <c r="T55" s="85" t="str">
        <f t="shared" si="6"/>
        <v/>
      </c>
      <c r="U55" s="85"/>
      <c r="V55" t="str">
        <f t="shared" si="10"/>
        <v/>
      </c>
      <c r="W55" t="str">
        <f t="shared" si="3"/>
        <v/>
      </c>
      <c r="X55" s="41" t="str">
        <f t="shared" si="7"/>
        <v/>
      </c>
      <c r="Y55" s="42" t="str">
        <f t="shared" si="8"/>
        <v/>
      </c>
    </row>
    <row r="56" spans="2:25" x14ac:dyDescent="0.15">
      <c r="B56" s="35">
        <v>48</v>
      </c>
      <c r="C56" s="80" t="str">
        <f t="shared" si="1"/>
        <v/>
      </c>
      <c r="D56" s="80"/>
      <c r="E56" s="35"/>
      <c r="F56" s="8"/>
      <c r="G56" s="35"/>
      <c r="H56" s="81"/>
      <c r="I56" s="81"/>
      <c r="J56" s="35"/>
      <c r="K56" s="82" t="str">
        <f t="shared" si="11"/>
        <v/>
      </c>
      <c r="L56" s="83"/>
      <c r="M56" s="6" t="str">
        <f>IF(J56="","",(K56/J56)/LOOKUP(RIGHT($D$2,3),定数!$A$6:$A$13,定数!$B$6:$B$13))</f>
        <v/>
      </c>
      <c r="N56" s="35"/>
      <c r="O56" s="8"/>
      <c r="P56" s="81"/>
      <c r="Q56" s="81"/>
      <c r="R56" s="84" t="str">
        <f>IF(P56="","",T56*M56*LOOKUP(RIGHT($D$2,3),定数!$A$6:$A$13,定数!$B$6:$B$13))</f>
        <v/>
      </c>
      <c r="S56" s="84"/>
      <c r="T56" s="85" t="str">
        <f t="shared" si="6"/>
        <v/>
      </c>
      <c r="U56" s="85"/>
      <c r="V56" t="str">
        <f t="shared" si="10"/>
        <v/>
      </c>
      <c r="W56" t="str">
        <f t="shared" si="3"/>
        <v/>
      </c>
      <c r="X56" s="41" t="str">
        <f t="shared" si="7"/>
        <v/>
      </c>
      <c r="Y56" s="42" t="str">
        <f t="shared" si="8"/>
        <v/>
      </c>
    </row>
    <row r="57" spans="2:25" x14ac:dyDescent="0.15">
      <c r="B57" s="35">
        <v>49</v>
      </c>
      <c r="C57" s="80" t="str">
        <f t="shared" si="1"/>
        <v/>
      </c>
      <c r="D57" s="80"/>
      <c r="E57" s="35"/>
      <c r="F57" s="8"/>
      <c r="G57" s="35"/>
      <c r="H57" s="81"/>
      <c r="I57" s="81"/>
      <c r="J57" s="35"/>
      <c r="K57" s="82" t="str">
        <f t="shared" si="11"/>
        <v/>
      </c>
      <c r="L57" s="83"/>
      <c r="M57" s="6" t="str">
        <f>IF(J57="","",(K57/J57)/LOOKUP(RIGHT($D$2,3),定数!$A$6:$A$13,定数!$B$6:$B$13))</f>
        <v/>
      </c>
      <c r="N57" s="35"/>
      <c r="O57" s="8"/>
      <c r="P57" s="81"/>
      <c r="Q57" s="81"/>
      <c r="R57" s="84" t="str">
        <f>IF(P57="","",T57*M57*LOOKUP(RIGHT($D$2,3),定数!$A$6:$A$13,定数!$B$6:$B$13))</f>
        <v/>
      </c>
      <c r="S57" s="84"/>
      <c r="T57" s="85" t="str">
        <f t="shared" si="6"/>
        <v/>
      </c>
      <c r="U57" s="85"/>
      <c r="V57" t="str">
        <f t="shared" si="10"/>
        <v/>
      </c>
      <c r="W57" t="str">
        <f t="shared" si="3"/>
        <v/>
      </c>
      <c r="X57" s="41" t="str">
        <f t="shared" si="7"/>
        <v/>
      </c>
      <c r="Y57" s="42" t="str">
        <f t="shared" si="8"/>
        <v/>
      </c>
    </row>
    <row r="58" spans="2:25" x14ac:dyDescent="0.15">
      <c r="B58" s="35">
        <v>50</v>
      </c>
      <c r="C58" s="80" t="str">
        <f t="shared" si="1"/>
        <v/>
      </c>
      <c r="D58" s="80"/>
      <c r="E58" s="35"/>
      <c r="F58" s="8"/>
      <c r="G58" s="35"/>
      <c r="H58" s="81"/>
      <c r="I58" s="81"/>
      <c r="J58" s="35"/>
      <c r="K58" s="82" t="str">
        <f t="shared" si="11"/>
        <v/>
      </c>
      <c r="L58" s="83"/>
      <c r="M58" s="6" t="str">
        <f>IF(J58="","",(K58/J58)/LOOKUP(RIGHT($D$2,3),定数!$A$6:$A$13,定数!$B$6:$B$13))</f>
        <v/>
      </c>
      <c r="N58" s="35"/>
      <c r="O58" s="8"/>
      <c r="P58" s="81"/>
      <c r="Q58" s="81"/>
      <c r="R58" s="84" t="str">
        <f>IF(P58="","",T58*M58*LOOKUP(RIGHT($D$2,3),定数!$A$6:$A$13,定数!$B$6:$B$13))</f>
        <v/>
      </c>
      <c r="S58" s="84"/>
      <c r="T58" s="85" t="str">
        <f t="shared" si="6"/>
        <v/>
      </c>
      <c r="U58" s="85"/>
      <c r="V58" t="str">
        <f t="shared" si="10"/>
        <v/>
      </c>
      <c r="W58" t="str">
        <f t="shared" si="3"/>
        <v/>
      </c>
      <c r="X58" s="41" t="str">
        <f t="shared" si="7"/>
        <v/>
      </c>
      <c r="Y58" s="42" t="str">
        <f t="shared" si="8"/>
        <v/>
      </c>
    </row>
    <row r="59" spans="2:25" x14ac:dyDescent="0.15">
      <c r="B59" s="35">
        <v>51</v>
      </c>
      <c r="C59" s="80" t="str">
        <f t="shared" si="1"/>
        <v/>
      </c>
      <c r="D59" s="80"/>
      <c r="E59" s="35"/>
      <c r="F59" s="8"/>
      <c r="G59" s="35"/>
      <c r="H59" s="81"/>
      <c r="I59" s="81"/>
      <c r="J59" s="35"/>
      <c r="K59" s="82" t="str">
        <f t="shared" si="11"/>
        <v/>
      </c>
      <c r="L59" s="83"/>
      <c r="M59" s="6" t="str">
        <f>IF(J59="","",(K59/J59)/LOOKUP(RIGHT($D$2,3),定数!$A$6:$A$13,定数!$B$6:$B$13))</f>
        <v/>
      </c>
      <c r="N59" s="35"/>
      <c r="O59" s="8"/>
      <c r="P59" s="81"/>
      <c r="Q59" s="81"/>
      <c r="R59" s="84" t="str">
        <f>IF(P59="","",T59*M59*LOOKUP(RIGHT($D$2,3),定数!$A$6:$A$13,定数!$B$6:$B$13))</f>
        <v/>
      </c>
      <c r="S59" s="84"/>
      <c r="T59" s="85" t="str">
        <f t="shared" si="6"/>
        <v/>
      </c>
      <c r="U59" s="85"/>
      <c r="V59" t="str">
        <f t="shared" si="10"/>
        <v/>
      </c>
      <c r="W59" t="str">
        <f t="shared" si="3"/>
        <v/>
      </c>
      <c r="X59" s="41" t="str">
        <f t="shared" si="7"/>
        <v/>
      </c>
      <c r="Y59" s="42" t="str">
        <f t="shared" si="8"/>
        <v/>
      </c>
    </row>
    <row r="60" spans="2:25" x14ac:dyDescent="0.15">
      <c r="B60" s="35">
        <v>52</v>
      </c>
      <c r="C60" s="80" t="str">
        <f t="shared" si="1"/>
        <v/>
      </c>
      <c r="D60" s="80"/>
      <c r="E60" s="35"/>
      <c r="F60" s="8"/>
      <c r="G60" s="35"/>
      <c r="H60" s="81"/>
      <c r="I60" s="81"/>
      <c r="J60" s="35"/>
      <c r="K60" s="82" t="str">
        <f t="shared" si="11"/>
        <v/>
      </c>
      <c r="L60" s="83"/>
      <c r="M60" s="6" t="str">
        <f>IF(J60="","",(K60/J60)/LOOKUP(RIGHT($D$2,3),定数!$A$6:$A$13,定数!$B$6:$B$13))</f>
        <v/>
      </c>
      <c r="N60" s="35"/>
      <c r="O60" s="8"/>
      <c r="P60" s="81"/>
      <c r="Q60" s="81"/>
      <c r="R60" s="84" t="str">
        <f>IF(P60="","",T60*M60*LOOKUP(RIGHT($D$2,3),定数!$A$6:$A$13,定数!$B$6:$B$13))</f>
        <v/>
      </c>
      <c r="S60" s="84"/>
      <c r="T60" s="85" t="str">
        <f t="shared" si="6"/>
        <v/>
      </c>
      <c r="U60" s="85"/>
      <c r="V60" t="str">
        <f t="shared" si="10"/>
        <v/>
      </c>
      <c r="W60" t="str">
        <f t="shared" si="3"/>
        <v/>
      </c>
      <c r="X60" s="41" t="str">
        <f t="shared" si="7"/>
        <v/>
      </c>
      <c r="Y60" s="42" t="str">
        <f t="shared" si="8"/>
        <v/>
      </c>
    </row>
    <row r="61" spans="2:25" x14ac:dyDescent="0.15">
      <c r="B61" s="35">
        <v>53</v>
      </c>
      <c r="C61" s="80" t="str">
        <f t="shared" si="1"/>
        <v/>
      </c>
      <c r="D61" s="80"/>
      <c r="E61" s="35"/>
      <c r="F61" s="8"/>
      <c r="G61" s="35"/>
      <c r="H61" s="81"/>
      <c r="I61" s="81"/>
      <c r="J61" s="35"/>
      <c r="K61" s="82" t="str">
        <f t="shared" si="11"/>
        <v/>
      </c>
      <c r="L61" s="83"/>
      <c r="M61" s="6" t="str">
        <f>IF(J61="","",(K61/J61)/LOOKUP(RIGHT($D$2,3),定数!$A$6:$A$13,定数!$B$6:$B$13))</f>
        <v/>
      </c>
      <c r="N61" s="35"/>
      <c r="O61" s="8"/>
      <c r="P61" s="81"/>
      <c r="Q61" s="81"/>
      <c r="R61" s="84" t="str">
        <f>IF(P61="","",T61*M61*LOOKUP(RIGHT($D$2,3),定数!$A$6:$A$13,定数!$B$6:$B$13))</f>
        <v/>
      </c>
      <c r="S61" s="84"/>
      <c r="T61" s="85" t="str">
        <f t="shared" si="6"/>
        <v/>
      </c>
      <c r="U61" s="85"/>
      <c r="V61" t="str">
        <f t="shared" si="10"/>
        <v/>
      </c>
      <c r="W61" t="str">
        <f t="shared" si="3"/>
        <v/>
      </c>
      <c r="X61" s="41" t="str">
        <f t="shared" si="7"/>
        <v/>
      </c>
      <c r="Y61" s="42" t="str">
        <f t="shared" si="8"/>
        <v/>
      </c>
    </row>
    <row r="62" spans="2:25" x14ac:dyDescent="0.15">
      <c r="B62" s="35">
        <v>54</v>
      </c>
      <c r="C62" s="80" t="str">
        <f t="shared" si="1"/>
        <v/>
      </c>
      <c r="D62" s="80"/>
      <c r="E62" s="35"/>
      <c r="F62" s="8"/>
      <c r="G62" s="35"/>
      <c r="H62" s="81"/>
      <c r="I62" s="81"/>
      <c r="J62" s="35"/>
      <c r="K62" s="82" t="str">
        <f t="shared" si="11"/>
        <v/>
      </c>
      <c r="L62" s="83"/>
      <c r="M62" s="6" t="str">
        <f>IF(J62="","",(K62/J62)/LOOKUP(RIGHT($D$2,3),定数!$A$6:$A$13,定数!$B$6:$B$13))</f>
        <v/>
      </c>
      <c r="N62" s="35"/>
      <c r="O62" s="8"/>
      <c r="P62" s="81"/>
      <c r="Q62" s="81"/>
      <c r="R62" s="84" t="str">
        <f>IF(P62="","",T62*M62*LOOKUP(RIGHT($D$2,3),定数!$A$6:$A$13,定数!$B$6:$B$13))</f>
        <v/>
      </c>
      <c r="S62" s="84"/>
      <c r="T62" s="85" t="str">
        <f t="shared" si="6"/>
        <v/>
      </c>
      <c r="U62" s="85"/>
      <c r="V62" t="str">
        <f t="shared" si="10"/>
        <v/>
      </c>
      <c r="W62" t="str">
        <f t="shared" si="3"/>
        <v/>
      </c>
      <c r="X62" s="41" t="str">
        <f t="shared" si="7"/>
        <v/>
      </c>
      <c r="Y62" s="42" t="str">
        <f t="shared" si="8"/>
        <v/>
      </c>
    </row>
    <row r="63" spans="2:25" x14ac:dyDescent="0.15">
      <c r="B63" s="35">
        <v>55</v>
      </c>
      <c r="C63" s="80" t="str">
        <f t="shared" si="1"/>
        <v/>
      </c>
      <c r="D63" s="80"/>
      <c r="E63" s="35"/>
      <c r="F63" s="8"/>
      <c r="G63" s="35"/>
      <c r="H63" s="81"/>
      <c r="I63" s="81"/>
      <c r="J63" s="35"/>
      <c r="K63" s="82" t="str">
        <f t="shared" si="11"/>
        <v/>
      </c>
      <c r="L63" s="83"/>
      <c r="M63" s="6" t="str">
        <f>IF(J63="","",(K63/J63)/LOOKUP(RIGHT($D$2,3),定数!$A$6:$A$13,定数!$B$6:$B$13))</f>
        <v/>
      </c>
      <c r="N63" s="35"/>
      <c r="O63" s="8"/>
      <c r="P63" s="81"/>
      <c r="Q63" s="81"/>
      <c r="R63" s="84" t="str">
        <f>IF(P63="","",T63*M63*LOOKUP(RIGHT($D$2,3),定数!$A$6:$A$13,定数!$B$6:$B$13))</f>
        <v/>
      </c>
      <c r="S63" s="84"/>
      <c r="T63" s="85" t="str">
        <f t="shared" si="6"/>
        <v/>
      </c>
      <c r="U63" s="85"/>
      <c r="V63" t="str">
        <f t="shared" si="10"/>
        <v/>
      </c>
      <c r="W63" t="str">
        <f t="shared" si="3"/>
        <v/>
      </c>
      <c r="X63" s="41" t="str">
        <f t="shared" si="7"/>
        <v/>
      </c>
      <c r="Y63" s="42" t="str">
        <f t="shared" si="8"/>
        <v/>
      </c>
    </row>
    <row r="64" spans="2:25" x14ac:dyDescent="0.15">
      <c r="B64" s="35">
        <v>56</v>
      </c>
      <c r="C64" s="80" t="str">
        <f t="shared" si="1"/>
        <v/>
      </c>
      <c r="D64" s="80"/>
      <c r="E64" s="35"/>
      <c r="F64" s="8"/>
      <c r="G64" s="35"/>
      <c r="H64" s="81"/>
      <c r="I64" s="81"/>
      <c r="J64" s="35"/>
      <c r="K64" s="82" t="str">
        <f t="shared" si="11"/>
        <v/>
      </c>
      <c r="L64" s="83"/>
      <c r="M64" s="6" t="str">
        <f>IF(J64="","",(K64/J64)/LOOKUP(RIGHT($D$2,3),定数!$A$6:$A$13,定数!$B$6:$B$13))</f>
        <v/>
      </c>
      <c r="N64" s="35"/>
      <c r="O64" s="8"/>
      <c r="P64" s="81"/>
      <c r="Q64" s="81"/>
      <c r="R64" s="84" t="str">
        <f>IF(P64="","",T64*M64*LOOKUP(RIGHT($D$2,3),定数!$A$6:$A$13,定数!$B$6:$B$13))</f>
        <v/>
      </c>
      <c r="S64" s="84"/>
      <c r="T64" s="85" t="str">
        <f t="shared" si="6"/>
        <v/>
      </c>
      <c r="U64" s="85"/>
      <c r="V64" t="str">
        <f t="shared" si="10"/>
        <v/>
      </c>
      <c r="W64" t="str">
        <f t="shared" si="3"/>
        <v/>
      </c>
      <c r="X64" s="41" t="str">
        <f t="shared" si="7"/>
        <v/>
      </c>
      <c r="Y64" s="42" t="str">
        <f t="shared" si="8"/>
        <v/>
      </c>
    </row>
    <row r="65" spans="2:25" x14ac:dyDescent="0.15">
      <c r="B65" s="35">
        <v>57</v>
      </c>
      <c r="C65" s="80" t="str">
        <f t="shared" si="1"/>
        <v/>
      </c>
      <c r="D65" s="80"/>
      <c r="E65" s="35"/>
      <c r="F65" s="8"/>
      <c r="G65" s="35"/>
      <c r="H65" s="81"/>
      <c r="I65" s="81"/>
      <c r="J65" s="35"/>
      <c r="K65" s="82" t="str">
        <f t="shared" si="11"/>
        <v/>
      </c>
      <c r="L65" s="83"/>
      <c r="M65" s="6" t="str">
        <f>IF(J65="","",(K65/J65)/LOOKUP(RIGHT($D$2,3),定数!$A$6:$A$13,定数!$B$6:$B$13))</f>
        <v/>
      </c>
      <c r="N65" s="35"/>
      <c r="O65" s="8"/>
      <c r="P65" s="81"/>
      <c r="Q65" s="81"/>
      <c r="R65" s="84" t="str">
        <f>IF(P65="","",T65*M65*LOOKUP(RIGHT($D$2,3),定数!$A$6:$A$13,定数!$B$6:$B$13))</f>
        <v/>
      </c>
      <c r="S65" s="84"/>
      <c r="T65" s="85" t="str">
        <f t="shared" si="6"/>
        <v/>
      </c>
      <c r="U65" s="85"/>
      <c r="V65" t="str">
        <f t="shared" si="10"/>
        <v/>
      </c>
      <c r="W65" t="str">
        <f t="shared" si="3"/>
        <v/>
      </c>
      <c r="X65" s="41" t="str">
        <f t="shared" si="7"/>
        <v/>
      </c>
      <c r="Y65" s="42" t="str">
        <f t="shared" si="8"/>
        <v/>
      </c>
    </row>
    <row r="66" spans="2:25" x14ac:dyDescent="0.15">
      <c r="B66" s="35">
        <v>58</v>
      </c>
      <c r="C66" s="80" t="str">
        <f t="shared" si="1"/>
        <v/>
      </c>
      <c r="D66" s="80"/>
      <c r="E66" s="35"/>
      <c r="F66" s="8"/>
      <c r="G66" s="35"/>
      <c r="H66" s="81"/>
      <c r="I66" s="81"/>
      <c r="J66" s="35"/>
      <c r="K66" s="82" t="str">
        <f t="shared" si="11"/>
        <v/>
      </c>
      <c r="L66" s="83"/>
      <c r="M66" s="6" t="str">
        <f>IF(J66="","",(K66/J66)/LOOKUP(RIGHT($D$2,3),定数!$A$6:$A$13,定数!$B$6:$B$13))</f>
        <v/>
      </c>
      <c r="N66" s="35"/>
      <c r="O66" s="8"/>
      <c r="P66" s="81"/>
      <c r="Q66" s="81"/>
      <c r="R66" s="84" t="str">
        <f>IF(P66="","",T66*M66*LOOKUP(RIGHT($D$2,3),定数!$A$6:$A$13,定数!$B$6:$B$13))</f>
        <v/>
      </c>
      <c r="S66" s="84"/>
      <c r="T66" s="85" t="str">
        <f t="shared" si="6"/>
        <v/>
      </c>
      <c r="U66" s="85"/>
      <c r="V66" t="str">
        <f t="shared" si="10"/>
        <v/>
      </c>
      <c r="W66" t="str">
        <f t="shared" si="3"/>
        <v/>
      </c>
      <c r="X66" s="41" t="str">
        <f t="shared" si="7"/>
        <v/>
      </c>
      <c r="Y66" s="42" t="str">
        <f t="shared" si="8"/>
        <v/>
      </c>
    </row>
    <row r="67" spans="2:25" x14ac:dyDescent="0.15">
      <c r="B67" s="35">
        <v>59</v>
      </c>
      <c r="C67" s="80" t="str">
        <f t="shared" si="1"/>
        <v/>
      </c>
      <c r="D67" s="80"/>
      <c r="E67" s="35"/>
      <c r="F67" s="8"/>
      <c r="G67" s="35"/>
      <c r="H67" s="81"/>
      <c r="I67" s="81"/>
      <c r="J67" s="35"/>
      <c r="K67" s="82" t="str">
        <f t="shared" si="11"/>
        <v/>
      </c>
      <c r="L67" s="83"/>
      <c r="M67" s="6" t="str">
        <f>IF(J67="","",(K67/J67)/LOOKUP(RIGHT($D$2,3),定数!$A$6:$A$13,定数!$B$6:$B$13))</f>
        <v/>
      </c>
      <c r="N67" s="35"/>
      <c r="O67" s="8"/>
      <c r="P67" s="81"/>
      <c r="Q67" s="81"/>
      <c r="R67" s="84" t="str">
        <f>IF(P67="","",T67*M67*LOOKUP(RIGHT($D$2,3),定数!$A$6:$A$13,定数!$B$6:$B$13))</f>
        <v/>
      </c>
      <c r="S67" s="84"/>
      <c r="T67" s="85" t="str">
        <f t="shared" si="6"/>
        <v/>
      </c>
      <c r="U67" s="85"/>
      <c r="V67" t="str">
        <f t="shared" si="10"/>
        <v/>
      </c>
      <c r="W67" t="str">
        <f t="shared" si="3"/>
        <v/>
      </c>
      <c r="X67" s="41" t="str">
        <f t="shared" si="7"/>
        <v/>
      </c>
      <c r="Y67" s="42" t="str">
        <f t="shared" si="8"/>
        <v/>
      </c>
    </row>
    <row r="68" spans="2:25" x14ac:dyDescent="0.15">
      <c r="B68" s="35">
        <v>60</v>
      </c>
      <c r="C68" s="80" t="str">
        <f t="shared" si="1"/>
        <v/>
      </c>
      <c r="D68" s="80"/>
      <c r="E68" s="35"/>
      <c r="F68" s="8"/>
      <c r="G68" s="35"/>
      <c r="H68" s="81"/>
      <c r="I68" s="81"/>
      <c r="J68" s="35"/>
      <c r="K68" s="82" t="str">
        <f t="shared" si="11"/>
        <v/>
      </c>
      <c r="L68" s="83"/>
      <c r="M68" s="6" t="str">
        <f>IF(J68="","",(K68/J68)/LOOKUP(RIGHT($D$2,3),定数!$A$6:$A$13,定数!$B$6:$B$13))</f>
        <v/>
      </c>
      <c r="N68" s="35"/>
      <c r="O68" s="8"/>
      <c r="P68" s="81"/>
      <c r="Q68" s="81"/>
      <c r="R68" s="84" t="str">
        <f>IF(P68="","",T68*M68*LOOKUP(RIGHT($D$2,3),定数!$A$6:$A$13,定数!$B$6:$B$13))</f>
        <v/>
      </c>
      <c r="S68" s="84"/>
      <c r="T68" s="85" t="str">
        <f t="shared" si="6"/>
        <v/>
      </c>
      <c r="U68" s="85"/>
      <c r="V68" t="str">
        <f t="shared" si="10"/>
        <v/>
      </c>
      <c r="W68" t="str">
        <f t="shared" si="3"/>
        <v/>
      </c>
      <c r="X68" s="41" t="str">
        <f t="shared" si="7"/>
        <v/>
      </c>
      <c r="Y68" s="42" t="str">
        <f t="shared" si="8"/>
        <v/>
      </c>
    </row>
    <row r="69" spans="2:25" x14ac:dyDescent="0.15">
      <c r="B69" s="35">
        <v>61</v>
      </c>
      <c r="C69" s="80" t="str">
        <f t="shared" si="1"/>
        <v/>
      </c>
      <c r="D69" s="80"/>
      <c r="E69" s="35"/>
      <c r="F69" s="8"/>
      <c r="G69" s="35"/>
      <c r="H69" s="81"/>
      <c r="I69" s="81"/>
      <c r="J69" s="35"/>
      <c r="K69" s="82" t="str">
        <f t="shared" si="11"/>
        <v/>
      </c>
      <c r="L69" s="83"/>
      <c r="M69" s="6" t="str">
        <f>IF(J69="","",(K69/J69)/LOOKUP(RIGHT($D$2,3),定数!$A$6:$A$13,定数!$B$6:$B$13))</f>
        <v/>
      </c>
      <c r="N69" s="35"/>
      <c r="O69" s="8"/>
      <c r="P69" s="81"/>
      <c r="Q69" s="81"/>
      <c r="R69" s="84" t="str">
        <f>IF(P69="","",T69*M69*LOOKUP(RIGHT($D$2,3),定数!$A$6:$A$13,定数!$B$6:$B$13))</f>
        <v/>
      </c>
      <c r="S69" s="84"/>
      <c r="T69" s="85" t="str">
        <f t="shared" si="6"/>
        <v/>
      </c>
      <c r="U69" s="85"/>
      <c r="V69" t="str">
        <f t="shared" si="10"/>
        <v/>
      </c>
      <c r="W69" t="str">
        <f t="shared" si="3"/>
        <v/>
      </c>
      <c r="X69" s="41" t="str">
        <f t="shared" si="7"/>
        <v/>
      </c>
      <c r="Y69" s="42" t="str">
        <f t="shared" si="8"/>
        <v/>
      </c>
    </row>
    <row r="70" spans="2:25" x14ac:dyDescent="0.15">
      <c r="B70" s="35">
        <v>62</v>
      </c>
      <c r="C70" s="80" t="str">
        <f t="shared" si="1"/>
        <v/>
      </c>
      <c r="D70" s="80"/>
      <c r="E70" s="35"/>
      <c r="F70" s="8"/>
      <c r="G70" s="35"/>
      <c r="H70" s="81"/>
      <c r="I70" s="81"/>
      <c r="J70" s="35"/>
      <c r="K70" s="82" t="str">
        <f t="shared" si="11"/>
        <v/>
      </c>
      <c r="L70" s="83"/>
      <c r="M70" s="6" t="str">
        <f>IF(J70="","",(K70/J70)/LOOKUP(RIGHT($D$2,3),定数!$A$6:$A$13,定数!$B$6:$B$13))</f>
        <v/>
      </c>
      <c r="N70" s="35"/>
      <c r="O70" s="8"/>
      <c r="P70" s="81"/>
      <c r="Q70" s="81"/>
      <c r="R70" s="84" t="str">
        <f>IF(P70="","",T70*M70*LOOKUP(RIGHT($D$2,3),定数!$A$6:$A$13,定数!$B$6:$B$13))</f>
        <v/>
      </c>
      <c r="S70" s="84"/>
      <c r="T70" s="85" t="str">
        <f t="shared" si="6"/>
        <v/>
      </c>
      <c r="U70" s="85"/>
      <c r="V70" t="str">
        <f t="shared" si="10"/>
        <v/>
      </c>
      <c r="W70" t="str">
        <f t="shared" si="3"/>
        <v/>
      </c>
      <c r="X70" s="41" t="str">
        <f t="shared" si="7"/>
        <v/>
      </c>
      <c r="Y70" s="42" t="str">
        <f t="shared" si="8"/>
        <v/>
      </c>
    </row>
    <row r="71" spans="2:25" x14ac:dyDescent="0.15">
      <c r="B71" s="35">
        <v>63</v>
      </c>
      <c r="C71" s="80" t="str">
        <f t="shared" si="1"/>
        <v/>
      </c>
      <c r="D71" s="80"/>
      <c r="E71" s="35"/>
      <c r="F71" s="8"/>
      <c r="G71" s="35"/>
      <c r="H71" s="81"/>
      <c r="I71" s="81"/>
      <c r="J71" s="35"/>
      <c r="K71" s="82" t="str">
        <f t="shared" si="11"/>
        <v/>
      </c>
      <c r="L71" s="83"/>
      <c r="M71" s="6" t="str">
        <f>IF(J71="","",(K71/J71)/LOOKUP(RIGHT($D$2,3),定数!$A$6:$A$13,定数!$B$6:$B$13))</f>
        <v/>
      </c>
      <c r="N71" s="35"/>
      <c r="O71" s="8"/>
      <c r="P71" s="81"/>
      <c r="Q71" s="81"/>
      <c r="R71" s="84" t="str">
        <f>IF(P71="","",T71*M71*LOOKUP(RIGHT($D$2,3),定数!$A$6:$A$13,定数!$B$6:$B$13))</f>
        <v/>
      </c>
      <c r="S71" s="84"/>
      <c r="T71" s="85" t="str">
        <f t="shared" si="6"/>
        <v/>
      </c>
      <c r="U71" s="85"/>
      <c r="V71" t="str">
        <f t="shared" si="10"/>
        <v/>
      </c>
      <c r="W71" t="str">
        <f t="shared" si="3"/>
        <v/>
      </c>
      <c r="X71" s="41" t="str">
        <f t="shared" si="7"/>
        <v/>
      </c>
      <c r="Y71" s="42" t="str">
        <f t="shared" si="8"/>
        <v/>
      </c>
    </row>
    <row r="72" spans="2:25" x14ac:dyDescent="0.15">
      <c r="B72" s="35">
        <v>64</v>
      </c>
      <c r="C72" s="80" t="str">
        <f t="shared" si="1"/>
        <v/>
      </c>
      <c r="D72" s="80"/>
      <c r="E72" s="35"/>
      <c r="F72" s="8"/>
      <c r="G72" s="35"/>
      <c r="H72" s="81"/>
      <c r="I72" s="81"/>
      <c r="J72" s="35"/>
      <c r="K72" s="82" t="str">
        <f t="shared" si="11"/>
        <v/>
      </c>
      <c r="L72" s="83"/>
      <c r="M72" s="6" t="str">
        <f>IF(J72="","",(K72/J72)/LOOKUP(RIGHT($D$2,3),定数!$A$6:$A$13,定数!$B$6:$B$13))</f>
        <v/>
      </c>
      <c r="N72" s="35"/>
      <c r="O72" s="8"/>
      <c r="P72" s="81"/>
      <c r="Q72" s="81"/>
      <c r="R72" s="84" t="str">
        <f>IF(P72="","",T72*M72*LOOKUP(RIGHT($D$2,3),定数!$A$6:$A$13,定数!$B$6:$B$13))</f>
        <v/>
      </c>
      <c r="S72" s="84"/>
      <c r="T72" s="85" t="str">
        <f t="shared" si="6"/>
        <v/>
      </c>
      <c r="U72" s="85"/>
      <c r="V72" t="str">
        <f t="shared" si="10"/>
        <v/>
      </c>
      <c r="W72" t="str">
        <f t="shared" si="3"/>
        <v/>
      </c>
      <c r="X72" s="41" t="str">
        <f t="shared" si="7"/>
        <v/>
      </c>
      <c r="Y72" s="42" t="str">
        <f t="shared" si="8"/>
        <v/>
      </c>
    </row>
    <row r="73" spans="2:25" x14ac:dyDescent="0.15">
      <c r="B73" s="35">
        <v>65</v>
      </c>
      <c r="C73" s="80" t="str">
        <f t="shared" si="1"/>
        <v/>
      </c>
      <c r="D73" s="80"/>
      <c r="E73" s="35"/>
      <c r="F73" s="8"/>
      <c r="G73" s="35"/>
      <c r="H73" s="81"/>
      <c r="I73" s="81"/>
      <c r="J73" s="35"/>
      <c r="K73" s="82" t="str">
        <f t="shared" si="11"/>
        <v/>
      </c>
      <c r="L73" s="83"/>
      <c r="M73" s="6" t="str">
        <f>IF(J73="","",(K73/J73)/LOOKUP(RIGHT($D$2,3),定数!$A$6:$A$13,定数!$B$6:$B$13))</f>
        <v/>
      </c>
      <c r="N73" s="35"/>
      <c r="O73" s="8"/>
      <c r="P73" s="81"/>
      <c r="Q73" s="81"/>
      <c r="R73" s="84" t="str">
        <f>IF(P73="","",T73*M73*LOOKUP(RIGHT($D$2,3),定数!$A$6:$A$13,定数!$B$6:$B$13))</f>
        <v/>
      </c>
      <c r="S73" s="84"/>
      <c r="T73" s="85" t="str">
        <f t="shared" si="6"/>
        <v/>
      </c>
      <c r="U73" s="85"/>
      <c r="V73" t="str">
        <f t="shared" si="10"/>
        <v/>
      </c>
      <c r="W73" t="str">
        <f t="shared" si="3"/>
        <v/>
      </c>
      <c r="X73" s="41" t="str">
        <f t="shared" si="7"/>
        <v/>
      </c>
      <c r="Y73" s="42" t="str">
        <f t="shared" si="8"/>
        <v/>
      </c>
    </row>
    <row r="74" spans="2:25" x14ac:dyDescent="0.15">
      <c r="B74" s="35">
        <v>66</v>
      </c>
      <c r="C74" s="80" t="str">
        <f t="shared" ref="C74:C108" si="12">IF(R73="","",C73+R73)</f>
        <v/>
      </c>
      <c r="D74" s="80"/>
      <c r="E74" s="35"/>
      <c r="F74" s="8"/>
      <c r="G74" s="35"/>
      <c r="H74" s="81"/>
      <c r="I74" s="81"/>
      <c r="J74" s="35"/>
      <c r="K74" s="82" t="str">
        <f t="shared" si="11"/>
        <v/>
      </c>
      <c r="L74" s="83"/>
      <c r="M74" s="6" t="str">
        <f>IF(J74="","",(K74/J74)/LOOKUP(RIGHT($D$2,3),定数!$A$6:$A$13,定数!$B$6:$B$13))</f>
        <v/>
      </c>
      <c r="N74" s="35"/>
      <c r="O74" s="8"/>
      <c r="P74" s="81"/>
      <c r="Q74" s="81"/>
      <c r="R74" s="84" t="str">
        <f>IF(P74="","",T74*M74*LOOKUP(RIGHT($D$2,3),定数!$A$6:$A$13,定数!$B$6:$B$13))</f>
        <v/>
      </c>
      <c r="S74" s="84"/>
      <c r="T74" s="85" t="str">
        <f t="shared" si="6"/>
        <v/>
      </c>
      <c r="U74" s="85"/>
      <c r="V74" t="str">
        <f t="shared" si="10"/>
        <v/>
      </c>
      <c r="W74" t="str">
        <f t="shared" si="10"/>
        <v/>
      </c>
      <c r="X74" s="41" t="str">
        <f t="shared" si="7"/>
        <v/>
      </c>
      <c r="Y74" s="42" t="str">
        <f t="shared" si="8"/>
        <v/>
      </c>
    </row>
    <row r="75" spans="2:25" x14ac:dyDescent="0.15">
      <c r="B75" s="35">
        <v>67</v>
      </c>
      <c r="C75" s="80" t="str">
        <f t="shared" si="12"/>
        <v/>
      </c>
      <c r="D75" s="80"/>
      <c r="E75" s="35"/>
      <c r="F75" s="8"/>
      <c r="G75" s="35"/>
      <c r="H75" s="81"/>
      <c r="I75" s="81"/>
      <c r="J75" s="35"/>
      <c r="K75" s="82" t="str">
        <f t="shared" ref="K75:K108" si="13">IF(J75="","",C75*0.03)</f>
        <v/>
      </c>
      <c r="L75" s="83"/>
      <c r="M75" s="6" t="str">
        <f>IF(J75="","",(K75/J75)/LOOKUP(RIGHT($D$2,3),定数!$A$6:$A$13,定数!$B$6:$B$13))</f>
        <v/>
      </c>
      <c r="N75" s="35"/>
      <c r="O75" s="8"/>
      <c r="P75" s="81"/>
      <c r="Q75" s="81"/>
      <c r="R75" s="84" t="str">
        <f>IF(P75="","",T75*M75*LOOKUP(RIGHT($D$2,3),定数!$A$6:$A$13,定数!$B$6:$B$13))</f>
        <v/>
      </c>
      <c r="S75" s="84"/>
      <c r="T75" s="85" t="str">
        <f t="shared" si="6"/>
        <v/>
      </c>
      <c r="U75" s="85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7"/>
        <v/>
      </c>
      <c r="Y75" s="42" t="str">
        <f t="shared" si="8"/>
        <v/>
      </c>
    </row>
    <row r="76" spans="2:25" x14ac:dyDescent="0.15">
      <c r="B76" s="35">
        <v>68</v>
      </c>
      <c r="C76" s="80" t="str">
        <f t="shared" si="12"/>
        <v/>
      </c>
      <c r="D76" s="80"/>
      <c r="E76" s="35"/>
      <c r="F76" s="8"/>
      <c r="G76" s="35"/>
      <c r="H76" s="81"/>
      <c r="I76" s="81"/>
      <c r="J76" s="35"/>
      <c r="K76" s="82" t="str">
        <f t="shared" si="13"/>
        <v/>
      </c>
      <c r="L76" s="83"/>
      <c r="M76" s="6" t="str">
        <f>IF(J76="","",(K76/J76)/LOOKUP(RIGHT($D$2,3),定数!$A$6:$A$13,定数!$B$6:$B$13))</f>
        <v/>
      </c>
      <c r="N76" s="35"/>
      <c r="O76" s="8"/>
      <c r="P76" s="81"/>
      <c r="Q76" s="81"/>
      <c r="R76" s="84" t="str">
        <f>IF(P76="","",T76*M76*LOOKUP(RIGHT($D$2,3),定数!$A$6:$A$13,定数!$B$6:$B$13))</f>
        <v/>
      </c>
      <c r="S76" s="84"/>
      <c r="T76" s="85" t="str">
        <f t="shared" ref="T76:T108" si="15">IF(P76="","",IF(G76="買",(P76-H76),(H76-P76))*IF(RIGHT($D$2,3)="JPY",100,10000))</f>
        <v/>
      </c>
      <c r="U76" s="85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</row>
    <row r="77" spans="2:25" x14ac:dyDescent="0.15">
      <c r="B77" s="35">
        <v>69</v>
      </c>
      <c r="C77" s="80" t="str">
        <f t="shared" si="12"/>
        <v/>
      </c>
      <c r="D77" s="80"/>
      <c r="E77" s="35"/>
      <c r="F77" s="8"/>
      <c r="G77" s="35"/>
      <c r="H77" s="81"/>
      <c r="I77" s="81"/>
      <c r="J77" s="35"/>
      <c r="K77" s="82" t="str">
        <f t="shared" si="13"/>
        <v/>
      </c>
      <c r="L77" s="83"/>
      <c r="M77" s="6" t="str">
        <f>IF(J77="","",(K77/J77)/LOOKUP(RIGHT($D$2,3),定数!$A$6:$A$13,定数!$B$6:$B$13))</f>
        <v/>
      </c>
      <c r="N77" s="35"/>
      <c r="O77" s="8"/>
      <c r="P77" s="81"/>
      <c r="Q77" s="81"/>
      <c r="R77" s="84" t="str">
        <f>IF(P77="","",T77*M77*LOOKUP(RIGHT($D$2,3),定数!$A$6:$A$13,定数!$B$6:$B$13))</f>
        <v/>
      </c>
      <c r="S77" s="84"/>
      <c r="T77" s="85" t="str">
        <f t="shared" si="15"/>
        <v/>
      </c>
      <c r="U77" s="85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</row>
    <row r="78" spans="2:25" x14ac:dyDescent="0.15">
      <c r="B78" s="35">
        <v>70</v>
      </c>
      <c r="C78" s="80" t="str">
        <f t="shared" si="12"/>
        <v/>
      </c>
      <c r="D78" s="80"/>
      <c r="E78" s="35"/>
      <c r="F78" s="8"/>
      <c r="G78" s="35"/>
      <c r="H78" s="81"/>
      <c r="I78" s="81"/>
      <c r="J78" s="35"/>
      <c r="K78" s="82" t="str">
        <f t="shared" si="13"/>
        <v/>
      </c>
      <c r="L78" s="83"/>
      <c r="M78" s="6" t="str">
        <f>IF(J78="","",(K78/J78)/LOOKUP(RIGHT($D$2,3),定数!$A$6:$A$13,定数!$B$6:$B$13))</f>
        <v/>
      </c>
      <c r="N78" s="35"/>
      <c r="O78" s="8"/>
      <c r="P78" s="81"/>
      <c r="Q78" s="81"/>
      <c r="R78" s="84" t="str">
        <f>IF(P78="","",T78*M78*LOOKUP(RIGHT($D$2,3),定数!$A$6:$A$13,定数!$B$6:$B$13))</f>
        <v/>
      </c>
      <c r="S78" s="84"/>
      <c r="T78" s="85" t="str">
        <f t="shared" si="15"/>
        <v/>
      </c>
      <c r="U78" s="85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</row>
    <row r="79" spans="2:25" x14ac:dyDescent="0.15">
      <c r="B79" s="35">
        <v>71</v>
      </c>
      <c r="C79" s="80" t="str">
        <f t="shared" si="12"/>
        <v/>
      </c>
      <c r="D79" s="80"/>
      <c r="E79" s="35"/>
      <c r="F79" s="8"/>
      <c r="G79" s="35"/>
      <c r="H79" s="81"/>
      <c r="I79" s="81"/>
      <c r="J79" s="35"/>
      <c r="K79" s="82" t="str">
        <f t="shared" si="13"/>
        <v/>
      </c>
      <c r="L79" s="83"/>
      <c r="M79" s="6" t="str">
        <f>IF(J79="","",(K79/J79)/LOOKUP(RIGHT($D$2,3),定数!$A$6:$A$13,定数!$B$6:$B$13))</f>
        <v/>
      </c>
      <c r="N79" s="35"/>
      <c r="O79" s="8"/>
      <c r="P79" s="81"/>
      <c r="Q79" s="81"/>
      <c r="R79" s="84" t="str">
        <f>IF(P79="","",T79*M79*LOOKUP(RIGHT($D$2,3),定数!$A$6:$A$13,定数!$B$6:$B$13))</f>
        <v/>
      </c>
      <c r="S79" s="84"/>
      <c r="T79" s="85" t="str">
        <f t="shared" si="15"/>
        <v/>
      </c>
      <c r="U79" s="85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</row>
    <row r="80" spans="2:25" x14ac:dyDescent="0.15">
      <c r="B80" s="35">
        <v>72</v>
      </c>
      <c r="C80" s="80" t="str">
        <f t="shared" si="12"/>
        <v/>
      </c>
      <c r="D80" s="80"/>
      <c r="E80" s="35"/>
      <c r="F80" s="8"/>
      <c r="G80" s="35"/>
      <c r="H80" s="81"/>
      <c r="I80" s="81"/>
      <c r="J80" s="35"/>
      <c r="K80" s="82" t="str">
        <f t="shared" si="13"/>
        <v/>
      </c>
      <c r="L80" s="83"/>
      <c r="M80" s="6" t="str">
        <f>IF(J80="","",(K80/J80)/LOOKUP(RIGHT($D$2,3),定数!$A$6:$A$13,定数!$B$6:$B$13))</f>
        <v/>
      </c>
      <c r="N80" s="35"/>
      <c r="O80" s="8"/>
      <c r="P80" s="81"/>
      <c r="Q80" s="81"/>
      <c r="R80" s="84" t="str">
        <f>IF(P80="","",T80*M80*LOOKUP(RIGHT($D$2,3),定数!$A$6:$A$13,定数!$B$6:$B$13))</f>
        <v/>
      </c>
      <c r="S80" s="84"/>
      <c r="T80" s="85" t="str">
        <f t="shared" si="15"/>
        <v/>
      </c>
      <c r="U80" s="85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</row>
    <row r="81" spans="2:25" x14ac:dyDescent="0.15">
      <c r="B81" s="35">
        <v>73</v>
      </c>
      <c r="C81" s="80" t="str">
        <f t="shared" si="12"/>
        <v/>
      </c>
      <c r="D81" s="80"/>
      <c r="E81" s="35"/>
      <c r="F81" s="8"/>
      <c r="G81" s="35"/>
      <c r="H81" s="81"/>
      <c r="I81" s="81"/>
      <c r="J81" s="35"/>
      <c r="K81" s="82" t="str">
        <f t="shared" si="13"/>
        <v/>
      </c>
      <c r="L81" s="83"/>
      <c r="M81" s="6" t="str">
        <f>IF(J81="","",(K81/J81)/LOOKUP(RIGHT($D$2,3),定数!$A$6:$A$13,定数!$B$6:$B$13))</f>
        <v/>
      </c>
      <c r="N81" s="35"/>
      <c r="O81" s="8"/>
      <c r="P81" s="81"/>
      <c r="Q81" s="81"/>
      <c r="R81" s="84" t="str">
        <f>IF(P81="","",T81*M81*LOOKUP(RIGHT($D$2,3),定数!$A$6:$A$13,定数!$B$6:$B$13))</f>
        <v/>
      </c>
      <c r="S81" s="84"/>
      <c r="T81" s="85" t="str">
        <f t="shared" si="15"/>
        <v/>
      </c>
      <c r="U81" s="85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</row>
    <row r="82" spans="2:25" x14ac:dyDescent="0.15">
      <c r="B82" s="35">
        <v>74</v>
      </c>
      <c r="C82" s="80" t="str">
        <f t="shared" si="12"/>
        <v/>
      </c>
      <c r="D82" s="80"/>
      <c r="E82" s="35"/>
      <c r="F82" s="8"/>
      <c r="G82" s="35"/>
      <c r="H82" s="81"/>
      <c r="I82" s="81"/>
      <c r="J82" s="35"/>
      <c r="K82" s="82" t="str">
        <f t="shared" si="13"/>
        <v/>
      </c>
      <c r="L82" s="83"/>
      <c r="M82" s="6" t="str">
        <f>IF(J82="","",(K82/J82)/LOOKUP(RIGHT($D$2,3),定数!$A$6:$A$13,定数!$B$6:$B$13))</f>
        <v/>
      </c>
      <c r="N82" s="35"/>
      <c r="O82" s="8"/>
      <c r="P82" s="81"/>
      <c r="Q82" s="81"/>
      <c r="R82" s="84" t="str">
        <f>IF(P82="","",T82*M82*LOOKUP(RIGHT($D$2,3),定数!$A$6:$A$13,定数!$B$6:$B$13))</f>
        <v/>
      </c>
      <c r="S82" s="84"/>
      <c r="T82" s="85" t="str">
        <f t="shared" si="15"/>
        <v/>
      </c>
      <c r="U82" s="85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</row>
    <row r="83" spans="2:25" x14ac:dyDescent="0.15">
      <c r="B83" s="35">
        <v>75</v>
      </c>
      <c r="C83" s="80" t="str">
        <f t="shared" si="12"/>
        <v/>
      </c>
      <c r="D83" s="80"/>
      <c r="E83" s="35"/>
      <c r="F83" s="8"/>
      <c r="G83" s="35"/>
      <c r="H83" s="81"/>
      <c r="I83" s="81"/>
      <c r="J83" s="35"/>
      <c r="K83" s="82" t="str">
        <f t="shared" si="13"/>
        <v/>
      </c>
      <c r="L83" s="83"/>
      <c r="M83" s="6" t="str">
        <f>IF(J83="","",(K83/J83)/LOOKUP(RIGHT($D$2,3),定数!$A$6:$A$13,定数!$B$6:$B$13))</f>
        <v/>
      </c>
      <c r="N83" s="35"/>
      <c r="O83" s="8"/>
      <c r="P83" s="81"/>
      <c r="Q83" s="81"/>
      <c r="R83" s="84" t="str">
        <f>IF(P83="","",T83*M83*LOOKUP(RIGHT($D$2,3),定数!$A$6:$A$13,定数!$B$6:$B$13))</f>
        <v/>
      </c>
      <c r="S83" s="84"/>
      <c r="T83" s="85" t="str">
        <f t="shared" si="15"/>
        <v/>
      </c>
      <c r="U83" s="85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</row>
    <row r="84" spans="2:25" x14ac:dyDescent="0.15">
      <c r="B84" s="35">
        <v>76</v>
      </c>
      <c r="C84" s="80" t="str">
        <f t="shared" si="12"/>
        <v/>
      </c>
      <c r="D84" s="80"/>
      <c r="E84" s="35"/>
      <c r="F84" s="8"/>
      <c r="G84" s="35"/>
      <c r="H84" s="81"/>
      <c r="I84" s="81"/>
      <c r="J84" s="35"/>
      <c r="K84" s="82" t="str">
        <f t="shared" si="13"/>
        <v/>
      </c>
      <c r="L84" s="83"/>
      <c r="M84" s="6" t="str">
        <f>IF(J84="","",(K84/J84)/LOOKUP(RIGHT($D$2,3),定数!$A$6:$A$13,定数!$B$6:$B$13))</f>
        <v/>
      </c>
      <c r="N84" s="35"/>
      <c r="O84" s="8"/>
      <c r="P84" s="81"/>
      <c r="Q84" s="81"/>
      <c r="R84" s="84" t="str">
        <f>IF(P84="","",T84*M84*LOOKUP(RIGHT($D$2,3),定数!$A$6:$A$13,定数!$B$6:$B$13))</f>
        <v/>
      </c>
      <c r="S84" s="84"/>
      <c r="T84" s="85" t="str">
        <f t="shared" si="15"/>
        <v/>
      </c>
      <c r="U84" s="85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</row>
    <row r="85" spans="2:25" x14ac:dyDescent="0.15">
      <c r="B85" s="35">
        <v>77</v>
      </c>
      <c r="C85" s="80" t="str">
        <f t="shared" si="12"/>
        <v/>
      </c>
      <c r="D85" s="80"/>
      <c r="E85" s="35"/>
      <c r="F85" s="8"/>
      <c r="G85" s="35"/>
      <c r="H85" s="81"/>
      <c r="I85" s="81"/>
      <c r="J85" s="35"/>
      <c r="K85" s="82" t="str">
        <f t="shared" si="13"/>
        <v/>
      </c>
      <c r="L85" s="83"/>
      <c r="M85" s="6" t="str">
        <f>IF(J85="","",(K85/J85)/LOOKUP(RIGHT($D$2,3),定数!$A$6:$A$13,定数!$B$6:$B$13))</f>
        <v/>
      </c>
      <c r="N85" s="35"/>
      <c r="O85" s="8"/>
      <c r="P85" s="81"/>
      <c r="Q85" s="81"/>
      <c r="R85" s="84" t="str">
        <f>IF(P85="","",T85*M85*LOOKUP(RIGHT($D$2,3),定数!$A$6:$A$13,定数!$B$6:$B$13))</f>
        <v/>
      </c>
      <c r="S85" s="84"/>
      <c r="T85" s="85" t="str">
        <f t="shared" si="15"/>
        <v/>
      </c>
      <c r="U85" s="85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</row>
    <row r="86" spans="2:25" x14ac:dyDescent="0.15">
      <c r="B86" s="35">
        <v>78</v>
      </c>
      <c r="C86" s="80" t="str">
        <f t="shared" si="12"/>
        <v/>
      </c>
      <c r="D86" s="80"/>
      <c r="E86" s="35"/>
      <c r="F86" s="8"/>
      <c r="G86" s="35"/>
      <c r="H86" s="81"/>
      <c r="I86" s="81"/>
      <c r="J86" s="35"/>
      <c r="K86" s="82" t="str">
        <f t="shared" si="13"/>
        <v/>
      </c>
      <c r="L86" s="83"/>
      <c r="M86" s="6" t="str">
        <f>IF(J86="","",(K86/J86)/LOOKUP(RIGHT($D$2,3),定数!$A$6:$A$13,定数!$B$6:$B$13))</f>
        <v/>
      </c>
      <c r="N86" s="35"/>
      <c r="O86" s="8"/>
      <c r="P86" s="81"/>
      <c r="Q86" s="81"/>
      <c r="R86" s="84" t="str">
        <f>IF(P86="","",T86*M86*LOOKUP(RIGHT($D$2,3),定数!$A$6:$A$13,定数!$B$6:$B$13))</f>
        <v/>
      </c>
      <c r="S86" s="84"/>
      <c r="T86" s="85" t="str">
        <f t="shared" si="15"/>
        <v/>
      </c>
      <c r="U86" s="85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</row>
    <row r="87" spans="2:25" x14ac:dyDescent="0.15">
      <c r="B87" s="35">
        <v>79</v>
      </c>
      <c r="C87" s="80" t="str">
        <f t="shared" si="12"/>
        <v/>
      </c>
      <c r="D87" s="80"/>
      <c r="E87" s="35"/>
      <c r="F87" s="8"/>
      <c r="G87" s="35"/>
      <c r="H87" s="81"/>
      <c r="I87" s="81"/>
      <c r="J87" s="35"/>
      <c r="K87" s="82" t="str">
        <f t="shared" si="13"/>
        <v/>
      </c>
      <c r="L87" s="83"/>
      <c r="M87" s="6" t="str">
        <f>IF(J87="","",(K87/J87)/LOOKUP(RIGHT($D$2,3),定数!$A$6:$A$13,定数!$B$6:$B$13))</f>
        <v/>
      </c>
      <c r="N87" s="35"/>
      <c r="O87" s="8"/>
      <c r="P87" s="81"/>
      <c r="Q87" s="81"/>
      <c r="R87" s="84" t="str">
        <f>IF(P87="","",T87*M87*LOOKUP(RIGHT($D$2,3),定数!$A$6:$A$13,定数!$B$6:$B$13))</f>
        <v/>
      </c>
      <c r="S87" s="84"/>
      <c r="T87" s="85" t="str">
        <f t="shared" si="15"/>
        <v/>
      </c>
      <c r="U87" s="85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</row>
    <row r="88" spans="2:25" x14ac:dyDescent="0.15">
      <c r="B88" s="35">
        <v>80</v>
      </c>
      <c r="C88" s="80" t="str">
        <f t="shared" si="12"/>
        <v/>
      </c>
      <c r="D88" s="80"/>
      <c r="E88" s="35"/>
      <c r="F88" s="8"/>
      <c r="G88" s="35"/>
      <c r="H88" s="81"/>
      <c r="I88" s="81"/>
      <c r="J88" s="35"/>
      <c r="K88" s="82" t="str">
        <f t="shared" si="13"/>
        <v/>
      </c>
      <c r="L88" s="83"/>
      <c r="M88" s="6" t="str">
        <f>IF(J88="","",(K88/J88)/LOOKUP(RIGHT($D$2,3),定数!$A$6:$A$13,定数!$B$6:$B$13))</f>
        <v/>
      </c>
      <c r="N88" s="35"/>
      <c r="O88" s="8"/>
      <c r="P88" s="81"/>
      <c r="Q88" s="81"/>
      <c r="R88" s="84" t="str">
        <f>IF(P88="","",T88*M88*LOOKUP(RIGHT($D$2,3),定数!$A$6:$A$13,定数!$B$6:$B$13))</f>
        <v/>
      </c>
      <c r="S88" s="84"/>
      <c r="T88" s="85" t="str">
        <f t="shared" si="15"/>
        <v/>
      </c>
      <c r="U88" s="85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</row>
    <row r="89" spans="2:25" x14ac:dyDescent="0.15">
      <c r="B89" s="35">
        <v>81</v>
      </c>
      <c r="C89" s="80" t="str">
        <f t="shared" si="12"/>
        <v/>
      </c>
      <c r="D89" s="80"/>
      <c r="E89" s="35"/>
      <c r="F89" s="8"/>
      <c r="G89" s="35"/>
      <c r="H89" s="81"/>
      <c r="I89" s="81"/>
      <c r="J89" s="35"/>
      <c r="K89" s="82" t="str">
        <f t="shared" si="13"/>
        <v/>
      </c>
      <c r="L89" s="83"/>
      <c r="M89" s="6" t="str">
        <f>IF(J89="","",(K89/J89)/LOOKUP(RIGHT($D$2,3),定数!$A$6:$A$13,定数!$B$6:$B$13))</f>
        <v/>
      </c>
      <c r="N89" s="35"/>
      <c r="O89" s="8"/>
      <c r="P89" s="81"/>
      <c r="Q89" s="81"/>
      <c r="R89" s="84" t="str">
        <f>IF(P89="","",T89*M89*LOOKUP(RIGHT($D$2,3),定数!$A$6:$A$13,定数!$B$6:$B$13))</f>
        <v/>
      </c>
      <c r="S89" s="84"/>
      <c r="T89" s="85" t="str">
        <f t="shared" si="15"/>
        <v/>
      </c>
      <c r="U89" s="85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</row>
    <row r="90" spans="2:25" x14ac:dyDescent="0.15">
      <c r="B90" s="35">
        <v>82</v>
      </c>
      <c r="C90" s="80" t="str">
        <f t="shared" si="12"/>
        <v/>
      </c>
      <c r="D90" s="80"/>
      <c r="E90" s="35"/>
      <c r="F90" s="8"/>
      <c r="G90" s="35"/>
      <c r="H90" s="81"/>
      <c r="I90" s="81"/>
      <c r="J90" s="35"/>
      <c r="K90" s="82" t="str">
        <f t="shared" si="13"/>
        <v/>
      </c>
      <c r="L90" s="83"/>
      <c r="M90" s="6" t="str">
        <f>IF(J90="","",(K90/J90)/LOOKUP(RIGHT($D$2,3),定数!$A$6:$A$13,定数!$B$6:$B$13))</f>
        <v/>
      </c>
      <c r="N90" s="35"/>
      <c r="O90" s="8"/>
      <c r="P90" s="81"/>
      <c r="Q90" s="81"/>
      <c r="R90" s="84" t="str">
        <f>IF(P90="","",T90*M90*LOOKUP(RIGHT($D$2,3),定数!$A$6:$A$13,定数!$B$6:$B$13))</f>
        <v/>
      </c>
      <c r="S90" s="84"/>
      <c r="T90" s="85" t="str">
        <f t="shared" si="15"/>
        <v/>
      </c>
      <c r="U90" s="85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</row>
    <row r="91" spans="2:25" x14ac:dyDescent="0.15">
      <c r="B91" s="35">
        <v>83</v>
      </c>
      <c r="C91" s="80" t="str">
        <f t="shared" si="12"/>
        <v/>
      </c>
      <c r="D91" s="80"/>
      <c r="E91" s="35"/>
      <c r="F91" s="8"/>
      <c r="G91" s="35"/>
      <c r="H91" s="81"/>
      <c r="I91" s="81"/>
      <c r="J91" s="35"/>
      <c r="K91" s="82" t="str">
        <f t="shared" si="13"/>
        <v/>
      </c>
      <c r="L91" s="83"/>
      <c r="M91" s="6" t="str">
        <f>IF(J91="","",(K91/J91)/LOOKUP(RIGHT($D$2,3),定数!$A$6:$A$13,定数!$B$6:$B$13))</f>
        <v/>
      </c>
      <c r="N91" s="35"/>
      <c r="O91" s="8"/>
      <c r="P91" s="81"/>
      <c r="Q91" s="81"/>
      <c r="R91" s="84" t="str">
        <f>IF(P91="","",T91*M91*LOOKUP(RIGHT($D$2,3),定数!$A$6:$A$13,定数!$B$6:$B$13))</f>
        <v/>
      </c>
      <c r="S91" s="84"/>
      <c r="T91" s="85" t="str">
        <f t="shared" si="15"/>
        <v/>
      </c>
      <c r="U91" s="85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</row>
    <row r="92" spans="2:25" x14ac:dyDescent="0.15">
      <c r="B92" s="35">
        <v>84</v>
      </c>
      <c r="C92" s="80" t="str">
        <f t="shared" si="12"/>
        <v/>
      </c>
      <c r="D92" s="80"/>
      <c r="E92" s="35"/>
      <c r="F92" s="8"/>
      <c r="G92" s="35"/>
      <c r="H92" s="81"/>
      <c r="I92" s="81"/>
      <c r="J92" s="35"/>
      <c r="K92" s="82" t="str">
        <f t="shared" si="13"/>
        <v/>
      </c>
      <c r="L92" s="83"/>
      <c r="M92" s="6" t="str">
        <f>IF(J92="","",(K92/J92)/LOOKUP(RIGHT($D$2,3),定数!$A$6:$A$13,定数!$B$6:$B$13))</f>
        <v/>
      </c>
      <c r="N92" s="35"/>
      <c r="O92" s="8"/>
      <c r="P92" s="81"/>
      <c r="Q92" s="81"/>
      <c r="R92" s="84" t="str">
        <f>IF(P92="","",T92*M92*LOOKUP(RIGHT($D$2,3),定数!$A$6:$A$13,定数!$B$6:$B$13))</f>
        <v/>
      </c>
      <c r="S92" s="84"/>
      <c r="T92" s="85" t="str">
        <f t="shared" si="15"/>
        <v/>
      </c>
      <c r="U92" s="85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</row>
    <row r="93" spans="2:25" x14ac:dyDescent="0.15">
      <c r="B93" s="35">
        <v>85</v>
      </c>
      <c r="C93" s="80" t="str">
        <f t="shared" si="12"/>
        <v/>
      </c>
      <c r="D93" s="80"/>
      <c r="E93" s="35"/>
      <c r="F93" s="8"/>
      <c r="G93" s="35"/>
      <c r="H93" s="81"/>
      <c r="I93" s="81"/>
      <c r="J93" s="35"/>
      <c r="K93" s="82" t="str">
        <f t="shared" si="13"/>
        <v/>
      </c>
      <c r="L93" s="83"/>
      <c r="M93" s="6" t="str">
        <f>IF(J93="","",(K93/J93)/LOOKUP(RIGHT($D$2,3),定数!$A$6:$A$13,定数!$B$6:$B$13))</f>
        <v/>
      </c>
      <c r="N93" s="35"/>
      <c r="O93" s="8"/>
      <c r="P93" s="81"/>
      <c r="Q93" s="81"/>
      <c r="R93" s="84" t="str">
        <f>IF(P93="","",T93*M93*LOOKUP(RIGHT($D$2,3),定数!$A$6:$A$13,定数!$B$6:$B$13))</f>
        <v/>
      </c>
      <c r="S93" s="84"/>
      <c r="T93" s="85" t="str">
        <f t="shared" si="15"/>
        <v/>
      </c>
      <c r="U93" s="85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</row>
    <row r="94" spans="2:25" x14ac:dyDescent="0.15">
      <c r="B94" s="35">
        <v>86</v>
      </c>
      <c r="C94" s="80" t="str">
        <f t="shared" si="12"/>
        <v/>
      </c>
      <c r="D94" s="80"/>
      <c r="E94" s="35"/>
      <c r="F94" s="8"/>
      <c r="G94" s="35"/>
      <c r="H94" s="81"/>
      <c r="I94" s="81"/>
      <c r="J94" s="35"/>
      <c r="K94" s="82" t="str">
        <f t="shared" si="13"/>
        <v/>
      </c>
      <c r="L94" s="83"/>
      <c r="M94" s="6" t="str">
        <f>IF(J94="","",(K94/J94)/LOOKUP(RIGHT($D$2,3),定数!$A$6:$A$13,定数!$B$6:$B$13))</f>
        <v/>
      </c>
      <c r="N94" s="35"/>
      <c r="O94" s="8"/>
      <c r="P94" s="81"/>
      <c r="Q94" s="81"/>
      <c r="R94" s="84" t="str">
        <f>IF(P94="","",T94*M94*LOOKUP(RIGHT($D$2,3),定数!$A$6:$A$13,定数!$B$6:$B$13))</f>
        <v/>
      </c>
      <c r="S94" s="84"/>
      <c r="T94" s="85" t="str">
        <f t="shared" si="15"/>
        <v/>
      </c>
      <c r="U94" s="85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</row>
    <row r="95" spans="2:25" x14ac:dyDescent="0.15">
      <c r="B95" s="35">
        <v>87</v>
      </c>
      <c r="C95" s="80" t="str">
        <f t="shared" si="12"/>
        <v/>
      </c>
      <c r="D95" s="80"/>
      <c r="E95" s="35"/>
      <c r="F95" s="8"/>
      <c r="G95" s="35"/>
      <c r="H95" s="81"/>
      <c r="I95" s="81"/>
      <c r="J95" s="35"/>
      <c r="K95" s="82" t="str">
        <f t="shared" si="13"/>
        <v/>
      </c>
      <c r="L95" s="83"/>
      <c r="M95" s="6" t="str">
        <f>IF(J95="","",(K95/J95)/LOOKUP(RIGHT($D$2,3),定数!$A$6:$A$13,定数!$B$6:$B$13))</f>
        <v/>
      </c>
      <c r="N95" s="35"/>
      <c r="O95" s="8"/>
      <c r="P95" s="81"/>
      <c r="Q95" s="81"/>
      <c r="R95" s="84" t="str">
        <f>IF(P95="","",T95*M95*LOOKUP(RIGHT($D$2,3),定数!$A$6:$A$13,定数!$B$6:$B$13))</f>
        <v/>
      </c>
      <c r="S95" s="84"/>
      <c r="T95" s="85" t="str">
        <f t="shared" si="15"/>
        <v/>
      </c>
      <c r="U95" s="85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</row>
    <row r="96" spans="2:25" x14ac:dyDescent="0.15">
      <c r="B96" s="35">
        <v>88</v>
      </c>
      <c r="C96" s="80" t="str">
        <f t="shared" si="12"/>
        <v/>
      </c>
      <c r="D96" s="80"/>
      <c r="E96" s="35"/>
      <c r="F96" s="8"/>
      <c r="G96" s="35"/>
      <c r="H96" s="81"/>
      <c r="I96" s="81"/>
      <c r="J96" s="35"/>
      <c r="K96" s="82" t="str">
        <f t="shared" si="13"/>
        <v/>
      </c>
      <c r="L96" s="83"/>
      <c r="M96" s="6" t="str">
        <f>IF(J96="","",(K96/J96)/LOOKUP(RIGHT($D$2,3),定数!$A$6:$A$13,定数!$B$6:$B$13))</f>
        <v/>
      </c>
      <c r="N96" s="35"/>
      <c r="O96" s="8"/>
      <c r="P96" s="81"/>
      <c r="Q96" s="81"/>
      <c r="R96" s="84" t="str">
        <f>IF(P96="","",T96*M96*LOOKUP(RIGHT($D$2,3),定数!$A$6:$A$13,定数!$B$6:$B$13))</f>
        <v/>
      </c>
      <c r="S96" s="84"/>
      <c r="T96" s="85" t="str">
        <f t="shared" si="15"/>
        <v/>
      </c>
      <c r="U96" s="85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</row>
    <row r="97" spans="2:25" x14ac:dyDescent="0.15">
      <c r="B97" s="35">
        <v>89</v>
      </c>
      <c r="C97" s="80" t="str">
        <f t="shared" si="12"/>
        <v/>
      </c>
      <c r="D97" s="80"/>
      <c r="E97" s="35"/>
      <c r="F97" s="8"/>
      <c r="G97" s="35"/>
      <c r="H97" s="81"/>
      <c r="I97" s="81"/>
      <c r="J97" s="35"/>
      <c r="K97" s="82" t="str">
        <f t="shared" si="13"/>
        <v/>
      </c>
      <c r="L97" s="83"/>
      <c r="M97" s="6" t="str">
        <f>IF(J97="","",(K97/J97)/LOOKUP(RIGHT($D$2,3),定数!$A$6:$A$13,定数!$B$6:$B$13))</f>
        <v/>
      </c>
      <c r="N97" s="35"/>
      <c r="O97" s="8"/>
      <c r="P97" s="81"/>
      <c r="Q97" s="81"/>
      <c r="R97" s="84" t="str">
        <f>IF(P97="","",T97*M97*LOOKUP(RIGHT($D$2,3),定数!$A$6:$A$13,定数!$B$6:$B$13))</f>
        <v/>
      </c>
      <c r="S97" s="84"/>
      <c r="T97" s="85" t="str">
        <f t="shared" si="15"/>
        <v/>
      </c>
      <c r="U97" s="85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</row>
    <row r="98" spans="2:25" x14ac:dyDescent="0.15">
      <c r="B98" s="35">
        <v>90</v>
      </c>
      <c r="C98" s="80" t="str">
        <f t="shared" si="12"/>
        <v/>
      </c>
      <c r="D98" s="80"/>
      <c r="E98" s="35"/>
      <c r="F98" s="8"/>
      <c r="G98" s="35"/>
      <c r="H98" s="81"/>
      <c r="I98" s="81"/>
      <c r="J98" s="35"/>
      <c r="K98" s="82" t="str">
        <f t="shared" si="13"/>
        <v/>
      </c>
      <c r="L98" s="83"/>
      <c r="M98" s="6" t="str">
        <f>IF(J98="","",(K98/J98)/LOOKUP(RIGHT($D$2,3),定数!$A$6:$A$13,定数!$B$6:$B$13))</f>
        <v/>
      </c>
      <c r="N98" s="35"/>
      <c r="O98" s="8"/>
      <c r="P98" s="81"/>
      <c r="Q98" s="81"/>
      <c r="R98" s="84" t="str">
        <f>IF(P98="","",T98*M98*LOOKUP(RIGHT($D$2,3),定数!$A$6:$A$13,定数!$B$6:$B$13))</f>
        <v/>
      </c>
      <c r="S98" s="84"/>
      <c r="T98" s="85" t="str">
        <f t="shared" si="15"/>
        <v/>
      </c>
      <c r="U98" s="85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</row>
    <row r="99" spans="2:25" x14ac:dyDescent="0.15">
      <c r="B99" s="35">
        <v>91</v>
      </c>
      <c r="C99" s="80" t="str">
        <f t="shared" si="12"/>
        <v/>
      </c>
      <c r="D99" s="80"/>
      <c r="E99" s="35"/>
      <c r="F99" s="8"/>
      <c r="G99" s="35"/>
      <c r="H99" s="81"/>
      <c r="I99" s="81"/>
      <c r="J99" s="35"/>
      <c r="K99" s="82" t="str">
        <f t="shared" si="13"/>
        <v/>
      </c>
      <c r="L99" s="83"/>
      <c r="M99" s="6" t="str">
        <f>IF(J99="","",(K99/J99)/LOOKUP(RIGHT($D$2,3),定数!$A$6:$A$13,定数!$B$6:$B$13))</f>
        <v/>
      </c>
      <c r="N99" s="35"/>
      <c r="O99" s="8"/>
      <c r="P99" s="81"/>
      <c r="Q99" s="81"/>
      <c r="R99" s="84" t="str">
        <f>IF(P99="","",T99*M99*LOOKUP(RIGHT($D$2,3),定数!$A$6:$A$13,定数!$B$6:$B$13))</f>
        <v/>
      </c>
      <c r="S99" s="84"/>
      <c r="T99" s="85" t="str">
        <f t="shared" si="15"/>
        <v/>
      </c>
      <c r="U99" s="85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</row>
    <row r="100" spans="2:25" x14ac:dyDescent="0.15">
      <c r="B100" s="35">
        <v>92</v>
      </c>
      <c r="C100" s="80" t="str">
        <f t="shared" si="12"/>
        <v/>
      </c>
      <c r="D100" s="80"/>
      <c r="E100" s="35"/>
      <c r="F100" s="8"/>
      <c r="G100" s="35"/>
      <c r="H100" s="81"/>
      <c r="I100" s="81"/>
      <c r="J100" s="35"/>
      <c r="K100" s="82" t="str">
        <f t="shared" si="13"/>
        <v/>
      </c>
      <c r="L100" s="83"/>
      <c r="M100" s="6" t="str">
        <f>IF(J100="","",(K100/J100)/LOOKUP(RIGHT($D$2,3),定数!$A$6:$A$13,定数!$B$6:$B$13))</f>
        <v/>
      </c>
      <c r="N100" s="35"/>
      <c r="O100" s="8"/>
      <c r="P100" s="81"/>
      <c r="Q100" s="81"/>
      <c r="R100" s="84" t="str">
        <f>IF(P100="","",T100*M100*LOOKUP(RIGHT($D$2,3),定数!$A$6:$A$13,定数!$B$6:$B$13))</f>
        <v/>
      </c>
      <c r="S100" s="84"/>
      <c r="T100" s="85" t="str">
        <f t="shared" si="15"/>
        <v/>
      </c>
      <c r="U100" s="85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</row>
    <row r="101" spans="2:25" x14ac:dyDescent="0.15">
      <c r="B101" s="35">
        <v>93</v>
      </c>
      <c r="C101" s="80" t="str">
        <f t="shared" si="12"/>
        <v/>
      </c>
      <c r="D101" s="80"/>
      <c r="E101" s="35"/>
      <c r="F101" s="8"/>
      <c r="G101" s="35"/>
      <c r="H101" s="81"/>
      <c r="I101" s="81"/>
      <c r="J101" s="35"/>
      <c r="K101" s="82" t="str">
        <f t="shared" si="13"/>
        <v/>
      </c>
      <c r="L101" s="83"/>
      <c r="M101" s="6" t="str">
        <f>IF(J101="","",(K101/J101)/LOOKUP(RIGHT($D$2,3),定数!$A$6:$A$13,定数!$B$6:$B$13))</f>
        <v/>
      </c>
      <c r="N101" s="35"/>
      <c r="O101" s="8"/>
      <c r="P101" s="81"/>
      <c r="Q101" s="81"/>
      <c r="R101" s="84" t="str">
        <f>IF(P101="","",T101*M101*LOOKUP(RIGHT($D$2,3),定数!$A$6:$A$13,定数!$B$6:$B$13))</f>
        <v/>
      </c>
      <c r="S101" s="84"/>
      <c r="T101" s="85" t="str">
        <f t="shared" si="15"/>
        <v/>
      </c>
      <c r="U101" s="85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</row>
    <row r="102" spans="2:25" x14ac:dyDescent="0.15">
      <c r="B102" s="35">
        <v>94</v>
      </c>
      <c r="C102" s="80" t="str">
        <f t="shared" si="12"/>
        <v/>
      </c>
      <c r="D102" s="80"/>
      <c r="E102" s="35"/>
      <c r="F102" s="8"/>
      <c r="G102" s="35"/>
      <c r="H102" s="81"/>
      <c r="I102" s="81"/>
      <c r="J102" s="35"/>
      <c r="K102" s="82" t="str">
        <f t="shared" si="13"/>
        <v/>
      </c>
      <c r="L102" s="83"/>
      <c r="M102" s="6" t="str">
        <f>IF(J102="","",(K102/J102)/LOOKUP(RIGHT($D$2,3),定数!$A$6:$A$13,定数!$B$6:$B$13))</f>
        <v/>
      </c>
      <c r="N102" s="35"/>
      <c r="O102" s="8"/>
      <c r="P102" s="81"/>
      <c r="Q102" s="81"/>
      <c r="R102" s="84" t="str">
        <f>IF(P102="","",T102*M102*LOOKUP(RIGHT($D$2,3),定数!$A$6:$A$13,定数!$B$6:$B$13))</f>
        <v/>
      </c>
      <c r="S102" s="84"/>
      <c r="T102" s="85" t="str">
        <f t="shared" si="15"/>
        <v/>
      </c>
      <c r="U102" s="85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</row>
    <row r="103" spans="2:25" x14ac:dyDescent="0.15">
      <c r="B103" s="35">
        <v>95</v>
      </c>
      <c r="C103" s="80" t="str">
        <f t="shared" si="12"/>
        <v/>
      </c>
      <c r="D103" s="80"/>
      <c r="E103" s="35"/>
      <c r="F103" s="8"/>
      <c r="G103" s="35"/>
      <c r="H103" s="81"/>
      <c r="I103" s="81"/>
      <c r="J103" s="35"/>
      <c r="K103" s="82" t="str">
        <f t="shared" si="13"/>
        <v/>
      </c>
      <c r="L103" s="83"/>
      <c r="M103" s="6" t="str">
        <f>IF(J103="","",(K103/J103)/LOOKUP(RIGHT($D$2,3),定数!$A$6:$A$13,定数!$B$6:$B$13))</f>
        <v/>
      </c>
      <c r="N103" s="35"/>
      <c r="O103" s="8"/>
      <c r="P103" s="81"/>
      <c r="Q103" s="81"/>
      <c r="R103" s="84" t="str">
        <f>IF(P103="","",T103*M103*LOOKUP(RIGHT($D$2,3),定数!$A$6:$A$13,定数!$B$6:$B$13))</f>
        <v/>
      </c>
      <c r="S103" s="84"/>
      <c r="T103" s="85" t="str">
        <f t="shared" si="15"/>
        <v/>
      </c>
      <c r="U103" s="85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</row>
    <row r="104" spans="2:25" x14ac:dyDescent="0.15">
      <c r="B104" s="35">
        <v>96</v>
      </c>
      <c r="C104" s="80" t="str">
        <f t="shared" si="12"/>
        <v/>
      </c>
      <c r="D104" s="80"/>
      <c r="E104" s="35"/>
      <c r="F104" s="8"/>
      <c r="G104" s="35"/>
      <c r="H104" s="81"/>
      <c r="I104" s="81"/>
      <c r="J104" s="35"/>
      <c r="K104" s="82" t="str">
        <f t="shared" si="13"/>
        <v/>
      </c>
      <c r="L104" s="83"/>
      <c r="M104" s="6" t="str">
        <f>IF(J104="","",(K104/J104)/LOOKUP(RIGHT($D$2,3),定数!$A$6:$A$13,定数!$B$6:$B$13))</f>
        <v/>
      </c>
      <c r="N104" s="35"/>
      <c r="O104" s="8"/>
      <c r="P104" s="81"/>
      <c r="Q104" s="81"/>
      <c r="R104" s="84" t="str">
        <f>IF(P104="","",T104*M104*LOOKUP(RIGHT($D$2,3),定数!$A$6:$A$13,定数!$B$6:$B$13))</f>
        <v/>
      </c>
      <c r="S104" s="84"/>
      <c r="T104" s="85" t="str">
        <f t="shared" si="15"/>
        <v/>
      </c>
      <c r="U104" s="85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</row>
    <row r="105" spans="2:25" x14ac:dyDescent="0.15">
      <c r="B105" s="35">
        <v>97</v>
      </c>
      <c r="C105" s="80" t="str">
        <f t="shared" si="12"/>
        <v/>
      </c>
      <c r="D105" s="80"/>
      <c r="E105" s="35"/>
      <c r="F105" s="8"/>
      <c r="G105" s="35"/>
      <c r="H105" s="81"/>
      <c r="I105" s="81"/>
      <c r="J105" s="35"/>
      <c r="K105" s="82" t="str">
        <f t="shared" si="13"/>
        <v/>
      </c>
      <c r="L105" s="83"/>
      <c r="M105" s="6" t="str">
        <f>IF(J105="","",(K105/J105)/LOOKUP(RIGHT($D$2,3),定数!$A$6:$A$13,定数!$B$6:$B$13))</f>
        <v/>
      </c>
      <c r="N105" s="35"/>
      <c r="O105" s="8"/>
      <c r="P105" s="81"/>
      <c r="Q105" s="81"/>
      <c r="R105" s="84" t="str">
        <f>IF(P105="","",T105*M105*LOOKUP(RIGHT($D$2,3),定数!$A$6:$A$13,定数!$B$6:$B$13))</f>
        <v/>
      </c>
      <c r="S105" s="84"/>
      <c r="T105" s="85" t="str">
        <f t="shared" si="15"/>
        <v/>
      </c>
      <c r="U105" s="85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</row>
    <row r="106" spans="2:25" x14ac:dyDescent="0.15">
      <c r="B106" s="35">
        <v>98</v>
      </c>
      <c r="C106" s="80" t="str">
        <f t="shared" si="12"/>
        <v/>
      </c>
      <c r="D106" s="80"/>
      <c r="E106" s="35"/>
      <c r="F106" s="8"/>
      <c r="G106" s="35"/>
      <c r="H106" s="81"/>
      <c r="I106" s="81"/>
      <c r="J106" s="35"/>
      <c r="K106" s="82" t="str">
        <f t="shared" si="13"/>
        <v/>
      </c>
      <c r="L106" s="83"/>
      <c r="M106" s="6" t="str">
        <f>IF(J106="","",(K106/J106)/LOOKUP(RIGHT($D$2,3),定数!$A$6:$A$13,定数!$B$6:$B$13))</f>
        <v/>
      </c>
      <c r="N106" s="35"/>
      <c r="O106" s="8"/>
      <c r="P106" s="81"/>
      <c r="Q106" s="81"/>
      <c r="R106" s="84" t="str">
        <f>IF(P106="","",T106*M106*LOOKUP(RIGHT($D$2,3),定数!$A$6:$A$13,定数!$B$6:$B$13))</f>
        <v/>
      </c>
      <c r="S106" s="84"/>
      <c r="T106" s="85" t="str">
        <f t="shared" si="15"/>
        <v/>
      </c>
      <c r="U106" s="85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</row>
    <row r="107" spans="2:25" x14ac:dyDescent="0.15">
      <c r="B107" s="35">
        <v>99</v>
      </c>
      <c r="C107" s="80" t="str">
        <f t="shared" si="12"/>
        <v/>
      </c>
      <c r="D107" s="80"/>
      <c r="E107" s="35"/>
      <c r="F107" s="8"/>
      <c r="G107" s="35"/>
      <c r="H107" s="81"/>
      <c r="I107" s="81"/>
      <c r="J107" s="35"/>
      <c r="K107" s="82" t="str">
        <f t="shared" si="13"/>
        <v/>
      </c>
      <c r="L107" s="83"/>
      <c r="M107" s="6" t="str">
        <f>IF(J107="","",(K107/J107)/LOOKUP(RIGHT($D$2,3),定数!$A$6:$A$13,定数!$B$6:$B$13))</f>
        <v/>
      </c>
      <c r="N107" s="35"/>
      <c r="O107" s="8"/>
      <c r="P107" s="81"/>
      <c r="Q107" s="81"/>
      <c r="R107" s="84" t="str">
        <f>IF(P107="","",T107*M107*LOOKUP(RIGHT($D$2,3),定数!$A$6:$A$13,定数!$B$6:$B$13))</f>
        <v/>
      </c>
      <c r="S107" s="84"/>
      <c r="T107" s="85" t="str">
        <f t="shared" si="15"/>
        <v/>
      </c>
      <c r="U107" s="85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</row>
    <row r="108" spans="2:25" x14ac:dyDescent="0.15">
      <c r="B108" s="35">
        <v>100</v>
      </c>
      <c r="C108" s="80" t="str">
        <f t="shared" si="12"/>
        <v/>
      </c>
      <c r="D108" s="80"/>
      <c r="E108" s="35"/>
      <c r="F108" s="8"/>
      <c r="G108" s="35"/>
      <c r="H108" s="81"/>
      <c r="I108" s="81"/>
      <c r="J108" s="35"/>
      <c r="K108" s="82" t="str">
        <f t="shared" si="13"/>
        <v/>
      </c>
      <c r="L108" s="83"/>
      <c r="M108" s="6" t="str">
        <f>IF(J108="","",(K108/J108)/LOOKUP(RIGHT($D$2,3),定数!$A$6:$A$13,定数!$B$6:$B$13))</f>
        <v/>
      </c>
      <c r="N108" s="35"/>
      <c r="O108" s="8"/>
      <c r="P108" s="81"/>
      <c r="Q108" s="81"/>
      <c r="R108" s="84" t="str">
        <f>IF(P108="","",T108*M108*LOOKUP(RIGHT($D$2,3),定数!$A$6:$A$13,定数!$B$6:$B$13))</f>
        <v/>
      </c>
      <c r="S108" s="84"/>
      <c r="T108" s="85" t="str">
        <f t="shared" si="15"/>
        <v/>
      </c>
      <c r="U108" s="85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6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S3:X3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555" priority="895" stopIfTrue="1" operator="equal">
      <formula>"買"</formula>
    </cfRule>
    <cfRule type="cellIs" dxfId="554" priority="896" stopIfTrue="1" operator="equal">
      <formula>"売"</formula>
    </cfRule>
  </conditionalFormatting>
  <conditionalFormatting sqref="G47:G108 G39:G45 G9:G15">
    <cfRule type="cellIs" dxfId="553" priority="897" stopIfTrue="1" operator="equal">
      <formula>"買"</formula>
    </cfRule>
    <cfRule type="cellIs" dxfId="552" priority="898" stopIfTrue="1" operator="equal">
      <formula>"売"</formula>
    </cfRule>
  </conditionalFormatting>
  <conditionalFormatting sqref="G13">
    <cfRule type="cellIs" dxfId="551" priority="891" stopIfTrue="1" operator="equal">
      <formula>"買"</formula>
    </cfRule>
    <cfRule type="cellIs" dxfId="550" priority="892" stopIfTrue="1" operator="equal">
      <formula>"売"</formula>
    </cfRule>
  </conditionalFormatting>
  <conditionalFormatting sqref="G9">
    <cfRule type="cellIs" dxfId="549" priority="889" stopIfTrue="1" operator="equal">
      <formula>"買"</formula>
    </cfRule>
    <cfRule type="cellIs" dxfId="548" priority="890" stopIfTrue="1" operator="equal">
      <formula>"売"</formula>
    </cfRule>
  </conditionalFormatting>
  <conditionalFormatting sqref="G10">
    <cfRule type="cellIs" dxfId="547" priority="887" stopIfTrue="1" operator="equal">
      <formula>"買"</formula>
    </cfRule>
    <cfRule type="cellIs" dxfId="546" priority="888" stopIfTrue="1" operator="equal">
      <formula>"売"</formula>
    </cfRule>
  </conditionalFormatting>
  <conditionalFormatting sqref="G11">
    <cfRule type="cellIs" dxfId="545" priority="885" stopIfTrue="1" operator="equal">
      <formula>"買"</formula>
    </cfRule>
    <cfRule type="cellIs" dxfId="544" priority="886" stopIfTrue="1" operator="equal">
      <formula>"売"</formula>
    </cfRule>
  </conditionalFormatting>
  <conditionalFormatting sqref="G9">
    <cfRule type="cellIs" dxfId="543" priority="883" stopIfTrue="1" operator="equal">
      <formula>"買"</formula>
    </cfRule>
    <cfRule type="cellIs" dxfId="542" priority="884" stopIfTrue="1" operator="equal">
      <formula>"売"</formula>
    </cfRule>
  </conditionalFormatting>
  <conditionalFormatting sqref="G10">
    <cfRule type="cellIs" dxfId="541" priority="881" stopIfTrue="1" operator="equal">
      <formula>"買"</formula>
    </cfRule>
    <cfRule type="cellIs" dxfId="540" priority="882" stopIfTrue="1" operator="equal">
      <formula>"売"</formula>
    </cfRule>
  </conditionalFormatting>
  <conditionalFormatting sqref="G11">
    <cfRule type="cellIs" dxfId="539" priority="879" stopIfTrue="1" operator="equal">
      <formula>"買"</formula>
    </cfRule>
    <cfRule type="cellIs" dxfId="538" priority="880" stopIfTrue="1" operator="equal">
      <formula>"売"</formula>
    </cfRule>
  </conditionalFormatting>
  <conditionalFormatting sqref="G13">
    <cfRule type="cellIs" dxfId="537" priority="875" stopIfTrue="1" operator="equal">
      <formula>"買"</formula>
    </cfRule>
    <cfRule type="cellIs" dxfId="536" priority="876" stopIfTrue="1" operator="equal">
      <formula>"売"</formula>
    </cfRule>
  </conditionalFormatting>
  <conditionalFormatting sqref="G13">
    <cfRule type="cellIs" dxfId="535" priority="873" stopIfTrue="1" operator="equal">
      <formula>"買"</formula>
    </cfRule>
    <cfRule type="cellIs" dxfId="534" priority="874" stopIfTrue="1" operator="equal">
      <formula>"売"</formula>
    </cfRule>
  </conditionalFormatting>
  <conditionalFormatting sqref="G14">
    <cfRule type="cellIs" dxfId="533" priority="871" stopIfTrue="1" operator="equal">
      <formula>"買"</formula>
    </cfRule>
    <cfRule type="cellIs" dxfId="532" priority="872" stopIfTrue="1" operator="equal">
      <formula>"売"</formula>
    </cfRule>
  </conditionalFormatting>
  <conditionalFormatting sqref="G11">
    <cfRule type="cellIs" dxfId="531" priority="869" stopIfTrue="1" operator="equal">
      <formula>"買"</formula>
    </cfRule>
    <cfRule type="cellIs" dxfId="530" priority="870" stopIfTrue="1" operator="equal">
      <formula>"売"</formula>
    </cfRule>
  </conditionalFormatting>
  <conditionalFormatting sqref="G11">
    <cfRule type="cellIs" dxfId="529" priority="865" stopIfTrue="1" operator="equal">
      <formula>"買"</formula>
    </cfRule>
    <cfRule type="cellIs" dxfId="528" priority="866" stopIfTrue="1" operator="equal">
      <formula>"売"</formula>
    </cfRule>
  </conditionalFormatting>
  <conditionalFormatting sqref="G13">
    <cfRule type="cellIs" dxfId="527" priority="861" stopIfTrue="1" operator="equal">
      <formula>"買"</formula>
    </cfRule>
    <cfRule type="cellIs" dxfId="526" priority="862" stopIfTrue="1" operator="equal">
      <formula>"売"</formula>
    </cfRule>
  </conditionalFormatting>
  <conditionalFormatting sqref="G14">
    <cfRule type="cellIs" dxfId="525" priority="859" stopIfTrue="1" operator="equal">
      <formula>"買"</formula>
    </cfRule>
    <cfRule type="cellIs" dxfId="524" priority="860" stopIfTrue="1" operator="equal">
      <formula>"売"</formula>
    </cfRule>
  </conditionalFormatting>
  <conditionalFormatting sqref="G10">
    <cfRule type="cellIs" dxfId="523" priority="857" stopIfTrue="1" operator="equal">
      <formula>"買"</formula>
    </cfRule>
    <cfRule type="cellIs" dxfId="522" priority="858" stopIfTrue="1" operator="equal">
      <formula>"売"</formula>
    </cfRule>
  </conditionalFormatting>
  <conditionalFormatting sqref="G10">
    <cfRule type="cellIs" dxfId="521" priority="855" stopIfTrue="1" operator="equal">
      <formula>"買"</formula>
    </cfRule>
    <cfRule type="cellIs" dxfId="520" priority="856" stopIfTrue="1" operator="equal">
      <formula>"売"</formula>
    </cfRule>
  </conditionalFormatting>
  <conditionalFormatting sqref="G9">
    <cfRule type="cellIs" dxfId="519" priority="853" stopIfTrue="1" operator="equal">
      <formula>"買"</formula>
    </cfRule>
    <cfRule type="cellIs" dxfId="518" priority="854" stopIfTrue="1" operator="equal">
      <formula>"売"</formula>
    </cfRule>
  </conditionalFormatting>
  <conditionalFormatting sqref="G13">
    <cfRule type="cellIs" dxfId="517" priority="851" stopIfTrue="1" operator="equal">
      <formula>"買"</formula>
    </cfRule>
    <cfRule type="cellIs" dxfId="516" priority="852" stopIfTrue="1" operator="equal">
      <formula>"売"</formula>
    </cfRule>
  </conditionalFormatting>
  <conditionalFormatting sqref="G14">
    <cfRule type="cellIs" dxfId="515" priority="849" stopIfTrue="1" operator="equal">
      <formula>"買"</formula>
    </cfRule>
    <cfRule type="cellIs" dxfId="514" priority="850" stopIfTrue="1" operator="equal">
      <formula>"売"</formula>
    </cfRule>
  </conditionalFormatting>
  <conditionalFormatting sqref="G13">
    <cfRule type="cellIs" dxfId="513" priority="843" stopIfTrue="1" operator="equal">
      <formula>"買"</formula>
    </cfRule>
    <cfRule type="cellIs" dxfId="512" priority="844" stopIfTrue="1" operator="equal">
      <formula>"売"</formula>
    </cfRule>
  </conditionalFormatting>
  <conditionalFormatting sqref="G14">
    <cfRule type="cellIs" dxfId="511" priority="841" stopIfTrue="1" operator="equal">
      <formula>"買"</formula>
    </cfRule>
    <cfRule type="cellIs" dxfId="510" priority="842" stopIfTrue="1" operator="equal">
      <formula>"売"</formula>
    </cfRule>
  </conditionalFormatting>
  <conditionalFormatting sqref="G14">
    <cfRule type="cellIs" dxfId="509" priority="839" stopIfTrue="1" operator="equal">
      <formula>"買"</formula>
    </cfRule>
    <cfRule type="cellIs" dxfId="508" priority="840" stopIfTrue="1" operator="equal">
      <formula>"売"</formula>
    </cfRule>
  </conditionalFormatting>
  <conditionalFormatting sqref="G15">
    <cfRule type="cellIs" dxfId="507" priority="837" stopIfTrue="1" operator="equal">
      <formula>"買"</formula>
    </cfRule>
    <cfRule type="cellIs" dxfId="506" priority="838" stopIfTrue="1" operator="equal">
      <formula>"売"</formula>
    </cfRule>
  </conditionalFormatting>
  <conditionalFormatting sqref="G13">
    <cfRule type="cellIs" dxfId="505" priority="833" stopIfTrue="1" operator="equal">
      <formula>"買"</formula>
    </cfRule>
    <cfRule type="cellIs" dxfId="504" priority="834" stopIfTrue="1" operator="equal">
      <formula>"売"</formula>
    </cfRule>
  </conditionalFormatting>
  <conditionalFormatting sqref="G13">
    <cfRule type="cellIs" dxfId="503" priority="829" stopIfTrue="1" operator="equal">
      <formula>"買"</formula>
    </cfRule>
    <cfRule type="cellIs" dxfId="502" priority="830" stopIfTrue="1" operator="equal">
      <formula>"売"</formula>
    </cfRule>
  </conditionalFormatting>
  <conditionalFormatting sqref="G14">
    <cfRule type="cellIs" dxfId="501" priority="827" stopIfTrue="1" operator="equal">
      <formula>"買"</formula>
    </cfRule>
    <cfRule type="cellIs" dxfId="500" priority="828" stopIfTrue="1" operator="equal">
      <formula>"売"</formula>
    </cfRule>
  </conditionalFormatting>
  <conditionalFormatting sqref="G15">
    <cfRule type="cellIs" dxfId="499" priority="825" stopIfTrue="1" operator="equal">
      <formula>"買"</formula>
    </cfRule>
    <cfRule type="cellIs" dxfId="498" priority="826" stopIfTrue="1" operator="equal">
      <formula>"売"</formula>
    </cfRule>
  </conditionalFormatting>
  <conditionalFormatting sqref="G11">
    <cfRule type="cellIs" dxfId="497" priority="823" stopIfTrue="1" operator="equal">
      <formula>"買"</formula>
    </cfRule>
    <cfRule type="cellIs" dxfId="496" priority="824" stopIfTrue="1" operator="equal">
      <formula>"売"</formula>
    </cfRule>
  </conditionalFormatting>
  <conditionalFormatting sqref="G13">
    <cfRule type="cellIs" dxfId="495" priority="821" stopIfTrue="1" operator="equal">
      <formula>"買"</formula>
    </cfRule>
    <cfRule type="cellIs" dxfId="494" priority="822" stopIfTrue="1" operator="equal">
      <formula>"売"</formula>
    </cfRule>
  </conditionalFormatting>
  <conditionalFormatting sqref="G14">
    <cfRule type="cellIs" dxfId="493" priority="819" stopIfTrue="1" operator="equal">
      <formula>"買"</formula>
    </cfRule>
    <cfRule type="cellIs" dxfId="492" priority="820" stopIfTrue="1" operator="equal">
      <formula>"売"</formula>
    </cfRule>
  </conditionalFormatting>
  <conditionalFormatting sqref="G13">
    <cfRule type="cellIs" dxfId="491" priority="817" stopIfTrue="1" operator="equal">
      <formula>"買"</formula>
    </cfRule>
    <cfRule type="cellIs" dxfId="490" priority="818" stopIfTrue="1" operator="equal">
      <formula>"売"</formula>
    </cfRule>
  </conditionalFormatting>
  <conditionalFormatting sqref="G14">
    <cfRule type="cellIs" dxfId="489" priority="815" stopIfTrue="1" operator="equal">
      <formula>"買"</formula>
    </cfRule>
    <cfRule type="cellIs" dxfId="488" priority="816" stopIfTrue="1" operator="equal">
      <formula>"売"</formula>
    </cfRule>
  </conditionalFormatting>
  <conditionalFormatting sqref="G14">
    <cfRule type="cellIs" dxfId="487" priority="813" stopIfTrue="1" operator="equal">
      <formula>"買"</formula>
    </cfRule>
    <cfRule type="cellIs" dxfId="486" priority="814" stopIfTrue="1" operator="equal">
      <formula>"売"</formula>
    </cfRule>
  </conditionalFormatting>
  <conditionalFormatting sqref="G15">
    <cfRule type="cellIs" dxfId="485" priority="811" stopIfTrue="1" operator="equal">
      <formula>"買"</formula>
    </cfRule>
    <cfRule type="cellIs" dxfId="484" priority="812" stopIfTrue="1" operator="equal">
      <formula>"売"</formula>
    </cfRule>
  </conditionalFormatting>
  <conditionalFormatting sqref="G13">
    <cfRule type="cellIs" dxfId="483" priority="809" stopIfTrue="1" operator="equal">
      <formula>"買"</formula>
    </cfRule>
    <cfRule type="cellIs" dxfId="482" priority="810" stopIfTrue="1" operator="equal">
      <formula>"売"</formula>
    </cfRule>
  </conditionalFormatting>
  <conditionalFormatting sqref="G13">
    <cfRule type="cellIs" dxfId="481" priority="807" stopIfTrue="1" operator="equal">
      <formula>"買"</formula>
    </cfRule>
    <cfRule type="cellIs" dxfId="480" priority="808" stopIfTrue="1" operator="equal">
      <formula>"売"</formula>
    </cfRule>
  </conditionalFormatting>
  <conditionalFormatting sqref="G14">
    <cfRule type="cellIs" dxfId="479" priority="805" stopIfTrue="1" operator="equal">
      <formula>"買"</formula>
    </cfRule>
    <cfRule type="cellIs" dxfId="478" priority="806" stopIfTrue="1" operator="equal">
      <formula>"売"</formula>
    </cfRule>
  </conditionalFormatting>
  <conditionalFormatting sqref="G15">
    <cfRule type="cellIs" dxfId="477" priority="803" stopIfTrue="1" operator="equal">
      <formula>"買"</formula>
    </cfRule>
    <cfRule type="cellIs" dxfId="476" priority="804" stopIfTrue="1" operator="equal">
      <formula>"売"</formula>
    </cfRule>
  </conditionalFormatting>
  <conditionalFormatting sqref="G14">
    <cfRule type="cellIs" dxfId="475" priority="801" stopIfTrue="1" operator="equal">
      <formula>"買"</formula>
    </cfRule>
    <cfRule type="cellIs" dxfId="474" priority="802" stopIfTrue="1" operator="equal">
      <formula>"売"</formula>
    </cfRule>
  </conditionalFormatting>
  <conditionalFormatting sqref="G15">
    <cfRule type="cellIs" dxfId="473" priority="799" stopIfTrue="1" operator="equal">
      <formula>"買"</formula>
    </cfRule>
    <cfRule type="cellIs" dxfId="472" priority="800" stopIfTrue="1" operator="equal">
      <formula>"売"</formula>
    </cfRule>
  </conditionalFormatting>
  <conditionalFormatting sqref="G13">
    <cfRule type="cellIs" dxfId="471" priority="797" stopIfTrue="1" operator="equal">
      <formula>"買"</formula>
    </cfRule>
    <cfRule type="cellIs" dxfId="470" priority="798" stopIfTrue="1" operator="equal">
      <formula>"売"</formula>
    </cfRule>
  </conditionalFormatting>
  <conditionalFormatting sqref="G13">
    <cfRule type="cellIs" dxfId="469" priority="795" stopIfTrue="1" operator="equal">
      <formula>"買"</formula>
    </cfRule>
    <cfRule type="cellIs" dxfId="468" priority="796" stopIfTrue="1" operator="equal">
      <formula>"売"</formula>
    </cfRule>
  </conditionalFormatting>
  <conditionalFormatting sqref="G14">
    <cfRule type="cellIs" dxfId="467" priority="793" stopIfTrue="1" operator="equal">
      <formula>"買"</formula>
    </cfRule>
    <cfRule type="cellIs" dxfId="466" priority="794" stopIfTrue="1" operator="equal">
      <formula>"売"</formula>
    </cfRule>
  </conditionalFormatting>
  <conditionalFormatting sqref="G15">
    <cfRule type="cellIs" dxfId="465" priority="791" stopIfTrue="1" operator="equal">
      <formula>"買"</formula>
    </cfRule>
    <cfRule type="cellIs" dxfId="464" priority="792" stopIfTrue="1" operator="equal">
      <formula>"売"</formula>
    </cfRule>
  </conditionalFormatting>
  <conditionalFormatting sqref="G15">
    <cfRule type="cellIs" dxfId="463" priority="789" stopIfTrue="1" operator="equal">
      <formula>"買"</formula>
    </cfRule>
    <cfRule type="cellIs" dxfId="462" priority="790" stopIfTrue="1" operator="equal">
      <formula>"売"</formula>
    </cfRule>
  </conditionalFormatting>
  <conditionalFormatting sqref="G13">
    <cfRule type="cellIs" dxfId="461" priority="785" stopIfTrue="1" operator="equal">
      <formula>"買"</formula>
    </cfRule>
    <cfRule type="cellIs" dxfId="460" priority="786" stopIfTrue="1" operator="equal">
      <formula>"売"</formula>
    </cfRule>
  </conditionalFormatting>
  <conditionalFormatting sqref="G14">
    <cfRule type="cellIs" dxfId="459" priority="783" stopIfTrue="1" operator="equal">
      <formula>"買"</formula>
    </cfRule>
    <cfRule type="cellIs" dxfId="458" priority="784" stopIfTrue="1" operator="equal">
      <formula>"売"</formula>
    </cfRule>
  </conditionalFormatting>
  <conditionalFormatting sqref="G13">
    <cfRule type="cellIs" dxfId="457" priority="781" stopIfTrue="1" operator="equal">
      <formula>"買"</formula>
    </cfRule>
    <cfRule type="cellIs" dxfId="456" priority="782" stopIfTrue="1" operator="equal">
      <formula>"売"</formula>
    </cfRule>
  </conditionalFormatting>
  <conditionalFormatting sqref="G14">
    <cfRule type="cellIs" dxfId="455" priority="779" stopIfTrue="1" operator="equal">
      <formula>"買"</formula>
    </cfRule>
    <cfRule type="cellIs" dxfId="454" priority="780" stopIfTrue="1" operator="equal">
      <formula>"売"</formula>
    </cfRule>
  </conditionalFormatting>
  <conditionalFormatting sqref="G15">
    <cfRule type="cellIs" dxfId="453" priority="777" stopIfTrue="1" operator="equal">
      <formula>"買"</formula>
    </cfRule>
    <cfRule type="cellIs" dxfId="452" priority="778" stopIfTrue="1" operator="equal">
      <formula>"売"</formula>
    </cfRule>
  </conditionalFormatting>
  <conditionalFormatting sqref="G9">
    <cfRule type="cellIs" dxfId="451" priority="769" stopIfTrue="1" operator="equal">
      <formula>"買"</formula>
    </cfRule>
    <cfRule type="cellIs" dxfId="450" priority="770" stopIfTrue="1" operator="equal">
      <formula>"売"</formula>
    </cfRule>
  </conditionalFormatting>
  <conditionalFormatting sqref="G9">
    <cfRule type="cellIs" dxfId="449" priority="767" stopIfTrue="1" operator="equal">
      <formula>"買"</formula>
    </cfRule>
    <cfRule type="cellIs" dxfId="448" priority="768" stopIfTrue="1" operator="equal">
      <formula>"売"</formula>
    </cfRule>
  </conditionalFormatting>
  <conditionalFormatting sqref="G9">
    <cfRule type="cellIs" dxfId="447" priority="765" stopIfTrue="1" operator="equal">
      <formula>"買"</formula>
    </cfRule>
    <cfRule type="cellIs" dxfId="446" priority="766" stopIfTrue="1" operator="equal">
      <formula>"売"</formula>
    </cfRule>
  </conditionalFormatting>
  <conditionalFormatting sqref="G9">
    <cfRule type="cellIs" dxfId="445" priority="763" stopIfTrue="1" operator="equal">
      <formula>"買"</formula>
    </cfRule>
    <cfRule type="cellIs" dxfId="444" priority="764" stopIfTrue="1" operator="equal">
      <formula>"売"</formula>
    </cfRule>
  </conditionalFormatting>
  <conditionalFormatting sqref="G10">
    <cfRule type="cellIs" dxfId="443" priority="761" stopIfTrue="1" operator="equal">
      <formula>"買"</formula>
    </cfRule>
    <cfRule type="cellIs" dxfId="442" priority="762" stopIfTrue="1" operator="equal">
      <formula>"売"</formula>
    </cfRule>
  </conditionalFormatting>
  <conditionalFormatting sqref="G10">
    <cfRule type="cellIs" dxfId="441" priority="759" stopIfTrue="1" operator="equal">
      <formula>"買"</formula>
    </cfRule>
    <cfRule type="cellIs" dxfId="440" priority="760" stopIfTrue="1" operator="equal">
      <formula>"売"</formula>
    </cfRule>
  </conditionalFormatting>
  <conditionalFormatting sqref="G10">
    <cfRule type="cellIs" dxfId="439" priority="757" stopIfTrue="1" operator="equal">
      <formula>"買"</formula>
    </cfRule>
    <cfRule type="cellIs" dxfId="438" priority="758" stopIfTrue="1" operator="equal">
      <formula>"売"</formula>
    </cfRule>
  </conditionalFormatting>
  <conditionalFormatting sqref="G11">
    <cfRule type="cellIs" dxfId="437" priority="755" stopIfTrue="1" operator="equal">
      <formula>"買"</formula>
    </cfRule>
    <cfRule type="cellIs" dxfId="436" priority="756" stopIfTrue="1" operator="equal">
      <formula>"売"</formula>
    </cfRule>
  </conditionalFormatting>
  <conditionalFormatting sqref="G10">
    <cfRule type="cellIs" dxfId="435" priority="753" stopIfTrue="1" operator="equal">
      <formula>"買"</formula>
    </cfRule>
    <cfRule type="cellIs" dxfId="434" priority="754" stopIfTrue="1" operator="equal">
      <formula>"売"</formula>
    </cfRule>
  </conditionalFormatting>
  <conditionalFormatting sqref="G11">
    <cfRule type="cellIs" dxfId="433" priority="751" stopIfTrue="1" operator="equal">
      <formula>"買"</formula>
    </cfRule>
    <cfRule type="cellIs" dxfId="432" priority="752" stopIfTrue="1" operator="equal">
      <formula>"売"</formula>
    </cfRule>
  </conditionalFormatting>
  <conditionalFormatting sqref="G10">
    <cfRule type="cellIs" dxfId="431" priority="749" stopIfTrue="1" operator="equal">
      <formula>"買"</formula>
    </cfRule>
    <cfRule type="cellIs" dxfId="430" priority="750" stopIfTrue="1" operator="equal">
      <formula>"売"</formula>
    </cfRule>
  </conditionalFormatting>
  <conditionalFormatting sqref="G11">
    <cfRule type="cellIs" dxfId="429" priority="747" stopIfTrue="1" operator="equal">
      <formula>"買"</formula>
    </cfRule>
    <cfRule type="cellIs" dxfId="428" priority="748" stopIfTrue="1" operator="equal">
      <formula>"売"</formula>
    </cfRule>
  </conditionalFormatting>
  <conditionalFormatting sqref="G10">
    <cfRule type="cellIs" dxfId="427" priority="745" stopIfTrue="1" operator="equal">
      <formula>"買"</formula>
    </cfRule>
    <cfRule type="cellIs" dxfId="426" priority="746" stopIfTrue="1" operator="equal">
      <formula>"売"</formula>
    </cfRule>
  </conditionalFormatting>
  <conditionalFormatting sqref="G11">
    <cfRule type="cellIs" dxfId="425" priority="743" stopIfTrue="1" operator="equal">
      <formula>"買"</formula>
    </cfRule>
    <cfRule type="cellIs" dxfId="424" priority="744" stopIfTrue="1" operator="equal">
      <formula>"売"</formula>
    </cfRule>
  </conditionalFormatting>
  <conditionalFormatting sqref="G11">
    <cfRule type="cellIs" dxfId="423" priority="741" stopIfTrue="1" operator="equal">
      <formula>"買"</formula>
    </cfRule>
    <cfRule type="cellIs" dxfId="422" priority="742" stopIfTrue="1" operator="equal">
      <formula>"売"</formula>
    </cfRule>
  </conditionalFormatting>
  <conditionalFormatting sqref="G10">
    <cfRule type="cellIs" dxfId="421" priority="737" stopIfTrue="1" operator="equal">
      <formula>"買"</formula>
    </cfRule>
    <cfRule type="cellIs" dxfId="420" priority="738" stopIfTrue="1" operator="equal">
      <formula>"売"</formula>
    </cfRule>
  </conditionalFormatting>
  <conditionalFormatting sqref="G10">
    <cfRule type="cellIs" dxfId="419" priority="735" stopIfTrue="1" operator="equal">
      <formula>"買"</formula>
    </cfRule>
    <cfRule type="cellIs" dxfId="418" priority="736" stopIfTrue="1" operator="equal">
      <formula>"売"</formula>
    </cfRule>
  </conditionalFormatting>
  <conditionalFormatting sqref="G11">
    <cfRule type="cellIs" dxfId="417" priority="733" stopIfTrue="1" operator="equal">
      <formula>"買"</formula>
    </cfRule>
    <cfRule type="cellIs" dxfId="416" priority="734" stopIfTrue="1" operator="equal">
      <formula>"売"</formula>
    </cfRule>
  </conditionalFormatting>
  <conditionalFormatting sqref="G10">
    <cfRule type="cellIs" dxfId="415" priority="729" stopIfTrue="1" operator="equal">
      <formula>"買"</formula>
    </cfRule>
    <cfRule type="cellIs" dxfId="414" priority="730" stopIfTrue="1" operator="equal">
      <formula>"売"</formula>
    </cfRule>
  </conditionalFormatting>
  <conditionalFormatting sqref="G11">
    <cfRule type="cellIs" dxfId="413" priority="727" stopIfTrue="1" operator="equal">
      <formula>"買"</formula>
    </cfRule>
    <cfRule type="cellIs" dxfId="412" priority="728" stopIfTrue="1" operator="equal">
      <formula>"売"</formula>
    </cfRule>
  </conditionalFormatting>
  <conditionalFormatting sqref="G10">
    <cfRule type="cellIs" dxfId="411" priority="725" stopIfTrue="1" operator="equal">
      <formula>"買"</formula>
    </cfRule>
    <cfRule type="cellIs" dxfId="410" priority="726" stopIfTrue="1" operator="equal">
      <formula>"売"</formula>
    </cfRule>
  </conditionalFormatting>
  <conditionalFormatting sqref="G11">
    <cfRule type="cellIs" dxfId="409" priority="723" stopIfTrue="1" operator="equal">
      <formula>"買"</formula>
    </cfRule>
    <cfRule type="cellIs" dxfId="408" priority="724" stopIfTrue="1" operator="equal">
      <formula>"売"</formula>
    </cfRule>
  </conditionalFormatting>
  <conditionalFormatting sqref="G11">
    <cfRule type="cellIs" dxfId="407" priority="721" stopIfTrue="1" operator="equal">
      <formula>"買"</formula>
    </cfRule>
    <cfRule type="cellIs" dxfId="406" priority="722" stopIfTrue="1" operator="equal">
      <formula>"売"</formula>
    </cfRule>
  </conditionalFormatting>
  <conditionalFormatting sqref="G10">
    <cfRule type="cellIs" dxfId="405" priority="717" stopIfTrue="1" operator="equal">
      <formula>"買"</formula>
    </cfRule>
    <cfRule type="cellIs" dxfId="404" priority="718" stopIfTrue="1" operator="equal">
      <formula>"売"</formula>
    </cfRule>
  </conditionalFormatting>
  <conditionalFormatting sqref="G10">
    <cfRule type="cellIs" dxfId="403" priority="715" stopIfTrue="1" operator="equal">
      <formula>"買"</formula>
    </cfRule>
    <cfRule type="cellIs" dxfId="402" priority="716" stopIfTrue="1" operator="equal">
      <formula>"売"</formula>
    </cfRule>
  </conditionalFormatting>
  <conditionalFormatting sqref="G11">
    <cfRule type="cellIs" dxfId="401" priority="713" stopIfTrue="1" operator="equal">
      <formula>"買"</formula>
    </cfRule>
    <cfRule type="cellIs" dxfId="400" priority="714" stopIfTrue="1" operator="equal">
      <formula>"売"</formula>
    </cfRule>
  </conditionalFormatting>
  <conditionalFormatting sqref="G11">
    <cfRule type="cellIs" dxfId="399" priority="709" stopIfTrue="1" operator="equal">
      <formula>"買"</formula>
    </cfRule>
    <cfRule type="cellIs" dxfId="398" priority="710" stopIfTrue="1" operator="equal">
      <formula>"売"</formula>
    </cfRule>
  </conditionalFormatting>
  <conditionalFormatting sqref="G10">
    <cfRule type="cellIs" dxfId="397" priority="705" stopIfTrue="1" operator="equal">
      <formula>"買"</formula>
    </cfRule>
    <cfRule type="cellIs" dxfId="396" priority="706" stopIfTrue="1" operator="equal">
      <formula>"売"</formula>
    </cfRule>
  </conditionalFormatting>
  <conditionalFormatting sqref="G10">
    <cfRule type="cellIs" dxfId="395" priority="703" stopIfTrue="1" operator="equal">
      <formula>"買"</formula>
    </cfRule>
    <cfRule type="cellIs" dxfId="394" priority="704" stopIfTrue="1" operator="equal">
      <formula>"売"</formula>
    </cfRule>
  </conditionalFormatting>
  <conditionalFormatting sqref="G11">
    <cfRule type="cellIs" dxfId="393" priority="701" stopIfTrue="1" operator="equal">
      <formula>"買"</formula>
    </cfRule>
    <cfRule type="cellIs" dxfId="392" priority="702" stopIfTrue="1" operator="equal">
      <formula>"売"</formula>
    </cfRule>
  </conditionalFormatting>
  <conditionalFormatting sqref="G13">
    <cfRule type="cellIs" dxfId="391" priority="695" stopIfTrue="1" operator="equal">
      <formula>"買"</formula>
    </cfRule>
    <cfRule type="cellIs" dxfId="390" priority="696" stopIfTrue="1" operator="equal">
      <formula>"売"</formula>
    </cfRule>
  </conditionalFormatting>
  <conditionalFormatting sqref="G10">
    <cfRule type="cellIs" dxfId="389" priority="693" stopIfTrue="1" operator="equal">
      <formula>"買"</formula>
    </cfRule>
    <cfRule type="cellIs" dxfId="388" priority="694" stopIfTrue="1" operator="equal">
      <formula>"売"</formula>
    </cfRule>
  </conditionalFormatting>
  <conditionalFormatting sqref="G11">
    <cfRule type="cellIs" dxfId="387" priority="691" stopIfTrue="1" operator="equal">
      <formula>"買"</formula>
    </cfRule>
    <cfRule type="cellIs" dxfId="386" priority="692" stopIfTrue="1" operator="equal">
      <formula>"売"</formula>
    </cfRule>
  </conditionalFormatting>
  <conditionalFormatting sqref="G10">
    <cfRule type="cellIs" dxfId="385" priority="689" stopIfTrue="1" operator="equal">
      <formula>"買"</formula>
    </cfRule>
    <cfRule type="cellIs" dxfId="384" priority="690" stopIfTrue="1" operator="equal">
      <formula>"売"</formula>
    </cfRule>
  </conditionalFormatting>
  <conditionalFormatting sqref="G11">
    <cfRule type="cellIs" dxfId="383" priority="687" stopIfTrue="1" operator="equal">
      <formula>"買"</formula>
    </cfRule>
    <cfRule type="cellIs" dxfId="382" priority="688" stopIfTrue="1" operator="equal">
      <formula>"売"</formula>
    </cfRule>
  </conditionalFormatting>
  <conditionalFormatting sqref="G13">
    <cfRule type="cellIs" dxfId="381" priority="683" stopIfTrue="1" operator="equal">
      <formula>"買"</formula>
    </cfRule>
    <cfRule type="cellIs" dxfId="380" priority="684" stopIfTrue="1" operator="equal">
      <formula>"売"</formula>
    </cfRule>
  </conditionalFormatting>
  <conditionalFormatting sqref="G14">
    <cfRule type="cellIs" dxfId="379" priority="681" stopIfTrue="1" operator="equal">
      <formula>"買"</formula>
    </cfRule>
    <cfRule type="cellIs" dxfId="378" priority="682" stopIfTrue="1" operator="equal">
      <formula>"売"</formula>
    </cfRule>
  </conditionalFormatting>
  <conditionalFormatting sqref="G14">
    <cfRule type="cellIs" dxfId="377" priority="679" stopIfTrue="1" operator="equal">
      <formula>"買"</formula>
    </cfRule>
    <cfRule type="cellIs" dxfId="376" priority="680" stopIfTrue="1" operator="equal">
      <formula>"売"</formula>
    </cfRule>
  </conditionalFormatting>
  <conditionalFormatting sqref="G14">
    <cfRule type="cellIs" dxfId="375" priority="677" stopIfTrue="1" operator="equal">
      <formula>"買"</formula>
    </cfRule>
    <cfRule type="cellIs" dxfId="374" priority="678" stopIfTrue="1" operator="equal">
      <formula>"売"</formula>
    </cfRule>
  </conditionalFormatting>
  <conditionalFormatting sqref="G14">
    <cfRule type="cellIs" dxfId="373" priority="675" stopIfTrue="1" operator="equal">
      <formula>"買"</formula>
    </cfRule>
    <cfRule type="cellIs" dxfId="372" priority="676" stopIfTrue="1" operator="equal">
      <formula>"売"</formula>
    </cfRule>
  </conditionalFormatting>
  <conditionalFormatting sqref="G14">
    <cfRule type="cellIs" dxfId="371" priority="673" stopIfTrue="1" operator="equal">
      <formula>"買"</formula>
    </cfRule>
    <cfRule type="cellIs" dxfId="370" priority="674" stopIfTrue="1" operator="equal">
      <formula>"売"</formula>
    </cfRule>
  </conditionalFormatting>
  <conditionalFormatting sqref="G14">
    <cfRule type="cellIs" dxfId="369" priority="671" stopIfTrue="1" operator="equal">
      <formula>"買"</formula>
    </cfRule>
    <cfRule type="cellIs" dxfId="368" priority="672" stopIfTrue="1" operator="equal">
      <formula>"売"</formula>
    </cfRule>
  </conditionalFormatting>
  <conditionalFormatting sqref="G14">
    <cfRule type="cellIs" dxfId="367" priority="669" stopIfTrue="1" operator="equal">
      <formula>"買"</formula>
    </cfRule>
    <cfRule type="cellIs" dxfId="366" priority="670" stopIfTrue="1" operator="equal">
      <formula>"売"</formula>
    </cfRule>
  </conditionalFormatting>
  <conditionalFormatting sqref="G15">
    <cfRule type="cellIs" dxfId="365" priority="667" stopIfTrue="1" operator="equal">
      <formula>"買"</formula>
    </cfRule>
    <cfRule type="cellIs" dxfId="364" priority="668" stopIfTrue="1" operator="equal">
      <formula>"売"</formula>
    </cfRule>
  </conditionalFormatting>
  <conditionalFormatting sqref="G15">
    <cfRule type="cellIs" dxfId="363" priority="665" stopIfTrue="1" operator="equal">
      <formula>"買"</formula>
    </cfRule>
    <cfRule type="cellIs" dxfId="362" priority="666" stopIfTrue="1" operator="equal">
      <formula>"売"</formula>
    </cfRule>
  </conditionalFormatting>
  <conditionalFormatting sqref="G15">
    <cfRule type="cellIs" dxfId="361" priority="663" stopIfTrue="1" operator="equal">
      <formula>"買"</formula>
    </cfRule>
    <cfRule type="cellIs" dxfId="360" priority="664" stopIfTrue="1" operator="equal">
      <formula>"売"</formula>
    </cfRule>
  </conditionalFormatting>
  <conditionalFormatting sqref="G15">
    <cfRule type="cellIs" dxfId="359" priority="661" stopIfTrue="1" operator="equal">
      <formula>"買"</formula>
    </cfRule>
    <cfRule type="cellIs" dxfId="358" priority="662" stopIfTrue="1" operator="equal">
      <formula>"売"</formula>
    </cfRule>
  </conditionalFormatting>
  <conditionalFormatting sqref="G15">
    <cfRule type="cellIs" dxfId="357" priority="659" stopIfTrue="1" operator="equal">
      <formula>"買"</formula>
    </cfRule>
    <cfRule type="cellIs" dxfId="356" priority="660" stopIfTrue="1" operator="equal">
      <formula>"売"</formula>
    </cfRule>
  </conditionalFormatting>
  <conditionalFormatting sqref="G9:G15">
    <cfRule type="cellIs" dxfId="355" priority="647" stopIfTrue="1" operator="equal">
      <formula>"買"</formula>
    </cfRule>
    <cfRule type="cellIs" dxfId="354" priority="648" stopIfTrue="1" operator="equal">
      <formula>"売"</formula>
    </cfRule>
  </conditionalFormatting>
  <conditionalFormatting sqref="G9">
    <cfRule type="cellIs" dxfId="353" priority="645" stopIfTrue="1" operator="equal">
      <formula>"買"</formula>
    </cfRule>
    <cfRule type="cellIs" dxfId="352" priority="646" stopIfTrue="1" operator="equal">
      <formula>"売"</formula>
    </cfRule>
  </conditionalFormatting>
  <conditionalFormatting sqref="G10">
    <cfRule type="cellIs" dxfId="351" priority="643" stopIfTrue="1" operator="equal">
      <formula>"買"</formula>
    </cfRule>
    <cfRule type="cellIs" dxfId="350" priority="644" stopIfTrue="1" operator="equal">
      <formula>"売"</formula>
    </cfRule>
  </conditionalFormatting>
  <conditionalFormatting sqref="G11">
    <cfRule type="cellIs" dxfId="349" priority="641" stopIfTrue="1" operator="equal">
      <formula>"買"</formula>
    </cfRule>
    <cfRule type="cellIs" dxfId="348" priority="642" stopIfTrue="1" operator="equal">
      <formula>"売"</formula>
    </cfRule>
  </conditionalFormatting>
  <conditionalFormatting sqref="G13">
    <cfRule type="cellIs" dxfId="347" priority="637" stopIfTrue="1" operator="equal">
      <formula>"買"</formula>
    </cfRule>
    <cfRule type="cellIs" dxfId="346" priority="638" stopIfTrue="1" operator="equal">
      <formula>"売"</formula>
    </cfRule>
  </conditionalFormatting>
  <conditionalFormatting sqref="G14">
    <cfRule type="cellIs" dxfId="345" priority="635" stopIfTrue="1" operator="equal">
      <formula>"買"</formula>
    </cfRule>
    <cfRule type="cellIs" dxfId="344" priority="636" stopIfTrue="1" operator="equal">
      <formula>"売"</formula>
    </cfRule>
  </conditionalFormatting>
  <conditionalFormatting sqref="G15">
    <cfRule type="cellIs" dxfId="343" priority="633" stopIfTrue="1" operator="equal">
      <formula>"買"</formula>
    </cfRule>
    <cfRule type="cellIs" dxfId="342" priority="634" stopIfTrue="1" operator="equal">
      <formula>"売"</formula>
    </cfRule>
  </conditionalFormatting>
  <conditionalFormatting sqref="G12">
    <cfRule type="cellIs" dxfId="341" priority="357" stopIfTrue="1" operator="equal">
      <formula>"買"</formula>
    </cfRule>
    <cfRule type="cellIs" dxfId="340" priority="358" stopIfTrue="1" operator="equal">
      <formula>"売"</formula>
    </cfRule>
  </conditionalFormatting>
  <conditionalFormatting sqref="G12">
    <cfRule type="cellIs" dxfId="339" priority="343" stopIfTrue="1" operator="equal">
      <formula>"買"</formula>
    </cfRule>
    <cfRule type="cellIs" dxfId="338" priority="344" stopIfTrue="1" operator="equal">
      <formula>"売"</formula>
    </cfRule>
  </conditionalFormatting>
  <conditionalFormatting sqref="G12">
    <cfRule type="cellIs" dxfId="337" priority="341" stopIfTrue="1" operator="equal">
      <formula>"買"</formula>
    </cfRule>
    <cfRule type="cellIs" dxfId="336" priority="342" stopIfTrue="1" operator="equal">
      <formula>"売"</formula>
    </cfRule>
  </conditionalFormatting>
  <conditionalFormatting sqref="G12">
    <cfRule type="cellIs" dxfId="335" priority="339" stopIfTrue="1" operator="equal">
      <formula>"買"</formula>
    </cfRule>
    <cfRule type="cellIs" dxfId="334" priority="340" stopIfTrue="1" operator="equal">
      <formula>"売"</formula>
    </cfRule>
  </conditionalFormatting>
  <conditionalFormatting sqref="G13">
    <cfRule type="cellIs" dxfId="333" priority="337" stopIfTrue="1" operator="equal">
      <formula>"買"</formula>
    </cfRule>
    <cfRule type="cellIs" dxfId="332" priority="338" stopIfTrue="1" operator="equal">
      <formula>"売"</formula>
    </cfRule>
  </conditionalFormatting>
  <conditionalFormatting sqref="G12">
    <cfRule type="cellIs" dxfId="331" priority="335" stopIfTrue="1" operator="equal">
      <formula>"買"</formula>
    </cfRule>
    <cfRule type="cellIs" dxfId="330" priority="336" stopIfTrue="1" operator="equal">
      <formula>"売"</formula>
    </cfRule>
  </conditionalFormatting>
  <conditionalFormatting sqref="G13">
    <cfRule type="cellIs" dxfId="329" priority="333" stopIfTrue="1" operator="equal">
      <formula>"買"</formula>
    </cfRule>
    <cfRule type="cellIs" dxfId="328" priority="334" stopIfTrue="1" operator="equal">
      <formula>"売"</formula>
    </cfRule>
  </conditionalFormatting>
  <conditionalFormatting sqref="G12">
    <cfRule type="cellIs" dxfId="327" priority="331" stopIfTrue="1" operator="equal">
      <formula>"買"</formula>
    </cfRule>
    <cfRule type="cellIs" dxfId="326" priority="332" stopIfTrue="1" operator="equal">
      <formula>"売"</formula>
    </cfRule>
  </conditionalFormatting>
  <conditionalFormatting sqref="G13">
    <cfRule type="cellIs" dxfId="325" priority="329" stopIfTrue="1" operator="equal">
      <formula>"買"</formula>
    </cfRule>
    <cfRule type="cellIs" dxfId="324" priority="330" stopIfTrue="1" operator="equal">
      <formula>"売"</formula>
    </cfRule>
  </conditionalFormatting>
  <conditionalFormatting sqref="G12">
    <cfRule type="cellIs" dxfId="323" priority="327" stopIfTrue="1" operator="equal">
      <formula>"買"</formula>
    </cfRule>
    <cfRule type="cellIs" dxfId="322" priority="328" stopIfTrue="1" operator="equal">
      <formula>"売"</formula>
    </cfRule>
  </conditionalFormatting>
  <conditionalFormatting sqref="G13">
    <cfRule type="cellIs" dxfId="321" priority="325" stopIfTrue="1" operator="equal">
      <formula>"買"</formula>
    </cfRule>
    <cfRule type="cellIs" dxfId="320" priority="326" stopIfTrue="1" operator="equal">
      <formula>"売"</formula>
    </cfRule>
  </conditionalFormatting>
  <conditionalFormatting sqref="G13">
    <cfRule type="cellIs" dxfId="319" priority="323" stopIfTrue="1" operator="equal">
      <formula>"買"</formula>
    </cfRule>
    <cfRule type="cellIs" dxfId="318" priority="324" stopIfTrue="1" operator="equal">
      <formula>"売"</formula>
    </cfRule>
  </conditionalFormatting>
  <conditionalFormatting sqref="G14">
    <cfRule type="cellIs" dxfId="317" priority="321" stopIfTrue="1" operator="equal">
      <formula>"買"</formula>
    </cfRule>
    <cfRule type="cellIs" dxfId="316" priority="322" stopIfTrue="1" operator="equal">
      <formula>"売"</formula>
    </cfRule>
  </conditionalFormatting>
  <conditionalFormatting sqref="G12">
    <cfRule type="cellIs" dxfId="315" priority="319" stopIfTrue="1" operator="equal">
      <formula>"買"</formula>
    </cfRule>
    <cfRule type="cellIs" dxfId="314" priority="320" stopIfTrue="1" operator="equal">
      <formula>"売"</formula>
    </cfRule>
  </conditionalFormatting>
  <conditionalFormatting sqref="G12">
    <cfRule type="cellIs" dxfId="313" priority="317" stopIfTrue="1" operator="equal">
      <formula>"買"</formula>
    </cfRule>
    <cfRule type="cellIs" dxfId="312" priority="318" stopIfTrue="1" operator="equal">
      <formula>"売"</formula>
    </cfRule>
  </conditionalFormatting>
  <conditionalFormatting sqref="G13">
    <cfRule type="cellIs" dxfId="311" priority="315" stopIfTrue="1" operator="equal">
      <formula>"買"</formula>
    </cfRule>
    <cfRule type="cellIs" dxfId="310" priority="316" stopIfTrue="1" operator="equal">
      <formula>"売"</formula>
    </cfRule>
  </conditionalFormatting>
  <conditionalFormatting sqref="G14">
    <cfRule type="cellIs" dxfId="309" priority="313" stopIfTrue="1" operator="equal">
      <formula>"買"</formula>
    </cfRule>
    <cfRule type="cellIs" dxfId="308" priority="314" stopIfTrue="1" operator="equal">
      <formula>"売"</formula>
    </cfRule>
  </conditionalFormatting>
  <conditionalFormatting sqref="G12">
    <cfRule type="cellIs" dxfId="307" priority="311" stopIfTrue="1" operator="equal">
      <formula>"買"</formula>
    </cfRule>
    <cfRule type="cellIs" dxfId="306" priority="312" stopIfTrue="1" operator="equal">
      <formula>"売"</formula>
    </cfRule>
  </conditionalFormatting>
  <conditionalFormatting sqref="G13">
    <cfRule type="cellIs" dxfId="305" priority="309" stopIfTrue="1" operator="equal">
      <formula>"買"</formula>
    </cfRule>
    <cfRule type="cellIs" dxfId="304" priority="310" stopIfTrue="1" operator="equal">
      <formula>"売"</formula>
    </cfRule>
  </conditionalFormatting>
  <conditionalFormatting sqref="G12">
    <cfRule type="cellIs" dxfId="303" priority="307" stopIfTrue="1" operator="equal">
      <formula>"買"</formula>
    </cfRule>
    <cfRule type="cellIs" dxfId="302" priority="308" stopIfTrue="1" operator="equal">
      <formula>"売"</formula>
    </cfRule>
  </conditionalFormatting>
  <conditionalFormatting sqref="G13">
    <cfRule type="cellIs" dxfId="301" priority="305" stopIfTrue="1" operator="equal">
      <formula>"買"</formula>
    </cfRule>
    <cfRule type="cellIs" dxfId="300" priority="306" stopIfTrue="1" operator="equal">
      <formula>"売"</formula>
    </cfRule>
  </conditionalFormatting>
  <conditionalFormatting sqref="G13">
    <cfRule type="cellIs" dxfId="299" priority="303" stopIfTrue="1" operator="equal">
      <formula>"買"</formula>
    </cfRule>
    <cfRule type="cellIs" dxfId="298" priority="304" stopIfTrue="1" operator="equal">
      <formula>"売"</formula>
    </cfRule>
  </conditionalFormatting>
  <conditionalFormatting sqref="G14">
    <cfRule type="cellIs" dxfId="297" priority="301" stopIfTrue="1" operator="equal">
      <formula>"買"</formula>
    </cfRule>
    <cfRule type="cellIs" dxfId="296" priority="302" stopIfTrue="1" operator="equal">
      <formula>"売"</formula>
    </cfRule>
  </conditionalFormatting>
  <conditionalFormatting sqref="G12">
    <cfRule type="cellIs" dxfId="295" priority="299" stopIfTrue="1" operator="equal">
      <formula>"買"</formula>
    </cfRule>
    <cfRule type="cellIs" dxfId="294" priority="300" stopIfTrue="1" operator="equal">
      <formula>"売"</formula>
    </cfRule>
  </conditionalFormatting>
  <conditionalFormatting sqref="G12">
    <cfRule type="cellIs" dxfId="293" priority="297" stopIfTrue="1" operator="equal">
      <formula>"買"</formula>
    </cfRule>
    <cfRule type="cellIs" dxfId="292" priority="298" stopIfTrue="1" operator="equal">
      <formula>"売"</formula>
    </cfRule>
  </conditionalFormatting>
  <conditionalFormatting sqref="G13">
    <cfRule type="cellIs" dxfId="291" priority="295" stopIfTrue="1" operator="equal">
      <formula>"買"</formula>
    </cfRule>
    <cfRule type="cellIs" dxfId="290" priority="296" stopIfTrue="1" operator="equal">
      <formula>"売"</formula>
    </cfRule>
  </conditionalFormatting>
  <conditionalFormatting sqref="G14">
    <cfRule type="cellIs" dxfId="289" priority="293" stopIfTrue="1" operator="equal">
      <formula>"買"</formula>
    </cfRule>
    <cfRule type="cellIs" dxfId="288" priority="294" stopIfTrue="1" operator="equal">
      <formula>"売"</formula>
    </cfRule>
  </conditionalFormatting>
  <conditionalFormatting sqref="G13">
    <cfRule type="cellIs" dxfId="287" priority="291" stopIfTrue="1" operator="equal">
      <formula>"買"</formula>
    </cfRule>
    <cfRule type="cellIs" dxfId="286" priority="292" stopIfTrue="1" operator="equal">
      <formula>"売"</formula>
    </cfRule>
  </conditionalFormatting>
  <conditionalFormatting sqref="G14">
    <cfRule type="cellIs" dxfId="285" priority="289" stopIfTrue="1" operator="equal">
      <formula>"買"</formula>
    </cfRule>
    <cfRule type="cellIs" dxfId="284" priority="290" stopIfTrue="1" operator="equal">
      <formula>"売"</formula>
    </cfRule>
  </conditionalFormatting>
  <conditionalFormatting sqref="G12">
    <cfRule type="cellIs" dxfId="283" priority="287" stopIfTrue="1" operator="equal">
      <formula>"買"</formula>
    </cfRule>
    <cfRule type="cellIs" dxfId="282" priority="288" stopIfTrue="1" operator="equal">
      <formula>"売"</formula>
    </cfRule>
  </conditionalFormatting>
  <conditionalFormatting sqref="G12">
    <cfRule type="cellIs" dxfId="281" priority="285" stopIfTrue="1" operator="equal">
      <formula>"買"</formula>
    </cfRule>
    <cfRule type="cellIs" dxfId="280" priority="286" stopIfTrue="1" operator="equal">
      <formula>"売"</formula>
    </cfRule>
  </conditionalFormatting>
  <conditionalFormatting sqref="G13">
    <cfRule type="cellIs" dxfId="279" priority="283" stopIfTrue="1" operator="equal">
      <formula>"買"</formula>
    </cfRule>
    <cfRule type="cellIs" dxfId="278" priority="284" stopIfTrue="1" operator="equal">
      <formula>"売"</formula>
    </cfRule>
  </conditionalFormatting>
  <conditionalFormatting sqref="G14">
    <cfRule type="cellIs" dxfId="277" priority="281" stopIfTrue="1" operator="equal">
      <formula>"買"</formula>
    </cfRule>
    <cfRule type="cellIs" dxfId="276" priority="282" stopIfTrue="1" operator="equal">
      <formula>"売"</formula>
    </cfRule>
  </conditionalFormatting>
  <conditionalFormatting sqref="G14">
    <cfRule type="cellIs" dxfId="275" priority="279" stopIfTrue="1" operator="equal">
      <formula>"買"</formula>
    </cfRule>
    <cfRule type="cellIs" dxfId="274" priority="280" stopIfTrue="1" operator="equal">
      <formula>"売"</formula>
    </cfRule>
  </conditionalFormatting>
  <conditionalFormatting sqref="G15">
    <cfRule type="cellIs" dxfId="273" priority="277" stopIfTrue="1" operator="equal">
      <formula>"買"</formula>
    </cfRule>
    <cfRule type="cellIs" dxfId="272" priority="278" stopIfTrue="1" operator="equal">
      <formula>"売"</formula>
    </cfRule>
  </conditionalFormatting>
  <conditionalFormatting sqref="G12">
    <cfRule type="cellIs" dxfId="271" priority="275" stopIfTrue="1" operator="equal">
      <formula>"買"</formula>
    </cfRule>
    <cfRule type="cellIs" dxfId="270" priority="276" stopIfTrue="1" operator="equal">
      <formula>"売"</formula>
    </cfRule>
  </conditionalFormatting>
  <conditionalFormatting sqref="G13">
    <cfRule type="cellIs" dxfId="269" priority="273" stopIfTrue="1" operator="equal">
      <formula>"買"</formula>
    </cfRule>
    <cfRule type="cellIs" dxfId="268" priority="274" stopIfTrue="1" operator="equal">
      <formula>"売"</formula>
    </cfRule>
  </conditionalFormatting>
  <conditionalFormatting sqref="G12">
    <cfRule type="cellIs" dxfId="267" priority="271" stopIfTrue="1" operator="equal">
      <formula>"買"</formula>
    </cfRule>
    <cfRule type="cellIs" dxfId="266" priority="272" stopIfTrue="1" operator="equal">
      <formula>"売"</formula>
    </cfRule>
  </conditionalFormatting>
  <conditionalFormatting sqref="G13">
    <cfRule type="cellIs" dxfId="265" priority="269" stopIfTrue="1" operator="equal">
      <formula>"買"</formula>
    </cfRule>
    <cfRule type="cellIs" dxfId="264" priority="270" stopIfTrue="1" operator="equal">
      <formula>"売"</formula>
    </cfRule>
  </conditionalFormatting>
  <conditionalFormatting sqref="G14">
    <cfRule type="cellIs" dxfId="263" priority="267" stopIfTrue="1" operator="equal">
      <formula>"買"</formula>
    </cfRule>
    <cfRule type="cellIs" dxfId="262" priority="268" stopIfTrue="1" operator="equal">
      <formula>"売"</formula>
    </cfRule>
  </conditionalFormatting>
  <conditionalFormatting sqref="G15">
    <cfRule type="cellIs" dxfId="261" priority="265" stopIfTrue="1" operator="equal">
      <formula>"買"</formula>
    </cfRule>
    <cfRule type="cellIs" dxfId="260" priority="266" stopIfTrue="1" operator="equal">
      <formula>"売"</formula>
    </cfRule>
  </conditionalFormatting>
  <conditionalFormatting sqref="G12">
    <cfRule type="cellIs" dxfId="259" priority="263" stopIfTrue="1" operator="equal">
      <formula>"買"</formula>
    </cfRule>
    <cfRule type="cellIs" dxfId="258" priority="264" stopIfTrue="1" operator="equal">
      <formula>"売"</formula>
    </cfRule>
  </conditionalFormatting>
  <conditionalFormatting sqref="G12">
    <cfRule type="cellIs" dxfId="257" priority="261" stopIfTrue="1" operator="equal">
      <formula>"買"</formula>
    </cfRule>
    <cfRule type="cellIs" dxfId="256" priority="262" stopIfTrue="1" operator="equal">
      <formula>"売"</formula>
    </cfRule>
  </conditionalFormatting>
  <conditionalFormatting sqref="G13">
    <cfRule type="cellIs" dxfId="255" priority="259" stopIfTrue="1" operator="equal">
      <formula>"買"</formula>
    </cfRule>
    <cfRule type="cellIs" dxfId="254" priority="260" stopIfTrue="1" operator="equal">
      <formula>"売"</formula>
    </cfRule>
  </conditionalFormatting>
  <conditionalFormatting sqref="G13">
    <cfRule type="cellIs" dxfId="253" priority="257" stopIfTrue="1" operator="equal">
      <formula>"買"</formula>
    </cfRule>
    <cfRule type="cellIs" dxfId="252" priority="258" stopIfTrue="1" operator="equal">
      <formula>"売"</formula>
    </cfRule>
  </conditionalFormatting>
  <conditionalFormatting sqref="G13">
    <cfRule type="cellIs" dxfId="251" priority="255" stopIfTrue="1" operator="equal">
      <formula>"買"</formula>
    </cfRule>
    <cfRule type="cellIs" dxfId="250" priority="256" stopIfTrue="1" operator="equal">
      <formula>"売"</formula>
    </cfRule>
  </conditionalFormatting>
  <conditionalFormatting sqref="G13">
    <cfRule type="cellIs" dxfId="249" priority="253" stopIfTrue="1" operator="equal">
      <formula>"買"</formula>
    </cfRule>
    <cfRule type="cellIs" dxfId="248" priority="254" stopIfTrue="1" operator="equal">
      <formula>"売"</formula>
    </cfRule>
  </conditionalFormatting>
  <conditionalFormatting sqref="G13">
    <cfRule type="cellIs" dxfId="247" priority="251" stopIfTrue="1" operator="equal">
      <formula>"買"</formula>
    </cfRule>
    <cfRule type="cellIs" dxfId="246" priority="252" stopIfTrue="1" operator="equal">
      <formula>"売"</formula>
    </cfRule>
  </conditionalFormatting>
  <conditionalFormatting sqref="G13">
    <cfRule type="cellIs" dxfId="245" priority="249" stopIfTrue="1" operator="equal">
      <formula>"買"</formula>
    </cfRule>
    <cfRule type="cellIs" dxfId="244" priority="250" stopIfTrue="1" operator="equal">
      <formula>"売"</formula>
    </cfRule>
  </conditionalFormatting>
  <conditionalFormatting sqref="G13">
    <cfRule type="cellIs" dxfId="243" priority="247" stopIfTrue="1" operator="equal">
      <formula>"買"</formula>
    </cfRule>
    <cfRule type="cellIs" dxfId="242" priority="248" stopIfTrue="1" operator="equal">
      <formula>"売"</formula>
    </cfRule>
  </conditionalFormatting>
  <conditionalFormatting sqref="G14">
    <cfRule type="cellIs" dxfId="241" priority="245" stopIfTrue="1" operator="equal">
      <formula>"買"</formula>
    </cfRule>
    <cfRule type="cellIs" dxfId="240" priority="246" stopIfTrue="1" operator="equal">
      <formula>"売"</formula>
    </cfRule>
  </conditionalFormatting>
  <conditionalFormatting sqref="G14">
    <cfRule type="cellIs" dxfId="239" priority="243" stopIfTrue="1" operator="equal">
      <formula>"買"</formula>
    </cfRule>
    <cfRule type="cellIs" dxfId="238" priority="244" stopIfTrue="1" operator="equal">
      <formula>"売"</formula>
    </cfRule>
  </conditionalFormatting>
  <conditionalFormatting sqref="G14">
    <cfRule type="cellIs" dxfId="237" priority="241" stopIfTrue="1" operator="equal">
      <formula>"買"</formula>
    </cfRule>
    <cfRule type="cellIs" dxfId="236" priority="242" stopIfTrue="1" operator="equal">
      <formula>"売"</formula>
    </cfRule>
  </conditionalFormatting>
  <conditionalFormatting sqref="G14">
    <cfRule type="cellIs" dxfId="235" priority="239" stopIfTrue="1" operator="equal">
      <formula>"買"</formula>
    </cfRule>
    <cfRule type="cellIs" dxfId="234" priority="240" stopIfTrue="1" operator="equal">
      <formula>"売"</formula>
    </cfRule>
  </conditionalFormatting>
  <conditionalFormatting sqref="G14">
    <cfRule type="cellIs" dxfId="233" priority="237" stopIfTrue="1" operator="equal">
      <formula>"買"</formula>
    </cfRule>
    <cfRule type="cellIs" dxfId="232" priority="238" stopIfTrue="1" operator="equal">
      <formula>"売"</formula>
    </cfRule>
  </conditionalFormatting>
  <conditionalFormatting sqref="G15">
    <cfRule type="cellIs" dxfId="231" priority="235" stopIfTrue="1" operator="equal">
      <formula>"買"</formula>
    </cfRule>
    <cfRule type="cellIs" dxfId="230" priority="236" stopIfTrue="1" operator="equal">
      <formula>"売"</formula>
    </cfRule>
  </conditionalFormatting>
  <conditionalFormatting sqref="G15">
    <cfRule type="cellIs" dxfId="229" priority="233" stopIfTrue="1" operator="equal">
      <formula>"買"</formula>
    </cfRule>
    <cfRule type="cellIs" dxfId="228" priority="234" stopIfTrue="1" operator="equal">
      <formula>"売"</formula>
    </cfRule>
  </conditionalFormatting>
  <conditionalFormatting sqref="G12">
    <cfRule type="cellIs" dxfId="227" priority="231" stopIfTrue="1" operator="equal">
      <formula>"買"</formula>
    </cfRule>
    <cfRule type="cellIs" dxfId="226" priority="232" stopIfTrue="1" operator="equal">
      <formula>"売"</formula>
    </cfRule>
  </conditionalFormatting>
  <conditionalFormatting sqref="G13">
    <cfRule type="cellIs" dxfId="225" priority="229" stopIfTrue="1" operator="equal">
      <formula>"買"</formula>
    </cfRule>
    <cfRule type="cellIs" dxfId="224" priority="230" stopIfTrue="1" operator="equal">
      <formula>"売"</formula>
    </cfRule>
  </conditionalFormatting>
  <conditionalFormatting sqref="G14">
    <cfRule type="cellIs" dxfId="223" priority="227" stopIfTrue="1" operator="equal">
      <formula>"買"</formula>
    </cfRule>
    <cfRule type="cellIs" dxfId="222" priority="228" stopIfTrue="1" operator="equal">
      <formula>"売"</formula>
    </cfRule>
  </conditionalFormatting>
  <conditionalFormatting sqref="G15">
    <cfRule type="cellIs" dxfId="221" priority="225" stopIfTrue="1" operator="equal">
      <formula>"買"</formula>
    </cfRule>
    <cfRule type="cellIs" dxfId="220" priority="226" stopIfTrue="1" operator="equal">
      <formula>"売"</formula>
    </cfRule>
  </conditionalFormatting>
  <conditionalFormatting sqref="G16:G17">
    <cfRule type="cellIs" dxfId="219" priority="221" stopIfTrue="1" operator="equal">
      <formula>"買"</formula>
    </cfRule>
    <cfRule type="cellIs" dxfId="218" priority="222" stopIfTrue="1" operator="equal">
      <formula>"売"</formula>
    </cfRule>
  </conditionalFormatting>
  <conditionalFormatting sqref="G16:G17">
    <cfRule type="cellIs" dxfId="217" priority="219" stopIfTrue="1" operator="equal">
      <formula>"買"</formula>
    </cfRule>
    <cfRule type="cellIs" dxfId="216" priority="220" stopIfTrue="1" operator="equal">
      <formula>"売"</formula>
    </cfRule>
  </conditionalFormatting>
  <conditionalFormatting sqref="G16">
    <cfRule type="cellIs" dxfId="215" priority="217" stopIfTrue="1" operator="equal">
      <formula>"買"</formula>
    </cfRule>
    <cfRule type="cellIs" dxfId="214" priority="218" stopIfTrue="1" operator="equal">
      <formula>"売"</formula>
    </cfRule>
  </conditionalFormatting>
  <conditionalFormatting sqref="G17">
    <cfRule type="cellIs" dxfId="213" priority="215" stopIfTrue="1" operator="equal">
      <formula>"買"</formula>
    </cfRule>
    <cfRule type="cellIs" dxfId="212" priority="216" stopIfTrue="1" operator="equal">
      <formula>"売"</formula>
    </cfRule>
  </conditionalFormatting>
  <conditionalFormatting sqref="G18:G19">
    <cfRule type="cellIs" dxfId="211" priority="211" stopIfTrue="1" operator="equal">
      <formula>"買"</formula>
    </cfRule>
    <cfRule type="cellIs" dxfId="210" priority="212" stopIfTrue="1" operator="equal">
      <formula>"売"</formula>
    </cfRule>
  </conditionalFormatting>
  <conditionalFormatting sqref="G18:G19">
    <cfRule type="cellIs" dxfId="209" priority="209" stopIfTrue="1" operator="equal">
      <formula>"買"</formula>
    </cfRule>
    <cfRule type="cellIs" dxfId="208" priority="210" stopIfTrue="1" operator="equal">
      <formula>"売"</formula>
    </cfRule>
  </conditionalFormatting>
  <conditionalFormatting sqref="G18">
    <cfRule type="cellIs" dxfId="207" priority="207" stopIfTrue="1" operator="equal">
      <formula>"買"</formula>
    </cfRule>
    <cfRule type="cellIs" dxfId="206" priority="208" stopIfTrue="1" operator="equal">
      <formula>"売"</formula>
    </cfRule>
  </conditionalFormatting>
  <conditionalFormatting sqref="G19">
    <cfRule type="cellIs" dxfId="205" priority="205" stopIfTrue="1" operator="equal">
      <formula>"買"</formula>
    </cfRule>
    <cfRule type="cellIs" dxfId="204" priority="206" stopIfTrue="1" operator="equal">
      <formula>"売"</formula>
    </cfRule>
  </conditionalFormatting>
  <conditionalFormatting sqref="G20:G24">
    <cfRule type="cellIs" dxfId="203" priority="201" stopIfTrue="1" operator="equal">
      <formula>"買"</formula>
    </cfRule>
    <cfRule type="cellIs" dxfId="202" priority="202" stopIfTrue="1" operator="equal">
      <formula>"売"</formula>
    </cfRule>
  </conditionalFormatting>
  <conditionalFormatting sqref="G20">
    <cfRule type="cellIs" dxfId="201" priority="199" stopIfTrue="1" operator="equal">
      <formula>"買"</formula>
    </cfRule>
    <cfRule type="cellIs" dxfId="200" priority="200" stopIfTrue="1" operator="equal">
      <formula>"売"</formula>
    </cfRule>
  </conditionalFormatting>
  <conditionalFormatting sqref="G20">
    <cfRule type="cellIs" dxfId="199" priority="197" stopIfTrue="1" operator="equal">
      <formula>"買"</formula>
    </cfRule>
    <cfRule type="cellIs" dxfId="198" priority="198" stopIfTrue="1" operator="equal">
      <formula>"売"</formula>
    </cfRule>
  </conditionalFormatting>
  <conditionalFormatting sqref="G21:G24">
    <cfRule type="cellIs" dxfId="197" priority="195" stopIfTrue="1" operator="equal">
      <formula>"買"</formula>
    </cfRule>
    <cfRule type="cellIs" dxfId="196" priority="196" stopIfTrue="1" operator="equal">
      <formula>"売"</formula>
    </cfRule>
  </conditionalFormatting>
  <conditionalFormatting sqref="G24">
    <cfRule type="cellIs" dxfId="195" priority="193" stopIfTrue="1" operator="equal">
      <formula>"買"</formula>
    </cfRule>
    <cfRule type="cellIs" dxfId="194" priority="194" stopIfTrue="1" operator="equal">
      <formula>"売"</formula>
    </cfRule>
  </conditionalFormatting>
  <conditionalFormatting sqref="G21">
    <cfRule type="cellIs" dxfId="193" priority="191" stopIfTrue="1" operator="equal">
      <formula>"買"</formula>
    </cfRule>
    <cfRule type="cellIs" dxfId="192" priority="192" stopIfTrue="1" operator="equal">
      <formula>"売"</formula>
    </cfRule>
  </conditionalFormatting>
  <conditionalFormatting sqref="G22">
    <cfRule type="cellIs" dxfId="191" priority="189" stopIfTrue="1" operator="equal">
      <formula>"買"</formula>
    </cfRule>
    <cfRule type="cellIs" dxfId="190" priority="190" stopIfTrue="1" operator="equal">
      <formula>"売"</formula>
    </cfRule>
  </conditionalFormatting>
  <conditionalFormatting sqref="G23">
    <cfRule type="cellIs" dxfId="189" priority="187" stopIfTrue="1" operator="equal">
      <formula>"買"</formula>
    </cfRule>
    <cfRule type="cellIs" dxfId="188" priority="188" stopIfTrue="1" operator="equal">
      <formula>"売"</formula>
    </cfRule>
  </conditionalFormatting>
  <conditionalFormatting sqref="G21">
    <cfRule type="cellIs" dxfId="187" priority="185" stopIfTrue="1" operator="equal">
      <formula>"買"</formula>
    </cfRule>
    <cfRule type="cellIs" dxfId="186" priority="186" stopIfTrue="1" operator="equal">
      <formula>"売"</formula>
    </cfRule>
  </conditionalFormatting>
  <conditionalFormatting sqref="G22">
    <cfRule type="cellIs" dxfId="185" priority="183" stopIfTrue="1" operator="equal">
      <formula>"買"</formula>
    </cfRule>
    <cfRule type="cellIs" dxfId="184" priority="184" stopIfTrue="1" operator="equal">
      <formula>"売"</formula>
    </cfRule>
  </conditionalFormatting>
  <conditionalFormatting sqref="G23">
    <cfRule type="cellIs" dxfId="183" priority="181" stopIfTrue="1" operator="equal">
      <formula>"買"</formula>
    </cfRule>
    <cfRule type="cellIs" dxfId="182" priority="182" stopIfTrue="1" operator="equal">
      <formula>"売"</formula>
    </cfRule>
  </conditionalFormatting>
  <conditionalFormatting sqref="G24">
    <cfRule type="cellIs" dxfId="181" priority="179" stopIfTrue="1" operator="equal">
      <formula>"買"</formula>
    </cfRule>
    <cfRule type="cellIs" dxfId="180" priority="180" stopIfTrue="1" operator="equal">
      <formula>"売"</formula>
    </cfRule>
  </conditionalFormatting>
  <conditionalFormatting sqref="G23">
    <cfRule type="cellIs" dxfId="179" priority="177" stopIfTrue="1" operator="equal">
      <formula>"買"</formula>
    </cfRule>
    <cfRule type="cellIs" dxfId="178" priority="178" stopIfTrue="1" operator="equal">
      <formula>"売"</formula>
    </cfRule>
  </conditionalFormatting>
  <conditionalFormatting sqref="G24">
    <cfRule type="cellIs" dxfId="177" priority="175" stopIfTrue="1" operator="equal">
      <formula>"買"</formula>
    </cfRule>
    <cfRule type="cellIs" dxfId="176" priority="176" stopIfTrue="1" operator="equal">
      <formula>"売"</formula>
    </cfRule>
  </conditionalFormatting>
  <conditionalFormatting sqref="G23">
    <cfRule type="cellIs" dxfId="175" priority="173" stopIfTrue="1" operator="equal">
      <formula>"買"</formula>
    </cfRule>
    <cfRule type="cellIs" dxfId="174" priority="174" stopIfTrue="1" operator="equal">
      <formula>"売"</formula>
    </cfRule>
  </conditionalFormatting>
  <conditionalFormatting sqref="G24">
    <cfRule type="cellIs" dxfId="173" priority="171" stopIfTrue="1" operator="equal">
      <formula>"買"</formula>
    </cfRule>
    <cfRule type="cellIs" dxfId="172" priority="172" stopIfTrue="1" operator="equal">
      <formula>"売"</formula>
    </cfRule>
  </conditionalFormatting>
  <conditionalFormatting sqref="G22">
    <cfRule type="cellIs" dxfId="171" priority="169" stopIfTrue="1" operator="equal">
      <formula>"買"</formula>
    </cfRule>
    <cfRule type="cellIs" dxfId="170" priority="170" stopIfTrue="1" operator="equal">
      <formula>"売"</formula>
    </cfRule>
  </conditionalFormatting>
  <conditionalFormatting sqref="G22">
    <cfRule type="cellIs" dxfId="169" priority="167" stopIfTrue="1" operator="equal">
      <formula>"買"</formula>
    </cfRule>
    <cfRule type="cellIs" dxfId="168" priority="168" stopIfTrue="1" operator="equal">
      <formula>"売"</formula>
    </cfRule>
  </conditionalFormatting>
  <conditionalFormatting sqref="G21">
    <cfRule type="cellIs" dxfId="167" priority="165" stopIfTrue="1" operator="equal">
      <formula>"買"</formula>
    </cfRule>
    <cfRule type="cellIs" dxfId="166" priority="166" stopIfTrue="1" operator="equal">
      <formula>"売"</formula>
    </cfRule>
  </conditionalFormatting>
  <conditionalFormatting sqref="G24">
    <cfRule type="cellIs" dxfId="165" priority="163" stopIfTrue="1" operator="equal">
      <formula>"買"</formula>
    </cfRule>
    <cfRule type="cellIs" dxfId="164" priority="164" stopIfTrue="1" operator="equal">
      <formula>"売"</formula>
    </cfRule>
  </conditionalFormatting>
  <conditionalFormatting sqref="G24">
    <cfRule type="cellIs" dxfId="163" priority="161" stopIfTrue="1" operator="equal">
      <formula>"買"</formula>
    </cfRule>
    <cfRule type="cellIs" dxfId="162" priority="162" stopIfTrue="1" operator="equal">
      <formula>"売"</formula>
    </cfRule>
  </conditionalFormatting>
  <conditionalFormatting sqref="G24">
    <cfRule type="cellIs" dxfId="161" priority="159" stopIfTrue="1" operator="equal">
      <formula>"買"</formula>
    </cfRule>
    <cfRule type="cellIs" dxfId="160" priority="160" stopIfTrue="1" operator="equal">
      <formula>"売"</formula>
    </cfRule>
  </conditionalFormatting>
  <conditionalFormatting sqref="G24">
    <cfRule type="cellIs" dxfId="159" priority="157" stopIfTrue="1" operator="equal">
      <formula>"買"</formula>
    </cfRule>
    <cfRule type="cellIs" dxfId="158" priority="158" stopIfTrue="1" operator="equal">
      <formula>"売"</formula>
    </cfRule>
  </conditionalFormatting>
  <conditionalFormatting sqref="G23">
    <cfRule type="cellIs" dxfId="157" priority="155" stopIfTrue="1" operator="equal">
      <formula>"買"</formula>
    </cfRule>
    <cfRule type="cellIs" dxfId="156" priority="156" stopIfTrue="1" operator="equal">
      <formula>"売"</formula>
    </cfRule>
  </conditionalFormatting>
  <conditionalFormatting sqref="G24">
    <cfRule type="cellIs" dxfId="155" priority="153" stopIfTrue="1" operator="equal">
      <formula>"買"</formula>
    </cfRule>
    <cfRule type="cellIs" dxfId="154" priority="154" stopIfTrue="1" operator="equal">
      <formula>"売"</formula>
    </cfRule>
  </conditionalFormatting>
  <conditionalFormatting sqref="G24">
    <cfRule type="cellIs" dxfId="153" priority="151" stopIfTrue="1" operator="equal">
      <formula>"買"</formula>
    </cfRule>
    <cfRule type="cellIs" dxfId="152" priority="152" stopIfTrue="1" operator="equal">
      <formula>"売"</formula>
    </cfRule>
  </conditionalFormatting>
  <conditionalFormatting sqref="G21">
    <cfRule type="cellIs" dxfId="151" priority="149" stopIfTrue="1" operator="equal">
      <formula>"買"</formula>
    </cfRule>
    <cfRule type="cellIs" dxfId="150" priority="150" stopIfTrue="1" operator="equal">
      <formula>"売"</formula>
    </cfRule>
  </conditionalFormatting>
  <conditionalFormatting sqref="G21">
    <cfRule type="cellIs" dxfId="149" priority="147" stopIfTrue="1" operator="equal">
      <formula>"買"</formula>
    </cfRule>
    <cfRule type="cellIs" dxfId="148" priority="148" stopIfTrue="1" operator="equal">
      <formula>"売"</formula>
    </cfRule>
  </conditionalFormatting>
  <conditionalFormatting sqref="G21">
    <cfRule type="cellIs" dxfId="147" priority="145" stopIfTrue="1" operator="equal">
      <formula>"買"</formula>
    </cfRule>
    <cfRule type="cellIs" dxfId="146" priority="146" stopIfTrue="1" operator="equal">
      <formula>"売"</formula>
    </cfRule>
  </conditionalFormatting>
  <conditionalFormatting sqref="G21">
    <cfRule type="cellIs" dxfId="145" priority="143" stopIfTrue="1" operator="equal">
      <formula>"買"</formula>
    </cfRule>
    <cfRule type="cellIs" dxfId="144" priority="144" stopIfTrue="1" operator="equal">
      <formula>"売"</formula>
    </cfRule>
  </conditionalFormatting>
  <conditionalFormatting sqref="G22">
    <cfRule type="cellIs" dxfId="143" priority="141" stopIfTrue="1" operator="equal">
      <formula>"買"</formula>
    </cfRule>
    <cfRule type="cellIs" dxfId="142" priority="142" stopIfTrue="1" operator="equal">
      <formula>"売"</formula>
    </cfRule>
  </conditionalFormatting>
  <conditionalFormatting sqref="G22">
    <cfRule type="cellIs" dxfId="141" priority="139" stopIfTrue="1" operator="equal">
      <formula>"買"</formula>
    </cfRule>
    <cfRule type="cellIs" dxfId="140" priority="140" stopIfTrue="1" operator="equal">
      <formula>"売"</formula>
    </cfRule>
  </conditionalFormatting>
  <conditionalFormatting sqref="G22">
    <cfRule type="cellIs" dxfId="139" priority="137" stopIfTrue="1" operator="equal">
      <formula>"買"</formula>
    </cfRule>
    <cfRule type="cellIs" dxfId="138" priority="138" stopIfTrue="1" operator="equal">
      <formula>"売"</formula>
    </cfRule>
  </conditionalFormatting>
  <conditionalFormatting sqref="G23">
    <cfRule type="cellIs" dxfId="137" priority="135" stopIfTrue="1" operator="equal">
      <formula>"買"</formula>
    </cfRule>
    <cfRule type="cellIs" dxfId="136" priority="136" stopIfTrue="1" operator="equal">
      <formula>"売"</formula>
    </cfRule>
  </conditionalFormatting>
  <conditionalFormatting sqref="G22">
    <cfRule type="cellIs" dxfId="135" priority="133" stopIfTrue="1" operator="equal">
      <formula>"買"</formula>
    </cfRule>
    <cfRule type="cellIs" dxfId="134" priority="134" stopIfTrue="1" operator="equal">
      <formula>"売"</formula>
    </cfRule>
  </conditionalFormatting>
  <conditionalFormatting sqref="G23">
    <cfRule type="cellIs" dxfId="133" priority="131" stopIfTrue="1" operator="equal">
      <formula>"買"</formula>
    </cfRule>
    <cfRule type="cellIs" dxfId="132" priority="132" stopIfTrue="1" operator="equal">
      <formula>"売"</formula>
    </cfRule>
  </conditionalFormatting>
  <conditionalFormatting sqref="G22">
    <cfRule type="cellIs" dxfId="131" priority="129" stopIfTrue="1" operator="equal">
      <formula>"買"</formula>
    </cfRule>
    <cfRule type="cellIs" dxfId="130" priority="130" stopIfTrue="1" operator="equal">
      <formula>"売"</formula>
    </cfRule>
  </conditionalFormatting>
  <conditionalFormatting sqref="G23">
    <cfRule type="cellIs" dxfId="129" priority="127" stopIfTrue="1" operator="equal">
      <formula>"買"</formula>
    </cfRule>
    <cfRule type="cellIs" dxfId="128" priority="128" stopIfTrue="1" operator="equal">
      <formula>"売"</formula>
    </cfRule>
  </conditionalFormatting>
  <conditionalFormatting sqref="G22">
    <cfRule type="cellIs" dxfId="127" priority="125" stopIfTrue="1" operator="equal">
      <formula>"買"</formula>
    </cfRule>
    <cfRule type="cellIs" dxfId="126" priority="126" stopIfTrue="1" operator="equal">
      <formula>"売"</formula>
    </cfRule>
  </conditionalFormatting>
  <conditionalFormatting sqref="G23">
    <cfRule type="cellIs" dxfId="125" priority="123" stopIfTrue="1" operator="equal">
      <formula>"買"</formula>
    </cfRule>
    <cfRule type="cellIs" dxfId="124" priority="124" stopIfTrue="1" operator="equal">
      <formula>"売"</formula>
    </cfRule>
  </conditionalFormatting>
  <conditionalFormatting sqref="G23">
    <cfRule type="cellIs" dxfId="123" priority="121" stopIfTrue="1" operator="equal">
      <formula>"買"</formula>
    </cfRule>
    <cfRule type="cellIs" dxfId="122" priority="122" stopIfTrue="1" operator="equal">
      <formula>"売"</formula>
    </cfRule>
  </conditionalFormatting>
  <conditionalFormatting sqref="G24">
    <cfRule type="cellIs" dxfId="121" priority="119" stopIfTrue="1" operator="equal">
      <formula>"買"</formula>
    </cfRule>
    <cfRule type="cellIs" dxfId="120" priority="120" stopIfTrue="1" operator="equal">
      <formula>"売"</formula>
    </cfRule>
  </conditionalFormatting>
  <conditionalFormatting sqref="G22">
    <cfRule type="cellIs" dxfId="119" priority="117" stopIfTrue="1" operator="equal">
      <formula>"買"</formula>
    </cfRule>
    <cfRule type="cellIs" dxfId="118" priority="118" stopIfTrue="1" operator="equal">
      <formula>"売"</formula>
    </cfRule>
  </conditionalFormatting>
  <conditionalFormatting sqref="G22">
    <cfRule type="cellIs" dxfId="117" priority="115" stopIfTrue="1" operator="equal">
      <formula>"買"</formula>
    </cfRule>
    <cfRule type="cellIs" dxfId="116" priority="116" stopIfTrue="1" operator="equal">
      <formula>"売"</formula>
    </cfRule>
  </conditionalFormatting>
  <conditionalFormatting sqref="G23">
    <cfRule type="cellIs" dxfId="115" priority="113" stopIfTrue="1" operator="equal">
      <formula>"買"</formula>
    </cfRule>
    <cfRule type="cellIs" dxfId="114" priority="114" stopIfTrue="1" operator="equal">
      <formula>"売"</formula>
    </cfRule>
  </conditionalFormatting>
  <conditionalFormatting sqref="G24">
    <cfRule type="cellIs" dxfId="113" priority="111" stopIfTrue="1" operator="equal">
      <formula>"買"</formula>
    </cfRule>
    <cfRule type="cellIs" dxfId="112" priority="112" stopIfTrue="1" operator="equal">
      <formula>"売"</formula>
    </cfRule>
  </conditionalFormatting>
  <conditionalFormatting sqref="G22">
    <cfRule type="cellIs" dxfId="111" priority="109" stopIfTrue="1" operator="equal">
      <formula>"買"</formula>
    </cfRule>
    <cfRule type="cellIs" dxfId="110" priority="110" stopIfTrue="1" operator="equal">
      <formula>"売"</formula>
    </cfRule>
  </conditionalFormatting>
  <conditionalFormatting sqref="G23">
    <cfRule type="cellIs" dxfId="109" priority="107" stopIfTrue="1" operator="equal">
      <formula>"買"</formula>
    </cfRule>
    <cfRule type="cellIs" dxfId="108" priority="108" stopIfTrue="1" operator="equal">
      <formula>"売"</formula>
    </cfRule>
  </conditionalFormatting>
  <conditionalFormatting sqref="G22">
    <cfRule type="cellIs" dxfId="107" priority="105" stopIfTrue="1" operator="equal">
      <formula>"買"</formula>
    </cfRule>
    <cfRule type="cellIs" dxfId="106" priority="106" stopIfTrue="1" operator="equal">
      <formula>"売"</formula>
    </cfRule>
  </conditionalFormatting>
  <conditionalFormatting sqref="G23">
    <cfRule type="cellIs" dxfId="105" priority="103" stopIfTrue="1" operator="equal">
      <formula>"買"</formula>
    </cfRule>
    <cfRule type="cellIs" dxfId="104" priority="104" stopIfTrue="1" operator="equal">
      <formula>"売"</formula>
    </cfRule>
  </conditionalFormatting>
  <conditionalFormatting sqref="G23">
    <cfRule type="cellIs" dxfId="103" priority="101" stopIfTrue="1" operator="equal">
      <formula>"買"</formula>
    </cfRule>
    <cfRule type="cellIs" dxfId="102" priority="102" stopIfTrue="1" operator="equal">
      <formula>"売"</formula>
    </cfRule>
  </conditionalFormatting>
  <conditionalFormatting sqref="G24">
    <cfRule type="cellIs" dxfId="101" priority="99" stopIfTrue="1" operator="equal">
      <formula>"買"</formula>
    </cfRule>
    <cfRule type="cellIs" dxfId="100" priority="100" stopIfTrue="1" operator="equal">
      <formula>"売"</formula>
    </cfRule>
  </conditionalFormatting>
  <conditionalFormatting sqref="G22">
    <cfRule type="cellIs" dxfId="99" priority="97" stopIfTrue="1" operator="equal">
      <formula>"買"</formula>
    </cfRule>
    <cfRule type="cellIs" dxfId="98" priority="98" stopIfTrue="1" operator="equal">
      <formula>"売"</formula>
    </cfRule>
  </conditionalFormatting>
  <conditionalFormatting sqref="G22">
    <cfRule type="cellIs" dxfId="97" priority="95" stopIfTrue="1" operator="equal">
      <formula>"買"</formula>
    </cfRule>
    <cfRule type="cellIs" dxfId="96" priority="96" stopIfTrue="1" operator="equal">
      <formula>"売"</formula>
    </cfRule>
  </conditionalFormatting>
  <conditionalFormatting sqref="G23">
    <cfRule type="cellIs" dxfId="95" priority="93" stopIfTrue="1" operator="equal">
      <formula>"買"</formula>
    </cfRule>
    <cfRule type="cellIs" dxfId="94" priority="94" stopIfTrue="1" operator="equal">
      <formula>"売"</formula>
    </cfRule>
  </conditionalFormatting>
  <conditionalFormatting sqref="G24">
    <cfRule type="cellIs" dxfId="93" priority="91" stopIfTrue="1" operator="equal">
      <formula>"買"</formula>
    </cfRule>
    <cfRule type="cellIs" dxfId="92" priority="92" stopIfTrue="1" operator="equal">
      <formula>"売"</formula>
    </cfRule>
  </conditionalFormatting>
  <conditionalFormatting sqref="G23">
    <cfRule type="cellIs" dxfId="91" priority="89" stopIfTrue="1" operator="equal">
      <formula>"買"</formula>
    </cfRule>
    <cfRule type="cellIs" dxfId="90" priority="90" stopIfTrue="1" operator="equal">
      <formula>"売"</formula>
    </cfRule>
  </conditionalFormatting>
  <conditionalFormatting sqref="G24">
    <cfRule type="cellIs" dxfId="89" priority="87" stopIfTrue="1" operator="equal">
      <formula>"買"</formula>
    </cfRule>
    <cfRule type="cellIs" dxfId="88" priority="88" stopIfTrue="1" operator="equal">
      <formula>"売"</formula>
    </cfRule>
  </conditionalFormatting>
  <conditionalFormatting sqref="G22">
    <cfRule type="cellIs" dxfId="87" priority="85" stopIfTrue="1" operator="equal">
      <formula>"買"</formula>
    </cfRule>
    <cfRule type="cellIs" dxfId="86" priority="86" stopIfTrue="1" operator="equal">
      <formula>"売"</formula>
    </cfRule>
  </conditionalFormatting>
  <conditionalFormatting sqref="G22">
    <cfRule type="cellIs" dxfId="85" priority="83" stopIfTrue="1" operator="equal">
      <formula>"買"</formula>
    </cfRule>
    <cfRule type="cellIs" dxfId="84" priority="84" stopIfTrue="1" operator="equal">
      <formula>"売"</formula>
    </cfRule>
  </conditionalFormatting>
  <conditionalFormatting sqref="G23">
    <cfRule type="cellIs" dxfId="83" priority="81" stopIfTrue="1" operator="equal">
      <formula>"買"</formula>
    </cfRule>
    <cfRule type="cellIs" dxfId="82" priority="82" stopIfTrue="1" operator="equal">
      <formula>"売"</formula>
    </cfRule>
  </conditionalFormatting>
  <conditionalFormatting sqref="G24">
    <cfRule type="cellIs" dxfId="81" priority="79" stopIfTrue="1" operator="equal">
      <formula>"買"</formula>
    </cfRule>
    <cfRule type="cellIs" dxfId="80" priority="80" stopIfTrue="1" operator="equal">
      <formula>"売"</formula>
    </cfRule>
  </conditionalFormatting>
  <conditionalFormatting sqref="G24">
    <cfRule type="cellIs" dxfId="79" priority="77" stopIfTrue="1" operator="equal">
      <formula>"買"</formula>
    </cfRule>
    <cfRule type="cellIs" dxfId="78" priority="78" stopIfTrue="1" operator="equal">
      <formula>"売"</formula>
    </cfRule>
  </conditionalFormatting>
  <conditionalFormatting sqref="G22">
    <cfRule type="cellIs" dxfId="77" priority="75" stopIfTrue="1" operator="equal">
      <formula>"買"</formula>
    </cfRule>
    <cfRule type="cellIs" dxfId="76" priority="76" stopIfTrue="1" operator="equal">
      <formula>"売"</formula>
    </cfRule>
  </conditionalFormatting>
  <conditionalFormatting sqref="G23">
    <cfRule type="cellIs" dxfId="75" priority="73" stopIfTrue="1" operator="equal">
      <formula>"買"</formula>
    </cfRule>
    <cfRule type="cellIs" dxfId="74" priority="74" stopIfTrue="1" operator="equal">
      <formula>"売"</formula>
    </cfRule>
  </conditionalFormatting>
  <conditionalFormatting sqref="G22">
    <cfRule type="cellIs" dxfId="73" priority="71" stopIfTrue="1" operator="equal">
      <formula>"買"</formula>
    </cfRule>
    <cfRule type="cellIs" dxfId="72" priority="72" stopIfTrue="1" operator="equal">
      <formula>"売"</formula>
    </cfRule>
  </conditionalFormatting>
  <conditionalFormatting sqref="G23">
    <cfRule type="cellIs" dxfId="71" priority="69" stopIfTrue="1" operator="equal">
      <formula>"買"</formula>
    </cfRule>
    <cfRule type="cellIs" dxfId="70" priority="70" stopIfTrue="1" operator="equal">
      <formula>"売"</formula>
    </cfRule>
  </conditionalFormatting>
  <conditionalFormatting sqref="G24">
    <cfRule type="cellIs" dxfId="69" priority="67" stopIfTrue="1" operator="equal">
      <formula>"買"</formula>
    </cfRule>
    <cfRule type="cellIs" dxfId="68" priority="68" stopIfTrue="1" operator="equal">
      <formula>"売"</formula>
    </cfRule>
  </conditionalFormatting>
  <conditionalFormatting sqref="G25">
    <cfRule type="cellIs" dxfId="67" priority="63" stopIfTrue="1" operator="equal">
      <formula>"買"</formula>
    </cfRule>
    <cfRule type="cellIs" dxfId="66" priority="64" stopIfTrue="1" operator="equal">
      <formula>"売"</formula>
    </cfRule>
  </conditionalFormatting>
  <conditionalFormatting sqref="G25">
    <cfRule type="cellIs" dxfId="65" priority="61" stopIfTrue="1" operator="equal">
      <formula>"買"</formula>
    </cfRule>
    <cfRule type="cellIs" dxfId="64" priority="62" stopIfTrue="1" operator="equal">
      <formula>"売"</formula>
    </cfRule>
  </conditionalFormatting>
  <conditionalFormatting sqref="G25">
    <cfRule type="cellIs" dxfId="63" priority="59" stopIfTrue="1" operator="equal">
      <formula>"買"</formula>
    </cfRule>
    <cfRule type="cellIs" dxfId="62" priority="60" stopIfTrue="1" operator="equal">
      <formula>"売"</formula>
    </cfRule>
  </conditionalFormatting>
  <conditionalFormatting sqref="G25">
    <cfRule type="cellIs" dxfId="61" priority="57" stopIfTrue="1" operator="equal">
      <formula>"買"</formula>
    </cfRule>
    <cfRule type="cellIs" dxfId="60" priority="58" stopIfTrue="1" operator="equal">
      <formula>"売"</formula>
    </cfRule>
  </conditionalFormatting>
  <conditionalFormatting sqref="G25">
    <cfRule type="cellIs" dxfId="59" priority="55" stopIfTrue="1" operator="equal">
      <formula>"買"</formula>
    </cfRule>
    <cfRule type="cellIs" dxfId="58" priority="56" stopIfTrue="1" operator="equal">
      <formula>"売"</formula>
    </cfRule>
  </conditionalFormatting>
  <conditionalFormatting sqref="G25">
    <cfRule type="cellIs" dxfId="57" priority="53" stopIfTrue="1" operator="equal">
      <formula>"買"</formula>
    </cfRule>
    <cfRule type="cellIs" dxfId="56" priority="54" stopIfTrue="1" operator="equal">
      <formula>"売"</formula>
    </cfRule>
  </conditionalFormatting>
  <conditionalFormatting sqref="G25">
    <cfRule type="cellIs" dxfId="55" priority="51" stopIfTrue="1" operator="equal">
      <formula>"買"</formula>
    </cfRule>
    <cfRule type="cellIs" dxfId="54" priority="52" stopIfTrue="1" operator="equal">
      <formula>"売"</formula>
    </cfRule>
  </conditionalFormatting>
  <conditionalFormatting sqref="G25">
    <cfRule type="cellIs" dxfId="53" priority="49" stopIfTrue="1" operator="equal">
      <formula>"買"</formula>
    </cfRule>
    <cfRule type="cellIs" dxfId="52" priority="50" stopIfTrue="1" operator="equal">
      <formula>"売"</formula>
    </cfRule>
  </conditionalFormatting>
  <conditionalFormatting sqref="G25">
    <cfRule type="cellIs" dxfId="51" priority="47" stopIfTrue="1" operator="equal">
      <formula>"買"</formula>
    </cfRule>
    <cfRule type="cellIs" dxfId="50" priority="48" stopIfTrue="1" operator="equal">
      <formula>"売"</formula>
    </cfRule>
  </conditionalFormatting>
  <conditionalFormatting sqref="G25">
    <cfRule type="cellIs" dxfId="49" priority="45" stopIfTrue="1" operator="equal">
      <formula>"買"</formula>
    </cfRule>
    <cfRule type="cellIs" dxfId="48" priority="46" stopIfTrue="1" operator="equal">
      <formula>"売"</formula>
    </cfRule>
  </conditionalFormatting>
  <conditionalFormatting sqref="G25">
    <cfRule type="cellIs" dxfId="47" priority="43" stopIfTrue="1" operator="equal">
      <formula>"買"</formula>
    </cfRule>
    <cfRule type="cellIs" dxfId="46" priority="44" stopIfTrue="1" operator="equal">
      <formula>"売"</formula>
    </cfRule>
  </conditionalFormatting>
  <conditionalFormatting sqref="G25">
    <cfRule type="cellIs" dxfId="45" priority="41" stopIfTrue="1" operator="equal">
      <formula>"買"</formula>
    </cfRule>
    <cfRule type="cellIs" dxfId="44" priority="42" stopIfTrue="1" operator="equal">
      <formula>"売"</formula>
    </cfRule>
  </conditionalFormatting>
  <conditionalFormatting sqref="G25">
    <cfRule type="cellIs" dxfId="43" priority="39" stopIfTrue="1" operator="equal">
      <formula>"買"</formula>
    </cfRule>
    <cfRule type="cellIs" dxfId="42" priority="40" stopIfTrue="1" operator="equal">
      <formula>"売"</formula>
    </cfRule>
  </conditionalFormatting>
  <conditionalFormatting sqref="G25">
    <cfRule type="cellIs" dxfId="41" priority="37" stopIfTrue="1" operator="equal">
      <formula>"買"</formula>
    </cfRule>
    <cfRule type="cellIs" dxfId="40" priority="38" stopIfTrue="1" operator="equal">
      <formula>"売"</formula>
    </cfRule>
  </conditionalFormatting>
  <conditionalFormatting sqref="G25">
    <cfRule type="cellIs" dxfId="39" priority="35" stopIfTrue="1" operator="equal">
      <formula>"買"</formula>
    </cfRule>
    <cfRule type="cellIs" dxfId="38" priority="36" stopIfTrue="1" operator="equal">
      <formula>"売"</formula>
    </cfRule>
  </conditionalFormatting>
  <conditionalFormatting sqref="G25">
    <cfRule type="cellIs" dxfId="37" priority="33" stopIfTrue="1" operator="equal">
      <formula>"買"</formula>
    </cfRule>
    <cfRule type="cellIs" dxfId="36" priority="34" stopIfTrue="1" operator="equal">
      <formula>"売"</formula>
    </cfRule>
  </conditionalFormatting>
  <conditionalFormatting sqref="G25">
    <cfRule type="cellIs" dxfId="35" priority="31" stopIfTrue="1" operator="equal">
      <formula>"買"</formula>
    </cfRule>
    <cfRule type="cellIs" dxfId="34" priority="32" stopIfTrue="1" operator="equal">
      <formula>"売"</formula>
    </cfRule>
  </conditionalFormatting>
  <conditionalFormatting sqref="G25">
    <cfRule type="cellIs" dxfId="33" priority="29" stopIfTrue="1" operator="equal">
      <formula>"買"</formula>
    </cfRule>
    <cfRule type="cellIs" dxfId="32" priority="30" stopIfTrue="1" operator="equal">
      <formula>"売"</formula>
    </cfRule>
  </conditionalFormatting>
  <conditionalFormatting sqref="G25">
    <cfRule type="cellIs" dxfId="31" priority="27" stopIfTrue="1" operator="equal">
      <formula>"買"</formula>
    </cfRule>
    <cfRule type="cellIs" dxfId="30" priority="28" stopIfTrue="1" operator="equal">
      <formula>"売"</formula>
    </cfRule>
  </conditionalFormatting>
  <conditionalFormatting sqref="G25">
    <cfRule type="cellIs" dxfId="29" priority="25" stopIfTrue="1" operator="equal">
      <formula>"買"</formula>
    </cfRule>
    <cfRule type="cellIs" dxfId="28" priority="26" stopIfTrue="1" operator="equal">
      <formula>"売"</formula>
    </cfRule>
  </conditionalFormatting>
  <conditionalFormatting sqref="G25">
    <cfRule type="cellIs" dxfId="27" priority="23" stopIfTrue="1" operator="equal">
      <formula>"買"</formula>
    </cfRule>
    <cfRule type="cellIs" dxfId="26" priority="24" stopIfTrue="1" operator="equal">
      <formula>"売"</formula>
    </cfRule>
  </conditionalFormatting>
  <conditionalFormatting sqref="G25">
    <cfRule type="cellIs" dxfId="25" priority="21" stopIfTrue="1" operator="equal">
      <formula>"買"</formula>
    </cfRule>
    <cfRule type="cellIs" dxfId="24" priority="22" stopIfTrue="1" operator="equal">
      <formula>"売"</formula>
    </cfRule>
  </conditionalFormatting>
  <conditionalFormatting sqref="G25">
    <cfRule type="cellIs" dxfId="23" priority="19" stopIfTrue="1" operator="equal">
      <formula>"買"</formula>
    </cfRule>
    <cfRule type="cellIs" dxfId="22" priority="20" stopIfTrue="1" operator="equal">
      <formula>"売"</formula>
    </cfRule>
  </conditionalFormatting>
  <conditionalFormatting sqref="G26">
    <cfRule type="cellIs" dxfId="21" priority="15" stopIfTrue="1" operator="equal">
      <formula>"買"</formula>
    </cfRule>
    <cfRule type="cellIs" dxfId="20" priority="16" stopIfTrue="1" operator="equal">
      <formula>"売"</formula>
    </cfRule>
  </conditionalFormatting>
  <conditionalFormatting sqref="G26">
    <cfRule type="cellIs" dxfId="19" priority="13" stopIfTrue="1" operator="equal">
      <formula>"買"</formula>
    </cfRule>
    <cfRule type="cellIs" dxfId="18" priority="14" stopIfTrue="1" operator="equal">
      <formula>"売"</formula>
    </cfRule>
  </conditionalFormatting>
  <conditionalFormatting sqref="G26">
    <cfRule type="cellIs" dxfId="17" priority="11" stopIfTrue="1" operator="equal">
      <formula>"買"</formula>
    </cfRule>
    <cfRule type="cellIs" dxfId="16" priority="12" stopIfTrue="1" operator="equal">
      <formula>"売"</formula>
    </cfRule>
  </conditionalFormatting>
  <conditionalFormatting sqref="G27:G28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27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27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29:G38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6" workbookViewId="0">
      <selection activeCell="A321" sqref="A321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4" zoomScale="145" zoomScaleNormal="145" zoomScaleSheetLayoutView="100" workbookViewId="0">
      <selection activeCell="A30" sqref="A3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8" t="s">
        <v>68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</row>
    <row r="11" spans="1:10" x14ac:dyDescent="0.15">
      <c r="A11" t="s">
        <v>1</v>
      </c>
    </row>
    <row r="12" spans="1:10" x14ac:dyDescent="0.15">
      <c r="A12" s="90" t="s">
        <v>78</v>
      </c>
      <c r="B12" s="91"/>
      <c r="C12" s="91"/>
      <c r="D12" s="91"/>
      <c r="E12" s="91"/>
      <c r="F12" s="91"/>
      <c r="G12" s="91"/>
      <c r="H12" s="91"/>
      <c r="I12" s="91"/>
      <c r="J12" s="91"/>
    </row>
    <row r="13" spans="1:10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x14ac:dyDescent="0.1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x14ac:dyDescent="0.1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x14ac:dyDescent="0.1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x14ac:dyDescent="0.1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x14ac:dyDescent="0.1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1" spans="1:10" x14ac:dyDescent="0.15">
      <c r="A21" t="s">
        <v>2</v>
      </c>
    </row>
    <row r="22" spans="1:10" x14ac:dyDescent="0.15">
      <c r="A22" s="90" t="s">
        <v>79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x14ac:dyDescent="0.1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x14ac:dyDescent="0.1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x14ac:dyDescent="0.1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x14ac:dyDescent="0.1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x14ac:dyDescent="0.1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x14ac:dyDescent="0.1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x14ac:dyDescent="0.15">
      <c r="A29" s="90"/>
      <c r="B29" s="90"/>
      <c r="C29" s="90"/>
      <c r="D29" s="90"/>
      <c r="E29" s="90"/>
      <c r="F29" s="90"/>
      <c r="G29" s="90"/>
      <c r="H29" s="90"/>
      <c r="I29" s="90"/>
      <c r="J29" s="9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F15" sqref="F15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43</v>
      </c>
      <c r="E4" s="30" t="s">
        <v>41</v>
      </c>
      <c r="F4" s="29" t="s">
        <v>44</v>
      </c>
      <c r="G4" s="30" t="s">
        <v>41</v>
      </c>
      <c r="H4" s="29" t="s">
        <v>45</v>
      </c>
      <c r="I4" s="30" t="s">
        <v>41</v>
      </c>
    </row>
    <row r="5" spans="2:9" x14ac:dyDescent="0.15">
      <c r="B5" s="27" t="s">
        <v>69</v>
      </c>
      <c r="C5" s="28" t="s">
        <v>70</v>
      </c>
      <c r="D5" s="28"/>
      <c r="E5" s="32"/>
      <c r="F5" s="28">
        <v>49</v>
      </c>
      <c r="G5" s="32">
        <v>43646</v>
      </c>
      <c r="H5" s="28"/>
      <c r="I5" s="32"/>
    </row>
    <row r="6" spans="2:9" x14ac:dyDescent="0.15">
      <c r="B6" s="27" t="s">
        <v>69</v>
      </c>
      <c r="C6" s="28" t="s">
        <v>71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 x14ac:dyDescent="0.15">
      <c r="B7" s="27" t="s">
        <v>69</v>
      </c>
      <c r="C7" s="28" t="s">
        <v>72</v>
      </c>
      <c r="D7" s="28">
        <v>39</v>
      </c>
      <c r="E7" s="32">
        <v>43651</v>
      </c>
      <c r="F7" s="28">
        <v>30</v>
      </c>
      <c r="G7" s="32">
        <v>43660</v>
      </c>
      <c r="H7" s="28"/>
      <c r="I7" s="33"/>
    </row>
    <row r="8" spans="2:9" x14ac:dyDescent="0.15">
      <c r="B8" s="27" t="s">
        <v>69</v>
      </c>
      <c r="C8" s="28" t="s">
        <v>73</v>
      </c>
      <c r="D8" s="28"/>
      <c r="E8" s="33"/>
      <c r="F8" s="28">
        <v>60</v>
      </c>
      <c r="G8" s="32">
        <v>43657</v>
      </c>
      <c r="H8" s="28"/>
      <c r="I8" s="33"/>
    </row>
    <row r="9" spans="2:9" x14ac:dyDescent="0.15">
      <c r="B9" s="27" t="s">
        <v>69</v>
      </c>
      <c r="C9" s="28" t="s">
        <v>74</v>
      </c>
      <c r="D9" s="28"/>
      <c r="E9" s="33"/>
      <c r="F9" s="28">
        <v>51</v>
      </c>
      <c r="G9" s="32">
        <v>43658</v>
      </c>
      <c r="H9" s="28"/>
      <c r="I9" s="33"/>
    </row>
    <row r="10" spans="2:9" x14ac:dyDescent="0.15">
      <c r="B10" s="27" t="s">
        <v>69</v>
      </c>
      <c r="C10" s="28" t="s">
        <v>75</v>
      </c>
      <c r="D10" s="28"/>
      <c r="E10" s="33"/>
      <c r="F10" s="28">
        <v>60</v>
      </c>
      <c r="G10" s="32">
        <v>43662</v>
      </c>
      <c r="H10" s="28"/>
      <c r="I10" s="33"/>
    </row>
    <row r="11" spans="2:9" x14ac:dyDescent="0.15">
      <c r="B11" s="27" t="s">
        <v>69</v>
      </c>
      <c r="C11" s="28" t="s">
        <v>76</v>
      </c>
      <c r="D11" s="28"/>
      <c r="E11" s="33"/>
      <c r="F11" s="28">
        <v>29</v>
      </c>
      <c r="G11" s="32">
        <v>43668</v>
      </c>
      <c r="H11" s="28"/>
      <c r="I11" s="33"/>
    </row>
    <row r="12" spans="2:9" x14ac:dyDescent="0.15">
      <c r="B12" s="27" t="s">
        <v>69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6" t="s">
        <v>5</v>
      </c>
      <c r="C2" s="46"/>
      <c r="D2" s="50"/>
      <c r="E2" s="50"/>
      <c r="F2" s="46" t="s">
        <v>6</v>
      </c>
      <c r="G2" s="46"/>
      <c r="H2" s="50" t="s">
        <v>36</v>
      </c>
      <c r="I2" s="50"/>
      <c r="J2" s="46" t="s">
        <v>7</v>
      </c>
      <c r="K2" s="46"/>
      <c r="L2" s="49">
        <f>C9</f>
        <v>1000000</v>
      </c>
      <c r="M2" s="50"/>
      <c r="N2" s="46" t="s">
        <v>8</v>
      </c>
      <c r="O2" s="46"/>
      <c r="P2" s="49" t="e">
        <f>C108+R108</f>
        <v>#VALUE!</v>
      </c>
      <c r="Q2" s="50"/>
      <c r="R2" s="1"/>
      <c r="S2" s="1"/>
      <c r="T2" s="1"/>
    </row>
    <row r="3" spans="2:21" ht="57" customHeight="1" x14ac:dyDescent="0.15">
      <c r="B3" s="46" t="s">
        <v>9</v>
      </c>
      <c r="C3" s="46"/>
      <c r="D3" s="51" t="s">
        <v>38</v>
      </c>
      <c r="E3" s="51"/>
      <c r="F3" s="51"/>
      <c r="G3" s="51"/>
      <c r="H3" s="51"/>
      <c r="I3" s="51"/>
      <c r="J3" s="46" t="s">
        <v>10</v>
      </c>
      <c r="K3" s="46"/>
      <c r="L3" s="51" t="s">
        <v>35</v>
      </c>
      <c r="M3" s="52"/>
      <c r="N3" s="52"/>
      <c r="O3" s="52"/>
      <c r="P3" s="52"/>
      <c r="Q3" s="52"/>
      <c r="R3" s="1"/>
      <c r="S3" s="1"/>
    </row>
    <row r="4" spans="2:21" x14ac:dyDescent="0.15">
      <c r="B4" s="46" t="s">
        <v>11</v>
      </c>
      <c r="C4" s="46"/>
      <c r="D4" s="53">
        <f>SUM($R$9:$S$993)</f>
        <v>153684.21052631587</v>
      </c>
      <c r="E4" s="53"/>
      <c r="F4" s="46" t="s">
        <v>12</v>
      </c>
      <c r="G4" s="46"/>
      <c r="H4" s="54">
        <f>SUM($T$9:$U$108)</f>
        <v>292.00000000000017</v>
      </c>
      <c r="I4" s="50"/>
      <c r="J4" s="55" t="s">
        <v>13</v>
      </c>
      <c r="K4" s="55"/>
      <c r="L4" s="49">
        <f>MAX($C$9:$D$990)-C9</f>
        <v>153684.21052631596</v>
      </c>
      <c r="M4" s="49"/>
      <c r="N4" s="55" t="s">
        <v>14</v>
      </c>
      <c r="O4" s="55"/>
      <c r="P4" s="53">
        <f>MIN($C$9:$D$990)-C9</f>
        <v>0</v>
      </c>
      <c r="Q4" s="53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7" t="s">
        <v>19</v>
      </c>
      <c r="K5" s="46"/>
      <c r="L5" s="58"/>
      <c r="M5" s="59"/>
      <c r="N5" s="17" t="s">
        <v>20</v>
      </c>
      <c r="O5" s="9"/>
      <c r="P5" s="58"/>
      <c r="Q5" s="59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60" t="s">
        <v>21</v>
      </c>
      <c r="C7" s="62" t="s">
        <v>22</v>
      </c>
      <c r="D7" s="63"/>
      <c r="E7" s="66" t="s">
        <v>23</v>
      </c>
      <c r="F7" s="67"/>
      <c r="G7" s="67"/>
      <c r="H7" s="67"/>
      <c r="I7" s="68"/>
      <c r="J7" s="69" t="s">
        <v>24</v>
      </c>
      <c r="K7" s="70"/>
      <c r="L7" s="71"/>
      <c r="M7" s="72" t="s">
        <v>25</v>
      </c>
      <c r="N7" s="73" t="s">
        <v>26</v>
      </c>
      <c r="O7" s="74"/>
      <c r="P7" s="74"/>
      <c r="Q7" s="75"/>
      <c r="R7" s="76" t="s">
        <v>27</v>
      </c>
      <c r="S7" s="76"/>
      <c r="T7" s="76"/>
      <c r="U7" s="76"/>
    </row>
    <row r="8" spans="2:21" x14ac:dyDescent="0.15">
      <c r="B8" s="61"/>
      <c r="C8" s="64"/>
      <c r="D8" s="65"/>
      <c r="E8" s="18" t="s">
        <v>28</v>
      </c>
      <c r="F8" s="18" t="s">
        <v>29</v>
      </c>
      <c r="G8" s="18" t="s">
        <v>30</v>
      </c>
      <c r="H8" s="77" t="s">
        <v>31</v>
      </c>
      <c r="I8" s="68"/>
      <c r="J8" s="4" t="s">
        <v>32</v>
      </c>
      <c r="K8" s="78" t="s">
        <v>33</v>
      </c>
      <c r="L8" s="71"/>
      <c r="M8" s="72"/>
      <c r="N8" s="5" t="s">
        <v>28</v>
      </c>
      <c r="O8" s="5" t="s">
        <v>29</v>
      </c>
      <c r="P8" s="79" t="s">
        <v>31</v>
      </c>
      <c r="Q8" s="75"/>
      <c r="R8" s="76" t="s">
        <v>34</v>
      </c>
      <c r="S8" s="76"/>
      <c r="T8" s="76" t="s">
        <v>32</v>
      </c>
      <c r="U8" s="76"/>
    </row>
    <row r="9" spans="2:21" x14ac:dyDescent="0.15">
      <c r="B9" s="19">
        <v>1</v>
      </c>
      <c r="C9" s="80">
        <v>1000000</v>
      </c>
      <c r="D9" s="80"/>
      <c r="E9" s="19">
        <v>2001</v>
      </c>
      <c r="F9" s="8">
        <v>42111</v>
      </c>
      <c r="G9" s="19" t="s">
        <v>4</v>
      </c>
      <c r="H9" s="81">
        <v>105.33</v>
      </c>
      <c r="I9" s="81"/>
      <c r="J9" s="19">
        <v>57</v>
      </c>
      <c r="K9" s="80">
        <f t="shared" ref="K9:K72" si="0">IF(F9="","",C9*0.03)</f>
        <v>30000</v>
      </c>
      <c r="L9" s="80"/>
      <c r="M9" s="6">
        <f>IF(J9="","",(K9/J9)/1000)</f>
        <v>0.52631578947368418</v>
      </c>
      <c r="N9" s="19">
        <v>2001</v>
      </c>
      <c r="O9" s="8">
        <v>42111</v>
      </c>
      <c r="P9" s="81">
        <v>108.25</v>
      </c>
      <c r="Q9" s="81"/>
      <c r="R9" s="84">
        <f>IF(O9="","",(IF(G9="売",H9-P9,P9-H9))*M9*100000)</f>
        <v>153684.21052631587</v>
      </c>
      <c r="S9" s="84"/>
      <c r="T9" s="85">
        <f>IF(O9="","",IF(R9&lt;0,J9*(-1),IF(G9="買",(P9-H9)*100,(H9-P9)*100)))</f>
        <v>292.00000000000017</v>
      </c>
      <c r="U9" s="85"/>
    </row>
    <row r="10" spans="2:21" x14ac:dyDescent="0.15">
      <c r="B10" s="19">
        <v>2</v>
      </c>
      <c r="C10" s="80">
        <f t="shared" ref="C10:C73" si="1">IF(R9="","",C9+R9)</f>
        <v>1153684.210526316</v>
      </c>
      <c r="D10" s="80"/>
      <c r="E10" s="19"/>
      <c r="F10" s="8"/>
      <c r="G10" s="19" t="s">
        <v>4</v>
      </c>
      <c r="H10" s="81"/>
      <c r="I10" s="81"/>
      <c r="J10" s="19"/>
      <c r="K10" s="80" t="str">
        <f t="shared" si="0"/>
        <v/>
      </c>
      <c r="L10" s="80"/>
      <c r="M10" s="6" t="str">
        <f t="shared" ref="M10:M73" si="2">IF(J10="","",(K10/J10)/1000)</f>
        <v/>
      </c>
      <c r="N10" s="19"/>
      <c r="O10" s="8"/>
      <c r="P10" s="81"/>
      <c r="Q10" s="81"/>
      <c r="R10" s="84" t="str">
        <f t="shared" ref="R10:R73" si="3">IF(O10="","",(IF(G10="売",H10-P10,P10-H10))*M10*100000)</f>
        <v/>
      </c>
      <c r="S10" s="84"/>
      <c r="T10" s="85" t="str">
        <f t="shared" ref="T10:T73" si="4">IF(O10="","",IF(R10&lt;0,J10*(-1),IF(G10="買",(P10-H10)*100,(H10-P10)*100)))</f>
        <v/>
      </c>
      <c r="U10" s="85"/>
    </row>
    <row r="11" spans="2:21" x14ac:dyDescent="0.15">
      <c r="B11" s="19">
        <v>3</v>
      </c>
      <c r="C11" s="80" t="str">
        <f t="shared" si="1"/>
        <v/>
      </c>
      <c r="D11" s="80"/>
      <c r="E11" s="19"/>
      <c r="F11" s="8"/>
      <c r="G11" s="19" t="s">
        <v>4</v>
      </c>
      <c r="H11" s="81"/>
      <c r="I11" s="81"/>
      <c r="J11" s="19"/>
      <c r="K11" s="80" t="str">
        <f t="shared" si="0"/>
        <v/>
      </c>
      <c r="L11" s="80"/>
      <c r="M11" s="6" t="str">
        <f t="shared" si="2"/>
        <v/>
      </c>
      <c r="N11" s="19"/>
      <c r="O11" s="8"/>
      <c r="P11" s="81"/>
      <c r="Q11" s="81"/>
      <c r="R11" s="84" t="str">
        <f t="shared" si="3"/>
        <v/>
      </c>
      <c r="S11" s="84"/>
      <c r="T11" s="85" t="str">
        <f t="shared" si="4"/>
        <v/>
      </c>
      <c r="U11" s="85"/>
    </row>
    <row r="12" spans="2:21" x14ac:dyDescent="0.15">
      <c r="B12" s="19">
        <v>4</v>
      </c>
      <c r="C12" s="80" t="str">
        <f t="shared" si="1"/>
        <v/>
      </c>
      <c r="D12" s="80"/>
      <c r="E12" s="19"/>
      <c r="F12" s="8"/>
      <c r="G12" s="19" t="s">
        <v>3</v>
      </c>
      <c r="H12" s="81"/>
      <c r="I12" s="81"/>
      <c r="J12" s="19"/>
      <c r="K12" s="80" t="str">
        <f t="shared" si="0"/>
        <v/>
      </c>
      <c r="L12" s="80"/>
      <c r="M12" s="6" t="str">
        <f t="shared" si="2"/>
        <v/>
      </c>
      <c r="N12" s="19"/>
      <c r="O12" s="8"/>
      <c r="P12" s="81"/>
      <c r="Q12" s="81"/>
      <c r="R12" s="84" t="str">
        <f t="shared" si="3"/>
        <v/>
      </c>
      <c r="S12" s="84"/>
      <c r="T12" s="85" t="str">
        <f t="shared" si="4"/>
        <v/>
      </c>
      <c r="U12" s="85"/>
    </row>
    <row r="13" spans="2:21" x14ac:dyDescent="0.15">
      <c r="B13" s="19">
        <v>5</v>
      </c>
      <c r="C13" s="80" t="str">
        <f t="shared" si="1"/>
        <v/>
      </c>
      <c r="D13" s="80"/>
      <c r="E13" s="19"/>
      <c r="F13" s="8"/>
      <c r="G13" s="19" t="s">
        <v>3</v>
      </c>
      <c r="H13" s="81"/>
      <c r="I13" s="81"/>
      <c r="J13" s="19"/>
      <c r="K13" s="80" t="str">
        <f t="shared" si="0"/>
        <v/>
      </c>
      <c r="L13" s="80"/>
      <c r="M13" s="6" t="str">
        <f t="shared" si="2"/>
        <v/>
      </c>
      <c r="N13" s="19"/>
      <c r="O13" s="8"/>
      <c r="P13" s="81"/>
      <c r="Q13" s="81"/>
      <c r="R13" s="84" t="str">
        <f t="shared" si="3"/>
        <v/>
      </c>
      <c r="S13" s="84"/>
      <c r="T13" s="85" t="str">
        <f t="shared" si="4"/>
        <v/>
      </c>
      <c r="U13" s="85"/>
    </row>
    <row r="14" spans="2:21" x14ac:dyDescent="0.15">
      <c r="B14" s="19">
        <v>6</v>
      </c>
      <c r="C14" s="80" t="str">
        <f t="shared" si="1"/>
        <v/>
      </c>
      <c r="D14" s="80"/>
      <c r="E14" s="19"/>
      <c r="F14" s="8"/>
      <c r="G14" s="19" t="s">
        <v>4</v>
      </c>
      <c r="H14" s="81"/>
      <c r="I14" s="81"/>
      <c r="J14" s="19"/>
      <c r="K14" s="80" t="str">
        <f t="shared" si="0"/>
        <v/>
      </c>
      <c r="L14" s="80"/>
      <c r="M14" s="6" t="str">
        <f t="shared" si="2"/>
        <v/>
      </c>
      <c r="N14" s="19"/>
      <c r="O14" s="8"/>
      <c r="P14" s="81"/>
      <c r="Q14" s="81"/>
      <c r="R14" s="84" t="str">
        <f t="shared" si="3"/>
        <v/>
      </c>
      <c r="S14" s="84"/>
      <c r="T14" s="85" t="str">
        <f t="shared" si="4"/>
        <v/>
      </c>
      <c r="U14" s="85"/>
    </row>
    <row r="15" spans="2:21" x14ac:dyDescent="0.15">
      <c r="B15" s="19">
        <v>7</v>
      </c>
      <c r="C15" s="80" t="str">
        <f t="shared" si="1"/>
        <v/>
      </c>
      <c r="D15" s="80"/>
      <c r="E15" s="19"/>
      <c r="F15" s="8"/>
      <c r="G15" s="19" t="s">
        <v>4</v>
      </c>
      <c r="H15" s="81"/>
      <c r="I15" s="81"/>
      <c r="J15" s="19"/>
      <c r="K15" s="80" t="str">
        <f t="shared" si="0"/>
        <v/>
      </c>
      <c r="L15" s="80"/>
      <c r="M15" s="6" t="str">
        <f t="shared" si="2"/>
        <v/>
      </c>
      <c r="N15" s="19"/>
      <c r="O15" s="8"/>
      <c r="P15" s="81"/>
      <c r="Q15" s="81"/>
      <c r="R15" s="84" t="str">
        <f t="shared" si="3"/>
        <v/>
      </c>
      <c r="S15" s="84"/>
      <c r="T15" s="85" t="str">
        <f t="shared" si="4"/>
        <v/>
      </c>
      <c r="U15" s="85"/>
    </row>
    <row r="16" spans="2:21" x14ac:dyDescent="0.15">
      <c r="B16" s="19">
        <v>8</v>
      </c>
      <c r="C16" s="80" t="str">
        <f t="shared" si="1"/>
        <v/>
      </c>
      <c r="D16" s="80"/>
      <c r="E16" s="19"/>
      <c r="F16" s="8"/>
      <c r="G16" s="19" t="s">
        <v>4</v>
      </c>
      <c r="H16" s="81"/>
      <c r="I16" s="81"/>
      <c r="J16" s="19"/>
      <c r="K16" s="80" t="str">
        <f t="shared" si="0"/>
        <v/>
      </c>
      <c r="L16" s="80"/>
      <c r="M16" s="6" t="str">
        <f t="shared" si="2"/>
        <v/>
      </c>
      <c r="N16" s="19"/>
      <c r="O16" s="8"/>
      <c r="P16" s="81"/>
      <c r="Q16" s="81"/>
      <c r="R16" s="84" t="str">
        <f t="shared" si="3"/>
        <v/>
      </c>
      <c r="S16" s="84"/>
      <c r="T16" s="85" t="str">
        <f t="shared" si="4"/>
        <v/>
      </c>
      <c r="U16" s="85"/>
    </row>
    <row r="17" spans="2:21" x14ac:dyDescent="0.15">
      <c r="B17" s="19">
        <v>9</v>
      </c>
      <c r="C17" s="80" t="str">
        <f t="shared" si="1"/>
        <v/>
      </c>
      <c r="D17" s="80"/>
      <c r="E17" s="19"/>
      <c r="F17" s="8"/>
      <c r="G17" s="19" t="s">
        <v>4</v>
      </c>
      <c r="H17" s="81"/>
      <c r="I17" s="81"/>
      <c r="J17" s="19"/>
      <c r="K17" s="80" t="str">
        <f t="shared" si="0"/>
        <v/>
      </c>
      <c r="L17" s="80"/>
      <c r="M17" s="6" t="str">
        <f t="shared" si="2"/>
        <v/>
      </c>
      <c r="N17" s="19"/>
      <c r="O17" s="8"/>
      <c r="P17" s="81"/>
      <c r="Q17" s="81"/>
      <c r="R17" s="84" t="str">
        <f t="shared" si="3"/>
        <v/>
      </c>
      <c r="S17" s="84"/>
      <c r="T17" s="85" t="str">
        <f t="shared" si="4"/>
        <v/>
      </c>
      <c r="U17" s="85"/>
    </row>
    <row r="18" spans="2:21" x14ac:dyDescent="0.15">
      <c r="B18" s="19">
        <v>10</v>
      </c>
      <c r="C18" s="80" t="str">
        <f t="shared" si="1"/>
        <v/>
      </c>
      <c r="D18" s="80"/>
      <c r="E18" s="19"/>
      <c r="F18" s="8"/>
      <c r="G18" s="19" t="s">
        <v>4</v>
      </c>
      <c r="H18" s="81"/>
      <c r="I18" s="81"/>
      <c r="J18" s="19"/>
      <c r="K18" s="80" t="str">
        <f t="shared" si="0"/>
        <v/>
      </c>
      <c r="L18" s="80"/>
      <c r="M18" s="6" t="str">
        <f t="shared" si="2"/>
        <v/>
      </c>
      <c r="N18" s="19"/>
      <c r="O18" s="8"/>
      <c r="P18" s="81"/>
      <c r="Q18" s="81"/>
      <c r="R18" s="84" t="str">
        <f t="shared" si="3"/>
        <v/>
      </c>
      <c r="S18" s="84"/>
      <c r="T18" s="85" t="str">
        <f t="shared" si="4"/>
        <v/>
      </c>
      <c r="U18" s="85"/>
    </row>
    <row r="19" spans="2:21" x14ac:dyDescent="0.15">
      <c r="B19" s="19">
        <v>11</v>
      </c>
      <c r="C19" s="80" t="str">
        <f t="shared" si="1"/>
        <v/>
      </c>
      <c r="D19" s="80"/>
      <c r="E19" s="19"/>
      <c r="F19" s="8"/>
      <c r="G19" s="19" t="s">
        <v>4</v>
      </c>
      <c r="H19" s="81"/>
      <c r="I19" s="81"/>
      <c r="J19" s="19"/>
      <c r="K19" s="80" t="str">
        <f t="shared" si="0"/>
        <v/>
      </c>
      <c r="L19" s="80"/>
      <c r="M19" s="6" t="str">
        <f t="shared" si="2"/>
        <v/>
      </c>
      <c r="N19" s="19"/>
      <c r="O19" s="8"/>
      <c r="P19" s="81"/>
      <c r="Q19" s="81"/>
      <c r="R19" s="84" t="str">
        <f t="shared" si="3"/>
        <v/>
      </c>
      <c r="S19" s="84"/>
      <c r="T19" s="85" t="str">
        <f t="shared" si="4"/>
        <v/>
      </c>
      <c r="U19" s="85"/>
    </row>
    <row r="20" spans="2:21" x14ac:dyDescent="0.15">
      <c r="B20" s="19">
        <v>12</v>
      </c>
      <c r="C20" s="80" t="str">
        <f t="shared" si="1"/>
        <v/>
      </c>
      <c r="D20" s="80"/>
      <c r="E20" s="19"/>
      <c r="F20" s="8"/>
      <c r="G20" s="19" t="s">
        <v>4</v>
      </c>
      <c r="H20" s="81"/>
      <c r="I20" s="81"/>
      <c r="J20" s="19"/>
      <c r="K20" s="80" t="str">
        <f t="shared" si="0"/>
        <v/>
      </c>
      <c r="L20" s="80"/>
      <c r="M20" s="6" t="str">
        <f t="shared" si="2"/>
        <v/>
      </c>
      <c r="N20" s="19"/>
      <c r="O20" s="8"/>
      <c r="P20" s="81"/>
      <c r="Q20" s="81"/>
      <c r="R20" s="84" t="str">
        <f t="shared" si="3"/>
        <v/>
      </c>
      <c r="S20" s="84"/>
      <c r="T20" s="85" t="str">
        <f t="shared" si="4"/>
        <v/>
      </c>
      <c r="U20" s="85"/>
    </row>
    <row r="21" spans="2:21" x14ac:dyDescent="0.15">
      <c r="B21" s="19">
        <v>13</v>
      </c>
      <c r="C21" s="80" t="str">
        <f t="shared" si="1"/>
        <v/>
      </c>
      <c r="D21" s="80"/>
      <c r="E21" s="19"/>
      <c r="F21" s="8"/>
      <c r="G21" s="19" t="s">
        <v>4</v>
      </c>
      <c r="H21" s="81"/>
      <c r="I21" s="81"/>
      <c r="J21" s="19"/>
      <c r="K21" s="80" t="str">
        <f t="shared" si="0"/>
        <v/>
      </c>
      <c r="L21" s="80"/>
      <c r="M21" s="6" t="str">
        <f t="shared" si="2"/>
        <v/>
      </c>
      <c r="N21" s="19"/>
      <c r="O21" s="8"/>
      <c r="P21" s="81"/>
      <c r="Q21" s="81"/>
      <c r="R21" s="84" t="str">
        <f t="shared" si="3"/>
        <v/>
      </c>
      <c r="S21" s="84"/>
      <c r="T21" s="85" t="str">
        <f t="shared" si="4"/>
        <v/>
      </c>
      <c r="U21" s="85"/>
    </row>
    <row r="22" spans="2:21" x14ac:dyDescent="0.15">
      <c r="B22" s="19">
        <v>14</v>
      </c>
      <c r="C22" s="80" t="str">
        <f t="shared" si="1"/>
        <v/>
      </c>
      <c r="D22" s="80"/>
      <c r="E22" s="19"/>
      <c r="F22" s="8"/>
      <c r="G22" s="19" t="s">
        <v>3</v>
      </c>
      <c r="H22" s="81"/>
      <c r="I22" s="81"/>
      <c r="J22" s="19"/>
      <c r="K22" s="80" t="str">
        <f t="shared" si="0"/>
        <v/>
      </c>
      <c r="L22" s="80"/>
      <c r="M22" s="6" t="str">
        <f t="shared" si="2"/>
        <v/>
      </c>
      <c r="N22" s="19"/>
      <c r="O22" s="8"/>
      <c r="P22" s="81"/>
      <c r="Q22" s="81"/>
      <c r="R22" s="84" t="str">
        <f t="shared" si="3"/>
        <v/>
      </c>
      <c r="S22" s="84"/>
      <c r="T22" s="85" t="str">
        <f t="shared" si="4"/>
        <v/>
      </c>
      <c r="U22" s="85"/>
    </row>
    <row r="23" spans="2:21" x14ac:dyDescent="0.15">
      <c r="B23" s="19">
        <v>15</v>
      </c>
      <c r="C23" s="80" t="str">
        <f t="shared" si="1"/>
        <v/>
      </c>
      <c r="D23" s="80"/>
      <c r="E23" s="19"/>
      <c r="F23" s="8"/>
      <c r="G23" s="19" t="s">
        <v>4</v>
      </c>
      <c r="H23" s="81"/>
      <c r="I23" s="81"/>
      <c r="J23" s="19"/>
      <c r="K23" s="80" t="str">
        <f t="shared" si="0"/>
        <v/>
      </c>
      <c r="L23" s="80"/>
      <c r="M23" s="6" t="str">
        <f t="shared" si="2"/>
        <v/>
      </c>
      <c r="N23" s="19"/>
      <c r="O23" s="8"/>
      <c r="P23" s="81"/>
      <c r="Q23" s="81"/>
      <c r="R23" s="84" t="str">
        <f t="shared" si="3"/>
        <v/>
      </c>
      <c r="S23" s="84"/>
      <c r="T23" s="85" t="str">
        <f t="shared" si="4"/>
        <v/>
      </c>
      <c r="U23" s="85"/>
    </row>
    <row r="24" spans="2:21" x14ac:dyDescent="0.15">
      <c r="B24" s="19">
        <v>16</v>
      </c>
      <c r="C24" s="80" t="str">
        <f t="shared" si="1"/>
        <v/>
      </c>
      <c r="D24" s="80"/>
      <c r="E24" s="19"/>
      <c r="F24" s="8"/>
      <c r="G24" s="19" t="s">
        <v>4</v>
      </c>
      <c r="H24" s="81"/>
      <c r="I24" s="81"/>
      <c r="J24" s="19"/>
      <c r="K24" s="80" t="str">
        <f t="shared" si="0"/>
        <v/>
      </c>
      <c r="L24" s="80"/>
      <c r="M24" s="6" t="str">
        <f t="shared" si="2"/>
        <v/>
      </c>
      <c r="N24" s="19"/>
      <c r="O24" s="8"/>
      <c r="P24" s="81"/>
      <c r="Q24" s="81"/>
      <c r="R24" s="84" t="str">
        <f t="shared" si="3"/>
        <v/>
      </c>
      <c r="S24" s="84"/>
      <c r="T24" s="85" t="str">
        <f t="shared" si="4"/>
        <v/>
      </c>
      <c r="U24" s="85"/>
    </row>
    <row r="25" spans="2:21" x14ac:dyDescent="0.15">
      <c r="B25" s="19">
        <v>17</v>
      </c>
      <c r="C25" s="80" t="str">
        <f t="shared" si="1"/>
        <v/>
      </c>
      <c r="D25" s="80"/>
      <c r="E25" s="19"/>
      <c r="F25" s="8"/>
      <c r="G25" s="19" t="s">
        <v>4</v>
      </c>
      <c r="H25" s="81"/>
      <c r="I25" s="81"/>
      <c r="J25" s="19"/>
      <c r="K25" s="80" t="str">
        <f t="shared" si="0"/>
        <v/>
      </c>
      <c r="L25" s="80"/>
      <c r="M25" s="6" t="str">
        <f t="shared" si="2"/>
        <v/>
      </c>
      <c r="N25" s="19"/>
      <c r="O25" s="8"/>
      <c r="P25" s="81"/>
      <c r="Q25" s="81"/>
      <c r="R25" s="84" t="str">
        <f t="shared" si="3"/>
        <v/>
      </c>
      <c r="S25" s="84"/>
      <c r="T25" s="85" t="str">
        <f t="shared" si="4"/>
        <v/>
      </c>
      <c r="U25" s="85"/>
    </row>
    <row r="26" spans="2:21" x14ac:dyDescent="0.15">
      <c r="B26" s="19">
        <v>18</v>
      </c>
      <c r="C26" s="80" t="str">
        <f t="shared" si="1"/>
        <v/>
      </c>
      <c r="D26" s="80"/>
      <c r="E26" s="19"/>
      <c r="F26" s="8"/>
      <c r="G26" s="19" t="s">
        <v>4</v>
      </c>
      <c r="H26" s="81"/>
      <c r="I26" s="81"/>
      <c r="J26" s="19"/>
      <c r="K26" s="80" t="str">
        <f t="shared" si="0"/>
        <v/>
      </c>
      <c r="L26" s="80"/>
      <c r="M26" s="6" t="str">
        <f t="shared" si="2"/>
        <v/>
      </c>
      <c r="N26" s="19"/>
      <c r="O26" s="8"/>
      <c r="P26" s="81"/>
      <c r="Q26" s="81"/>
      <c r="R26" s="84" t="str">
        <f t="shared" si="3"/>
        <v/>
      </c>
      <c r="S26" s="84"/>
      <c r="T26" s="85" t="str">
        <f t="shared" si="4"/>
        <v/>
      </c>
      <c r="U26" s="85"/>
    </row>
    <row r="27" spans="2:21" x14ac:dyDescent="0.15">
      <c r="B27" s="19">
        <v>19</v>
      </c>
      <c r="C27" s="80" t="str">
        <f t="shared" si="1"/>
        <v/>
      </c>
      <c r="D27" s="80"/>
      <c r="E27" s="19"/>
      <c r="F27" s="8"/>
      <c r="G27" s="19" t="s">
        <v>3</v>
      </c>
      <c r="H27" s="81"/>
      <c r="I27" s="81"/>
      <c r="J27" s="19"/>
      <c r="K27" s="80" t="str">
        <f t="shared" si="0"/>
        <v/>
      </c>
      <c r="L27" s="80"/>
      <c r="M27" s="6" t="str">
        <f t="shared" si="2"/>
        <v/>
      </c>
      <c r="N27" s="19"/>
      <c r="O27" s="8"/>
      <c r="P27" s="81"/>
      <c r="Q27" s="81"/>
      <c r="R27" s="84" t="str">
        <f t="shared" si="3"/>
        <v/>
      </c>
      <c r="S27" s="84"/>
      <c r="T27" s="85" t="str">
        <f t="shared" si="4"/>
        <v/>
      </c>
      <c r="U27" s="85"/>
    </row>
    <row r="28" spans="2:21" x14ac:dyDescent="0.15">
      <c r="B28" s="19">
        <v>20</v>
      </c>
      <c r="C28" s="80" t="str">
        <f t="shared" si="1"/>
        <v/>
      </c>
      <c r="D28" s="80"/>
      <c r="E28" s="19"/>
      <c r="F28" s="8"/>
      <c r="G28" s="19" t="s">
        <v>4</v>
      </c>
      <c r="H28" s="81"/>
      <c r="I28" s="81"/>
      <c r="J28" s="19"/>
      <c r="K28" s="80" t="str">
        <f t="shared" si="0"/>
        <v/>
      </c>
      <c r="L28" s="80"/>
      <c r="M28" s="6" t="str">
        <f t="shared" si="2"/>
        <v/>
      </c>
      <c r="N28" s="19"/>
      <c r="O28" s="8"/>
      <c r="P28" s="81"/>
      <c r="Q28" s="81"/>
      <c r="R28" s="84" t="str">
        <f t="shared" si="3"/>
        <v/>
      </c>
      <c r="S28" s="84"/>
      <c r="T28" s="85" t="str">
        <f t="shared" si="4"/>
        <v/>
      </c>
      <c r="U28" s="85"/>
    </row>
    <row r="29" spans="2:21" x14ac:dyDescent="0.15">
      <c r="B29" s="19">
        <v>21</v>
      </c>
      <c r="C29" s="80" t="str">
        <f t="shared" si="1"/>
        <v/>
      </c>
      <c r="D29" s="80"/>
      <c r="E29" s="19"/>
      <c r="F29" s="8"/>
      <c r="G29" s="19" t="s">
        <v>3</v>
      </c>
      <c r="H29" s="81"/>
      <c r="I29" s="81"/>
      <c r="J29" s="19"/>
      <c r="K29" s="80" t="str">
        <f t="shared" si="0"/>
        <v/>
      </c>
      <c r="L29" s="80"/>
      <c r="M29" s="6" t="str">
        <f t="shared" si="2"/>
        <v/>
      </c>
      <c r="N29" s="19"/>
      <c r="O29" s="8"/>
      <c r="P29" s="81"/>
      <c r="Q29" s="81"/>
      <c r="R29" s="84" t="str">
        <f t="shared" si="3"/>
        <v/>
      </c>
      <c r="S29" s="84"/>
      <c r="T29" s="85" t="str">
        <f t="shared" si="4"/>
        <v/>
      </c>
      <c r="U29" s="85"/>
    </row>
    <row r="30" spans="2:21" x14ac:dyDescent="0.15">
      <c r="B30" s="19">
        <v>22</v>
      </c>
      <c r="C30" s="80" t="str">
        <f t="shared" si="1"/>
        <v/>
      </c>
      <c r="D30" s="80"/>
      <c r="E30" s="19"/>
      <c r="F30" s="8"/>
      <c r="G30" s="19" t="s">
        <v>3</v>
      </c>
      <c r="H30" s="81"/>
      <c r="I30" s="81"/>
      <c r="J30" s="19"/>
      <c r="K30" s="80" t="str">
        <f t="shared" si="0"/>
        <v/>
      </c>
      <c r="L30" s="80"/>
      <c r="M30" s="6" t="str">
        <f t="shared" si="2"/>
        <v/>
      </c>
      <c r="N30" s="19"/>
      <c r="O30" s="8"/>
      <c r="P30" s="81"/>
      <c r="Q30" s="81"/>
      <c r="R30" s="84" t="str">
        <f t="shared" si="3"/>
        <v/>
      </c>
      <c r="S30" s="84"/>
      <c r="T30" s="85" t="str">
        <f t="shared" si="4"/>
        <v/>
      </c>
      <c r="U30" s="85"/>
    </row>
    <row r="31" spans="2:21" x14ac:dyDescent="0.15">
      <c r="B31" s="19">
        <v>23</v>
      </c>
      <c r="C31" s="80" t="str">
        <f t="shared" si="1"/>
        <v/>
      </c>
      <c r="D31" s="80"/>
      <c r="E31" s="19"/>
      <c r="F31" s="8"/>
      <c r="G31" s="19" t="s">
        <v>3</v>
      </c>
      <c r="H31" s="81"/>
      <c r="I31" s="81"/>
      <c r="J31" s="19"/>
      <c r="K31" s="80" t="str">
        <f t="shared" si="0"/>
        <v/>
      </c>
      <c r="L31" s="80"/>
      <c r="M31" s="6" t="str">
        <f t="shared" si="2"/>
        <v/>
      </c>
      <c r="N31" s="19"/>
      <c r="O31" s="8"/>
      <c r="P31" s="81"/>
      <c r="Q31" s="81"/>
      <c r="R31" s="84" t="str">
        <f t="shared" si="3"/>
        <v/>
      </c>
      <c r="S31" s="84"/>
      <c r="T31" s="85" t="str">
        <f t="shared" si="4"/>
        <v/>
      </c>
      <c r="U31" s="85"/>
    </row>
    <row r="32" spans="2:21" x14ac:dyDescent="0.15">
      <c r="B32" s="19">
        <v>24</v>
      </c>
      <c r="C32" s="80" t="str">
        <f t="shared" si="1"/>
        <v/>
      </c>
      <c r="D32" s="80"/>
      <c r="E32" s="19"/>
      <c r="F32" s="8"/>
      <c r="G32" s="19" t="s">
        <v>3</v>
      </c>
      <c r="H32" s="81"/>
      <c r="I32" s="81"/>
      <c r="J32" s="19"/>
      <c r="K32" s="80" t="str">
        <f t="shared" si="0"/>
        <v/>
      </c>
      <c r="L32" s="80"/>
      <c r="M32" s="6" t="str">
        <f t="shared" si="2"/>
        <v/>
      </c>
      <c r="N32" s="19"/>
      <c r="O32" s="8"/>
      <c r="P32" s="81"/>
      <c r="Q32" s="81"/>
      <c r="R32" s="84" t="str">
        <f t="shared" si="3"/>
        <v/>
      </c>
      <c r="S32" s="84"/>
      <c r="T32" s="85" t="str">
        <f t="shared" si="4"/>
        <v/>
      </c>
      <c r="U32" s="85"/>
    </row>
    <row r="33" spans="2:21" x14ac:dyDescent="0.15">
      <c r="B33" s="19">
        <v>25</v>
      </c>
      <c r="C33" s="80" t="str">
        <f t="shared" si="1"/>
        <v/>
      </c>
      <c r="D33" s="80"/>
      <c r="E33" s="19"/>
      <c r="F33" s="8"/>
      <c r="G33" s="19" t="s">
        <v>4</v>
      </c>
      <c r="H33" s="81"/>
      <c r="I33" s="81"/>
      <c r="J33" s="19"/>
      <c r="K33" s="80" t="str">
        <f t="shared" si="0"/>
        <v/>
      </c>
      <c r="L33" s="80"/>
      <c r="M33" s="6" t="str">
        <f t="shared" si="2"/>
        <v/>
      </c>
      <c r="N33" s="19"/>
      <c r="O33" s="8"/>
      <c r="P33" s="81"/>
      <c r="Q33" s="81"/>
      <c r="R33" s="84" t="str">
        <f t="shared" si="3"/>
        <v/>
      </c>
      <c r="S33" s="84"/>
      <c r="T33" s="85" t="str">
        <f t="shared" si="4"/>
        <v/>
      </c>
      <c r="U33" s="85"/>
    </row>
    <row r="34" spans="2:21" x14ac:dyDescent="0.15">
      <c r="B34" s="19">
        <v>26</v>
      </c>
      <c r="C34" s="80" t="str">
        <f t="shared" si="1"/>
        <v/>
      </c>
      <c r="D34" s="80"/>
      <c r="E34" s="19"/>
      <c r="F34" s="8"/>
      <c r="G34" s="19" t="s">
        <v>3</v>
      </c>
      <c r="H34" s="81"/>
      <c r="I34" s="81"/>
      <c r="J34" s="19"/>
      <c r="K34" s="80" t="str">
        <f t="shared" si="0"/>
        <v/>
      </c>
      <c r="L34" s="80"/>
      <c r="M34" s="6" t="str">
        <f t="shared" si="2"/>
        <v/>
      </c>
      <c r="N34" s="19"/>
      <c r="O34" s="8"/>
      <c r="P34" s="81"/>
      <c r="Q34" s="81"/>
      <c r="R34" s="84" t="str">
        <f t="shared" si="3"/>
        <v/>
      </c>
      <c r="S34" s="84"/>
      <c r="T34" s="85" t="str">
        <f t="shared" si="4"/>
        <v/>
      </c>
      <c r="U34" s="85"/>
    </row>
    <row r="35" spans="2:21" x14ac:dyDescent="0.15">
      <c r="B35" s="19">
        <v>27</v>
      </c>
      <c r="C35" s="80" t="str">
        <f t="shared" si="1"/>
        <v/>
      </c>
      <c r="D35" s="80"/>
      <c r="E35" s="19"/>
      <c r="F35" s="8"/>
      <c r="G35" s="19" t="s">
        <v>3</v>
      </c>
      <c r="H35" s="81"/>
      <c r="I35" s="81"/>
      <c r="J35" s="19"/>
      <c r="K35" s="80" t="str">
        <f t="shared" si="0"/>
        <v/>
      </c>
      <c r="L35" s="80"/>
      <c r="M35" s="6" t="str">
        <f t="shared" si="2"/>
        <v/>
      </c>
      <c r="N35" s="19"/>
      <c r="O35" s="8"/>
      <c r="P35" s="81"/>
      <c r="Q35" s="81"/>
      <c r="R35" s="84" t="str">
        <f t="shared" si="3"/>
        <v/>
      </c>
      <c r="S35" s="84"/>
      <c r="T35" s="85" t="str">
        <f t="shared" si="4"/>
        <v/>
      </c>
      <c r="U35" s="85"/>
    </row>
    <row r="36" spans="2:21" x14ac:dyDescent="0.15">
      <c r="B36" s="19">
        <v>28</v>
      </c>
      <c r="C36" s="80" t="str">
        <f t="shared" si="1"/>
        <v/>
      </c>
      <c r="D36" s="80"/>
      <c r="E36" s="19"/>
      <c r="F36" s="8"/>
      <c r="G36" s="19" t="s">
        <v>3</v>
      </c>
      <c r="H36" s="81"/>
      <c r="I36" s="81"/>
      <c r="J36" s="19"/>
      <c r="K36" s="80" t="str">
        <f t="shared" si="0"/>
        <v/>
      </c>
      <c r="L36" s="80"/>
      <c r="M36" s="6" t="str">
        <f t="shared" si="2"/>
        <v/>
      </c>
      <c r="N36" s="19"/>
      <c r="O36" s="8"/>
      <c r="P36" s="81"/>
      <c r="Q36" s="81"/>
      <c r="R36" s="84" t="str">
        <f t="shared" si="3"/>
        <v/>
      </c>
      <c r="S36" s="84"/>
      <c r="T36" s="85" t="str">
        <f t="shared" si="4"/>
        <v/>
      </c>
      <c r="U36" s="85"/>
    </row>
    <row r="37" spans="2:21" x14ac:dyDescent="0.15">
      <c r="B37" s="19">
        <v>29</v>
      </c>
      <c r="C37" s="80" t="str">
        <f t="shared" si="1"/>
        <v/>
      </c>
      <c r="D37" s="80"/>
      <c r="E37" s="19"/>
      <c r="F37" s="8"/>
      <c r="G37" s="19" t="s">
        <v>3</v>
      </c>
      <c r="H37" s="81"/>
      <c r="I37" s="81"/>
      <c r="J37" s="19"/>
      <c r="K37" s="80" t="str">
        <f t="shared" si="0"/>
        <v/>
      </c>
      <c r="L37" s="80"/>
      <c r="M37" s="6" t="str">
        <f t="shared" si="2"/>
        <v/>
      </c>
      <c r="N37" s="19"/>
      <c r="O37" s="8"/>
      <c r="P37" s="81"/>
      <c r="Q37" s="81"/>
      <c r="R37" s="84" t="str">
        <f t="shared" si="3"/>
        <v/>
      </c>
      <c r="S37" s="84"/>
      <c r="T37" s="85" t="str">
        <f t="shared" si="4"/>
        <v/>
      </c>
      <c r="U37" s="85"/>
    </row>
    <row r="38" spans="2:21" x14ac:dyDescent="0.15">
      <c r="B38" s="19">
        <v>30</v>
      </c>
      <c r="C38" s="80" t="str">
        <f t="shared" si="1"/>
        <v/>
      </c>
      <c r="D38" s="80"/>
      <c r="E38" s="19"/>
      <c r="F38" s="8"/>
      <c r="G38" s="19" t="s">
        <v>4</v>
      </c>
      <c r="H38" s="81"/>
      <c r="I38" s="81"/>
      <c r="J38" s="19"/>
      <c r="K38" s="80" t="str">
        <f t="shared" si="0"/>
        <v/>
      </c>
      <c r="L38" s="80"/>
      <c r="M38" s="6" t="str">
        <f t="shared" si="2"/>
        <v/>
      </c>
      <c r="N38" s="19"/>
      <c r="O38" s="8"/>
      <c r="P38" s="81"/>
      <c r="Q38" s="81"/>
      <c r="R38" s="84" t="str">
        <f t="shared" si="3"/>
        <v/>
      </c>
      <c r="S38" s="84"/>
      <c r="T38" s="85" t="str">
        <f t="shared" si="4"/>
        <v/>
      </c>
      <c r="U38" s="85"/>
    </row>
    <row r="39" spans="2:21" x14ac:dyDescent="0.15">
      <c r="B39" s="19">
        <v>31</v>
      </c>
      <c r="C39" s="80" t="str">
        <f t="shared" si="1"/>
        <v/>
      </c>
      <c r="D39" s="80"/>
      <c r="E39" s="19"/>
      <c r="F39" s="8"/>
      <c r="G39" s="19" t="s">
        <v>4</v>
      </c>
      <c r="H39" s="81"/>
      <c r="I39" s="81"/>
      <c r="J39" s="19"/>
      <c r="K39" s="80" t="str">
        <f t="shared" si="0"/>
        <v/>
      </c>
      <c r="L39" s="80"/>
      <c r="M39" s="6" t="str">
        <f t="shared" si="2"/>
        <v/>
      </c>
      <c r="N39" s="19"/>
      <c r="O39" s="8"/>
      <c r="P39" s="81"/>
      <c r="Q39" s="81"/>
      <c r="R39" s="84" t="str">
        <f t="shared" si="3"/>
        <v/>
      </c>
      <c r="S39" s="84"/>
      <c r="T39" s="85" t="str">
        <f t="shared" si="4"/>
        <v/>
      </c>
      <c r="U39" s="85"/>
    </row>
    <row r="40" spans="2:21" x14ac:dyDescent="0.15">
      <c r="B40" s="19">
        <v>32</v>
      </c>
      <c r="C40" s="80" t="str">
        <f t="shared" si="1"/>
        <v/>
      </c>
      <c r="D40" s="80"/>
      <c r="E40" s="19"/>
      <c r="F40" s="8"/>
      <c r="G40" s="19" t="s">
        <v>4</v>
      </c>
      <c r="H40" s="81"/>
      <c r="I40" s="81"/>
      <c r="J40" s="19"/>
      <c r="K40" s="80" t="str">
        <f t="shared" si="0"/>
        <v/>
      </c>
      <c r="L40" s="80"/>
      <c r="M40" s="6" t="str">
        <f t="shared" si="2"/>
        <v/>
      </c>
      <c r="N40" s="19"/>
      <c r="O40" s="8"/>
      <c r="P40" s="81"/>
      <c r="Q40" s="81"/>
      <c r="R40" s="84" t="str">
        <f t="shared" si="3"/>
        <v/>
      </c>
      <c r="S40" s="84"/>
      <c r="T40" s="85" t="str">
        <f t="shared" si="4"/>
        <v/>
      </c>
      <c r="U40" s="85"/>
    </row>
    <row r="41" spans="2:21" x14ac:dyDescent="0.15">
      <c r="B41" s="19">
        <v>33</v>
      </c>
      <c r="C41" s="80" t="str">
        <f t="shared" si="1"/>
        <v/>
      </c>
      <c r="D41" s="80"/>
      <c r="E41" s="19"/>
      <c r="F41" s="8"/>
      <c r="G41" s="19" t="s">
        <v>3</v>
      </c>
      <c r="H41" s="81"/>
      <c r="I41" s="81"/>
      <c r="J41" s="19"/>
      <c r="K41" s="80" t="str">
        <f t="shared" si="0"/>
        <v/>
      </c>
      <c r="L41" s="80"/>
      <c r="M41" s="6" t="str">
        <f t="shared" si="2"/>
        <v/>
      </c>
      <c r="N41" s="19"/>
      <c r="O41" s="8"/>
      <c r="P41" s="81"/>
      <c r="Q41" s="81"/>
      <c r="R41" s="84" t="str">
        <f t="shared" si="3"/>
        <v/>
      </c>
      <c r="S41" s="84"/>
      <c r="T41" s="85" t="str">
        <f t="shared" si="4"/>
        <v/>
      </c>
      <c r="U41" s="85"/>
    </row>
    <row r="42" spans="2:21" x14ac:dyDescent="0.15">
      <c r="B42" s="19">
        <v>34</v>
      </c>
      <c r="C42" s="80" t="str">
        <f t="shared" si="1"/>
        <v/>
      </c>
      <c r="D42" s="80"/>
      <c r="E42" s="19"/>
      <c r="F42" s="8"/>
      <c r="G42" s="19" t="s">
        <v>4</v>
      </c>
      <c r="H42" s="81"/>
      <c r="I42" s="81"/>
      <c r="J42" s="19"/>
      <c r="K42" s="80" t="str">
        <f t="shared" si="0"/>
        <v/>
      </c>
      <c r="L42" s="80"/>
      <c r="M42" s="6" t="str">
        <f t="shared" si="2"/>
        <v/>
      </c>
      <c r="N42" s="19"/>
      <c r="O42" s="8"/>
      <c r="P42" s="81"/>
      <c r="Q42" s="81"/>
      <c r="R42" s="84" t="str">
        <f t="shared" si="3"/>
        <v/>
      </c>
      <c r="S42" s="84"/>
      <c r="T42" s="85" t="str">
        <f t="shared" si="4"/>
        <v/>
      </c>
      <c r="U42" s="85"/>
    </row>
    <row r="43" spans="2:21" x14ac:dyDescent="0.15">
      <c r="B43" s="19">
        <v>35</v>
      </c>
      <c r="C43" s="80" t="str">
        <f t="shared" si="1"/>
        <v/>
      </c>
      <c r="D43" s="80"/>
      <c r="E43" s="19"/>
      <c r="F43" s="8"/>
      <c r="G43" s="19" t="s">
        <v>3</v>
      </c>
      <c r="H43" s="81"/>
      <c r="I43" s="81"/>
      <c r="J43" s="19"/>
      <c r="K43" s="80" t="str">
        <f t="shared" si="0"/>
        <v/>
      </c>
      <c r="L43" s="80"/>
      <c r="M43" s="6" t="str">
        <f t="shared" si="2"/>
        <v/>
      </c>
      <c r="N43" s="19"/>
      <c r="O43" s="8"/>
      <c r="P43" s="81"/>
      <c r="Q43" s="81"/>
      <c r="R43" s="84" t="str">
        <f t="shared" si="3"/>
        <v/>
      </c>
      <c r="S43" s="84"/>
      <c r="T43" s="85" t="str">
        <f t="shared" si="4"/>
        <v/>
      </c>
      <c r="U43" s="85"/>
    </row>
    <row r="44" spans="2:21" x14ac:dyDescent="0.15">
      <c r="B44" s="19">
        <v>36</v>
      </c>
      <c r="C44" s="80" t="str">
        <f t="shared" si="1"/>
        <v/>
      </c>
      <c r="D44" s="80"/>
      <c r="E44" s="19"/>
      <c r="F44" s="8"/>
      <c r="G44" s="19" t="s">
        <v>4</v>
      </c>
      <c r="H44" s="81"/>
      <c r="I44" s="81"/>
      <c r="J44" s="19"/>
      <c r="K44" s="80" t="str">
        <f t="shared" si="0"/>
        <v/>
      </c>
      <c r="L44" s="80"/>
      <c r="M44" s="6" t="str">
        <f t="shared" si="2"/>
        <v/>
      </c>
      <c r="N44" s="19"/>
      <c r="O44" s="8"/>
      <c r="P44" s="81"/>
      <c r="Q44" s="81"/>
      <c r="R44" s="84" t="str">
        <f t="shared" si="3"/>
        <v/>
      </c>
      <c r="S44" s="84"/>
      <c r="T44" s="85" t="str">
        <f t="shared" si="4"/>
        <v/>
      </c>
      <c r="U44" s="85"/>
    </row>
    <row r="45" spans="2:21" x14ac:dyDescent="0.15">
      <c r="B45" s="19">
        <v>37</v>
      </c>
      <c r="C45" s="80" t="str">
        <f t="shared" si="1"/>
        <v/>
      </c>
      <c r="D45" s="80"/>
      <c r="E45" s="19"/>
      <c r="F45" s="8"/>
      <c r="G45" s="19" t="s">
        <v>3</v>
      </c>
      <c r="H45" s="81"/>
      <c r="I45" s="81"/>
      <c r="J45" s="19"/>
      <c r="K45" s="80" t="str">
        <f t="shared" si="0"/>
        <v/>
      </c>
      <c r="L45" s="80"/>
      <c r="M45" s="6" t="str">
        <f t="shared" si="2"/>
        <v/>
      </c>
      <c r="N45" s="19"/>
      <c r="O45" s="8"/>
      <c r="P45" s="81"/>
      <c r="Q45" s="81"/>
      <c r="R45" s="84" t="str">
        <f t="shared" si="3"/>
        <v/>
      </c>
      <c r="S45" s="84"/>
      <c r="T45" s="85" t="str">
        <f t="shared" si="4"/>
        <v/>
      </c>
      <c r="U45" s="85"/>
    </row>
    <row r="46" spans="2:21" x14ac:dyDescent="0.15">
      <c r="B46" s="19">
        <v>38</v>
      </c>
      <c r="C46" s="80" t="str">
        <f t="shared" si="1"/>
        <v/>
      </c>
      <c r="D46" s="80"/>
      <c r="E46" s="19"/>
      <c r="F46" s="8"/>
      <c r="G46" s="19" t="s">
        <v>4</v>
      </c>
      <c r="H46" s="81"/>
      <c r="I46" s="81"/>
      <c r="J46" s="19"/>
      <c r="K46" s="80" t="str">
        <f t="shared" si="0"/>
        <v/>
      </c>
      <c r="L46" s="80"/>
      <c r="M46" s="6" t="str">
        <f t="shared" si="2"/>
        <v/>
      </c>
      <c r="N46" s="19"/>
      <c r="O46" s="8"/>
      <c r="P46" s="81"/>
      <c r="Q46" s="81"/>
      <c r="R46" s="84" t="str">
        <f t="shared" si="3"/>
        <v/>
      </c>
      <c r="S46" s="84"/>
      <c r="T46" s="85" t="str">
        <f t="shared" si="4"/>
        <v/>
      </c>
      <c r="U46" s="85"/>
    </row>
    <row r="47" spans="2:21" x14ac:dyDescent="0.15">
      <c r="B47" s="19">
        <v>39</v>
      </c>
      <c r="C47" s="80" t="str">
        <f t="shared" si="1"/>
        <v/>
      </c>
      <c r="D47" s="80"/>
      <c r="E47" s="19"/>
      <c r="F47" s="8"/>
      <c r="G47" s="19" t="s">
        <v>4</v>
      </c>
      <c r="H47" s="81"/>
      <c r="I47" s="81"/>
      <c r="J47" s="19"/>
      <c r="K47" s="80" t="str">
        <f t="shared" si="0"/>
        <v/>
      </c>
      <c r="L47" s="80"/>
      <c r="M47" s="6" t="str">
        <f t="shared" si="2"/>
        <v/>
      </c>
      <c r="N47" s="19"/>
      <c r="O47" s="8"/>
      <c r="P47" s="81"/>
      <c r="Q47" s="81"/>
      <c r="R47" s="84" t="str">
        <f t="shared" si="3"/>
        <v/>
      </c>
      <c r="S47" s="84"/>
      <c r="T47" s="85" t="str">
        <f t="shared" si="4"/>
        <v/>
      </c>
      <c r="U47" s="85"/>
    </row>
    <row r="48" spans="2:21" x14ac:dyDescent="0.15">
      <c r="B48" s="19">
        <v>40</v>
      </c>
      <c r="C48" s="80" t="str">
        <f t="shared" si="1"/>
        <v/>
      </c>
      <c r="D48" s="80"/>
      <c r="E48" s="19"/>
      <c r="F48" s="8"/>
      <c r="G48" s="19" t="s">
        <v>37</v>
      </c>
      <c r="H48" s="81"/>
      <c r="I48" s="81"/>
      <c r="J48" s="19"/>
      <c r="K48" s="80" t="str">
        <f t="shared" si="0"/>
        <v/>
      </c>
      <c r="L48" s="80"/>
      <c r="M48" s="6" t="str">
        <f t="shared" si="2"/>
        <v/>
      </c>
      <c r="N48" s="19"/>
      <c r="O48" s="8"/>
      <c r="P48" s="81"/>
      <c r="Q48" s="81"/>
      <c r="R48" s="84" t="str">
        <f t="shared" si="3"/>
        <v/>
      </c>
      <c r="S48" s="84"/>
      <c r="T48" s="85" t="str">
        <f t="shared" si="4"/>
        <v/>
      </c>
      <c r="U48" s="85"/>
    </row>
    <row r="49" spans="2:21" x14ac:dyDescent="0.15">
      <c r="B49" s="19">
        <v>41</v>
      </c>
      <c r="C49" s="80" t="str">
        <f t="shared" si="1"/>
        <v/>
      </c>
      <c r="D49" s="80"/>
      <c r="E49" s="19"/>
      <c r="F49" s="8"/>
      <c r="G49" s="19" t="s">
        <v>4</v>
      </c>
      <c r="H49" s="81"/>
      <c r="I49" s="81"/>
      <c r="J49" s="19"/>
      <c r="K49" s="80" t="str">
        <f t="shared" si="0"/>
        <v/>
      </c>
      <c r="L49" s="80"/>
      <c r="M49" s="6" t="str">
        <f t="shared" si="2"/>
        <v/>
      </c>
      <c r="N49" s="19"/>
      <c r="O49" s="8"/>
      <c r="P49" s="81"/>
      <c r="Q49" s="81"/>
      <c r="R49" s="84" t="str">
        <f t="shared" si="3"/>
        <v/>
      </c>
      <c r="S49" s="84"/>
      <c r="T49" s="85" t="str">
        <f t="shared" si="4"/>
        <v/>
      </c>
      <c r="U49" s="85"/>
    </row>
    <row r="50" spans="2:21" x14ac:dyDescent="0.15">
      <c r="B50" s="19">
        <v>42</v>
      </c>
      <c r="C50" s="80" t="str">
        <f t="shared" si="1"/>
        <v/>
      </c>
      <c r="D50" s="80"/>
      <c r="E50" s="19"/>
      <c r="F50" s="8"/>
      <c r="G50" s="19" t="s">
        <v>4</v>
      </c>
      <c r="H50" s="81"/>
      <c r="I50" s="81"/>
      <c r="J50" s="19"/>
      <c r="K50" s="80" t="str">
        <f t="shared" si="0"/>
        <v/>
      </c>
      <c r="L50" s="80"/>
      <c r="M50" s="6" t="str">
        <f t="shared" si="2"/>
        <v/>
      </c>
      <c r="N50" s="19"/>
      <c r="O50" s="8"/>
      <c r="P50" s="81"/>
      <c r="Q50" s="81"/>
      <c r="R50" s="84" t="str">
        <f t="shared" si="3"/>
        <v/>
      </c>
      <c r="S50" s="84"/>
      <c r="T50" s="85" t="str">
        <f t="shared" si="4"/>
        <v/>
      </c>
      <c r="U50" s="85"/>
    </row>
    <row r="51" spans="2:21" x14ac:dyDescent="0.15">
      <c r="B51" s="19">
        <v>43</v>
      </c>
      <c r="C51" s="80" t="str">
        <f t="shared" si="1"/>
        <v/>
      </c>
      <c r="D51" s="80"/>
      <c r="E51" s="19"/>
      <c r="F51" s="8"/>
      <c r="G51" s="19" t="s">
        <v>3</v>
      </c>
      <c r="H51" s="81"/>
      <c r="I51" s="81"/>
      <c r="J51" s="19"/>
      <c r="K51" s="80" t="str">
        <f t="shared" si="0"/>
        <v/>
      </c>
      <c r="L51" s="80"/>
      <c r="M51" s="6" t="str">
        <f t="shared" si="2"/>
        <v/>
      </c>
      <c r="N51" s="19"/>
      <c r="O51" s="8"/>
      <c r="P51" s="81"/>
      <c r="Q51" s="81"/>
      <c r="R51" s="84" t="str">
        <f t="shared" si="3"/>
        <v/>
      </c>
      <c r="S51" s="84"/>
      <c r="T51" s="85" t="str">
        <f t="shared" si="4"/>
        <v/>
      </c>
      <c r="U51" s="85"/>
    </row>
    <row r="52" spans="2:21" x14ac:dyDescent="0.15">
      <c r="B52" s="19">
        <v>44</v>
      </c>
      <c r="C52" s="80" t="str">
        <f t="shared" si="1"/>
        <v/>
      </c>
      <c r="D52" s="80"/>
      <c r="E52" s="19"/>
      <c r="F52" s="8"/>
      <c r="G52" s="19" t="s">
        <v>3</v>
      </c>
      <c r="H52" s="81"/>
      <c r="I52" s="81"/>
      <c r="J52" s="19"/>
      <c r="K52" s="80" t="str">
        <f t="shared" si="0"/>
        <v/>
      </c>
      <c r="L52" s="80"/>
      <c r="M52" s="6" t="str">
        <f t="shared" si="2"/>
        <v/>
      </c>
      <c r="N52" s="19"/>
      <c r="O52" s="8"/>
      <c r="P52" s="81"/>
      <c r="Q52" s="81"/>
      <c r="R52" s="84" t="str">
        <f t="shared" si="3"/>
        <v/>
      </c>
      <c r="S52" s="84"/>
      <c r="T52" s="85" t="str">
        <f t="shared" si="4"/>
        <v/>
      </c>
      <c r="U52" s="85"/>
    </row>
    <row r="53" spans="2:21" x14ac:dyDescent="0.15">
      <c r="B53" s="19">
        <v>45</v>
      </c>
      <c r="C53" s="80" t="str">
        <f t="shared" si="1"/>
        <v/>
      </c>
      <c r="D53" s="80"/>
      <c r="E53" s="19"/>
      <c r="F53" s="8"/>
      <c r="G53" s="19" t="s">
        <v>4</v>
      </c>
      <c r="H53" s="81"/>
      <c r="I53" s="81"/>
      <c r="J53" s="19"/>
      <c r="K53" s="80" t="str">
        <f t="shared" si="0"/>
        <v/>
      </c>
      <c r="L53" s="80"/>
      <c r="M53" s="6" t="str">
        <f t="shared" si="2"/>
        <v/>
      </c>
      <c r="N53" s="19"/>
      <c r="O53" s="8"/>
      <c r="P53" s="81"/>
      <c r="Q53" s="81"/>
      <c r="R53" s="84" t="str">
        <f t="shared" si="3"/>
        <v/>
      </c>
      <c r="S53" s="84"/>
      <c r="T53" s="85" t="str">
        <f t="shared" si="4"/>
        <v/>
      </c>
      <c r="U53" s="85"/>
    </row>
    <row r="54" spans="2:21" x14ac:dyDescent="0.15">
      <c r="B54" s="19">
        <v>46</v>
      </c>
      <c r="C54" s="80" t="str">
        <f t="shared" si="1"/>
        <v/>
      </c>
      <c r="D54" s="80"/>
      <c r="E54" s="19"/>
      <c r="F54" s="8"/>
      <c r="G54" s="19" t="s">
        <v>4</v>
      </c>
      <c r="H54" s="81"/>
      <c r="I54" s="81"/>
      <c r="J54" s="19"/>
      <c r="K54" s="80" t="str">
        <f t="shared" si="0"/>
        <v/>
      </c>
      <c r="L54" s="80"/>
      <c r="M54" s="6" t="str">
        <f t="shared" si="2"/>
        <v/>
      </c>
      <c r="N54" s="19"/>
      <c r="O54" s="8"/>
      <c r="P54" s="81"/>
      <c r="Q54" s="81"/>
      <c r="R54" s="84" t="str">
        <f t="shared" si="3"/>
        <v/>
      </c>
      <c r="S54" s="84"/>
      <c r="T54" s="85" t="str">
        <f t="shared" si="4"/>
        <v/>
      </c>
      <c r="U54" s="85"/>
    </row>
    <row r="55" spans="2:21" x14ac:dyDescent="0.15">
      <c r="B55" s="19">
        <v>47</v>
      </c>
      <c r="C55" s="80" t="str">
        <f t="shared" si="1"/>
        <v/>
      </c>
      <c r="D55" s="80"/>
      <c r="E55" s="19"/>
      <c r="F55" s="8"/>
      <c r="G55" s="19" t="s">
        <v>3</v>
      </c>
      <c r="H55" s="81"/>
      <c r="I55" s="81"/>
      <c r="J55" s="19"/>
      <c r="K55" s="80" t="str">
        <f t="shared" si="0"/>
        <v/>
      </c>
      <c r="L55" s="80"/>
      <c r="M55" s="6" t="str">
        <f t="shared" si="2"/>
        <v/>
      </c>
      <c r="N55" s="19"/>
      <c r="O55" s="8"/>
      <c r="P55" s="81"/>
      <c r="Q55" s="81"/>
      <c r="R55" s="84" t="str">
        <f t="shared" si="3"/>
        <v/>
      </c>
      <c r="S55" s="84"/>
      <c r="T55" s="85" t="str">
        <f t="shared" si="4"/>
        <v/>
      </c>
      <c r="U55" s="85"/>
    </row>
    <row r="56" spans="2:21" x14ac:dyDescent="0.15">
      <c r="B56" s="19">
        <v>48</v>
      </c>
      <c r="C56" s="80" t="str">
        <f t="shared" si="1"/>
        <v/>
      </c>
      <c r="D56" s="80"/>
      <c r="E56" s="19"/>
      <c r="F56" s="8"/>
      <c r="G56" s="19" t="s">
        <v>3</v>
      </c>
      <c r="H56" s="81"/>
      <c r="I56" s="81"/>
      <c r="J56" s="19"/>
      <c r="K56" s="80" t="str">
        <f t="shared" si="0"/>
        <v/>
      </c>
      <c r="L56" s="80"/>
      <c r="M56" s="6" t="str">
        <f t="shared" si="2"/>
        <v/>
      </c>
      <c r="N56" s="19"/>
      <c r="O56" s="8"/>
      <c r="P56" s="81"/>
      <c r="Q56" s="81"/>
      <c r="R56" s="84" t="str">
        <f t="shared" si="3"/>
        <v/>
      </c>
      <c r="S56" s="84"/>
      <c r="T56" s="85" t="str">
        <f t="shared" si="4"/>
        <v/>
      </c>
      <c r="U56" s="85"/>
    </row>
    <row r="57" spans="2:21" x14ac:dyDescent="0.15">
      <c r="B57" s="19">
        <v>49</v>
      </c>
      <c r="C57" s="80" t="str">
        <f t="shared" si="1"/>
        <v/>
      </c>
      <c r="D57" s="80"/>
      <c r="E57" s="19"/>
      <c r="F57" s="8"/>
      <c r="G57" s="19" t="s">
        <v>3</v>
      </c>
      <c r="H57" s="81"/>
      <c r="I57" s="81"/>
      <c r="J57" s="19"/>
      <c r="K57" s="80" t="str">
        <f t="shared" si="0"/>
        <v/>
      </c>
      <c r="L57" s="80"/>
      <c r="M57" s="6" t="str">
        <f t="shared" si="2"/>
        <v/>
      </c>
      <c r="N57" s="19"/>
      <c r="O57" s="8"/>
      <c r="P57" s="81"/>
      <c r="Q57" s="81"/>
      <c r="R57" s="84" t="str">
        <f t="shared" si="3"/>
        <v/>
      </c>
      <c r="S57" s="84"/>
      <c r="T57" s="85" t="str">
        <f t="shared" si="4"/>
        <v/>
      </c>
      <c r="U57" s="85"/>
    </row>
    <row r="58" spans="2:21" x14ac:dyDescent="0.15">
      <c r="B58" s="19">
        <v>50</v>
      </c>
      <c r="C58" s="80" t="str">
        <f t="shared" si="1"/>
        <v/>
      </c>
      <c r="D58" s="80"/>
      <c r="E58" s="19"/>
      <c r="F58" s="8"/>
      <c r="G58" s="19" t="s">
        <v>3</v>
      </c>
      <c r="H58" s="81"/>
      <c r="I58" s="81"/>
      <c r="J58" s="19"/>
      <c r="K58" s="80" t="str">
        <f t="shared" si="0"/>
        <v/>
      </c>
      <c r="L58" s="80"/>
      <c r="M58" s="6" t="str">
        <f t="shared" si="2"/>
        <v/>
      </c>
      <c r="N58" s="19"/>
      <c r="O58" s="8"/>
      <c r="P58" s="81"/>
      <c r="Q58" s="81"/>
      <c r="R58" s="84" t="str">
        <f t="shared" si="3"/>
        <v/>
      </c>
      <c r="S58" s="84"/>
      <c r="T58" s="85" t="str">
        <f t="shared" si="4"/>
        <v/>
      </c>
      <c r="U58" s="85"/>
    </row>
    <row r="59" spans="2:21" x14ac:dyDescent="0.15">
      <c r="B59" s="19">
        <v>51</v>
      </c>
      <c r="C59" s="80" t="str">
        <f t="shared" si="1"/>
        <v/>
      </c>
      <c r="D59" s="80"/>
      <c r="E59" s="19"/>
      <c r="F59" s="8"/>
      <c r="G59" s="19" t="s">
        <v>3</v>
      </c>
      <c r="H59" s="81"/>
      <c r="I59" s="81"/>
      <c r="J59" s="19"/>
      <c r="K59" s="80" t="str">
        <f t="shared" si="0"/>
        <v/>
      </c>
      <c r="L59" s="80"/>
      <c r="M59" s="6" t="str">
        <f t="shared" si="2"/>
        <v/>
      </c>
      <c r="N59" s="19"/>
      <c r="O59" s="8"/>
      <c r="P59" s="81"/>
      <c r="Q59" s="81"/>
      <c r="R59" s="84" t="str">
        <f t="shared" si="3"/>
        <v/>
      </c>
      <c r="S59" s="84"/>
      <c r="T59" s="85" t="str">
        <f t="shared" si="4"/>
        <v/>
      </c>
      <c r="U59" s="85"/>
    </row>
    <row r="60" spans="2:21" x14ac:dyDescent="0.15">
      <c r="B60" s="19">
        <v>52</v>
      </c>
      <c r="C60" s="80" t="str">
        <f t="shared" si="1"/>
        <v/>
      </c>
      <c r="D60" s="80"/>
      <c r="E60" s="19"/>
      <c r="F60" s="8"/>
      <c r="G60" s="19" t="s">
        <v>3</v>
      </c>
      <c r="H60" s="81"/>
      <c r="I60" s="81"/>
      <c r="J60" s="19"/>
      <c r="K60" s="80" t="str">
        <f t="shared" si="0"/>
        <v/>
      </c>
      <c r="L60" s="80"/>
      <c r="M60" s="6" t="str">
        <f t="shared" si="2"/>
        <v/>
      </c>
      <c r="N60" s="19"/>
      <c r="O60" s="8"/>
      <c r="P60" s="81"/>
      <c r="Q60" s="81"/>
      <c r="R60" s="84" t="str">
        <f t="shared" si="3"/>
        <v/>
      </c>
      <c r="S60" s="84"/>
      <c r="T60" s="85" t="str">
        <f t="shared" si="4"/>
        <v/>
      </c>
      <c r="U60" s="85"/>
    </row>
    <row r="61" spans="2:21" x14ac:dyDescent="0.15">
      <c r="B61" s="19">
        <v>53</v>
      </c>
      <c r="C61" s="80" t="str">
        <f t="shared" si="1"/>
        <v/>
      </c>
      <c r="D61" s="80"/>
      <c r="E61" s="19"/>
      <c r="F61" s="8"/>
      <c r="G61" s="19" t="s">
        <v>3</v>
      </c>
      <c r="H61" s="81"/>
      <c r="I61" s="81"/>
      <c r="J61" s="19"/>
      <c r="K61" s="80" t="str">
        <f t="shared" si="0"/>
        <v/>
      </c>
      <c r="L61" s="80"/>
      <c r="M61" s="6" t="str">
        <f t="shared" si="2"/>
        <v/>
      </c>
      <c r="N61" s="19"/>
      <c r="O61" s="8"/>
      <c r="P61" s="81"/>
      <c r="Q61" s="81"/>
      <c r="R61" s="84" t="str">
        <f t="shared" si="3"/>
        <v/>
      </c>
      <c r="S61" s="84"/>
      <c r="T61" s="85" t="str">
        <f t="shared" si="4"/>
        <v/>
      </c>
      <c r="U61" s="85"/>
    </row>
    <row r="62" spans="2:21" x14ac:dyDescent="0.15">
      <c r="B62" s="19">
        <v>54</v>
      </c>
      <c r="C62" s="80" t="str">
        <f t="shared" si="1"/>
        <v/>
      </c>
      <c r="D62" s="80"/>
      <c r="E62" s="19"/>
      <c r="F62" s="8"/>
      <c r="G62" s="19" t="s">
        <v>3</v>
      </c>
      <c r="H62" s="81"/>
      <c r="I62" s="81"/>
      <c r="J62" s="19"/>
      <c r="K62" s="80" t="str">
        <f t="shared" si="0"/>
        <v/>
      </c>
      <c r="L62" s="80"/>
      <c r="M62" s="6" t="str">
        <f t="shared" si="2"/>
        <v/>
      </c>
      <c r="N62" s="19"/>
      <c r="O62" s="8"/>
      <c r="P62" s="81"/>
      <c r="Q62" s="81"/>
      <c r="R62" s="84" t="str">
        <f t="shared" si="3"/>
        <v/>
      </c>
      <c r="S62" s="84"/>
      <c r="T62" s="85" t="str">
        <f t="shared" si="4"/>
        <v/>
      </c>
      <c r="U62" s="85"/>
    </row>
    <row r="63" spans="2:21" x14ac:dyDescent="0.15">
      <c r="B63" s="19">
        <v>55</v>
      </c>
      <c r="C63" s="80" t="str">
        <f t="shared" si="1"/>
        <v/>
      </c>
      <c r="D63" s="80"/>
      <c r="E63" s="19"/>
      <c r="F63" s="8"/>
      <c r="G63" s="19" t="s">
        <v>4</v>
      </c>
      <c r="H63" s="81"/>
      <c r="I63" s="81"/>
      <c r="J63" s="19"/>
      <c r="K63" s="80" t="str">
        <f t="shared" si="0"/>
        <v/>
      </c>
      <c r="L63" s="80"/>
      <c r="M63" s="6" t="str">
        <f t="shared" si="2"/>
        <v/>
      </c>
      <c r="N63" s="19"/>
      <c r="O63" s="8"/>
      <c r="P63" s="81"/>
      <c r="Q63" s="81"/>
      <c r="R63" s="84" t="str">
        <f t="shared" si="3"/>
        <v/>
      </c>
      <c r="S63" s="84"/>
      <c r="T63" s="85" t="str">
        <f t="shared" si="4"/>
        <v/>
      </c>
      <c r="U63" s="85"/>
    </row>
    <row r="64" spans="2:21" x14ac:dyDescent="0.15">
      <c r="B64" s="19">
        <v>56</v>
      </c>
      <c r="C64" s="80" t="str">
        <f t="shared" si="1"/>
        <v/>
      </c>
      <c r="D64" s="80"/>
      <c r="E64" s="19"/>
      <c r="F64" s="8"/>
      <c r="G64" s="19" t="s">
        <v>3</v>
      </c>
      <c r="H64" s="81"/>
      <c r="I64" s="81"/>
      <c r="J64" s="19"/>
      <c r="K64" s="80" t="str">
        <f t="shared" si="0"/>
        <v/>
      </c>
      <c r="L64" s="80"/>
      <c r="M64" s="6" t="str">
        <f t="shared" si="2"/>
        <v/>
      </c>
      <c r="N64" s="19"/>
      <c r="O64" s="8"/>
      <c r="P64" s="81"/>
      <c r="Q64" s="81"/>
      <c r="R64" s="84" t="str">
        <f t="shared" si="3"/>
        <v/>
      </c>
      <c r="S64" s="84"/>
      <c r="T64" s="85" t="str">
        <f t="shared" si="4"/>
        <v/>
      </c>
      <c r="U64" s="85"/>
    </row>
    <row r="65" spans="2:21" x14ac:dyDescent="0.15">
      <c r="B65" s="19">
        <v>57</v>
      </c>
      <c r="C65" s="80" t="str">
        <f t="shared" si="1"/>
        <v/>
      </c>
      <c r="D65" s="80"/>
      <c r="E65" s="19"/>
      <c r="F65" s="8"/>
      <c r="G65" s="19" t="s">
        <v>3</v>
      </c>
      <c r="H65" s="81"/>
      <c r="I65" s="81"/>
      <c r="J65" s="19"/>
      <c r="K65" s="80" t="str">
        <f t="shared" si="0"/>
        <v/>
      </c>
      <c r="L65" s="80"/>
      <c r="M65" s="6" t="str">
        <f t="shared" si="2"/>
        <v/>
      </c>
      <c r="N65" s="19"/>
      <c r="O65" s="8"/>
      <c r="P65" s="81"/>
      <c r="Q65" s="81"/>
      <c r="R65" s="84" t="str">
        <f t="shared" si="3"/>
        <v/>
      </c>
      <c r="S65" s="84"/>
      <c r="T65" s="85" t="str">
        <f t="shared" si="4"/>
        <v/>
      </c>
      <c r="U65" s="85"/>
    </row>
    <row r="66" spans="2:21" x14ac:dyDescent="0.15">
      <c r="B66" s="19">
        <v>58</v>
      </c>
      <c r="C66" s="80" t="str">
        <f t="shared" si="1"/>
        <v/>
      </c>
      <c r="D66" s="80"/>
      <c r="E66" s="19"/>
      <c r="F66" s="8"/>
      <c r="G66" s="19" t="s">
        <v>3</v>
      </c>
      <c r="H66" s="81"/>
      <c r="I66" s="81"/>
      <c r="J66" s="19"/>
      <c r="K66" s="80" t="str">
        <f t="shared" si="0"/>
        <v/>
      </c>
      <c r="L66" s="80"/>
      <c r="M66" s="6" t="str">
        <f t="shared" si="2"/>
        <v/>
      </c>
      <c r="N66" s="19"/>
      <c r="O66" s="8"/>
      <c r="P66" s="81"/>
      <c r="Q66" s="81"/>
      <c r="R66" s="84" t="str">
        <f t="shared" si="3"/>
        <v/>
      </c>
      <c r="S66" s="84"/>
      <c r="T66" s="85" t="str">
        <f t="shared" si="4"/>
        <v/>
      </c>
      <c r="U66" s="85"/>
    </row>
    <row r="67" spans="2:21" x14ac:dyDescent="0.15">
      <c r="B67" s="19">
        <v>59</v>
      </c>
      <c r="C67" s="80" t="str">
        <f t="shared" si="1"/>
        <v/>
      </c>
      <c r="D67" s="80"/>
      <c r="E67" s="19"/>
      <c r="F67" s="8"/>
      <c r="G67" s="19" t="s">
        <v>3</v>
      </c>
      <c r="H67" s="81"/>
      <c r="I67" s="81"/>
      <c r="J67" s="19"/>
      <c r="K67" s="80" t="str">
        <f t="shared" si="0"/>
        <v/>
      </c>
      <c r="L67" s="80"/>
      <c r="M67" s="6" t="str">
        <f t="shared" si="2"/>
        <v/>
      </c>
      <c r="N67" s="19"/>
      <c r="O67" s="8"/>
      <c r="P67" s="81"/>
      <c r="Q67" s="81"/>
      <c r="R67" s="84" t="str">
        <f t="shared" si="3"/>
        <v/>
      </c>
      <c r="S67" s="84"/>
      <c r="T67" s="85" t="str">
        <f t="shared" si="4"/>
        <v/>
      </c>
      <c r="U67" s="85"/>
    </row>
    <row r="68" spans="2:21" x14ac:dyDescent="0.15">
      <c r="B68" s="19">
        <v>60</v>
      </c>
      <c r="C68" s="80" t="str">
        <f t="shared" si="1"/>
        <v/>
      </c>
      <c r="D68" s="80"/>
      <c r="E68" s="19"/>
      <c r="F68" s="8"/>
      <c r="G68" s="19" t="s">
        <v>4</v>
      </c>
      <c r="H68" s="81"/>
      <c r="I68" s="81"/>
      <c r="J68" s="19"/>
      <c r="K68" s="80" t="str">
        <f t="shared" si="0"/>
        <v/>
      </c>
      <c r="L68" s="80"/>
      <c r="M68" s="6" t="str">
        <f t="shared" si="2"/>
        <v/>
      </c>
      <c r="N68" s="19"/>
      <c r="O68" s="8"/>
      <c r="P68" s="81"/>
      <c r="Q68" s="81"/>
      <c r="R68" s="84" t="str">
        <f t="shared" si="3"/>
        <v/>
      </c>
      <c r="S68" s="84"/>
      <c r="T68" s="85" t="str">
        <f t="shared" si="4"/>
        <v/>
      </c>
      <c r="U68" s="85"/>
    </row>
    <row r="69" spans="2:21" x14ac:dyDescent="0.15">
      <c r="B69" s="19">
        <v>61</v>
      </c>
      <c r="C69" s="80" t="str">
        <f t="shared" si="1"/>
        <v/>
      </c>
      <c r="D69" s="80"/>
      <c r="E69" s="19"/>
      <c r="F69" s="8"/>
      <c r="G69" s="19" t="s">
        <v>4</v>
      </c>
      <c r="H69" s="81"/>
      <c r="I69" s="81"/>
      <c r="J69" s="19"/>
      <c r="K69" s="80" t="str">
        <f t="shared" si="0"/>
        <v/>
      </c>
      <c r="L69" s="80"/>
      <c r="M69" s="6" t="str">
        <f t="shared" si="2"/>
        <v/>
      </c>
      <c r="N69" s="19"/>
      <c r="O69" s="8"/>
      <c r="P69" s="81"/>
      <c r="Q69" s="81"/>
      <c r="R69" s="84" t="str">
        <f t="shared" si="3"/>
        <v/>
      </c>
      <c r="S69" s="84"/>
      <c r="T69" s="85" t="str">
        <f t="shared" si="4"/>
        <v/>
      </c>
      <c r="U69" s="85"/>
    </row>
    <row r="70" spans="2:21" x14ac:dyDescent="0.15">
      <c r="B70" s="19">
        <v>62</v>
      </c>
      <c r="C70" s="80" t="str">
        <f t="shared" si="1"/>
        <v/>
      </c>
      <c r="D70" s="80"/>
      <c r="E70" s="19"/>
      <c r="F70" s="8"/>
      <c r="G70" s="19" t="s">
        <v>3</v>
      </c>
      <c r="H70" s="81"/>
      <c r="I70" s="81"/>
      <c r="J70" s="19"/>
      <c r="K70" s="80" t="str">
        <f t="shared" si="0"/>
        <v/>
      </c>
      <c r="L70" s="80"/>
      <c r="M70" s="6" t="str">
        <f t="shared" si="2"/>
        <v/>
      </c>
      <c r="N70" s="19"/>
      <c r="O70" s="8"/>
      <c r="P70" s="81"/>
      <c r="Q70" s="81"/>
      <c r="R70" s="84" t="str">
        <f t="shared" si="3"/>
        <v/>
      </c>
      <c r="S70" s="84"/>
      <c r="T70" s="85" t="str">
        <f t="shared" si="4"/>
        <v/>
      </c>
      <c r="U70" s="85"/>
    </row>
    <row r="71" spans="2:21" x14ac:dyDescent="0.15">
      <c r="B71" s="19">
        <v>63</v>
      </c>
      <c r="C71" s="80" t="str">
        <f t="shared" si="1"/>
        <v/>
      </c>
      <c r="D71" s="80"/>
      <c r="E71" s="19"/>
      <c r="F71" s="8"/>
      <c r="G71" s="19" t="s">
        <v>4</v>
      </c>
      <c r="H71" s="81"/>
      <c r="I71" s="81"/>
      <c r="J71" s="19"/>
      <c r="K71" s="80" t="str">
        <f t="shared" si="0"/>
        <v/>
      </c>
      <c r="L71" s="80"/>
      <c r="M71" s="6" t="str">
        <f t="shared" si="2"/>
        <v/>
      </c>
      <c r="N71" s="19"/>
      <c r="O71" s="8"/>
      <c r="P71" s="81"/>
      <c r="Q71" s="81"/>
      <c r="R71" s="84" t="str">
        <f t="shared" si="3"/>
        <v/>
      </c>
      <c r="S71" s="84"/>
      <c r="T71" s="85" t="str">
        <f t="shared" si="4"/>
        <v/>
      </c>
      <c r="U71" s="85"/>
    </row>
    <row r="72" spans="2:21" x14ac:dyDescent="0.15">
      <c r="B72" s="19">
        <v>64</v>
      </c>
      <c r="C72" s="80" t="str">
        <f t="shared" si="1"/>
        <v/>
      </c>
      <c r="D72" s="80"/>
      <c r="E72" s="19"/>
      <c r="F72" s="8"/>
      <c r="G72" s="19" t="s">
        <v>3</v>
      </c>
      <c r="H72" s="81"/>
      <c r="I72" s="81"/>
      <c r="J72" s="19"/>
      <c r="K72" s="80" t="str">
        <f t="shared" si="0"/>
        <v/>
      </c>
      <c r="L72" s="80"/>
      <c r="M72" s="6" t="str">
        <f t="shared" si="2"/>
        <v/>
      </c>
      <c r="N72" s="19"/>
      <c r="O72" s="8"/>
      <c r="P72" s="81"/>
      <c r="Q72" s="81"/>
      <c r="R72" s="84" t="str">
        <f t="shared" si="3"/>
        <v/>
      </c>
      <c r="S72" s="84"/>
      <c r="T72" s="85" t="str">
        <f t="shared" si="4"/>
        <v/>
      </c>
      <c r="U72" s="85"/>
    </row>
    <row r="73" spans="2:21" x14ac:dyDescent="0.15">
      <c r="B73" s="19">
        <v>65</v>
      </c>
      <c r="C73" s="80" t="str">
        <f t="shared" si="1"/>
        <v/>
      </c>
      <c r="D73" s="80"/>
      <c r="E73" s="19"/>
      <c r="F73" s="8"/>
      <c r="G73" s="19" t="s">
        <v>4</v>
      </c>
      <c r="H73" s="81"/>
      <c r="I73" s="81"/>
      <c r="J73" s="19"/>
      <c r="K73" s="80" t="str">
        <f t="shared" ref="K73:K108" si="5">IF(F73="","",C73*0.03)</f>
        <v/>
      </c>
      <c r="L73" s="80"/>
      <c r="M73" s="6" t="str">
        <f t="shared" si="2"/>
        <v/>
      </c>
      <c r="N73" s="19"/>
      <c r="O73" s="8"/>
      <c r="P73" s="81"/>
      <c r="Q73" s="81"/>
      <c r="R73" s="84" t="str">
        <f t="shared" si="3"/>
        <v/>
      </c>
      <c r="S73" s="84"/>
      <c r="T73" s="85" t="str">
        <f t="shared" si="4"/>
        <v/>
      </c>
      <c r="U73" s="85"/>
    </row>
    <row r="74" spans="2:21" x14ac:dyDescent="0.15">
      <c r="B74" s="19">
        <v>66</v>
      </c>
      <c r="C74" s="80" t="str">
        <f t="shared" ref="C74:C108" si="6">IF(R73="","",C73+R73)</f>
        <v/>
      </c>
      <c r="D74" s="80"/>
      <c r="E74" s="19"/>
      <c r="F74" s="8"/>
      <c r="G74" s="19" t="s">
        <v>4</v>
      </c>
      <c r="H74" s="81"/>
      <c r="I74" s="81"/>
      <c r="J74" s="19"/>
      <c r="K74" s="80" t="str">
        <f t="shared" si="5"/>
        <v/>
      </c>
      <c r="L74" s="80"/>
      <c r="M74" s="6" t="str">
        <f t="shared" ref="M74:M108" si="7">IF(J74="","",(K74/J74)/1000)</f>
        <v/>
      </c>
      <c r="N74" s="19"/>
      <c r="O74" s="8"/>
      <c r="P74" s="81"/>
      <c r="Q74" s="81"/>
      <c r="R74" s="84" t="str">
        <f t="shared" ref="R74:R108" si="8">IF(O74="","",(IF(G74="売",H74-P74,P74-H74))*M74*100000)</f>
        <v/>
      </c>
      <c r="S74" s="84"/>
      <c r="T74" s="85" t="str">
        <f t="shared" ref="T74:T108" si="9">IF(O74="","",IF(R74&lt;0,J74*(-1),IF(G74="買",(P74-H74)*100,(H74-P74)*100)))</f>
        <v/>
      </c>
      <c r="U74" s="85"/>
    </row>
    <row r="75" spans="2:21" x14ac:dyDescent="0.15">
      <c r="B75" s="19">
        <v>67</v>
      </c>
      <c r="C75" s="80" t="str">
        <f t="shared" si="6"/>
        <v/>
      </c>
      <c r="D75" s="80"/>
      <c r="E75" s="19"/>
      <c r="F75" s="8"/>
      <c r="G75" s="19" t="s">
        <v>3</v>
      </c>
      <c r="H75" s="81"/>
      <c r="I75" s="81"/>
      <c r="J75" s="19"/>
      <c r="K75" s="80" t="str">
        <f t="shared" si="5"/>
        <v/>
      </c>
      <c r="L75" s="80"/>
      <c r="M75" s="6" t="str">
        <f t="shared" si="7"/>
        <v/>
      </c>
      <c r="N75" s="19"/>
      <c r="O75" s="8"/>
      <c r="P75" s="81"/>
      <c r="Q75" s="81"/>
      <c r="R75" s="84" t="str">
        <f t="shared" si="8"/>
        <v/>
      </c>
      <c r="S75" s="84"/>
      <c r="T75" s="85" t="str">
        <f t="shared" si="9"/>
        <v/>
      </c>
      <c r="U75" s="85"/>
    </row>
    <row r="76" spans="2:21" x14ac:dyDescent="0.15">
      <c r="B76" s="19">
        <v>68</v>
      </c>
      <c r="C76" s="80" t="str">
        <f t="shared" si="6"/>
        <v/>
      </c>
      <c r="D76" s="80"/>
      <c r="E76" s="19"/>
      <c r="F76" s="8"/>
      <c r="G76" s="19" t="s">
        <v>3</v>
      </c>
      <c r="H76" s="81"/>
      <c r="I76" s="81"/>
      <c r="J76" s="19"/>
      <c r="K76" s="80" t="str">
        <f t="shared" si="5"/>
        <v/>
      </c>
      <c r="L76" s="80"/>
      <c r="M76" s="6" t="str">
        <f t="shared" si="7"/>
        <v/>
      </c>
      <c r="N76" s="19"/>
      <c r="O76" s="8"/>
      <c r="P76" s="81"/>
      <c r="Q76" s="81"/>
      <c r="R76" s="84" t="str">
        <f t="shared" si="8"/>
        <v/>
      </c>
      <c r="S76" s="84"/>
      <c r="T76" s="85" t="str">
        <f t="shared" si="9"/>
        <v/>
      </c>
      <c r="U76" s="85"/>
    </row>
    <row r="77" spans="2:21" x14ac:dyDescent="0.15">
      <c r="B77" s="19">
        <v>69</v>
      </c>
      <c r="C77" s="80" t="str">
        <f t="shared" si="6"/>
        <v/>
      </c>
      <c r="D77" s="80"/>
      <c r="E77" s="19"/>
      <c r="F77" s="8"/>
      <c r="G77" s="19" t="s">
        <v>3</v>
      </c>
      <c r="H77" s="81"/>
      <c r="I77" s="81"/>
      <c r="J77" s="19"/>
      <c r="K77" s="80" t="str">
        <f t="shared" si="5"/>
        <v/>
      </c>
      <c r="L77" s="80"/>
      <c r="M77" s="6" t="str">
        <f t="shared" si="7"/>
        <v/>
      </c>
      <c r="N77" s="19"/>
      <c r="O77" s="8"/>
      <c r="P77" s="81"/>
      <c r="Q77" s="81"/>
      <c r="R77" s="84" t="str">
        <f t="shared" si="8"/>
        <v/>
      </c>
      <c r="S77" s="84"/>
      <c r="T77" s="85" t="str">
        <f t="shared" si="9"/>
        <v/>
      </c>
      <c r="U77" s="85"/>
    </row>
    <row r="78" spans="2:21" x14ac:dyDescent="0.15">
      <c r="B78" s="19">
        <v>70</v>
      </c>
      <c r="C78" s="80" t="str">
        <f t="shared" si="6"/>
        <v/>
      </c>
      <c r="D78" s="80"/>
      <c r="E78" s="19"/>
      <c r="F78" s="8"/>
      <c r="G78" s="19" t="s">
        <v>4</v>
      </c>
      <c r="H78" s="81"/>
      <c r="I78" s="81"/>
      <c r="J78" s="19"/>
      <c r="K78" s="80" t="str">
        <f t="shared" si="5"/>
        <v/>
      </c>
      <c r="L78" s="80"/>
      <c r="M78" s="6" t="str">
        <f t="shared" si="7"/>
        <v/>
      </c>
      <c r="N78" s="19"/>
      <c r="O78" s="8"/>
      <c r="P78" s="81"/>
      <c r="Q78" s="81"/>
      <c r="R78" s="84" t="str">
        <f t="shared" si="8"/>
        <v/>
      </c>
      <c r="S78" s="84"/>
      <c r="T78" s="85" t="str">
        <f t="shared" si="9"/>
        <v/>
      </c>
      <c r="U78" s="85"/>
    </row>
    <row r="79" spans="2:21" x14ac:dyDescent="0.15">
      <c r="B79" s="19">
        <v>71</v>
      </c>
      <c r="C79" s="80" t="str">
        <f t="shared" si="6"/>
        <v/>
      </c>
      <c r="D79" s="80"/>
      <c r="E79" s="19"/>
      <c r="F79" s="8"/>
      <c r="G79" s="19" t="s">
        <v>3</v>
      </c>
      <c r="H79" s="81"/>
      <c r="I79" s="81"/>
      <c r="J79" s="19"/>
      <c r="K79" s="80" t="str">
        <f t="shared" si="5"/>
        <v/>
      </c>
      <c r="L79" s="80"/>
      <c r="M79" s="6" t="str">
        <f t="shared" si="7"/>
        <v/>
      </c>
      <c r="N79" s="19"/>
      <c r="O79" s="8"/>
      <c r="P79" s="81"/>
      <c r="Q79" s="81"/>
      <c r="R79" s="84" t="str">
        <f t="shared" si="8"/>
        <v/>
      </c>
      <c r="S79" s="84"/>
      <c r="T79" s="85" t="str">
        <f t="shared" si="9"/>
        <v/>
      </c>
      <c r="U79" s="85"/>
    </row>
    <row r="80" spans="2:21" x14ac:dyDescent="0.15">
      <c r="B80" s="19">
        <v>72</v>
      </c>
      <c r="C80" s="80" t="str">
        <f t="shared" si="6"/>
        <v/>
      </c>
      <c r="D80" s="80"/>
      <c r="E80" s="19"/>
      <c r="F80" s="8"/>
      <c r="G80" s="19" t="s">
        <v>4</v>
      </c>
      <c r="H80" s="81"/>
      <c r="I80" s="81"/>
      <c r="J80" s="19"/>
      <c r="K80" s="80" t="str">
        <f t="shared" si="5"/>
        <v/>
      </c>
      <c r="L80" s="80"/>
      <c r="M80" s="6" t="str">
        <f t="shared" si="7"/>
        <v/>
      </c>
      <c r="N80" s="19"/>
      <c r="O80" s="8"/>
      <c r="P80" s="81"/>
      <c r="Q80" s="81"/>
      <c r="R80" s="84" t="str">
        <f t="shared" si="8"/>
        <v/>
      </c>
      <c r="S80" s="84"/>
      <c r="T80" s="85" t="str">
        <f t="shared" si="9"/>
        <v/>
      </c>
      <c r="U80" s="85"/>
    </row>
    <row r="81" spans="2:21" x14ac:dyDescent="0.15">
      <c r="B81" s="19">
        <v>73</v>
      </c>
      <c r="C81" s="80" t="str">
        <f t="shared" si="6"/>
        <v/>
      </c>
      <c r="D81" s="80"/>
      <c r="E81" s="19"/>
      <c r="F81" s="8"/>
      <c r="G81" s="19" t="s">
        <v>3</v>
      </c>
      <c r="H81" s="81"/>
      <c r="I81" s="81"/>
      <c r="J81" s="19"/>
      <c r="K81" s="80" t="str">
        <f t="shared" si="5"/>
        <v/>
      </c>
      <c r="L81" s="80"/>
      <c r="M81" s="6" t="str">
        <f t="shared" si="7"/>
        <v/>
      </c>
      <c r="N81" s="19"/>
      <c r="O81" s="8"/>
      <c r="P81" s="81"/>
      <c r="Q81" s="81"/>
      <c r="R81" s="84" t="str">
        <f t="shared" si="8"/>
        <v/>
      </c>
      <c r="S81" s="84"/>
      <c r="T81" s="85" t="str">
        <f t="shared" si="9"/>
        <v/>
      </c>
      <c r="U81" s="85"/>
    </row>
    <row r="82" spans="2:21" x14ac:dyDescent="0.15">
      <c r="B82" s="19">
        <v>74</v>
      </c>
      <c r="C82" s="80" t="str">
        <f t="shared" si="6"/>
        <v/>
      </c>
      <c r="D82" s="80"/>
      <c r="E82" s="19"/>
      <c r="F82" s="8"/>
      <c r="G82" s="19" t="s">
        <v>3</v>
      </c>
      <c r="H82" s="81"/>
      <c r="I82" s="81"/>
      <c r="J82" s="19"/>
      <c r="K82" s="80" t="str">
        <f t="shared" si="5"/>
        <v/>
      </c>
      <c r="L82" s="80"/>
      <c r="M82" s="6" t="str">
        <f t="shared" si="7"/>
        <v/>
      </c>
      <c r="N82" s="19"/>
      <c r="O82" s="8"/>
      <c r="P82" s="81"/>
      <c r="Q82" s="81"/>
      <c r="R82" s="84" t="str">
        <f t="shared" si="8"/>
        <v/>
      </c>
      <c r="S82" s="84"/>
      <c r="T82" s="85" t="str">
        <f t="shared" si="9"/>
        <v/>
      </c>
      <c r="U82" s="85"/>
    </row>
    <row r="83" spans="2:21" x14ac:dyDescent="0.15">
      <c r="B83" s="19">
        <v>75</v>
      </c>
      <c r="C83" s="80" t="str">
        <f t="shared" si="6"/>
        <v/>
      </c>
      <c r="D83" s="80"/>
      <c r="E83" s="19"/>
      <c r="F83" s="8"/>
      <c r="G83" s="19" t="s">
        <v>3</v>
      </c>
      <c r="H83" s="81"/>
      <c r="I83" s="81"/>
      <c r="J83" s="19"/>
      <c r="K83" s="80" t="str">
        <f t="shared" si="5"/>
        <v/>
      </c>
      <c r="L83" s="80"/>
      <c r="M83" s="6" t="str">
        <f t="shared" si="7"/>
        <v/>
      </c>
      <c r="N83" s="19"/>
      <c r="O83" s="8"/>
      <c r="P83" s="81"/>
      <c r="Q83" s="81"/>
      <c r="R83" s="84" t="str">
        <f t="shared" si="8"/>
        <v/>
      </c>
      <c r="S83" s="84"/>
      <c r="T83" s="85" t="str">
        <f t="shared" si="9"/>
        <v/>
      </c>
      <c r="U83" s="85"/>
    </row>
    <row r="84" spans="2:21" x14ac:dyDescent="0.15">
      <c r="B84" s="19">
        <v>76</v>
      </c>
      <c r="C84" s="80" t="str">
        <f t="shared" si="6"/>
        <v/>
      </c>
      <c r="D84" s="80"/>
      <c r="E84" s="19"/>
      <c r="F84" s="8"/>
      <c r="G84" s="19" t="s">
        <v>3</v>
      </c>
      <c r="H84" s="81"/>
      <c r="I84" s="81"/>
      <c r="J84" s="19"/>
      <c r="K84" s="80" t="str">
        <f t="shared" si="5"/>
        <v/>
      </c>
      <c r="L84" s="80"/>
      <c r="M84" s="6" t="str">
        <f t="shared" si="7"/>
        <v/>
      </c>
      <c r="N84" s="19"/>
      <c r="O84" s="8"/>
      <c r="P84" s="81"/>
      <c r="Q84" s="81"/>
      <c r="R84" s="84" t="str">
        <f t="shared" si="8"/>
        <v/>
      </c>
      <c r="S84" s="84"/>
      <c r="T84" s="85" t="str">
        <f t="shared" si="9"/>
        <v/>
      </c>
      <c r="U84" s="85"/>
    </row>
    <row r="85" spans="2:21" x14ac:dyDescent="0.15">
      <c r="B85" s="19">
        <v>77</v>
      </c>
      <c r="C85" s="80" t="str">
        <f t="shared" si="6"/>
        <v/>
      </c>
      <c r="D85" s="80"/>
      <c r="E85" s="19"/>
      <c r="F85" s="8"/>
      <c r="G85" s="19" t="s">
        <v>4</v>
      </c>
      <c r="H85" s="81"/>
      <c r="I85" s="81"/>
      <c r="J85" s="19"/>
      <c r="K85" s="80" t="str">
        <f t="shared" si="5"/>
        <v/>
      </c>
      <c r="L85" s="80"/>
      <c r="M85" s="6" t="str">
        <f t="shared" si="7"/>
        <v/>
      </c>
      <c r="N85" s="19"/>
      <c r="O85" s="8"/>
      <c r="P85" s="81"/>
      <c r="Q85" s="81"/>
      <c r="R85" s="84" t="str">
        <f t="shared" si="8"/>
        <v/>
      </c>
      <c r="S85" s="84"/>
      <c r="T85" s="85" t="str">
        <f t="shared" si="9"/>
        <v/>
      </c>
      <c r="U85" s="85"/>
    </row>
    <row r="86" spans="2:21" x14ac:dyDescent="0.15">
      <c r="B86" s="19">
        <v>78</v>
      </c>
      <c r="C86" s="80" t="str">
        <f t="shared" si="6"/>
        <v/>
      </c>
      <c r="D86" s="80"/>
      <c r="E86" s="19"/>
      <c r="F86" s="8"/>
      <c r="G86" s="19" t="s">
        <v>3</v>
      </c>
      <c r="H86" s="81"/>
      <c r="I86" s="81"/>
      <c r="J86" s="19"/>
      <c r="K86" s="80" t="str">
        <f t="shared" si="5"/>
        <v/>
      </c>
      <c r="L86" s="80"/>
      <c r="M86" s="6" t="str">
        <f t="shared" si="7"/>
        <v/>
      </c>
      <c r="N86" s="19"/>
      <c r="O86" s="8"/>
      <c r="P86" s="81"/>
      <c r="Q86" s="81"/>
      <c r="R86" s="84" t="str">
        <f t="shared" si="8"/>
        <v/>
      </c>
      <c r="S86" s="84"/>
      <c r="T86" s="85" t="str">
        <f t="shared" si="9"/>
        <v/>
      </c>
      <c r="U86" s="85"/>
    </row>
    <row r="87" spans="2:21" x14ac:dyDescent="0.15">
      <c r="B87" s="19">
        <v>79</v>
      </c>
      <c r="C87" s="80" t="str">
        <f t="shared" si="6"/>
        <v/>
      </c>
      <c r="D87" s="80"/>
      <c r="E87" s="19"/>
      <c r="F87" s="8"/>
      <c r="G87" s="19" t="s">
        <v>4</v>
      </c>
      <c r="H87" s="81"/>
      <c r="I87" s="81"/>
      <c r="J87" s="19"/>
      <c r="K87" s="80" t="str">
        <f t="shared" si="5"/>
        <v/>
      </c>
      <c r="L87" s="80"/>
      <c r="M87" s="6" t="str">
        <f t="shared" si="7"/>
        <v/>
      </c>
      <c r="N87" s="19"/>
      <c r="O87" s="8"/>
      <c r="P87" s="81"/>
      <c r="Q87" s="81"/>
      <c r="R87" s="84" t="str">
        <f t="shared" si="8"/>
        <v/>
      </c>
      <c r="S87" s="84"/>
      <c r="T87" s="85" t="str">
        <f t="shared" si="9"/>
        <v/>
      </c>
      <c r="U87" s="85"/>
    </row>
    <row r="88" spans="2:21" x14ac:dyDescent="0.15">
      <c r="B88" s="19">
        <v>80</v>
      </c>
      <c r="C88" s="80" t="str">
        <f t="shared" si="6"/>
        <v/>
      </c>
      <c r="D88" s="80"/>
      <c r="E88" s="19"/>
      <c r="F88" s="8"/>
      <c r="G88" s="19" t="s">
        <v>4</v>
      </c>
      <c r="H88" s="81"/>
      <c r="I88" s="81"/>
      <c r="J88" s="19"/>
      <c r="K88" s="80" t="str">
        <f t="shared" si="5"/>
        <v/>
      </c>
      <c r="L88" s="80"/>
      <c r="M88" s="6" t="str">
        <f t="shared" si="7"/>
        <v/>
      </c>
      <c r="N88" s="19"/>
      <c r="O88" s="8"/>
      <c r="P88" s="81"/>
      <c r="Q88" s="81"/>
      <c r="R88" s="84" t="str">
        <f t="shared" si="8"/>
        <v/>
      </c>
      <c r="S88" s="84"/>
      <c r="T88" s="85" t="str">
        <f t="shared" si="9"/>
        <v/>
      </c>
      <c r="U88" s="85"/>
    </row>
    <row r="89" spans="2:21" x14ac:dyDescent="0.15">
      <c r="B89" s="19">
        <v>81</v>
      </c>
      <c r="C89" s="80" t="str">
        <f t="shared" si="6"/>
        <v/>
      </c>
      <c r="D89" s="80"/>
      <c r="E89" s="19"/>
      <c r="F89" s="8"/>
      <c r="G89" s="19" t="s">
        <v>4</v>
      </c>
      <c r="H89" s="81"/>
      <c r="I89" s="81"/>
      <c r="J89" s="19"/>
      <c r="K89" s="80" t="str">
        <f t="shared" si="5"/>
        <v/>
      </c>
      <c r="L89" s="80"/>
      <c r="M89" s="6" t="str">
        <f t="shared" si="7"/>
        <v/>
      </c>
      <c r="N89" s="19"/>
      <c r="O89" s="8"/>
      <c r="P89" s="81"/>
      <c r="Q89" s="81"/>
      <c r="R89" s="84" t="str">
        <f t="shared" si="8"/>
        <v/>
      </c>
      <c r="S89" s="84"/>
      <c r="T89" s="85" t="str">
        <f t="shared" si="9"/>
        <v/>
      </c>
      <c r="U89" s="85"/>
    </row>
    <row r="90" spans="2:21" x14ac:dyDescent="0.15">
      <c r="B90" s="19">
        <v>82</v>
      </c>
      <c r="C90" s="80" t="str">
        <f t="shared" si="6"/>
        <v/>
      </c>
      <c r="D90" s="80"/>
      <c r="E90" s="19"/>
      <c r="F90" s="8"/>
      <c r="G90" s="19" t="s">
        <v>4</v>
      </c>
      <c r="H90" s="81"/>
      <c r="I90" s="81"/>
      <c r="J90" s="19"/>
      <c r="K90" s="80" t="str">
        <f t="shared" si="5"/>
        <v/>
      </c>
      <c r="L90" s="80"/>
      <c r="M90" s="6" t="str">
        <f t="shared" si="7"/>
        <v/>
      </c>
      <c r="N90" s="19"/>
      <c r="O90" s="8"/>
      <c r="P90" s="81"/>
      <c r="Q90" s="81"/>
      <c r="R90" s="84" t="str">
        <f t="shared" si="8"/>
        <v/>
      </c>
      <c r="S90" s="84"/>
      <c r="T90" s="85" t="str">
        <f t="shared" si="9"/>
        <v/>
      </c>
      <c r="U90" s="85"/>
    </row>
    <row r="91" spans="2:21" x14ac:dyDescent="0.15">
      <c r="B91" s="19">
        <v>83</v>
      </c>
      <c r="C91" s="80" t="str">
        <f t="shared" si="6"/>
        <v/>
      </c>
      <c r="D91" s="80"/>
      <c r="E91" s="19"/>
      <c r="F91" s="8"/>
      <c r="G91" s="19" t="s">
        <v>4</v>
      </c>
      <c r="H91" s="81"/>
      <c r="I91" s="81"/>
      <c r="J91" s="19"/>
      <c r="K91" s="80" t="str">
        <f t="shared" si="5"/>
        <v/>
      </c>
      <c r="L91" s="80"/>
      <c r="M91" s="6" t="str">
        <f t="shared" si="7"/>
        <v/>
      </c>
      <c r="N91" s="19"/>
      <c r="O91" s="8"/>
      <c r="P91" s="81"/>
      <c r="Q91" s="81"/>
      <c r="R91" s="84" t="str">
        <f t="shared" si="8"/>
        <v/>
      </c>
      <c r="S91" s="84"/>
      <c r="T91" s="85" t="str">
        <f t="shared" si="9"/>
        <v/>
      </c>
      <c r="U91" s="85"/>
    </row>
    <row r="92" spans="2:21" x14ac:dyDescent="0.15">
      <c r="B92" s="19">
        <v>84</v>
      </c>
      <c r="C92" s="80" t="str">
        <f t="shared" si="6"/>
        <v/>
      </c>
      <c r="D92" s="80"/>
      <c r="E92" s="19"/>
      <c r="F92" s="8"/>
      <c r="G92" s="19" t="s">
        <v>3</v>
      </c>
      <c r="H92" s="81"/>
      <c r="I92" s="81"/>
      <c r="J92" s="19"/>
      <c r="K92" s="80" t="str">
        <f t="shared" si="5"/>
        <v/>
      </c>
      <c r="L92" s="80"/>
      <c r="M92" s="6" t="str">
        <f t="shared" si="7"/>
        <v/>
      </c>
      <c r="N92" s="19"/>
      <c r="O92" s="8"/>
      <c r="P92" s="81"/>
      <c r="Q92" s="81"/>
      <c r="R92" s="84" t="str">
        <f t="shared" si="8"/>
        <v/>
      </c>
      <c r="S92" s="84"/>
      <c r="T92" s="85" t="str">
        <f t="shared" si="9"/>
        <v/>
      </c>
      <c r="U92" s="85"/>
    </row>
    <row r="93" spans="2:21" x14ac:dyDescent="0.15">
      <c r="B93" s="19">
        <v>85</v>
      </c>
      <c r="C93" s="80" t="str">
        <f t="shared" si="6"/>
        <v/>
      </c>
      <c r="D93" s="80"/>
      <c r="E93" s="19"/>
      <c r="F93" s="8"/>
      <c r="G93" s="19" t="s">
        <v>4</v>
      </c>
      <c r="H93" s="81"/>
      <c r="I93" s="81"/>
      <c r="J93" s="19"/>
      <c r="K93" s="80" t="str">
        <f t="shared" si="5"/>
        <v/>
      </c>
      <c r="L93" s="80"/>
      <c r="M93" s="6" t="str">
        <f t="shared" si="7"/>
        <v/>
      </c>
      <c r="N93" s="19"/>
      <c r="O93" s="8"/>
      <c r="P93" s="81"/>
      <c r="Q93" s="81"/>
      <c r="R93" s="84" t="str">
        <f t="shared" si="8"/>
        <v/>
      </c>
      <c r="S93" s="84"/>
      <c r="T93" s="85" t="str">
        <f t="shared" si="9"/>
        <v/>
      </c>
      <c r="U93" s="85"/>
    </row>
    <row r="94" spans="2:21" x14ac:dyDescent="0.15">
      <c r="B94" s="19">
        <v>86</v>
      </c>
      <c r="C94" s="80" t="str">
        <f t="shared" si="6"/>
        <v/>
      </c>
      <c r="D94" s="80"/>
      <c r="E94" s="19"/>
      <c r="F94" s="8"/>
      <c r="G94" s="19" t="s">
        <v>3</v>
      </c>
      <c r="H94" s="81"/>
      <c r="I94" s="81"/>
      <c r="J94" s="19"/>
      <c r="K94" s="80" t="str">
        <f t="shared" si="5"/>
        <v/>
      </c>
      <c r="L94" s="80"/>
      <c r="M94" s="6" t="str">
        <f t="shared" si="7"/>
        <v/>
      </c>
      <c r="N94" s="19"/>
      <c r="O94" s="8"/>
      <c r="P94" s="81"/>
      <c r="Q94" s="81"/>
      <c r="R94" s="84" t="str">
        <f t="shared" si="8"/>
        <v/>
      </c>
      <c r="S94" s="84"/>
      <c r="T94" s="85" t="str">
        <f t="shared" si="9"/>
        <v/>
      </c>
      <c r="U94" s="85"/>
    </row>
    <row r="95" spans="2:21" x14ac:dyDescent="0.15">
      <c r="B95" s="19">
        <v>87</v>
      </c>
      <c r="C95" s="80" t="str">
        <f t="shared" si="6"/>
        <v/>
      </c>
      <c r="D95" s="80"/>
      <c r="E95" s="19"/>
      <c r="F95" s="8"/>
      <c r="G95" s="19" t="s">
        <v>4</v>
      </c>
      <c r="H95" s="81"/>
      <c r="I95" s="81"/>
      <c r="J95" s="19"/>
      <c r="K95" s="80" t="str">
        <f t="shared" si="5"/>
        <v/>
      </c>
      <c r="L95" s="80"/>
      <c r="M95" s="6" t="str">
        <f t="shared" si="7"/>
        <v/>
      </c>
      <c r="N95" s="19"/>
      <c r="O95" s="8"/>
      <c r="P95" s="81"/>
      <c r="Q95" s="81"/>
      <c r="R95" s="84" t="str">
        <f t="shared" si="8"/>
        <v/>
      </c>
      <c r="S95" s="84"/>
      <c r="T95" s="85" t="str">
        <f t="shared" si="9"/>
        <v/>
      </c>
      <c r="U95" s="85"/>
    </row>
    <row r="96" spans="2:21" x14ac:dyDescent="0.15">
      <c r="B96" s="19">
        <v>88</v>
      </c>
      <c r="C96" s="80" t="str">
        <f t="shared" si="6"/>
        <v/>
      </c>
      <c r="D96" s="80"/>
      <c r="E96" s="19"/>
      <c r="F96" s="8"/>
      <c r="G96" s="19" t="s">
        <v>3</v>
      </c>
      <c r="H96" s="81"/>
      <c r="I96" s="81"/>
      <c r="J96" s="19"/>
      <c r="K96" s="80" t="str">
        <f t="shared" si="5"/>
        <v/>
      </c>
      <c r="L96" s="80"/>
      <c r="M96" s="6" t="str">
        <f t="shared" si="7"/>
        <v/>
      </c>
      <c r="N96" s="19"/>
      <c r="O96" s="8"/>
      <c r="P96" s="81"/>
      <c r="Q96" s="81"/>
      <c r="R96" s="84" t="str">
        <f t="shared" si="8"/>
        <v/>
      </c>
      <c r="S96" s="84"/>
      <c r="T96" s="85" t="str">
        <f t="shared" si="9"/>
        <v/>
      </c>
      <c r="U96" s="85"/>
    </row>
    <row r="97" spans="2:21" x14ac:dyDescent="0.15">
      <c r="B97" s="19">
        <v>89</v>
      </c>
      <c r="C97" s="80" t="str">
        <f t="shared" si="6"/>
        <v/>
      </c>
      <c r="D97" s="80"/>
      <c r="E97" s="19"/>
      <c r="F97" s="8"/>
      <c r="G97" s="19" t="s">
        <v>4</v>
      </c>
      <c r="H97" s="81"/>
      <c r="I97" s="81"/>
      <c r="J97" s="19"/>
      <c r="K97" s="80" t="str">
        <f t="shared" si="5"/>
        <v/>
      </c>
      <c r="L97" s="80"/>
      <c r="M97" s="6" t="str">
        <f t="shared" si="7"/>
        <v/>
      </c>
      <c r="N97" s="19"/>
      <c r="O97" s="8"/>
      <c r="P97" s="81"/>
      <c r="Q97" s="81"/>
      <c r="R97" s="84" t="str">
        <f t="shared" si="8"/>
        <v/>
      </c>
      <c r="S97" s="84"/>
      <c r="T97" s="85" t="str">
        <f t="shared" si="9"/>
        <v/>
      </c>
      <c r="U97" s="85"/>
    </row>
    <row r="98" spans="2:21" x14ac:dyDescent="0.15">
      <c r="B98" s="19">
        <v>90</v>
      </c>
      <c r="C98" s="80" t="str">
        <f t="shared" si="6"/>
        <v/>
      </c>
      <c r="D98" s="80"/>
      <c r="E98" s="19"/>
      <c r="F98" s="8"/>
      <c r="G98" s="19" t="s">
        <v>3</v>
      </c>
      <c r="H98" s="81"/>
      <c r="I98" s="81"/>
      <c r="J98" s="19"/>
      <c r="K98" s="80" t="str">
        <f t="shared" si="5"/>
        <v/>
      </c>
      <c r="L98" s="80"/>
      <c r="M98" s="6" t="str">
        <f t="shared" si="7"/>
        <v/>
      </c>
      <c r="N98" s="19"/>
      <c r="O98" s="8"/>
      <c r="P98" s="81"/>
      <c r="Q98" s="81"/>
      <c r="R98" s="84" t="str">
        <f t="shared" si="8"/>
        <v/>
      </c>
      <c r="S98" s="84"/>
      <c r="T98" s="85" t="str">
        <f t="shared" si="9"/>
        <v/>
      </c>
      <c r="U98" s="85"/>
    </row>
    <row r="99" spans="2:21" x14ac:dyDescent="0.15">
      <c r="B99" s="19">
        <v>91</v>
      </c>
      <c r="C99" s="80" t="str">
        <f t="shared" si="6"/>
        <v/>
      </c>
      <c r="D99" s="80"/>
      <c r="E99" s="19"/>
      <c r="F99" s="8"/>
      <c r="G99" s="19" t="s">
        <v>4</v>
      </c>
      <c r="H99" s="81"/>
      <c r="I99" s="81"/>
      <c r="J99" s="19"/>
      <c r="K99" s="80" t="str">
        <f t="shared" si="5"/>
        <v/>
      </c>
      <c r="L99" s="80"/>
      <c r="M99" s="6" t="str">
        <f t="shared" si="7"/>
        <v/>
      </c>
      <c r="N99" s="19"/>
      <c r="O99" s="8"/>
      <c r="P99" s="81"/>
      <c r="Q99" s="81"/>
      <c r="R99" s="84" t="str">
        <f t="shared" si="8"/>
        <v/>
      </c>
      <c r="S99" s="84"/>
      <c r="T99" s="85" t="str">
        <f t="shared" si="9"/>
        <v/>
      </c>
      <c r="U99" s="85"/>
    </row>
    <row r="100" spans="2:21" x14ac:dyDescent="0.15">
      <c r="B100" s="19">
        <v>92</v>
      </c>
      <c r="C100" s="80" t="str">
        <f t="shared" si="6"/>
        <v/>
      </c>
      <c r="D100" s="80"/>
      <c r="E100" s="19"/>
      <c r="F100" s="8"/>
      <c r="G100" s="19" t="s">
        <v>4</v>
      </c>
      <c r="H100" s="81"/>
      <c r="I100" s="81"/>
      <c r="J100" s="19"/>
      <c r="K100" s="80" t="str">
        <f t="shared" si="5"/>
        <v/>
      </c>
      <c r="L100" s="80"/>
      <c r="M100" s="6" t="str">
        <f t="shared" si="7"/>
        <v/>
      </c>
      <c r="N100" s="19"/>
      <c r="O100" s="8"/>
      <c r="P100" s="81"/>
      <c r="Q100" s="81"/>
      <c r="R100" s="84" t="str">
        <f t="shared" si="8"/>
        <v/>
      </c>
      <c r="S100" s="84"/>
      <c r="T100" s="85" t="str">
        <f t="shared" si="9"/>
        <v/>
      </c>
      <c r="U100" s="85"/>
    </row>
    <row r="101" spans="2:21" x14ac:dyDescent="0.15">
      <c r="B101" s="19">
        <v>93</v>
      </c>
      <c r="C101" s="80" t="str">
        <f t="shared" si="6"/>
        <v/>
      </c>
      <c r="D101" s="80"/>
      <c r="E101" s="19"/>
      <c r="F101" s="8"/>
      <c r="G101" s="19" t="s">
        <v>3</v>
      </c>
      <c r="H101" s="81"/>
      <c r="I101" s="81"/>
      <c r="J101" s="19"/>
      <c r="K101" s="80" t="str">
        <f t="shared" si="5"/>
        <v/>
      </c>
      <c r="L101" s="80"/>
      <c r="M101" s="6" t="str">
        <f t="shared" si="7"/>
        <v/>
      </c>
      <c r="N101" s="19"/>
      <c r="O101" s="8"/>
      <c r="P101" s="81"/>
      <c r="Q101" s="81"/>
      <c r="R101" s="84" t="str">
        <f t="shared" si="8"/>
        <v/>
      </c>
      <c r="S101" s="84"/>
      <c r="T101" s="85" t="str">
        <f t="shared" si="9"/>
        <v/>
      </c>
      <c r="U101" s="85"/>
    </row>
    <row r="102" spans="2:21" x14ac:dyDescent="0.15">
      <c r="B102" s="19">
        <v>94</v>
      </c>
      <c r="C102" s="80" t="str">
        <f t="shared" si="6"/>
        <v/>
      </c>
      <c r="D102" s="80"/>
      <c r="E102" s="19"/>
      <c r="F102" s="8"/>
      <c r="G102" s="19" t="s">
        <v>3</v>
      </c>
      <c r="H102" s="81"/>
      <c r="I102" s="81"/>
      <c r="J102" s="19"/>
      <c r="K102" s="80" t="str">
        <f t="shared" si="5"/>
        <v/>
      </c>
      <c r="L102" s="80"/>
      <c r="M102" s="6" t="str">
        <f t="shared" si="7"/>
        <v/>
      </c>
      <c r="N102" s="19"/>
      <c r="O102" s="8"/>
      <c r="P102" s="81"/>
      <c r="Q102" s="81"/>
      <c r="R102" s="84" t="str">
        <f t="shared" si="8"/>
        <v/>
      </c>
      <c r="S102" s="84"/>
      <c r="T102" s="85" t="str">
        <f t="shared" si="9"/>
        <v/>
      </c>
      <c r="U102" s="85"/>
    </row>
    <row r="103" spans="2:21" x14ac:dyDescent="0.15">
      <c r="B103" s="19">
        <v>95</v>
      </c>
      <c r="C103" s="80" t="str">
        <f t="shared" si="6"/>
        <v/>
      </c>
      <c r="D103" s="80"/>
      <c r="E103" s="19"/>
      <c r="F103" s="8"/>
      <c r="G103" s="19" t="s">
        <v>3</v>
      </c>
      <c r="H103" s="81"/>
      <c r="I103" s="81"/>
      <c r="J103" s="19"/>
      <c r="K103" s="80" t="str">
        <f t="shared" si="5"/>
        <v/>
      </c>
      <c r="L103" s="80"/>
      <c r="M103" s="6" t="str">
        <f t="shared" si="7"/>
        <v/>
      </c>
      <c r="N103" s="19"/>
      <c r="O103" s="8"/>
      <c r="P103" s="81"/>
      <c r="Q103" s="81"/>
      <c r="R103" s="84" t="str">
        <f t="shared" si="8"/>
        <v/>
      </c>
      <c r="S103" s="84"/>
      <c r="T103" s="85" t="str">
        <f t="shared" si="9"/>
        <v/>
      </c>
      <c r="U103" s="85"/>
    </row>
    <row r="104" spans="2:21" x14ac:dyDescent="0.15">
      <c r="B104" s="19">
        <v>96</v>
      </c>
      <c r="C104" s="80" t="str">
        <f t="shared" si="6"/>
        <v/>
      </c>
      <c r="D104" s="80"/>
      <c r="E104" s="19"/>
      <c r="F104" s="8"/>
      <c r="G104" s="19" t="s">
        <v>4</v>
      </c>
      <c r="H104" s="81"/>
      <c r="I104" s="81"/>
      <c r="J104" s="19"/>
      <c r="K104" s="80" t="str">
        <f t="shared" si="5"/>
        <v/>
      </c>
      <c r="L104" s="80"/>
      <c r="M104" s="6" t="str">
        <f t="shared" si="7"/>
        <v/>
      </c>
      <c r="N104" s="19"/>
      <c r="O104" s="8"/>
      <c r="P104" s="81"/>
      <c r="Q104" s="81"/>
      <c r="R104" s="84" t="str">
        <f t="shared" si="8"/>
        <v/>
      </c>
      <c r="S104" s="84"/>
      <c r="T104" s="85" t="str">
        <f t="shared" si="9"/>
        <v/>
      </c>
      <c r="U104" s="85"/>
    </row>
    <row r="105" spans="2:21" x14ac:dyDescent="0.15">
      <c r="B105" s="19">
        <v>97</v>
      </c>
      <c r="C105" s="80" t="str">
        <f t="shared" si="6"/>
        <v/>
      </c>
      <c r="D105" s="80"/>
      <c r="E105" s="19"/>
      <c r="F105" s="8"/>
      <c r="G105" s="19" t="s">
        <v>3</v>
      </c>
      <c r="H105" s="81"/>
      <c r="I105" s="81"/>
      <c r="J105" s="19"/>
      <c r="K105" s="80" t="str">
        <f t="shared" si="5"/>
        <v/>
      </c>
      <c r="L105" s="80"/>
      <c r="M105" s="6" t="str">
        <f t="shared" si="7"/>
        <v/>
      </c>
      <c r="N105" s="19"/>
      <c r="O105" s="8"/>
      <c r="P105" s="81"/>
      <c r="Q105" s="81"/>
      <c r="R105" s="84" t="str">
        <f t="shared" si="8"/>
        <v/>
      </c>
      <c r="S105" s="84"/>
      <c r="T105" s="85" t="str">
        <f t="shared" si="9"/>
        <v/>
      </c>
      <c r="U105" s="85"/>
    </row>
    <row r="106" spans="2:21" x14ac:dyDescent="0.15">
      <c r="B106" s="19">
        <v>98</v>
      </c>
      <c r="C106" s="80" t="str">
        <f t="shared" si="6"/>
        <v/>
      </c>
      <c r="D106" s="80"/>
      <c r="E106" s="19"/>
      <c r="F106" s="8"/>
      <c r="G106" s="19" t="s">
        <v>4</v>
      </c>
      <c r="H106" s="81"/>
      <c r="I106" s="81"/>
      <c r="J106" s="19"/>
      <c r="K106" s="80" t="str">
        <f t="shared" si="5"/>
        <v/>
      </c>
      <c r="L106" s="80"/>
      <c r="M106" s="6" t="str">
        <f t="shared" si="7"/>
        <v/>
      </c>
      <c r="N106" s="19"/>
      <c r="O106" s="8"/>
      <c r="P106" s="81"/>
      <c r="Q106" s="81"/>
      <c r="R106" s="84" t="str">
        <f t="shared" si="8"/>
        <v/>
      </c>
      <c r="S106" s="84"/>
      <c r="T106" s="85" t="str">
        <f t="shared" si="9"/>
        <v/>
      </c>
      <c r="U106" s="85"/>
    </row>
    <row r="107" spans="2:21" x14ac:dyDescent="0.15">
      <c r="B107" s="19">
        <v>99</v>
      </c>
      <c r="C107" s="80" t="str">
        <f t="shared" si="6"/>
        <v/>
      </c>
      <c r="D107" s="80"/>
      <c r="E107" s="19"/>
      <c r="F107" s="8"/>
      <c r="G107" s="19" t="s">
        <v>4</v>
      </c>
      <c r="H107" s="81"/>
      <c r="I107" s="81"/>
      <c r="J107" s="19"/>
      <c r="K107" s="80" t="str">
        <f t="shared" si="5"/>
        <v/>
      </c>
      <c r="L107" s="80"/>
      <c r="M107" s="6" t="str">
        <f t="shared" si="7"/>
        <v/>
      </c>
      <c r="N107" s="19"/>
      <c r="O107" s="8"/>
      <c r="P107" s="81"/>
      <c r="Q107" s="81"/>
      <c r="R107" s="84" t="str">
        <f t="shared" si="8"/>
        <v/>
      </c>
      <c r="S107" s="84"/>
      <c r="T107" s="85" t="str">
        <f t="shared" si="9"/>
        <v/>
      </c>
      <c r="U107" s="85"/>
    </row>
    <row r="108" spans="2:21" x14ac:dyDescent="0.15">
      <c r="B108" s="19">
        <v>100</v>
      </c>
      <c r="C108" s="80" t="str">
        <f t="shared" si="6"/>
        <v/>
      </c>
      <c r="D108" s="80"/>
      <c r="E108" s="19"/>
      <c r="F108" s="8"/>
      <c r="G108" s="19" t="s">
        <v>3</v>
      </c>
      <c r="H108" s="81"/>
      <c r="I108" s="81"/>
      <c r="J108" s="19"/>
      <c r="K108" s="80" t="str">
        <f t="shared" si="5"/>
        <v/>
      </c>
      <c r="L108" s="80"/>
      <c r="M108" s="6" t="str">
        <f t="shared" si="7"/>
        <v/>
      </c>
      <c r="N108" s="19"/>
      <c r="O108" s="8"/>
      <c r="P108" s="81"/>
      <c r="Q108" s="81"/>
      <c r="R108" s="84" t="str">
        <f t="shared" si="8"/>
        <v/>
      </c>
      <c r="S108" s="84"/>
      <c r="T108" s="85" t="str">
        <f t="shared" si="9"/>
        <v/>
      </c>
      <c r="U108" s="85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FJ-USER</cp:lastModifiedBy>
  <cp:revision/>
  <cp:lastPrinted>2015-07-15T10:17:15Z</cp:lastPrinted>
  <dcterms:created xsi:type="dcterms:W3CDTF">2013-10-09T23:04:08Z</dcterms:created>
  <dcterms:modified xsi:type="dcterms:W3CDTF">2019-09-25T09:54:22Z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