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75" windowWidth="20730" windowHeight="11655" firstSheet="1" activeTab="1"/>
  </bookViews>
  <sheets>
    <sheet name="定数" sheetId="29" state="hidden" r:id="rId1"/>
    <sheet name="検証シート　FIB1.27" sheetId="33" r:id="rId2"/>
    <sheet name="検証シート　FIB1.5" sheetId="32" r:id="rId3"/>
    <sheet name="検証シート　FIB2.0" sheetId="31" r:id="rId4"/>
    <sheet name="画像" sheetId="26" r:id="rId5"/>
    <sheet name="気づき" sheetId="9" r:id="rId6"/>
    <sheet name="検証終了通貨" sheetId="10" r:id="rId7"/>
    <sheet name="テンプレ" sheetId="17" state="hidden" r:id="rId8"/>
  </sheets>
  <calcPr calcId="145621"/>
</workbook>
</file>

<file path=xl/calcChain.xml><?xml version="1.0" encoding="utf-8"?>
<calcChain xmlns="http://schemas.openxmlformats.org/spreadsheetml/2006/main">
  <c r="M61" i="31" l="1"/>
  <c r="K61" i="31"/>
  <c r="M60" i="31"/>
  <c r="K60" i="31"/>
  <c r="M59" i="31"/>
  <c r="K59" i="31"/>
  <c r="M58" i="31"/>
  <c r="K58" i="31"/>
  <c r="M57" i="31"/>
  <c r="K57" i="31"/>
  <c r="M56" i="31"/>
  <c r="K56" i="31"/>
  <c r="M55" i="31"/>
  <c r="K55" i="31"/>
  <c r="M54" i="31"/>
  <c r="K54" i="31"/>
  <c r="M53" i="31"/>
  <c r="K53" i="31"/>
  <c r="K64" i="31"/>
  <c r="M64" i="31"/>
  <c r="K65" i="31"/>
  <c r="M65" i="31"/>
  <c r="K66" i="31"/>
  <c r="M66" i="31"/>
  <c r="M52" i="31"/>
  <c r="K52" i="31"/>
  <c r="K50" i="31"/>
  <c r="M50" i="31" s="1"/>
  <c r="K44" i="31"/>
  <c r="M44" i="31" s="1"/>
  <c r="K41" i="31"/>
  <c r="M41" i="31" s="1"/>
  <c r="K38" i="31"/>
  <c r="M38" i="31" s="1"/>
  <c r="K32" i="31"/>
  <c r="M32" i="31" s="1"/>
  <c r="K20" i="31"/>
  <c r="M20" i="31" s="1"/>
  <c r="K17" i="31"/>
  <c r="M17" i="31" s="1"/>
  <c r="K11" i="31"/>
  <c r="M11" i="31" s="1"/>
  <c r="M10" i="31"/>
  <c r="K10" i="31"/>
  <c r="M61" i="32"/>
  <c r="K61" i="32"/>
  <c r="M60" i="32"/>
  <c r="K60" i="32"/>
  <c r="M59" i="32"/>
  <c r="K59" i="32"/>
  <c r="M58" i="32"/>
  <c r="K58" i="32"/>
  <c r="M57" i="32"/>
  <c r="K57" i="32"/>
  <c r="M56" i="32"/>
  <c r="K56" i="32"/>
  <c r="M55" i="32"/>
  <c r="K55" i="32"/>
  <c r="M54" i="32"/>
  <c r="K54" i="32"/>
  <c r="M53" i="32"/>
  <c r="K53" i="32"/>
  <c r="M52" i="32"/>
  <c r="K52" i="32"/>
  <c r="K50" i="32"/>
  <c r="M50" i="32" s="1"/>
  <c r="K44" i="32"/>
  <c r="M44" i="32" s="1"/>
  <c r="K41" i="32"/>
  <c r="M41" i="32" s="1"/>
  <c r="K38" i="32"/>
  <c r="M38" i="32" s="1"/>
  <c r="K32" i="32"/>
  <c r="M32" i="32" s="1"/>
  <c r="K20" i="32"/>
  <c r="M20" i="32" s="1"/>
  <c r="K17" i="32"/>
  <c r="M17" i="32" s="1"/>
  <c r="K11" i="32"/>
  <c r="M11" i="32" s="1"/>
  <c r="K10" i="32"/>
  <c r="M10" i="32" s="1"/>
  <c r="M61" i="33" l="1"/>
  <c r="K61" i="33"/>
  <c r="M60" i="33"/>
  <c r="K60" i="33"/>
  <c r="M59" i="33"/>
  <c r="K59" i="33"/>
  <c r="M58" i="33"/>
  <c r="K58" i="33"/>
  <c r="M57" i="33"/>
  <c r="K57" i="33"/>
  <c r="M56" i="33"/>
  <c r="K56" i="33"/>
  <c r="M55" i="33"/>
  <c r="K55" i="33"/>
  <c r="M54" i="33"/>
  <c r="K54" i="33"/>
  <c r="M53" i="33"/>
  <c r="K53" i="33"/>
  <c r="M52" i="33"/>
  <c r="K52" i="33"/>
  <c r="K50" i="33"/>
  <c r="M50" i="33" s="1"/>
  <c r="K44" i="33"/>
  <c r="M44" i="33" s="1"/>
  <c r="K41" i="33"/>
  <c r="M41" i="33" s="1"/>
  <c r="K38" i="33"/>
  <c r="M38" i="33" s="1"/>
  <c r="K32" i="33"/>
  <c r="M32" i="33" s="1"/>
  <c r="K20" i="33"/>
  <c r="M20" i="33" s="1"/>
  <c r="K17" i="33"/>
  <c r="M17" i="33" s="1"/>
  <c r="M11" i="33"/>
  <c r="K11" i="33"/>
  <c r="K10" i="33"/>
  <c r="M10" i="33" s="1"/>
  <c r="M62" i="31"/>
  <c r="K62" i="31"/>
  <c r="M62" i="32"/>
  <c r="K62" i="32"/>
  <c r="M62" i="33"/>
  <c r="K62" i="33"/>
  <c r="K9" i="31" l="1"/>
  <c r="M9" i="31" s="1"/>
  <c r="K9" i="32"/>
  <c r="M9" i="32" s="1"/>
  <c r="V108" i="33"/>
  <c r="T108" i="33"/>
  <c r="W108" i="33" s="1"/>
  <c r="R108" i="33"/>
  <c r="M108" i="33"/>
  <c r="K108" i="33"/>
  <c r="V107" i="33"/>
  <c r="T107" i="33"/>
  <c r="W107" i="33" s="1"/>
  <c r="R107" i="33"/>
  <c r="C108" i="33" s="1"/>
  <c r="X108" i="33" s="1"/>
  <c r="Y108" i="33" s="1"/>
  <c r="M107" i="33"/>
  <c r="K107" i="33"/>
  <c r="V106" i="33"/>
  <c r="T106" i="33"/>
  <c r="W106" i="33" s="1"/>
  <c r="R106" i="33"/>
  <c r="C107" i="33" s="1"/>
  <c r="X107" i="33" s="1"/>
  <c r="Y107" i="33" s="1"/>
  <c r="M106" i="33"/>
  <c r="K106" i="33"/>
  <c r="V105" i="33"/>
  <c r="T105" i="33"/>
  <c r="W105" i="33" s="1"/>
  <c r="R105" i="33"/>
  <c r="C106" i="33" s="1"/>
  <c r="X106" i="33" s="1"/>
  <c r="Y106" i="33" s="1"/>
  <c r="M105" i="33"/>
  <c r="K105" i="33"/>
  <c r="V104" i="33"/>
  <c r="T104" i="33"/>
  <c r="W104" i="33" s="1"/>
  <c r="R104" i="33"/>
  <c r="C105" i="33" s="1"/>
  <c r="X105" i="33" s="1"/>
  <c r="Y105" i="33" s="1"/>
  <c r="M104" i="33"/>
  <c r="K104" i="33"/>
  <c r="V103" i="33"/>
  <c r="T103" i="33"/>
  <c r="W103" i="33" s="1"/>
  <c r="R103" i="33"/>
  <c r="C104" i="33" s="1"/>
  <c r="X104" i="33" s="1"/>
  <c r="Y104" i="33" s="1"/>
  <c r="M103" i="33"/>
  <c r="K103" i="33"/>
  <c r="V102" i="33"/>
  <c r="T102" i="33"/>
  <c r="W102" i="33" s="1"/>
  <c r="R102" i="33"/>
  <c r="C103" i="33" s="1"/>
  <c r="X103" i="33" s="1"/>
  <c r="Y103" i="33" s="1"/>
  <c r="M102" i="33"/>
  <c r="K102" i="33"/>
  <c r="V101" i="33"/>
  <c r="T101" i="33"/>
  <c r="W101" i="33" s="1"/>
  <c r="R101" i="33"/>
  <c r="C102" i="33" s="1"/>
  <c r="X102" i="33" s="1"/>
  <c r="Y102" i="33" s="1"/>
  <c r="M101" i="33"/>
  <c r="K101" i="33"/>
  <c r="V100" i="33"/>
  <c r="T100" i="33"/>
  <c r="W100" i="33" s="1"/>
  <c r="R100" i="33"/>
  <c r="C101" i="33" s="1"/>
  <c r="X101" i="33" s="1"/>
  <c r="Y101" i="33" s="1"/>
  <c r="M100" i="33"/>
  <c r="K100" i="33"/>
  <c r="V99" i="33"/>
  <c r="T99" i="33"/>
  <c r="W99" i="33" s="1"/>
  <c r="R99" i="33"/>
  <c r="C100" i="33" s="1"/>
  <c r="X100" i="33" s="1"/>
  <c r="Y100" i="33" s="1"/>
  <c r="M99" i="33"/>
  <c r="K99" i="33"/>
  <c r="V98" i="33"/>
  <c r="T98" i="33"/>
  <c r="W98" i="33" s="1"/>
  <c r="R98" i="33"/>
  <c r="C99" i="33" s="1"/>
  <c r="X99" i="33" s="1"/>
  <c r="Y99" i="33" s="1"/>
  <c r="M98" i="33"/>
  <c r="K98" i="33"/>
  <c r="V97" i="33"/>
  <c r="T97" i="33"/>
  <c r="W97" i="33" s="1"/>
  <c r="R97" i="33"/>
  <c r="C98" i="33" s="1"/>
  <c r="X98" i="33" s="1"/>
  <c r="Y98" i="33" s="1"/>
  <c r="M97" i="33"/>
  <c r="K97" i="33"/>
  <c r="V96" i="33"/>
  <c r="T96" i="33"/>
  <c r="W96" i="33" s="1"/>
  <c r="R96" i="33"/>
  <c r="C97" i="33" s="1"/>
  <c r="X97" i="33" s="1"/>
  <c r="Y97" i="33" s="1"/>
  <c r="M96" i="33"/>
  <c r="K96" i="33"/>
  <c r="V95" i="33"/>
  <c r="T95" i="33"/>
  <c r="W95" i="33" s="1"/>
  <c r="R95" i="33"/>
  <c r="C96" i="33" s="1"/>
  <c r="X96" i="33" s="1"/>
  <c r="Y96" i="33" s="1"/>
  <c r="M95" i="33"/>
  <c r="K95" i="33"/>
  <c r="V94" i="33"/>
  <c r="T94" i="33"/>
  <c r="W94" i="33" s="1"/>
  <c r="R94" i="33"/>
  <c r="C95" i="33" s="1"/>
  <c r="X95" i="33" s="1"/>
  <c r="Y95" i="33" s="1"/>
  <c r="M94" i="33"/>
  <c r="K94" i="33"/>
  <c r="V93" i="33"/>
  <c r="T93" i="33"/>
  <c r="W93" i="33" s="1"/>
  <c r="R93" i="33"/>
  <c r="C94" i="33" s="1"/>
  <c r="X94" i="33" s="1"/>
  <c r="Y94" i="33" s="1"/>
  <c r="M93" i="33"/>
  <c r="K93" i="33"/>
  <c r="V92" i="33"/>
  <c r="T92" i="33"/>
  <c r="W92" i="33" s="1"/>
  <c r="R92" i="33"/>
  <c r="C93" i="33" s="1"/>
  <c r="X93" i="33" s="1"/>
  <c r="Y93" i="33" s="1"/>
  <c r="M92" i="33"/>
  <c r="K92" i="33"/>
  <c r="V91" i="33"/>
  <c r="T91" i="33"/>
  <c r="W91" i="33" s="1"/>
  <c r="R91" i="33"/>
  <c r="C92" i="33" s="1"/>
  <c r="X92" i="33" s="1"/>
  <c r="Y92" i="33" s="1"/>
  <c r="M91" i="33"/>
  <c r="K91" i="33"/>
  <c r="V90" i="33"/>
  <c r="T90" i="33"/>
  <c r="W90" i="33" s="1"/>
  <c r="R90" i="33"/>
  <c r="C91" i="33" s="1"/>
  <c r="X91" i="33" s="1"/>
  <c r="Y91" i="33" s="1"/>
  <c r="M90" i="33"/>
  <c r="K90" i="33"/>
  <c r="V89" i="33"/>
  <c r="T89" i="33"/>
  <c r="W89" i="33" s="1"/>
  <c r="R89" i="33"/>
  <c r="C90" i="33" s="1"/>
  <c r="X90" i="33" s="1"/>
  <c r="Y90" i="33" s="1"/>
  <c r="M89" i="33"/>
  <c r="K89" i="33"/>
  <c r="V88" i="33"/>
  <c r="T88" i="33"/>
  <c r="W88" i="33" s="1"/>
  <c r="R88" i="33"/>
  <c r="C89" i="33" s="1"/>
  <c r="X89" i="33" s="1"/>
  <c r="Y89" i="33" s="1"/>
  <c r="M88" i="33"/>
  <c r="K88" i="33"/>
  <c r="W87" i="33"/>
  <c r="V87" i="33"/>
  <c r="T87" i="33"/>
  <c r="R87" i="33"/>
  <c r="C88" i="33" s="1"/>
  <c r="X88" i="33" s="1"/>
  <c r="Y88" i="33" s="1"/>
  <c r="M87" i="33"/>
  <c r="K87" i="33"/>
  <c r="V86" i="33"/>
  <c r="T86" i="33"/>
  <c r="W86" i="33" s="1"/>
  <c r="R86" i="33"/>
  <c r="C87" i="33" s="1"/>
  <c r="X87" i="33" s="1"/>
  <c r="Y87" i="33" s="1"/>
  <c r="M86" i="33"/>
  <c r="K86" i="33"/>
  <c r="V85" i="33"/>
  <c r="T85" i="33"/>
  <c r="W85" i="33" s="1"/>
  <c r="R85" i="33"/>
  <c r="C86" i="33" s="1"/>
  <c r="X86" i="33" s="1"/>
  <c r="Y86" i="33" s="1"/>
  <c r="M85" i="33"/>
  <c r="K85" i="33"/>
  <c r="W84" i="33"/>
  <c r="V84" i="33"/>
  <c r="T84" i="33"/>
  <c r="R84" i="33"/>
  <c r="C85" i="33" s="1"/>
  <c r="X85" i="33" s="1"/>
  <c r="Y85" i="33" s="1"/>
  <c r="M84" i="33"/>
  <c r="K84" i="33"/>
  <c r="V83" i="33"/>
  <c r="T83" i="33"/>
  <c r="W83" i="33"/>
  <c r="R83" i="33"/>
  <c r="C84" i="33" s="1"/>
  <c r="X84" i="33" s="1"/>
  <c r="Y84" i="33" s="1"/>
  <c r="M83" i="33"/>
  <c r="K83" i="33"/>
  <c r="V82" i="33"/>
  <c r="T82" i="33"/>
  <c r="W82" i="33" s="1"/>
  <c r="R82" i="33"/>
  <c r="C83" i="33" s="1"/>
  <c r="X83" i="33" s="1"/>
  <c r="Y83" i="33" s="1"/>
  <c r="M82" i="33"/>
  <c r="K82" i="33"/>
  <c r="V81" i="33"/>
  <c r="T81" i="33"/>
  <c r="W81" i="33" s="1"/>
  <c r="R81" i="33"/>
  <c r="C82" i="33" s="1"/>
  <c r="X82" i="33" s="1"/>
  <c r="Y82" i="33" s="1"/>
  <c r="M81" i="33"/>
  <c r="K81" i="33"/>
  <c r="V80" i="33"/>
  <c r="T80" i="33"/>
  <c r="W80" i="33" s="1"/>
  <c r="R80" i="33"/>
  <c r="C81" i="33" s="1"/>
  <c r="X81" i="33" s="1"/>
  <c r="Y81" i="33" s="1"/>
  <c r="M80" i="33"/>
  <c r="K80" i="33"/>
  <c r="V79" i="33"/>
  <c r="T79" i="33"/>
  <c r="W79" i="33" s="1"/>
  <c r="R79" i="33"/>
  <c r="C80" i="33" s="1"/>
  <c r="X80" i="33" s="1"/>
  <c r="Y80" i="33" s="1"/>
  <c r="M79" i="33"/>
  <c r="K79" i="33"/>
  <c r="V78" i="33"/>
  <c r="T78" i="33"/>
  <c r="W78" i="33" s="1"/>
  <c r="R78" i="33"/>
  <c r="C79" i="33" s="1"/>
  <c r="X79" i="33" s="1"/>
  <c r="Y79" i="33" s="1"/>
  <c r="M78" i="33"/>
  <c r="K78" i="33"/>
  <c r="V77" i="33"/>
  <c r="T77" i="33"/>
  <c r="W77" i="33" s="1"/>
  <c r="R77" i="33"/>
  <c r="C78" i="33" s="1"/>
  <c r="X78" i="33" s="1"/>
  <c r="Y78" i="33" s="1"/>
  <c r="M77" i="33"/>
  <c r="K77" i="33"/>
  <c r="V76" i="33"/>
  <c r="T76" i="33"/>
  <c r="W76" i="33" s="1"/>
  <c r="R76" i="33"/>
  <c r="C77" i="33" s="1"/>
  <c r="X77" i="33" s="1"/>
  <c r="Y77" i="33" s="1"/>
  <c r="M76" i="33"/>
  <c r="K76" i="33"/>
  <c r="V75" i="33"/>
  <c r="T75" i="33"/>
  <c r="W75" i="33" s="1"/>
  <c r="R75" i="33"/>
  <c r="C76" i="33" s="1"/>
  <c r="X76" i="33" s="1"/>
  <c r="Y76" i="33" s="1"/>
  <c r="M75" i="33"/>
  <c r="K75" i="33"/>
  <c r="V74" i="33"/>
  <c r="T74" i="33"/>
  <c r="W74" i="33" s="1"/>
  <c r="R74" i="33"/>
  <c r="C75" i="33" s="1"/>
  <c r="X75" i="33" s="1"/>
  <c r="Y75" i="33" s="1"/>
  <c r="M74" i="33"/>
  <c r="K74" i="33"/>
  <c r="V73" i="33"/>
  <c r="T73" i="33"/>
  <c r="W73" i="33" s="1"/>
  <c r="R73" i="33"/>
  <c r="C74" i="33" s="1"/>
  <c r="X74" i="33" s="1"/>
  <c r="Y74" i="33" s="1"/>
  <c r="M73" i="33"/>
  <c r="K73" i="33"/>
  <c r="V72" i="33"/>
  <c r="T72" i="33"/>
  <c r="W72" i="33" s="1"/>
  <c r="R72" i="33"/>
  <c r="C73" i="33" s="1"/>
  <c r="X73" i="33" s="1"/>
  <c r="Y73" i="33" s="1"/>
  <c r="M72" i="33"/>
  <c r="K72" i="33"/>
  <c r="V71" i="33"/>
  <c r="T71" i="33"/>
  <c r="W71" i="33" s="1"/>
  <c r="R71" i="33"/>
  <c r="C72" i="33" s="1"/>
  <c r="X72" i="33" s="1"/>
  <c r="Y72" i="33" s="1"/>
  <c r="M71" i="33"/>
  <c r="K71" i="33"/>
  <c r="V70" i="33"/>
  <c r="T70" i="33"/>
  <c r="W70" i="33" s="1"/>
  <c r="R70" i="33"/>
  <c r="C71" i="33" s="1"/>
  <c r="X71" i="33" s="1"/>
  <c r="Y71" i="33" s="1"/>
  <c r="M70" i="33"/>
  <c r="K70" i="33"/>
  <c r="V69" i="33"/>
  <c r="T69" i="33"/>
  <c r="W69" i="33" s="1"/>
  <c r="R69" i="33"/>
  <c r="C70" i="33" s="1"/>
  <c r="X70" i="33" s="1"/>
  <c r="Y70" i="33" s="1"/>
  <c r="M69" i="33"/>
  <c r="K69" i="33"/>
  <c r="V68" i="33"/>
  <c r="T68" i="33"/>
  <c r="W68" i="33" s="1"/>
  <c r="R68" i="33"/>
  <c r="C69" i="33" s="1"/>
  <c r="X69" i="33" s="1"/>
  <c r="Y69" i="33" s="1"/>
  <c r="M68" i="33"/>
  <c r="K68" i="33"/>
  <c r="V67" i="33"/>
  <c r="T67" i="33"/>
  <c r="W67" i="33" s="1"/>
  <c r="R67" i="33"/>
  <c r="C68" i="33" s="1"/>
  <c r="X68" i="33" s="1"/>
  <c r="Y68" i="33" s="1"/>
  <c r="M67" i="33"/>
  <c r="K67" i="33"/>
  <c r="V66" i="33"/>
  <c r="T66" i="33"/>
  <c r="W66" i="33" s="1"/>
  <c r="R66" i="33"/>
  <c r="C67" i="33" s="1"/>
  <c r="X67" i="33" s="1"/>
  <c r="Y67" i="33" s="1"/>
  <c r="M66" i="33"/>
  <c r="K66" i="33"/>
  <c r="V65" i="33"/>
  <c r="T65" i="33"/>
  <c r="W65" i="33" s="1"/>
  <c r="R65" i="33"/>
  <c r="C66" i="33" s="1"/>
  <c r="X66" i="33" s="1"/>
  <c r="Y66" i="33" s="1"/>
  <c r="M65" i="33"/>
  <c r="K65" i="33"/>
  <c r="V64" i="33"/>
  <c r="T64" i="33"/>
  <c r="W64" i="33" s="1"/>
  <c r="R64" i="33"/>
  <c r="C65" i="33" s="1"/>
  <c r="X65" i="33" s="1"/>
  <c r="Y65" i="33" s="1"/>
  <c r="M64" i="33"/>
  <c r="K64" i="33"/>
  <c r="W63" i="33"/>
  <c r="V63" i="33"/>
  <c r="T63" i="33"/>
  <c r="R63" i="33"/>
  <c r="C64" i="33" s="1"/>
  <c r="X64" i="33" s="1"/>
  <c r="Y64" i="33" s="1"/>
  <c r="M63" i="33"/>
  <c r="K63" i="33"/>
  <c r="V62" i="33"/>
  <c r="T62" i="33"/>
  <c r="W62" i="33" s="1"/>
  <c r="V61" i="33"/>
  <c r="T61" i="33"/>
  <c r="W61" i="33" s="1"/>
  <c r="V60" i="33"/>
  <c r="T60" i="33"/>
  <c r="W60" i="33" s="1"/>
  <c r="V59" i="33"/>
  <c r="T59" i="33"/>
  <c r="W59" i="33" s="1"/>
  <c r="V58" i="33"/>
  <c r="T58" i="33"/>
  <c r="W58" i="33" s="1"/>
  <c r="V57" i="33"/>
  <c r="T57" i="33"/>
  <c r="W57" i="33" s="1"/>
  <c r="V56" i="33"/>
  <c r="T56" i="33"/>
  <c r="W56" i="33" s="1"/>
  <c r="V55" i="33"/>
  <c r="T55" i="33"/>
  <c r="W55" i="33" s="1"/>
  <c r="V54" i="33"/>
  <c r="T54" i="33"/>
  <c r="W54" i="33" s="1"/>
  <c r="V53" i="33"/>
  <c r="T53" i="33"/>
  <c r="W53" i="33" s="1"/>
  <c r="V52" i="33"/>
  <c r="T52" i="33"/>
  <c r="W52" i="33" s="1"/>
  <c r="V51" i="33"/>
  <c r="T51" i="33"/>
  <c r="W51" i="33" s="1"/>
  <c r="V50" i="33"/>
  <c r="T50" i="33"/>
  <c r="W50" i="33" s="1"/>
  <c r="V49" i="33"/>
  <c r="T49" i="33"/>
  <c r="W49" i="33" s="1"/>
  <c r="V48" i="33"/>
  <c r="T48" i="33"/>
  <c r="W48" i="33" s="1"/>
  <c r="V47" i="33"/>
  <c r="T47" i="33"/>
  <c r="W47" i="33" s="1"/>
  <c r="V46" i="33"/>
  <c r="T46" i="33"/>
  <c r="V45" i="33"/>
  <c r="T45" i="33"/>
  <c r="W45" i="33" s="1"/>
  <c r="V44" i="33"/>
  <c r="T44" i="33"/>
  <c r="W44" i="33" s="1"/>
  <c r="V43" i="33"/>
  <c r="T43" i="33"/>
  <c r="W43" i="33" s="1"/>
  <c r="V42" i="33"/>
  <c r="T42" i="33"/>
  <c r="W42" i="33" s="1"/>
  <c r="V41" i="33"/>
  <c r="T41" i="33"/>
  <c r="W41" i="33" s="1"/>
  <c r="V40" i="33"/>
  <c r="T40" i="33"/>
  <c r="W40" i="33" s="1"/>
  <c r="V39" i="33"/>
  <c r="T39" i="33"/>
  <c r="V38" i="33"/>
  <c r="T38" i="33"/>
  <c r="W38" i="33" s="1"/>
  <c r="V37" i="33"/>
  <c r="T37" i="33"/>
  <c r="W37" i="33" s="1"/>
  <c r="V36" i="33"/>
  <c r="T36" i="33"/>
  <c r="W36" i="33" s="1"/>
  <c r="V35" i="33"/>
  <c r="T35" i="33"/>
  <c r="V34" i="33"/>
  <c r="T34" i="33"/>
  <c r="V33" i="33"/>
  <c r="T33" i="33"/>
  <c r="V32" i="33"/>
  <c r="T32" i="33"/>
  <c r="V31" i="33"/>
  <c r="T31" i="33"/>
  <c r="V30" i="33"/>
  <c r="T30" i="33"/>
  <c r="V29" i="33"/>
  <c r="T29" i="33"/>
  <c r="V28" i="33"/>
  <c r="T28" i="33"/>
  <c r="V27" i="33"/>
  <c r="T27" i="33"/>
  <c r="V26" i="33"/>
  <c r="T26" i="33"/>
  <c r="W26" i="33" s="1"/>
  <c r="V25" i="33"/>
  <c r="T25" i="33"/>
  <c r="W25" i="33" s="1"/>
  <c r="V24" i="33"/>
  <c r="T24" i="33"/>
  <c r="W24" i="33" s="1"/>
  <c r="V23" i="33"/>
  <c r="T23" i="33"/>
  <c r="W23" i="33" s="1"/>
  <c r="T22" i="33"/>
  <c r="W22" i="33" s="1"/>
  <c r="T21" i="33"/>
  <c r="W21" i="33" s="1"/>
  <c r="T20" i="33"/>
  <c r="W20" i="33" s="1"/>
  <c r="T19" i="33"/>
  <c r="T18" i="33"/>
  <c r="T17" i="33"/>
  <c r="V17" i="33" s="1"/>
  <c r="T16" i="33"/>
  <c r="T15" i="33"/>
  <c r="T14" i="33"/>
  <c r="T13" i="33"/>
  <c r="T12" i="33"/>
  <c r="T11" i="33"/>
  <c r="V11" i="33" s="1"/>
  <c r="T10" i="33"/>
  <c r="W10" i="33" s="1"/>
  <c r="T9" i="33"/>
  <c r="W9" i="33" s="1"/>
  <c r="C9" i="33"/>
  <c r="K9" i="33" s="1"/>
  <c r="M9" i="33" s="1"/>
  <c r="V108" i="32"/>
  <c r="T108" i="32"/>
  <c r="W108" i="32"/>
  <c r="R108" i="32"/>
  <c r="M108" i="32"/>
  <c r="K108" i="32"/>
  <c r="V107" i="32"/>
  <c r="T107" i="32"/>
  <c r="W107" i="32" s="1"/>
  <c r="R107" i="32"/>
  <c r="C108" i="32" s="1"/>
  <c r="X108" i="32" s="1"/>
  <c r="Y108" i="32" s="1"/>
  <c r="M107" i="32"/>
  <c r="K107" i="32"/>
  <c r="V106" i="32"/>
  <c r="T106" i="32"/>
  <c r="W106" i="32"/>
  <c r="R106" i="32"/>
  <c r="C107" i="32" s="1"/>
  <c r="X107" i="32" s="1"/>
  <c r="Y107" i="32" s="1"/>
  <c r="M106" i="32"/>
  <c r="K106" i="32"/>
  <c r="V105" i="32"/>
  <c r="T105" i="32"/>
  <c r="W105" i="32" s="1"/>
  <c r="R105" i="32"/>
  <c r="C106" i="32" s="1"/>
  <c r="X106" i="32" s="1"/>
  <c r="Y106" i="32" s="1"/>
  <c r="M105" i="32"/>
  <c r="K105" i="32"/>
  <c r="V104" i="32"/>
  <c r="T104" i="32"/>
  <c r="W104" i="32"/>
  <c r="R104" i="32"/>
  <c r="C105" i="32" s="1"/>
  <c r="X105" i="32" s="1"/>
  <c r="Y105" i="32" s="1"/>
  <c r="M104" i="32"/>
  <c r="K104" i="32"/>
  <c r="V103" i="32"/>
  <c r="T103" i="32"/>
  <c r="W103" i="32" s="1"/>
  <c r="R103" i="32"/>
  <c r="C104" i="32" s="1"/>
  <c r="X104" i="32" s="1"/>
  <c r="Y104" i="32" s="1"/>
  <c r="M103" i="32"/>
  <c r="K103" i="32"/>
  <c r="V102" i="32"/>
  <c r="T102" i="32"/>
  <c r="W102" i="32" s="1"/>
  <c r="R102" i="32"/>
  <c r="C103" i="32" s="1"/>
  <c r="X103" i="32" s="1"/>
  <c r="Y103" i="32" s="1"/>
  <c r="M102" i="32"/>
  <c r="K102" i="32"/>
  <c r="V101" i="32"/>
  <c r="T101" i="32"/>
  <c r="W101" i="32"/>
  <c r="R101" i="32"/>
  <c r="C102" i="32" s="1"/>
  <c r="X102" i="32" s="1"/>
  <c r="Y102" i="32" s="1"/>
  <c r="M101" i="32"/>
  <c r="K101" i="32"/>
  <c r="V100" i="32"/>
  <c r="T100" i="32"/>
  <c r="W100" i="32" s="1"/>
  <c r="R100" i="32"/>
  <c r="C101" i="32" s="1"/>
  <c r="X101" i="32" s="1"/>
  <c r="Y101" i="32" s="1"/>
  <c r="M100" i="32"/>
  <c r="K100" i="32"/>
  <c r="V99" i="32"/>
  <c r="T99" i="32"/>
  <c r="W99" i="32" s="1"/>
  <c r="R99" i="32"/>
  <c r="C100" i="32" s="1"/>
  <c r="X100" i="32" s="1"/>
  <c r="Y100" i="32" s="1"/>
  <c r="M99" i="32"/>
  <c r="K99" i="32"/>
  <c r="V98" i="32"/>
  <c r="T98" i="32"/>
  <c r="W98" i="32" s="1"/>
  <c r="R98" i="32"/>
  <c r="C99" i="32" s="1"/>
  <c r="X99" i="32" s="1"/>
  <c r="Y99" i="32" s="1"/>
  <c r="M98" i="32"/>
  <c r="K98" i="32"/>
  <c r="W97" i="32"/>
  <c r="V97" i="32"/>
  <c r="T97" i="32"/>
  <c r="R97" i="32"/>
  <c r="C98" i="32" s="1"/>
  <c r="X98" i="32" s="1"/>
  <c r="Y98" i="32" s="1"/>
  <c r="M97" i="32"/>
  <c r="K97" i="32"/>
  <c r="V96" i="32"/>
  <c r="T96" i="32"/>
  <c r="W96" i="32" s="1"/>
  <c r="R96" i="32"/>
  <c r="C97" i="32" s="1"/>
  <c r="X97" i="32" s="1"/>
  <c r="Y97" i="32" s="1"/>
  <c r="M96" i="32"/>
  <c r="K96" i="32"/>
  <c r="V95" i="32"/>
  <c r="T95" i="32"/>
  <c r="W95" i="32" s="1"/>
  <c r="R95" i="32"/>
  <c r="C96" i="32" s="1"/>
  <c r="X96" i="32" s="1"/>
  <c r="Y96" i="32" s="1"/>
  <c r="M95" i="32"/>
  <c r="K95" i="32"/>
  <c r="V94" i="32"/>
  <c r="T94" i="32"/>
  <c r="W94" i="32" s="1"/>
  <c r="R94" i="32"/>
  <c r="C95" i="32" s="1"/>
  <c r="X95" i="32" s="1"/>
  <c r="Y95" i="32" s="1"/>
  <c r="M94" i="32"/>
  <c r="K94" i="32"/>
  <c r="V93" i="32"/>
  <c r="T93" i="32"/>
  <c r="W93" i="32"/>
  <c r="R93" i="32"/>
  <c r="C94" i="32" s="1"/>
  <c r="X94" i="32" s="1"/>
  <c r="Y94" i="32" s="1"/>
  <c r="M93" i="32"/>
  <c r="K93" i="32"/>
  <c r="V92" i="32"/>
  <c r="T92" i="32"/>
  <c r="W92" i="32"/>
  <c r="R92" i="32"/>
  <c r="C93" i="32" s="1"/>
  <c r="X93" i="32" s="1"/>
  <c r="Y93" i="32" s="1"/>
  <c r="M92" i="32"/>
  <c r="K92" i="32"/>
  <c r="V91" i="32"/>
  <c r="T91" i="32"/>
  <c r="W91" i="32" s="1"/>
  <c r="R91" i="32"/>
  <c r="C92" i="32" s="1"/>
  <c r="X92" i="32" s="1"/>
  <c r="Y92" i="32" s="1"/>
  <c r="M91" i="32"/>
  <c r="K91" i="32"/>
  <c r="V90" i="32"/>
  <c r="T90" i="32"/>
  <c r="W90" i="32"/>
  <c r="R90" i="32"/>
  <c r="C91" i="32" s="1"/>
  <c r="X91" i="32" s="1"/>
  <c r="Y91" i="32" s="1"/>
  <c r="M90" i="32"/>
  <c r="K90" i="32"/>
  <c r="V89" i="32"/>
  <c r="T89" i="32"/>
  <c r="W89" i="32" s="1"/>
  <c r="R89" i="32"/>
  <c r="C90" i="32" s="1"/>
  <c r="X90" i="32" s="1"/>
  <c r="Y90" i="32" s="1"/>
  <c r="M89" i="32"/>
  <c r="K89" i="32"/>
  <c r="V88" i="32"/>
  <c r="T88" i="32"/>
  <c r="W88" i="32" s="1"/>
  <c r="R88" i="32"/>
  <c r="C89" i="32" s="1"/>
  <c r="X89" i="32" s="1"/>
  <c r="Y89" i="32" s="1"/>
  <c r="M88" i="32"/>
  <c r="K88" i="32"/>
  <c r="V87" i="32"/>
  <c r="T87" i="32"/>
  <c r="W87" i="32" s="1"/>
  <c r="R87" i="32"/>
  <c r="C88" i="32" s="1"/>
  <c r="X88" i="32" s="1"/>
  <c r="Y88" i="32" s="1"/>
  <c r="M87" i="32"/>
  <c r="K87" i="32"/>
  <c r="V86" i="32"/>
  <c r="T86" i="32"/>
  <c r="W86" i="32" s="1"/>
  <c r="R86" i="32"/>
  <c r="C87" i="32" s="1"/>
  <c r="X87" i="32" s="1"/>
  <c r="Y87" i="32" s="1"/>
  <c r="M86" i="32"/>
  <c r="K86" i="32"/>
  <c r="V85" i="32"/>
  <c r="T85" i="32"/>
  <c r="W85" i="32" s="1"/>
  <c r="R85" i="32"/>
  <c r="C86" i="32" s="1"/>
  <c r="X86" i="32" s="1"/>
  <c r="Y86" i="32" s="1"/>
  <c r="M85" i="32"/>
  <c r="K85" i="32"/>
  <c r="V84" i="32"/>
  <c r="T84" i="32"/>
  <c r="W84" i="32"/>
  <c r="R84" i="32"/>
  <c r="C85" i="32" s="1"/>
  <c r="X85" i="32" s="1"/>
  <c r="Y85" i="32" s="1"/>
  <c r="M84" i="32"/>
  <c r="K84" i="32"/>
  <c r="V83" i="32"/>
  <c r="T83" i="32"/>
  <c r="W83" i="32" s="1"/>
  <c r="R83" i="32"/>
  <c r="C84" i="32" s="1"/>
  <c r="X84" i="32" s="1"/>
  <c r="Y84" i="32" s="1"/>
  <c r="M83" i="32"/>
  <c r="K83" i="32"/>
  <c r="V82" i="32"/>
  <c r="T82" i="32"/>
  <c r="W82" i="32"/>
  <c r="R82" i="32"/>
  <c r="C83" i="32" s="1"/>
  <c r="X83" i="32" s="1"/>
  <c r="Y83" i="32" s="1"/>
  <c r="M82" i="32"/>
  <c r="K82" i="32"/>
  <c r="V81" i="32"/>
  <c r="T81" i="32"/>
  <c r="W81" i="32" s="1"/>
  <c r="R81" i="32"/>
  <c r="C82" i="32" s="1"/>
  <c r="X82" i="32" s="1"/>
  <c r="Y82" i="32" s="1"/>
  <c r="M81" i="32"/>
  <c r="K81" i="32"/>
  <c r="V80" i="32"/>
  <c r="T80" i="32"/>
  <c r="W80" i="32" s="1"/>
  <c r="R80" i="32"/>
  <c r="C81" i="32" s="1"/>
  <c r="X81" i="32" s="1"/>
  <c r="Y81" i="32" s="1"/>
  <c r="M80" i="32"/>
  <c r="K80" i="32"/>
  <c r="V79" i="32"/>
  <c r="T79" i="32"/>
  <c r="W79" i="32" s="1"/>
  <c r="R79" i="32"/>
  <c r="C80" i="32" s="1"/>
  <c r="X80" i="32" s="1"/>
  <c r="Y80" i="32" s="1"/>
  <c r="M79" i="32"/>
  <c r="K79" i="32"/>
  <c r="V78" i="32"/>
  <c r="T78" i="32"/>
  <c r="W78" i="32" s="1"/>
  <c r="R78" i="32"/>
  <c r="C79" i="32" s="1"/>
  <c r="X79" i="32" s="1"/>
  <c r="Y79" i="32" s="1"/>
  <c r="M78" i="32"/>
  <c r="K78" i="32"/>
  <c r="V77" i="32"/>
  <c r="T77" i="32"/>
  <c r="W77" i="32" s="1"/>
  <c r="R77" i="32"/>
  <c r="C78" i="32" s="1"/>
  <c r="X78" i="32" s="1"/>
  <c r="Y78" i="32" s="1"/>
  <c r="M77" i="32"/>
  <c r="K77" i="32"/>
  <c r="V76" i="32"/>
  <c r="T76" i="32"/>
  <c r="W76" i="32"/>
  <c r="R76" i="32"/>
  <c r="C77" i="32" s="1"/>
  <c r="X77" i="32" s="1"/>
  <c r="Y77" i="32" s="1"/>
  <c r="M76" i="32"/>
  <c r="K76" i="32"/>
  <c r="V75" i="32"/>
  <c r="T75" i="32"/>
  <c r="W75" i="32" s="1"/>
  <c r="R75" i="32"/>
  <c r="C76" i="32" s="1"/>
  <c r="X76" i="32" s="1"/>
  <c r="Y76" i="32" s="1"/>
  <c r="M75" i="32"/>
  <c r="K75" i="32"/>
  <c r="V74" i="32"/>
  <c r="T74" i="32"/>
  <c r="W74" i="32"/>
  <c r="R74" i="32"/>
  <c r="C75" i="32" s="1"/>
  <c r="X75" i="32" s="1"/>
  <c r="Y75" i="32" s="1"/>
  <c r="M74" i="32"/>
  <c r="K74" i="32"/>
  <c r="V73" i="32"/>
  <c r="T73" i="32"/>
  <c r="W73" i="32" s="1"/>
  <c r="R73" i="32"/>
  <c r="C74" i="32" s="1"/>
  <c r="X74" i="32" s="1"/>
  <c r="Y74" i="32" s="1"/>
  <c r="M73" i="32"/>
  <c r="K73" i="32"/>
  <c r="V72" i="32"/>
  <c r="T72" i="32"/>
  <c r="W72" i="32" s="1"/>
  <c r="R72" i="32"/>
  <c r="C73" i="32" s="1"/>
  <c r="X73" i="32" s="1"/>
  <c r="Y73" i="32" s="1"/>
  <c r="M72" i="32"/>
  <c r="K72" i="32"/>
  <c r="V71" i="32"/>
  <c r="T71" i="32"/>
  <c r="W71" i="32" s="1"/>
  <c r="R71" i="32"/>
  <c r="C72" i="32" s="1"/>
  <c r="X72" i="32" s="1"/>
  <c r="Y72" i="32" s="1"/>
  <c r="M71" i="32"/>
  <c r="K71" i="32"/>
  <c r="V70" i="32"/>
  <c r="T70" i="32"/>
  <c r="W70" i="32" s="1"/>
  <c r="R70" i="32"/>
  <c r="C71" i="32" s="1"/>
  <c r="X71" i="32" s="1"/>
  <c r="Y71" i="32" s="1"/>
  <c r="M70" i="32"/>
  <c r="K70" i="32"/>
  <c r="V69" i="32"/>
  <c r="T69" i="32"/>
  <c r="W69" i="32" s="1"/>
  <c r="R69" i="32"/>
  <c r="C70" i="32" s="1"/>
  <c r="X70" i="32" s="1"/>
  <c r="Y70" i="32" s="1"/>
  <c r="M69" i="32"/>
  <c r="K69" i="32"/>
  <c r="V68" i="32"/>
  <c r="T68" i="32"/>
  <c r="W68" i="32" s="1"/>
  <c r="R68" i="32"/>
  <c r="C69" i="32" s="1"/>
  <c r="X69" i="32" s="1"/>
  <c r="Y69" i="32" s="1"/>
  <c r="M68" i="32"/>
  <c r="K68" i="32"/>
  <c r="V67" i="32"/>
  <c r="T67" i="32"/>
  <c r="W67" i="32" s="1"/>
  <c r="R67" i="32"/>
  <c r="C68" i="32" s="1"/>
  <c r="X68" i="32" s="1"/>
  <c r="Y68" i="32" s="1"/>
  <c r="M67" i="32"/>
  <c r="K67" i="32"/>
  <c r="V66" i="32"/>
  <c r="T66" i="32"/>
  <c r="W66" i="32"/>
  <c r="R66" i="32"/>
  <c r="C67" i="32" s="1"/>
  <c r="X67" i="32" s="1"/>
  <c r="Y67" i="32" s="1"/>
  <c r="M66" i="32"/>
  <c r="K66" i="32"/>
  <c r="W65" i="32"/>
  <c r="V65" i="32"/>
  <c r="T65" i="32"/>
  <c r="R65" i="32"/>
  <c r="C66" i="32" s="1"/>
  <c r="X66" i="32" s="1"/>
  <c r="Y66" i="32" s="1"/>
  <c r="M65" i="32"/>
  <c r="K65" i="32"/>
  <c r="V64" i="32"/>
  <c r="T64" i="32"/>
  <c r="W64" i="32"/>
  <c r="R64" i="32"/>
  <c r="C65" i="32" s="1"/>
  <c r="X65" i="32" s="1"/>
  <c r="Y65" i="32" s="1"/>
  <c r="M64" i="32"/>
  <c r="K64" i="32"/>
  <c r="V63" i="32"/>
  <c r="T63" i="32"/>
  <c r="W63" i="32" s="1"/>
  <c r="R63" i="32"/>
  <c r="C64" i="32" s="1"/>
  <c r="X64" i="32" s="1"/>
  <c r="Y64" i="32" s="1"/>
  <c r="M63" i="32"/>
  <c r="K63" i="32"/>
  <c r="V62" i="32"/>
  <c r="T62" i="32"/>
  <c r="W62" i="32" s="1"/>
  <c r="V61" i="32"/>
  <c r="T61" i="32"/>
  <c r="W61" i="32" s="1"/>
  <c r="V60" i="32"/>
  <c r="T60" i="32"/>
  <c r="W60" i="32" s="1"/>
  <c r="V59" i="32"/>
  <c r="T59" i="32"/>
  <c r="V58" i="32"/>
  <c r="T58" i="32"/>
  <c r="V57" i="32"/>
  <c r="T57" i="32"/>
  <c r="W57" i="32" s="1"/>
  <c r="V56" i="32"/>
  <c r="T56" i="32"/>
  <c r="V55" i="32"/>
  <c r="T55" i="32"/>
  <c r="W55" i="32" s="1"/>
  <c r="V54" i="32"/>
  <c r="T54" i="32"/>
  <c r="W54" i="32" s="1"/>
  <c r="V53" i="32"/>
  <c r="T53" i="32"/>
  <c r="W53" i="32" s="1"/>
  <c r="V52" i="32"/>
  <c r="T52" i="32"/>
  <c r="V51" i="32"/>
  <c r="T51" i="32"/>
  <c r="W51" i="32" s="1"/>
  <c r="V50" i="32"/>
  <c r="T50" i="32"/>
  <c r="V49" i="32"/>
  <c r="T49" i="32"/>
  <c r="W49" i="32" s="1"/>
  <c r="V48" i="32"/>
  <c r="T48" i="32"/>
  <c r="W48" i="32" s="1"/>
  <c r="V47" i="32"/>
  <c r="T47" i="32"/>
  <c r="W47" i="32" s="1"/>
  <c r="V46" i="32"/>
  <c r="T46" i="32"/>
  <c r="V45" i="32"/>
  <c r="T45" i="32"/>
  <c r="W45" i="32" s="1"/>
  <c r="V44" i="32"/>
  <c r="T44" i="32"/>
  <c r="W44" i="32" s="1"/>
  <c r="V43" i="32"/>
  <c r="T43" i="32"/>
  <c r="W43" i="32" s="1"/>
  <c r="V42" i="32"/>
  <c r="T42" i="32"/>
  <c r="V41" i="32"/>
  <c r="T41" i="32"/>
  <c r="V40" i="32"/>
  <c r="T40" i="32"/>
  <c r="W40" i="32" s="1"/>
  <c r="V39" i="32"/>
  <c r="T39" i="32"/>
  <c r="V38" i="32"/>
  <c r="T38" i="32"/>
  <c r="W38" i="32" s="1"/>
  <c r="V37" i="32"/>
  <c r="T37" i="32"/>
  <c r="W37" i="32" s="1"/>
  <c r="V36" i="32"/>
  <c r="T36" i="32"/>
  <c r="V35" i="32"/>
  <c r="T35" i="32"/>
  <c r="V34" i="32"/>
  <c r="T34" i="32"/>
  <c r="V33" i="32"/>
  <c r="T33" i="32"/>
  <c r="V32" i="32"/>
  <c r="T32" i="32"/>
  <c r="V31" i="32"/>
  <c r="T31" i="32"/>
  <c r="V30" i="32"/>
  <c r="T30" i="32"/>
  <c r="V29" i="32"/>
  <c r="T29" i="32"/>
  <c r="V28" i="32"/>
  <c r="T28" i="32"/>
  <c r="V27" i="32"/>
  <c r="T27" i="32"/>
  <c r="V26" i="32"/>
  <c r="T26" i="32"/>
  <c r="V25" i="32"/>
  <c r="T25" i="32"/>
  <c r="V24" i="32"/>
  <c r="T24" i="32"/>
  <c r="W24" i="32" s="1"/>
  <c r="V23" i="32"/>
  <c r="T23" i="32"/>
  <c r="T22" i="32"/>
  <c r="W22" i="32" s="1"/>
  <c r="T21" i="32"/>
  <c r="W21" i="32" s="1"/>
  <c r="T20" i="32"/>
  <c r="W20" i="32" s="1"/>
  <c r="T19" i="32"/>
  <c r="T18" i="32"/>
  <c r="T17" i="32"/>
  <c r="V17" i="32" s="1"/>
  <c r="V18" i="32" s="1"/>
  <c r="T16" i="32"/>
  <c r="V16" i="32" s="1"/>
  <c r="T15" i="32"/>
  <c r="T14" i="32"/>
  <c r="T13" i="32"/>
  <c r="W13" i="32" s="1"/>
  <c r="T12" i="32"/>
  <c r="T11" i="32"/>
  <c r="V11" i="32" s="1"/>
  <c r="T10" i="32"/>
  <c r="T9" i="32"/>
  <c r="V9" i="32" s="1"/>
  <c r="C9" i="32"/>
  <c r="V108" i="31"/>
  <c r="T108" i="31"/>
  <c r="W108" i="31" s="1"/>
  <c r="R108" i="31"/>
  <c r="M108" i="31"/>
  <c r="K108" i="31"/>
  <c r="V107" i="31"/>
  <c r="T107" i="31"/>
  <c r="W107" i="31" s="1"/>
  <c r="R107" i="31"/>
  <c r="C108" i="31" s="1"/>
  <c r="X108" i="31" s="1"/>
  <c r="Y108" i="31" s="1"/>
  <c r="M107" i="31"/>
  <c r="K107" i="31"/>
  <c r="V106" i="31"/>
  <c r="T106" i="31"/>
  <c r="W106" i="31" s="1"/>
  <c r="R106" i="31"/>
  <c r="C107" i="31" s="1"/>
  <c r="X107" i="31" s="1"/>
  <c r="Y107" i="31" s="1"/>
  <c r="M106" i="31"/>
  <c r="K106" i="31"/>
  <c r="V105" i="31"/>
  <c r="T105" i="31"/>
  <c r="W105" i="31"/>
  <c r="R105" i="31"/>
  <c r="C106" i="31" s="1"/>
  <c r="X106" i="31" s="1"/>
  <c r="Y106" i="31" s="1"/>
  <c r="M105" i="31"/>
  <c r="K105" i="31"/>
  <c r="V104" i="31"/>
  <c r="T104" i="31"/>
  <c r="W104" i="31" s="1"/>
  <c r="R104" i="31"/>
  <c r="C105" i="31" s="1"/>
  <c r="X105" i="31" s="1"/>
  <c r="Y105" i="31" s="1"/>
  <c r="M104" i="31"/>
  <c r="K104" i="31"/>
  <c r="V103" i="31"/>
  <c r="T103" i="31"/>
  <c r="W103" i="31" s="1"/>
  <c r="R103" i="31"/>
  <c r="C104" i="31" s="1"/>
  <c r="X104" i="31" s="1"/>
  <c r="Y104" i="31" s="1"/>
  <c r="M103" i="31"/>
  <c r="K103" i="31"/>
  <c r="V102" i="31"/>
  <c r="T102" i="31"/>
  <c r="W102" i="31" s="1"/>
  <c r="R102" i="31"/>
  <c r="C103" i="31" s="1"/>
  <c r="X103" i="31" s="1"/>
  <c r="Y103" i="31" s="1"/>
  <c r="M102" i="31"/>
  <c r="K102" i="31"/>
  <c r="V101" i="31"/>
  <c r="T101" i="31"/>
  <c r="W101" i="31" s="1"/>
  <c r="R101" i="31"/>
  <c r="C102" i="31" s="1"/>
  <c r="X102" i="31" s="1"/>
  <c r="Y102" i="31" s="1"/>
  <c r="M101" i="31"/>
  <c r="K101" i="31"/>
  <c r="V100" i="31"/>
  <c r="T100" i="31"/>
  <c r="W100" i="31" s="1"/>
  <c r="R100" i="31"/>
  <c r="C101" i="31" s="1"/>
  <c r="X101" i="31" s="1"/>
  <c r="Y101" i="31" s="1"/>
  <c r="M100" i="31"/>
  <c r="K100" i="31"/>
  <c r="V99" i="31"/>
  <c r="T99" i="31"/>
  <c r="W99" i="31" s="1"/>
  <c r="R99" i="31"/>
  <c r="C100" i="31" s="1"/>
  <c r="X100" i="31" s="1"/>
  <c r="Y100" i="31" s="1"/>
  <c r="M99" i="31"/>
  <c r="K99" i="31"/>
  <c r="V98" i="31"/>
  <c r="T98" i="31"/>
  <c r="W98" i="31" s="1"/>
  <c r="R98" i="31"/>
  <c r="C99" i="31" s="1"/>
  <c r="X99" i="31" s="1"/>
  <c r="Y99" i="31" s="1"/>
  <c r="M98" i="31"/>
  <c r="K98" i="31"/>
  <c r="V97" i="31"/>
  <c r="T97" i="31"/>
  <c r="W97" i="31" s="1"/>
  <c r="R97" i="31"/>
  <c r="C98" i="31" s="1"/>
  <c r="X98" i="31" s="1"/>
  <c r="Y98" i="31" s="1"/>
  <c r="M97" i="31"/>
  <c r="K97" i="31"/>
  <c r="W96" i="31"/>
  <c r="V96" i="31"/>
  <c r="T96" i="31"/>
  <c r="R96" i="31"/>
  <c r="C97" i="31" s="1"/>
  <c r="X97" i="31" s="1"/>
  <c r="Y97" i="31" s="1"/>
  <c r="M96" i="31"/>
  <c r="K96" i="31"/>
  <c r="V95" i="31"/>
  <c r="T95" i="31"/>
  <c r="W95" i="31" s="1"/>
  <c r="R95" i="31"/>
  <c r="C96" i="31" s="1"/>
  <c r="X96" i="31" s="1"/>
  <c r="Y96" i="31" s="1"/>
  <c r="M95" i="31"/>
  <c r="K95" i="31"/>
  <c r="V94" i="31"/>
  <c r="T94" i="31"/>
  <c r="W94" i="31" s="1"/>
  <c r="R94" i="31"/>
  <c r="C95" i="31" s="1"/>
  <c r="X95" i="31" s="1"/>
  <c r="Y95" i="31" s="1"/>
  <c r="M94" i="31"/>
  <c r="K94" i="31"/>
  <c r="V93" i="31"/>
  <c r="T93" i="31"/>
  <c r="W93" i="31" s="1"/>
  <c r="R93" i="31"/>
  <c r="C94" i="31" s="1"/>
  <c r="X94" i="31" s="1"/>
  <c r="Y94" i="31" s="1"/>
  <c r="M93" i="31"/>
  <c r="K93" i="31"/>
  <c r="V92" i="31"/>
  <c r="T92" i="31"/>
  <c r="W92" i="31" s="1"/>
  <c r="R92" i="31"/>
  <c r="C93" i="31" s="1"/>
  <c r="X93" i="31" s="1"/>
  <c r="Y93" i="31" s="1"/>
  <c r="M92" i="31"/>
  <c r="K92" i="31"/>
  <c r="V91" i="31"/>
  <c r="T91" i="31"/>
  <c r="W91" i="31" s="1"/>
  <c r="R91" i="31"/>
  <c r="C92" i="31" s="1"/>
  <c r="X92" i="31" s="1"/>
  <c r="Y92" i="31" s="1"/>
  <c r="M91" i="31"/>
  <c r="K91" i="31"/>
  <c r="V90" i="31"/>
  <c r="T90" i="31"/>
  <c r="W90" i="31" s="1"/>
  <c r="R90" i="31"/>
  <c r="C91" i="31" s="1"/>
  <c r="X91" i="31" s="1"/>
  <c r="Y91" i="31" s="1"/>
  <c r="M90" i="31"/>
  <c r="K90" i="31"/>
  <c r="V89" i="31"/>
  <c r="T89" i="31"/>
  <c r="W89" i="31" s="1"/>
  <c r="R89" i="31"/>
  <c r="C90" i="31" s="1"/>
  <c r="X90" i="31" s="1"/>
  <c r="Y90" i="31" s="1"/>
  <c r="M89" i="31"/>
  <c r="K89" i="31"/>
  <c r="W88" i="31"/>
  <c r="V88" i="31"/>
  <c r="T88" i="31"/>
  <c r="R88" i="31"/>
  <c r="C89" i="31" s="1"/>
  <c r="X89" i="31" s="1"/>
  <c r="Y89" i="31" s="1"/>
  <c r="M88" i="31"/>
  <c r="K88" i="31"/>
  <c r="V87" i="31"/>
  <c r="T87" i="31"/>
  <c r="W87" i="31" s="1"/>
  <c r="R87" i="31"/>
  <c r="C88" i="31" s="1"/>
  <c r="X88" i="31" s="1"/>
  <c r="Y88" i="31" s="1"/>
  <c r="M87" i="31"/>
  <c r="K87" i="31"/>
  <c r="V86" i="31"/>
  <c r="T86" i="31"/>
  <c r="W86" i="31"/>
  <c r="R86" i="31"/>
  <c r="C87" i="31" s="1"/>
  <c r="X87" i="31" s="1"/>
  <c r="Y87" i="31" s="1"/>
  <c r="M86" i="31"/>
  <c r="K86" i="31"/>
  <c r="V85" i="31"/>
  <c r="T85" i="31"/>
  <c r="W85" i="31" s="1"/>
  <c r="R85" i="31"/>
  <c r="C86" i="31" s="1"/>
  <c r="X86" i="31" s="1"/>
  <c r="Y86" i="31" s="1"/>
  <c r="M85" i="31"/>
  <c r="K85" i="31"/>
  <c r="V84" i="31"/>
  <c r="T84" i="31"/>
  <c r="W84" i="31" s="1"/>
  <c r="R84" i="31"/>
  <c r="C85" i="31" s="1"/>
  <c r="X85" i="31" s="1"/>
  <c r="Y85" i="31" s="1"/>
  <c r="M84" i="31"/>
  <c r="K84" i="31"/>
  <c r="V83" i="31"/>
  <c r="T83" i="31"/>
  <c r="W83" i="31" s="1"/>
  <c r="R83" i="31"/>
  <c r="C84" i="31" s="1"/>
  <c r="X84" i="31" s="1"/>
  <c r="Y84" i="31" s="1"/>
  <c r="M83" i="31"/>
  <c r="K83" i="31"/>
  <c r="V82" i="31"/>
  <c r="T82" i="31"/>
  <c r="W82" i="31" s="1"/>
  <c r="R82" i="31"/>
  <c r="C83" i="31" s="1"/>
  <c r="X83" i="31" s="1"/>
  <c r="Y83" i="31" s="1"/>
  <c r="M82" i="31"/>
  <c r="K82" i="31"/>
  <c r="V81" i="31"/>
  <c r="T81" i="31"/>
  <c r="W81" i="31" s="1"/>
  <c r="R81" i="31"/>
  <c r="C82" i="31" s="1"/>
  <c r="X82" i="31" s="1"/>
  <c r="Y82" i="31" s="1"/>
  <c r="M81" i="31"/>
  <c r="K81" i="31"/>
  <c r="V80" i="31"/>
  <c r="T80" i="31"/>
  <c r="W80" i="31" s="1"/>
  <c r="R80" i="31"/>
  <c r="C81" i="31" s="1"/>
  <c r="X81" i="31" s="1"/>
  <c r="Y81" i="31" s="1"/>
  <c r="M80" i="31"/>
  <c r="K80" i="31"/>
  <c r="V79" i="31"/>
  <c r="T79" i="31"/>
  <c r="W79" i="31" s="1"/>
  <c r="R79" i="31"/>
  <c r="C80" i="31" s="1"/>
  <c r="X80" i="31" s="1"/>
  <c r="Y80" i="31" s="1"/>
  <c r="M79" i="31"/>
  <c r="K79" i="31"/>
  <c r="V78" i="31"/>
  <c r="T78" i="31"/>
  <c r="W78" i="31"/>
  <c r="R78" i="31"/>
  <c r="C79" i="31" s="1"/>
  <c r="X79" i="31" s="1"/>
  <c r="Y79" i="31" s="1"/>
  <c r="M78" i="31"/>
  <c r="K78" i="31"/>
  <c r="V77" i="31"/>
  <c r="T77" i="31"/>
  <c r="W77" i="31" s="1"/>
  <c r="R77" i="31"/>
  <c r="C78" i="31" s="1"/>
  <c r="X78" i="31" s="1"/>
  <c r="Y78" i="31" s="1"/>
  <c r="M77" i="31"/>
  <c r="K77" i="31"/>
  <c r="V76" i="31"/>
  <c r="T76" i="31"/>
  <c r="W76" i="31" s="1"/>
  <c r="R76" i="31"/>
  <c r="C77" i="31" s="1"/>
  <c r="X77" i="31" s="1"/>
  <c r="Y77" i="31" s="1"/>
  <c r="M76" i="31"/>
  <c r="K76" i="31"/>
  <c r="V75" i="31"/>
  <c r="T75" i="31"/>
  <c r="W75" i="31" s="1"/>
  <c r="R75" i="31"/>
  <c r="C76" i="31" s="1"/>
  <c r="X76" i="31" s="1"/>
  <c r="Y76" i="31" s="1"/>
  <c r="M75" i="31"/>
  <c r="K75" i="31"/>
  <c r="V74" i="31"/>
  <c r="T74" i="31"/>
  <c r="W74" i="31" s="1"/>
  <c r="R74" i="31"/>
  <c r="C75" i="31" s="1"/>
  <c r="X75" i="31" s="1"/>
  <c r="Y75" i="31" s="1"/>
  <c r="M74" i="31"/>
  <c r="K74" i="31"/>
  <c r="V73" i="31"/>
  <c r="T73" i="31"/>
  <c r="W73" i="31" s="1"/>
  <c r="R73" i="31"/>
  <c r="C74" i="31" s="1"/>
  <c r="X74" i="31" s="1"/>
  <c r="Y74" i="31" s="1"/>
  <c r="M73" i="31"/>
  <c r="K73" i="31"/>
  <c r="W72" i="31"/>
  <c r="V72" i="31"/>
  <c r="T72" i="31"/>
  <c r="R72" i="31"/>
  <c r="C73" i="31" s="1"/>
  <c r="X73" i="31" s="1"/>
  <c r="Y73" i="31" s="1"/>
  <c r="M72" i="31"/>
  <c r="K72" i="31"/>
  <c r="V71" i="31"/>
  <c r="T71" i="31"/>
  <c r="W71" i="31" s="1"/>
  <c r="R71" i="31"/>
  <c r="C72" i="31" s="1"/>
  <c r="X72" i="31" s="1"/>
  <c r="Y72" i="31" s="1"/>
  <c r="M71" i="31"/>
  <c r="K71" i="31"/>
  <c r="V70" i="31"/>
  <c r="T70" i="31"/>
  <c r="W70" i="31"/>
  <c r="R70" i="31"/>
  <c r="C71" i="31" s="1"/>
  <c r="X71" i="31" s="1"/>
  <c r="Y71" i="31" s="1"/>
  <c r="M70" i="31"/>
  <c r="K70" i="31"/>
  <c r="V69" i="31"/>
  <c r="T69" i="31"/>
  <c r="W69" i="31" s="1"/>
  <c r="R69" i="31"/>
  <c r="C70" i="31" s="1"/>
  <c r="X70" i="31" s="1"/>
  <c r="Y70" i="31" s="1"/>
  <c r="M69" i="31"/>
  <c r="K69" i="31"/>
  <c r="V68" i="31"/>
  <c r="T68" i="31"/>
  <c r="W68" i="31"/>
  <c r="R68" i="31"/>
  <c r="C69" i="31" s="1"/>
  <c r="X69" i="31" s="1"/>
  <c r="Y69" i="31" s="1"/>
  <c r="M68" i="31"/>
  <c r="K68" i="31"/>
  <c r="V67" i="31"/>
  <c r="T67" i="31"/>
  <c r="W67" i="31" s="1"/>
  <c r="R67" i="31"/>
  <c r="C68" i="31" s="1"/>
  <c r="X68" i="31" s="1"/>
  <c r="Y68" i="31" s="1"/>
  <c r="M67" i="31"/>
  <c r="K67" i="31"/>
  <c r="V66" i="31"/>
  <c r="T66" i="31"/>
  <c r="W66" i="31" s="1"/>
  <c r="R66" i="31"/>
  <c r="C67" i="31" s="1"/>
  <c r="X67" i="31" s="1"/>
  <c r="Y67" i="31" s="1"/>
  <c r="V65" i="31"/>
  <c r="T65" i="31"/>
  <c r="W65" i="31"/>
  <c r="R65" i="31"/>
  <c r="C66" i="31" s="1"/>
  <c r="X66" i="31" s="1"/>
  <c r="Y66" i="31" s="1"/>
  <c r="W64" i="31"/>
  <c r="V64" i="31"/>
  <c r="T64" i="31"/>
  <c r="R64" i="31"/>
  <c r="C65" i="31" s="1"/>
  <c r="X65" i="31" s="1"/>
  <c r="Y65" i="31" s="1"/>
  <c r="V63" i="31"/>
  <c r="T63" i="31"/>
  <c r="W63" i="31" s="1"/>
  <c r="R63" i="31"/>
  <c r="C64" i="31" s="1"/>
  <c r="X64" i="31" s="1"/>
  <c r="Y64" i="31" s="1"/>
  <c r="M63" i="31"/>
  <c r="K63" i="31"/>
  <c r="V62" i="31"/>
  <c r="T62" i="31"/>
  <c r="V61" i="31"/>
  <c r="T61" i="31"/>
  <c r="W61" i="31" s="1"/>
  <c r="V60" i="31"/>
  <c r="T60" i="31"/>
  <c r="V59" i="31"/>
  <c r="T59" i="31"/>
  <c r="V58" i="31"/>
  <c r="T58" i="31"/>
  <c r="W58" i="31" s="1"/>
  <c r="V57" i="31"/>
  <c r="T57" i="31"/>
  <c r="W57" i="31" s="1"/>
  <c r="V56" i="31"/>
  <c r="T56" i="31"/>
  <c r="W56" i="31" s="1"/>
  <c r="V55" i="31"/>
  <c r="T55" i="31"/>
  <c r="W55" i="31" s="1"/>
  <c r="V54" i="31"/>
  <c r="T54" i="31"/>
  <c r="V53" i="31"/>
  <c r="T53" i="31"/>
  <c r="W53" i="31" s="1"/>
  <c r="V52" i="31"/>
  <c r="T52" i="31"/>
  <c r="V51" i="31"/>
  <c r="T51" i="31"/>
  <c r="W51" i="31" s="1"/>
  <c r="V50" i="31"/>
  <c r="T50" i="31"/>
  <c r="W50" i="31" s="1"/>
  <c r="V49" i="31"/>
  <c r="T49" i="31"/>
  <c r="W49" i="31"/>
  <c r="V48" i="31"/>
  <c r="T48" i="31"/>
  <c r="V47" i="31"/>
  <c r="T47" i="31"/>
  <c r="V46" i="31"/>
  <c r="T46" i="31"/>
  <c r="V45" i="31"/>
  <c r="T45" i="31"/>
  <c r="W45" i="31" s="1"/>
  <c r="V44" i="31"/>
  <c r="T44" i="31"/>
  <c r="W44" i="31" s="1"/>
  <c r="V43" i="31"/>
  <c r="T43" i="31"/>
  <c r="W43" i="31" s="1"/>
  <c r="V42" i="31"/>
  <c r="T42" i="31"/>
  <c r="W42" i="31" s="1"/>
  <c r="V41" i="31"/>
  <c r="T41" i="31"/>
  <c r="W41" i="31" s="1"/>
  <c r="V40" i="31"/>
  <c r="T40" i="31"/>
  <c r="V39" i="31"/>
  <c r="T39" i="31"/>
  <c r="V38" i="31"/>
  <c r="T38" i="31"/>
  <c r="W38" i="31" s="1"/>
  <c r="V37" i="31"/>
  <c r="T37" i="31"/>
  <c r="W37" i="31" s="1"/>
  <c r="V36" i="31"/>
  <c r="T36" i="31"/>
  <c r="V35" i="31"/>
  <c r="T35" i="31"/>
  <c r="V34" i="31"/>
  <c r="T34" i="31"/>
  <c r="V33" i="31"/>
  <c r="T33" i="31"/>
  <c r="V32" i="31"/>
  <c r="T32" i="31"/>
  <c r="V31" i="31"/>
  <c r="T31" i="31"/>
  <c r="V30" i="31"/>
  <c r="T30" i="31"/>
  <c r="V29" i="31"/>
  <c r="T29" i="31"/>
  <c r="V28" i="31"/>
  <c r="T28" i="31"/>
  <c r="V27" i="31"/>
  <c r="T27" i="31"/>
  <c r="V26" i="31"/>
  <c r="T26" i="31"/>
  <c r="W26" i="31" s="1"/>
  <c r="V25" i="31"/>
  <c r="T25" i="31"/>
  <c r="W25" i="31" s="1"/>
  <c r="V24" i="31"/>
  <c r="T24" i="31"/>
  <c r="W24" i="31" s="1"/>
  <c r="V23" i="31"/>
  <c r="T23" i="31"/>
  <c r="T22" i="31"/>
  <c r="W22" i="31" s="1"/>
  <c r="T21" i="31"/>
  <c r="W21" i="31" s="1"/>
  <c r="T20" i="31"/>
  <c r="T19" i="31"/>
  <c r="T18" i="31"/>
  <c r="T17" i="31"/>
  <c r="V17" i="31" s="1"/>
  <c r="T16" i="31"/>
  <c r="T15" i="31"/>
  <c r="T14" i="31"/>
  <c r="T13" i="31"/>
  <c r="T12" i="31"/>
  <c r="T11" i="31"/>
  <c r="V11" i="31" s="1"/>
  <c r="T10" i="31"/>
  <c r="W10" i="31" s="1"/>
  <c r="T9" i="31"/>
  <c r="W9" i="31" s="1"/>
  <c r="C9" i="31"/>
  <c r="R10" i="17"/>
  <c r="T10" i="17"/>
  <c r="R11" i="17"/>
  <c r="C12" i="17"/>
  <c r="T11" i="17"/>
  <c r="R12" i="17"/>
  <c r="C13" i="17"/>
  <c r="T12" i="17"/>
  <c r="R13" i="17"/>
  <c r="T13" i="17"/>
  <c r="R14" i="17"/>
  <c r="T14" i="17"/>
  <c r="R15" i="17"/>
  <c r="T15" i="17"/>
  <c r="R16" i="17"/>
  <c r="C17" i="17" s="1"/>
  <c r="T16" i="17"/>
  <c r="R17" i="17"/>
  <c r="T17" i="17"/>
  <c r="R18" i="17"/>
  <c r="C19" i="17" s="1"/>
  <c r="T18" i="17"/>
  <c r="R19" i="17"/>
  <c r="T19" i="17"/>
  <c r="R20" i="17"/>
  <c r="C21" i="17"/>
  <c r="T20" i="17"/>
  <c r="R21" i="17"/>
  <c r="T21" i="17"/>
  <c r="R22" i="17"/>
  <c r="T22" i="17"/>
  <c r="R23" i="17"/>
  <c r="T23" i="17"/>
  <c r="R24" i="17"/>
  <c r="C25" i="17" s="1"/>
  <c r="T24" i="17"/>
  <c r="R25" i="17"/>
  <c r="T25" i="17"/>
  <c r="R26" i="17"/>
  <c r="C27" i="17" s="1"/>
  <c r="T26" i="17"/>
  <c r="R27" i="17"/>
  <c r="T27" i="17"/>
  <c r="R28" i="17"/>
  <c r="C29" i="17"/>
  <c r="T28" i="17"/>
  <c r="R29" i="17"/>
  <c r="T29" i="17"/>
  <c r="R30" i="17"/>
  <c r="C31" i="17" s="1"/>
  <c r="T30" i="17"/>
  <c r="R31" i="17"/>
  <c r="T31" i="17"/>
  <c r="R32" i="17"/>
  <c r="C33" i="17"/>
  <c r="T32" i="17"/>
  <c r="R33" i="17"/>
  <c r="T33" i="17"/>
  <c r="R34" i="17"/>
  <c r="T34" i="17"/>
  <c r="R35" i="17"/>
  <c r="T35" i="17"/>
  <c r="R36" i="17"/>
  <c r="C37" i="17" s="1"/>
  <c r="T36" i="17"/>
  <c r="R37" i="17"/>
  <c r="T37" i="17"/>
  <c r="R38" i="17"/>
  <c r="T38" i="17"/>
  <c r="R39" i="17"/>
  <c r="T39" i="17"/>
  <c r="R40" i="17"/>
  <c r="C41" i="17"/>
  <c r="T40" i="17"/>
  <c r="R41" i="17"/>
  <c r="T41" i="17"/>
  <c r="R42" i="17"/>
  <c r="T42" i="17"/>
  <c r="R43" i="17"/>
  <c r="T43" i="17"/>
  <c r="R44" i="17"/>
  <c r="C45" i="17"/>
  <c r="T44" i="17"/>
  <c r="R45" i="17"/>
  <c r="T45" i="17"/>
  <c r="R46" i="17"/>
  <c r="T46" i="17"/>
  <c r="R47" i="17"/>
  <c r="T47" i="17"/>
  <c r="R48" i="17"/>
  <c r="C49" i="17" s="1"/>
  <c r="T48" i="17"/>
  <c r="R49" i="17"/>
  <c r="T49" i="17"/>
  <c r="R50" i="17"/>
  <c r="C51" i="17" s="1"/>
  <c r="T50" i="17"/>
  <c r="R51" i="17"/>
  <c r="T51" i="17"/>
  <c r="R52" i="17"/>
  <c r="C53" i="17"/>
  <c r="T52" i="17"/>
  <c r="R53" i="17"/>
  <c r="T53" i="17"/>
  <c r="R54" i="17"/>
  <c r="T54" i="17"/>
  <c r="R55" i="17"/>
  <c r="T55" i="17"/>
  <c r="R56" i="17"/>
  <c r="C57" i="17" s="1"/>
  <c r="T56" i="17"/>
  <c r="R57" i="17"/>
  <c r="T57" i="17"/>
  <c r="R58" i="17"/>
  <c r="C59" i="17" s="1"/>
  <c r="T58" i="17"/>
  <c r="R59" i="17"/>
  <c r="T59" i="17"/>
  <c r="R60" i="17"/>
  <c r="C61" i="17"/>
  <c r="T60" i="17"/>
  <c r="R61" i="17"/>
  <c r="T61" i="17"/>
  <c r="R62" i="17"/>
  <c r="C63" i="17" s="1"/>
  <c r="T62" i="17"/>
  <c r="R63" i="17"/>
  <c r="T63" i="17"/>
  <c r="R64" i="17"/>
  <c r="C65" i="17"/>
  <c r="T64" i="17"/>
  <c r="R65" i="17"/>
  <c r="T65" i="17"/>
  <c r="R66" i="17"/>
  <c r="T66" i="17"/>
  <c r="R67" i="17"/>
  <c r="T67" i="17"/>
  <c r="R68" i="17"/>
  <c r="C69" i="17" s="1"/>
  <c r="T68" i="17"/>
  <c r="R69" i="17"/>
  <c r="C70" i="17" s="1"/>
  <c r="T69" i="17"/>
  <c r="R70" i="17"/>
  <c r="T70" i="17"/>
  <c r="R71" i="17"/>
  <c r="T71" i="17"/>
  <c r="R72" i="17"/>
  <c r="C73" i="17"/>
  <c r="T72" i="17"/>
  <c r="R73" i="17"/>
  <c r="T73" i="17"/>
  <c r="R74" i="17"/>
  <c r="T74" i="17"/>
  <c r="R75" i="17"/>
  <c r="C76" i="17" s="1"/>
  <c r="T75" i="17"/>
  <c r="R76" i="17"/>
  <c r="C77" i="17" s="1"/>
  <c r="T76" i="17"/>
  <c r="R77" i="17"/>
  <c r="T77" i="17"/>
  <c r="R78" i="17"/>
  <c r="C79" i="17" s="1"/>
  <c r="T78" i="17"/>
  <c r="R79" i="17"/>
  <c r="C80" i="17"/>
  <c r="T79" i="17"/>
  <c r="R80" i="17"/>
  <c r="C81" i="17" s="1"/>
  <c r="T80" i="17"/>
  <c r="R81" i="17"/>
  <c r="T81" i="17"/>
  <c r="R82" i="17"/>
  <c r="C83" i="17" s="1"/>
  <c r="T82" i="17"/>
  <c r="R83" i="17"/>
  <c r="C84" i="17"/>
  <c r="T83" i="17"/>
  <c r="R84" i="17"/>
  <c r="C85" i="17"/>
  <c r="T84" i="17"/>
  <c r="R85" i="17"/>
  <c r="T85" i="17"/>
  <c r="R86" i="17"/>
  <c r="T86" i="17"/>
  <c r="R87" i="17"/>
  <c r="C88" i="17"/>
  <c r="T87" i="17"/>
  <c r="R88" i="17"/>
  <c r="C89" i="17"/>
  <c r="T88" i="17"/>
  <c r="R89" i="17"/>
  <c r="T89" i="17"/>
  <c r="R90" i="17"/>
  <c r="T90" i="17"/>
  <c r="R91" i="17"/>
  <c r="C92" i="17" s="1"/>
  <c r="T91" i="17"/>
  <c r="R92" i="17"/>
  <c r="C93" i="17" s="1"/>
  <c r="T92" i="17"/>
  <c r="R93" i="17"/>
  <c r="T93" i="17"/>
  <c r="R94" i="17"/>
  <c r="C95" i="17" s="1"/>
  <c r="T94" i="17"/>
  <c r="R95" i="17"/>
  <c r="C96" i="17"/>
  <c r="T95" i="17"/>
  <c r="R96" i="17"/>
  <c r="C97" i="17" s="1"/>
  <c r="T96" i="17"/>
  <c r="R97" i="17"/>
  <c r="T97" i="17"/>
  <c r="R98" i="17"/>
  <c r="C99" i="17" s="1"/>
  <c r="T98" i="17"/>
  <c r="R99" i="17"/>
  <c r="C100" i="17"/>
  <c r="T99" i="17"/>
  <c r="R100" i="17"/>
  <c r="C101" i="17"/>
  <c r="T100" i="17"/>
  <c r="R101" i="17"/>
  <c r="T101" i="17"/>
  <c r="R102" i="17"/>
  <c r="T102" i="17"/>
  <c r="R103" i="17"/>
  <c r="C104" i="17"/>
  <c r="T103" i="17"/>
  <c r="R104" i="17"/>
  <c r="C105" i="17"/>
  <c r="T104" i="17"/>
  <c r="R105" i="17"/>
  <c r="T105" i="17"/>
  <c r="R106" i="17"/>
  <c r="T106" i="17"/>
  <c r="R107" i="17"/>
  <c r="C108" i="17" s="1"/>
  <c r="P2" i="17" s="1"/>
  <c r="T107" i="17"/>
  <c r="R108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K108" i="17"/>
  <c r="K107" i="17"/>
  <c r="C107" i="17"/>
  <c r="K106" i="17"/>
  <c r="C106" i="17"/>
  <c r="K105" i="17"/>
  <c r="K104" i="17"/>
  <c r="K103" i="17"/>
  <c r="C103" i="17"/>
  <c r="K102" i="17"/>
  <c r="C102" i="17"/>
  <c r="K101" i="17"/>
  <c r="K100" i="17"/>
  <c r="K99" i="17"/>
  <c r="K98" i="17"/>
  <c r="C98" i="17"/>
  <c r="K97" i="17"/>
  <c r="K96" i="17"/>
  <c r="K95" i="17"/>
  <c r="K94" i="17"/>
  <c r="C94" i="17"/>
  <c r="K93" i="17"/>
  <c r="K92" i="17"/>
  <c r="K91" i="17"/>
  <c r="C91" i="17"/>
  <c r="K90" i="17"/>
  <c r="C90" i="17"/>
  <c r="K89" i="17"/>
  <c r="K88" i="17"/>
  <c r="K87" i="17"/>
  <c r="C87" i="17"/>
  <c r="K86" i="17"/>
  <c r="C86" i="17"/>
  <c r="K85" i="17"/>
  <c r="K84" i="17"/>
  <c r="K83" i="17"/>
  <c r="K82" i="17"/>
  <c r="C82" i="17"/>
  <c r="K81" i="17"/>
  <c r="K80" i="17"/>
  <c r="K79" i="17"/>
  <c r="K78" i="17"/>
  <c r="C78" i="17"/>
  <c r="K77" i="17"/>
  <c r="K76" i="17"/>
  <c r="K75" i="17"/>
  <c r="C75" i="17"/>
  <c r="K74" i="17"/>
  <c r="C74" i="17"/>
  <c r="K73" i="17"/>
  <c r="K72" i="17"/>
  <c r="C72" i="17"/>
  <c r="K71" i="17"/>
  <c r="C71" i="17"/>
  <c r="K70" i="17"/>
  <c r="K69" i="17"/>
  <c r="K68" i="17"/>
  <c r="C68" i="17"/>
  <c r="K67" i="17"/>
  <c r="C67" i="17"/>
  <c r="K66" i="17"/>
  <c r="C66" i="17"/>
  <c r="K65" i="17"/>
  <c r="K64" i="17"/>
  <c r="C64" i="17"/>
  <c r="K63" i="17"/>
  <c r="K62" i="17"/>
  <c r="C62" i="17"/>
  <c r="K61" i="17"/>
  <c r="K60" i="17"/>
  <c r="C60" i="17"/>
  <c r="K59" i="17"/>
  <c r="K58" i="17"/>
  <c r="C58" i="17"/>
  <c r="K57" i="17"/>
  <c r="K56" i="17"/>
  <c r="C56" i="17"/>
  <c r="K55" i="17"/>
  <c r="C55" i="17"/>
  <c r="K54" i="17"/>
  <c r="C54" i="17"/>
  <c r="K53" i="17"/>
  <c r="K52" i="17"/>
  <c r="C52" i="17"/>
  <c r="K51" i="17"/>
  <c r="K50" i="17"/>
  <c r="C50" i="17"/>
  <c r="K49" i="17"/>
  <c r="K48" i="17"/>
  <c r="C48" i="17"/>
  <c r="K47" i="17"/>
  <c r="C47" i="17"/>
  <c r="K46" i="17"/>
  <c r="C46" i="17"/>
  <c r="K45" i="17"/>
  <c r="K44" i="17"/>
  <c r="C44" i="17"/>
  <c r="K43" i="17"/>
  <c r="C43" i="17"/>
  <c r="K42" i="17"/>
  <c r="C42" i="17"/>
  <c r="K41" i="17"/>
  <c r="K40" i="17"/>
  <c r="C40" i="17"/>
  <c r="K39" i="17"/>
  <c r="C39" i="17"/>
  <c r="K38" i="17"/>
  <c r="C38" i="17"/>
  <c r="K37" i="17"/>
  <c r="K36" i="17"/>
  <c r="C36" i="17"/>
  <c r="K35" i="17"/>
  <c r="C35" i="17"/>
  <c r="K34" i="17"/>
  <c r="C34" i="17"/>
  <c r="K33" i="17"/>
  <c r="K32" i="17"/>
  <c r="C32" i="17"/>
  <c r="K31" i="17"/>
  <c r="K30" i="17"/>
  <c r="C30" i="17"/>
  <c r="K29" i="17"/>
  <c r="K28" i="17"/>
  <c r="C28" i="17"/>
  <c r="K27" i="17"/>
  <c r="K26" i="17"/>
  <c r="C26" i="17"/>
  <c r="K25" i="17"/>
  <c r="K24" i="17"/>
  <c r="C24" i="17"/>
  <c r="K23" i="17"/>
  <c r="C23" i="17"/>
  <c r="K22" i="17"/>
  <c r="C22" i="17"/>
  <c r="K21" i="17"/>
  <c r="K20" i="17"/>
  <c r="C20" i="17"/>
  <c r="K19" i="17"/>
  <c r="K18" i="17"/>
  <c r="C18" i="17"/>
  <c r="K17" i="17"/>
  <c r="K16" i="17"/>
  <c r="C16" i="17"/>
  <c r="K15" i="17"/>
  <c r="C15" i="17"/>
  <c r="K14" i="17"/>
  <c r="C14" i="17"/>
  <c r="K13" i="17"/>
  <c r="K12" i="17"/>
  <c r="K11" i="17"/>
  <c r="C11" i="17"/>
  <c r="K10" i="17"/>
  <c r="K9" i="17"/>
  <c r="M9" i="17" s="1"/>
  <c r="R9" i="17" s="1"/>
  <c r="L2" i="17"/>
  <c r="W23" i="31" l="1"/>
  <c r="W28" i="31"/>
  <c r="W29" i="31"/>
  <c r="V18" i="31"/>
  <c r="V19" i="31" s="1"/>
  <c r="W23" i="32"/>
  <c r="W15" i="32"/>
  <c r="W16" i="32" s="1"/>
  <c r="W17" i="32" s="1"/>
  <c r="W18" i="32" s="1"/>
  <c r="W19" i="32" s="1"/>
  <c r="W27" i="33"/>
  <c r="W28" i="33" s="1"/>
  <c r="W29" i="33" s="1"/>
  <c r="W30" i="33" s="1"/>
  <c r="W31" i="33" s="1"/>
  <c r="W32" i="33" s="1"/>
  <c r="W33" i="33" s="1"/>
  <c r="W34" i="33" s="1"/>
  <c r="W35" i="33" s="1"/>
  <c r="W27" i="31"/>
  <c r="V20" i="31"/>
  <c r="V21" i="31" s="1"/>
  <c r="V22" i="31" s="1"/>
  <c r="V12" i="33"/>
  <c r="W46" i="33"/>
  <c r="W30" i="31"/>
  <c r="W31" i="31" s="1"/>
  <c r="W32" i="31" s="1"/>
  <c r="W33" i="31" s="1"/>
  <c r="W34" i="31" s="1"/>
  <c r="W35" i="31" s="1"/>
  <c r="W36" i="31" s="1"/>
  <c r="W39" i="31"/>
  <c r="W40" i="31" s="1"/>
  <c r="W46" i="31"/>
  <c r="W47" i="31" s="1"/>
  <c r="W48" i="31" s="1"/>
  <c r="W59" i="31"/>
  <c r="W39" i="32"/>
  <c r="W46" i="32"/>
  <c r="W39" i="33"/>
  <c r="W62" i="31"/>
  <c r="W60" i="31"/>
  <c r="W58" i="32"/>
  <c r="W59" i="32" s="1"/>
  <c r="W56" i="32"/>
  <c r="W54" i="31"/>
  <c r="W52" i="31"/>
  <c r="W52" i="32"/>
  <c r="W50" i="32"/>
  <c r="W42" i="32"/>
  <c r="W41" i="32"/>
  <c r="W19" i="33"/>
  <c r="V13" i="33"/>
  <c r="V14" i="33" s="1"/>
  <c r="V15" i="33" s="1"/>
  <c r="W26" i="32"/>
  <c r="W27" i="32" s="1"/>
  <c r="W28" i="32" s="1"/>
  <c r="W29" i="32" s="1"/>
  <c r="W30" i="32" s="1"/>
  <c r="W31" i="32" s="1"/>
  <c r="W32" i="32" s="1"/>
  <c r="W33" i="32" s="1"/>
  <c r="W34" i="32" s="1"/>
  <c r="W35" i="32" s="1"/>
  <c r="W36" i="32" s="1"/>
  <c r="W25" i="32"/>
  <c r="W20" i="31"/>
  <c r="V19" i="32"/>
  <c r="V20" i="32" s="1"/>
  <c r="V21" i="32" s="1"/>
  <c r="V22" i="32" s="1"/>
  <c r="V16" i="31"/>
  <c r="W14" i="32"/>
  <c r="V13" i="31"/>
  <c r="V14" i="31" s="1"/>
  <c r="V15" i="31" s="1"/>
  <c r="W12" i="32"/>
  <c r="V12" i="32"/>
  <c r="V13" i="32" s="1"/>
  <c r="V14" i="32" s="1"/>
  <c r="V15" i="32" s="1"/>
  <c r="W12" i="33"/>
  <c r="H4" i="32"/>
  <c r="W10" i="32"/>
  <c r="W11" i="32" s="1"/>
  <c r="V10" i="32"/>
  <c r="V9" i="31"/>
  <c r="V10" i="31" s="1"/>
  <c r="H4" i="31"/>
  <c r="W9" i="32"/>
  <c r="H4" i="33"/>
  <c r="W12" i="31"/>
  <c r="W13" i="31" s="1"/>
  <c r="W14" i="31" s="1"/>
  <c r="W15" i="31" s="1"/>
  <c r="W16" i="31" s="1"/>
  <c r="W17" i="31" s="1"/>
  <c r="W18" i="31" s="1"/>
  <c r="W19" i="31" s="1"/>
  <c r="V12" i="31"/>
  <c r="R9" i="31"/>
  <c r="C10" i="31" s="1"/>
  <c r="R9" i="32"/>
  <c r="C10" i="32" s="1"/>
  <c r="V18" i="33"/>
  <c r="V19" i="33" s="1"/>
  <c r="V20" i="33" s="1"/>
  <c r="V21" i="33" s="1"/>
  <c r="V22" i="33" s="1"/>
  <c r="V9" i="33"/>
  <c r="V10" i="33" s="1"/>
  <c r="W11" i="33"/>
  <c r="V16" i="33"/>
  <c r="R9" i="33"/>
  <c r="C10" i="33" s="1"/>
  <c r="R10" i="33" s="1"/>
  <c r="C11" i="33" s="1"/>
  <c r="W13" i="33"/>
  <c r="W14" i="33" s="1"/>
  <c r="W15" i="33" s="1"/>
  <c r="W16" i="33" s="1"/>
  <c r="W17" i="33" s="1"/>
  <c r="W18" i="33" s="1"/>
  <c r="C10" i="17"/>
  <c r="T9" i="17"/>
  <c r="H4" i="17" s="1"/>
  <c r="D4" i="17"/>
  <c r="G5" i="17"/>
  <c r="E5" i="17"/>
  <c r="C5" i="17"/>
  <c r="W11" i="31"/>
  <c r="R10" i="32" l="1"/>
  <c r="C11" i="32" s="1"/>
  <c r="P5" i="32"/>
  <c r="L5" i="31"/>
  <c r="L5" i="32"/>
  <c r="P5" i="33"/>
  <c r="L5" i="33"/>
  <c r="P5" i="31"/>
  <c r="X10" i="32"/>
  <c r="X10" i="33"/>
  <c r="X11" i="33" s="1"/>
  <c r="Y11" i="33" s="1"/>
  <c r="I5" i="17"/>
  <c r="L4" i="17"/>
  <c r="P4" i="17"/>
  <c r="X10" i="31"/>
  <c r="R10" i="31"/>
  <c r="R11" i="33"/>
  <c r="R11" i="32" l="1"/>
  <c r="C12" i="32" s="1"/>
  <c r="X11" i="32"/>
  <c r="Y11" i="32" s="1"/>
  <c r="C12" i="33"/>
  <c r="K12" i="33" s="1"/>
  <c r="M12" i="33" s="1"/>
  <c r="C11" i="31"/>
  <c r="K12" i="32" l="1"/>
  <c r="M12" i="32" s="1"/>
  <c r="R12" i="32" s="1"/>
  <c r="C13" i="32" s="1"/>
  <c r="X12" i="33"/>
  <c r="Y12" i="33" s="1"/>
  <c r="R12" i="33"/>
  <c r="C13" i="33" s="1"/>
  <c r="K13" i="33" s="1"/>
  <c r="M13" i="33" s="1"/>
  <c r="R11" i="31"/>
  <c r="X11" i="31"/>
  <c r="Y11" i="31" s="1"/>
  <c r="X12" i="32"/>
  <c r="Y12" i="32" s="1"/>
  <c r="K13" i="32" l="1"/>
  <c r="M13" i="32" s="1"/>
  <c r="R13" i="32" s="1"/>
  <c r="C14" i="32" s="1"/>
  <c r="K14" i="32" s="1"/>
  <c r="M14" i="32" s="1"/>
  <c r="R14" i="32" s="1"/>
  <c r="C15" i="32" s="1"/>
  <c r="K15" i="32" s="1"/>
  <c r="M15" i="32" s="1"/>
  <c r="R15" i="32" s="1"/>
  <c r="X13" i="33"/>
  <c r="Y13" i="33" s="1"/>
  <c r="R13" i="33"/>
  <c r="C14" i="33" s="1"/>
  <c r="K14" i="33" s="1"/>
  <c r="M14" i="33" s="1"/>
  <c r="X13" i="32"/>
  <c r="C12" i="31"/>
  <c r="K12" i="31" l="1"/>
  <c r="M12" i="31" s="1"/>
  <c r="R12" i="31" s="1"/>
  <c r="C13" i="31" s="1"/>
  <c r="Y13" i="32"/>
  <c r="X14" i="32"/>
  <c r="C16" i="32"/>
  <c r="K16" i="32" s="1"/>
  <c r="M16" i="32" s="1"/>
  <c r="R14" i="33"/>
  <c r="C15" i="33" s="1"/>
  <c r="K15" i="33" s="1"/>
  <c r="M15" i="33" s="1"/>
  <c r="X14" i="33"/>
  <c r="Y14" i="33" s="1"/>
  <c r="X12" i="31"/>
  <c r="Y12" i="31" s="1"/>
  <c r="K13" i="31" l="1"/>
  <c r="M13" i="31" s="1"/>
  <c r="R13" i="31" s="1"/>
  <c r="C14" i="31" s="1"/>
  <c r="X13" i="31"/>
  <c r="Y13" i="31" s="1"/>
  <c r="R16" i="32"/>
  <c r="Y14" i="32"/>
  <c r="X15" i="32"/>
  <c r="Y15" i="32" s="1"/>
  <c r="R15" i="33"/>
  <c r="C16" i="33" s="1"/>
  <c r="K16" i="33" s="1"/>
  <c r="M16" i="33" s="1"/>
  <c r="X15" i="33"/>
  <c r="Y15" i="33" s="1"/>
  <c r="K14" i="31" l="1"/>
  <c r="M14" i="31" s="1"/>
  <c r="R14" i="31" s="1"/>
  <c r="C15" i="31" s="1"/>
  <c r="X14" i="31"/>
  <c r="Y14" i="31" s="1"/>
  <c r="C17" i="32"/>
  <c r="X16" i="32"/>
  <c r="Y16" i="32" s="1"/>
  <c r="R16" i="33"/>
  <c r="C17" i="33" s="1"/>
  <c r="X16" i="33"/>
  <c r="Y16" i="33" s="1"/>
  <c r="K15" i="31" l="1"/>
  <c r="M15" i="31" s="1"/>
  <c r="R15" i="31" s="1"/>
  <c r="C16" i="31" s="1"/>
  <c r="K16" i="31" s="1"/>
  <c r="M16" i="31" s="1"/>
  <c r="R16" i="31" s="1"/>
  <c r="X15" i="31"/>
  <c r="Y15" i="31" s="1"/>
  <c r="X17" i="32"/>
  <c r="Y17" i="32" s="1"/>
  <c r="R17" i="32"/>
  <c r="R17" i="33"/>
  <c r="C18" i="33" s="1"/>
  <c r="K18" i="33" s="1"/>
  <c r="M18" i="33" s="1"/>
  <c r="X17" i="33"/>
  <c r="Y17" i="33" s="1"/>
  <c r="X16" i="31" l="1"/>
  <c r="Y16" i="31" s="1"/>
  <c r="C18" i="32"/>
  <c r="K18" i="32" s="1"/>
  <c r="M18" i="32" s="1"/>
  <c r="C17" i="31"/>
  <c r="R18" i="33"/>
  <c r="C19" i="33" s="1"/>
  <c r="K19" i="33" s="1"/>
  <c r="M19" i="33" s="1"/>
  <c r="X18" i="33"/>
  <c r="Y18" i="33" s="1"/>
  <c r="X17" i="31" l="1"/>
  <c r="Y17" i="31" s="1"/>
  <c r="R17" i="31"/>
  <c r="X18" i="32"/>
  <c r="Y18" i="32" s="1"/>
  <c r="R18" i="32"/>
  <c r="R19" i="33"/>
  <c r="C20" i="33" s="1"/>
  <c r="X19" i="33"/>
  <c r="Y19" i="33" s="1"/>
  <c r="C19" i="32" l="1"/>
  <c r="K19" i="32" s="1"/>
  <c r="M19" i="32" s="1"/>
  <c r="C18" i="31"/>
  <c r="K18" i="31" s="1"/>
  <c r="M18" i="31" s="1"/>
  <c r="R20" i="33"/>
  <c r="C21" i="33" s="1"/>
  <c r="K21" i="33" s="1"/>
  <c r="M21" i="33" s="1"/>
  <c r="X20" i="33"/>
  <c r="Y20" i="33" s="1"/>
  <c r="X18" i="31" l="1"/>
  <c r="Y18" i="31" s="1"/>
  <c r="R18" i="31"/>
  <c r="X19" i="32"/>
  <c r="Y19" i="32" s="1"/>
  <c r="R19" i="32"/>
  <c r="R21" i="33"/>
  <c r="C22" i="33" s="1"/>
  <c r="K22" i="33" s="1"/>
  <c r="M22" i="33" s="1"/>
  <c r="X21" i="33"/>
  <c r="Y21" i="33" s="1"/>
  <c r="C19" i="31" l="1"/>
  <c r="K19" i="31" s="1"/>
  <c r="M19" i="31" s="1"/>
  <c r="C20" i="32"/>
  <c r="R22" i="33"/>
  <c r="C23" i="33" s="1"/>
  <c r="K23" i="33" s="1"/>
  <c r="M23" i="33" s="1"/>
  <c r="X22" i="33"/>
  <c r="Y22" i="33" s="1"/>
  <c r="X20" i="32" l="1"/>
  <c r="Y20" i="32" s="1"/>
  <c r="R20" i="32"/>
  <c r="C21" i="32" s="1"/>
  <c r="K21" i="32" s="1"/>
  <c r="M21" i="32" s="1"/>
  <c r="X19" i="31"/>
  <c r="Y19" i="31" s="1"/>
  <c r="R19" i="31"/>
  <c r="R23" i="33"/>
  <c r="C24" i="33" s="1"/>
  <c r="K24" i="33" s="1"/>
  <c r="M24" i="33" s="1"/>
  <c r="X23" i="33"/>
  <c r="Y23" i="33" s="1"/>
  <c r="C20" i="31" l="1"/>
  <c r="X21" i="32"/>
  <c r="Y21" i="32" s="1"/>
  <c r="R21" i="32"/>
  <c r="C22" i="32" s="1"/>
  <c r="K22" i="32" s="1"/>
  <c r="M22" i="32" s="1"/>
  <c r="R24" i="33"/>
  <c r="C25" i="33" s="1"/>
  <c r="K25" i="33" s="1"/>
  <c r="M25" i="33" s="1"/>
  <c r="X24" i="33"/>
  <c r="Y24" i="33" s="1"/>
  <c r="X22" i="32" l="1"/>
  <c r="Y22" i="32" s="1"/>
  <c r="R22" i="32"/>
  <c r="C23" i="32" s="1"/>
  <c r="K23" i="32" s="1"/>
  <c r="M23" i="32" s="1"/>
  <c r="X20" i="31"/>
  <c r="Y20" i="31" s="1"/>
  <c r="R20" i="31"/>
  <c r="C21" i="31" s="1"/>
  <c r="K21" i="31" s="1"/>
  <c r="M21" i="31" s="1"/>
  <c r="R25" i="33"/>
  <c r="C26" i="33" s="1"/>
  <c r="K26" i="33" s="1"/>
  <c r="M26" i="33" s="1"/>
  <c r="X25" i="33"/>
  <c r="Y25" i="33" s="1"/>
  <c r="X21" i="31" l="1"/>
  <c r="Y21" i="31" s="1"/>
  <c r="R21" i="31"/>
  <c r="C22" i="31" s="1"/>
  <c r="K22" i="31" s="1"/>
  <c r="M22" i="31" s="1"/>
  <c r="X23" i="32"/>
  <c r="Y23" i="32" s="1"/>
  <c r="R23" i="32"/>
  <c r="C24" i="32" s="1"/>
  <c r="K24" i="32" s="1"/>
  <c r="M24" i="32" s="1"/>
  <c r="R26" i="33"/>
  <c r="C27" i="33" s="1"/>
  <c r="K27" i="33" s="1"/>
  <c r="M27" i="33" s="1"/>
  <c r="X26" i="33"/>
  <c r="Y26" i="33" s="1"/>
  <c r="X24" i="32" l="1"/>
  <c r="Y24" i="32" s="1"/>
  <c r="R24" i="32"/>
  <c r="C25" i="32" s="1"/>
  <c r="K25" i="32" s="1"/>
  <c r="M25" i="32" s="1"/>
  <c r="X22" i="31"/>
  <c r="Y22" i="31" s="1"/>
  <c r="R22" i="31"/>
  <c r="C23" i="31" s="1"/>
  <c r="K23" i="31" s="1"/>
  <c r="M23" i="31" s="1"/>
  <c r="R27" i="33"/>
  <c r="C28" i="33" s="1"/>
  <c r="K28" i="33" s="1"/>
  <c r="M28" i="33" s="1"/>
  <c r="X27" i="33"/>
  <c r="Y27" i="33" s="1"/>
  <c r="X23" i="31" l="1"/>
  <c r="Y23" i="31" s="1"/>
  <c r="R23" i="31"/>
  <c r="C24" i="31" s="1"/>
  <c r="K24" i="31" s="1"/>
  <c r="M24" i="31" s="1"/>
  <c r="X25" i="32"/>
  <c r="Y25" i="32" s="1"/>
  <c r="R25" i="32"/>
  <c r="C26" i="32" s="1"/>
  <c r="K26" i="32" s="1"/>
  <c r="M26" i="32" s="1"/>
  <c r="R28" i="33"/>
  <c r="C29" i="33" s="1"/>
  <c r="K29" i="33" s="1"/>
  <c r="M29" i="33" s="1"/>
  <c r="X28" i="33"/>
  <c r="Y28" i="33" s="1"/>
  <c r="X26" i="32" l="1"/>
  <c r="Y26" i="32" s="1"/>
  <c r="R26" i="32"/>
  <c r="C27" i="32" s="1"/>
  <c r="K27" i="32" s="1"/>
  <c r="M27" i="32" s="1"/>
  <c r="X24" i="31"/>
  <c r="Y24" i="31" s="1"/>
  <c r="R24" i="31"/>
  <c r="C25" i="31" s="1"/>
  <c r="K25" i="31" s="1"/>
  <c r="M25" i="31" s="1"/>
  <c r="R29" i="33"/>
  <c r="C30" i="33" s="1"/>
  <c r="K30" i="33" s="1"/>
  <c r="M30" i="33" s="1"/>
  <c r="X29" i="33"/>
  <c r="Y29" i="33" s="1"/>
  <c r="X25" i="31" l="1"/>
  <c r="Y25" i="31" s="1"/>
  <c r="R25" i="31"/>
  <c r="C26" i="31" s="1"/>
  <c r="K26" i="31" s="1"/>
  <c r="M26" i="31" s="1"/>
  <c r="X27" i="32"/>
  <c r="Y27" i="32" s="1"/>
  <c r="R27" i="32"/>
  <c r="C28" i="32" s="1"/>
  <c r="K28" i="32" s="1"/>
  <c r="M28" i="32" s="1"/>
  <c r="R30" i="33"/>
  <c r="C31" i="33" s="1"/>
  <c r="K31" i="33" s="1"/>
  <c r="M31" i="33" s="1"/>
  <c r="X30" i="33"/>
  <c r="Y30" i="33" s="1"/>
  <c r="X28" i="32" l="1"/>
  <c r="Y28" i="32" s="1"/>
  <c r="R28" i="32"/>
  <c r="C29" i="32" s="1"/>
  <c r="K29" i="32" s="1"/>
  <c r="M29" i="32" s="1"/>
  <c r="X26" i="31"/>
  <c r="Y26" i="31" s="1"/>
  <c r="R26" i="31"/>
  <c r="C27" i="31" s="1"/>
  <c r="K27" i="31" s="1"/>
  <c r="M27" i="31" s="1"/>
  <c r="R31" i="33"/>
  <c r="C32" i="33" s="1"/>
  <c r="X31" i="33"/>
  <c r="Y31" i="33" s="1"/>
  <c r="X27" i="31" l="1"/>
  <c r="Y27" i="31" s="1"/>
  <c r="R27" i="31"/>
  <c r="C28" i="31" s="1"/>
  <c r="K28" i="31" s="1"/>
  <c r="M28" i="31" s="1"/>
  <c r="X29" i="32"/>
  <c r="Y29" i="32" s="1"/>
  <c r="R29" i="32"/>
  <c r="C30" i="32" s="1"/>
  <c r="K30" i="32" s="1"/>
  <c r="M30" i="32" s="1"/>
  <c r="R32" i="33"/>
  <c r="C33" i="33" s="1"/>
  <c r="K33" i="33" s="1"/>
  <c r="M33" i="33" s="1"/>
  <c r="X32" i="33"/>
  <c r="Y32" i="33" s="1"/>
  <c r="X30" i="32" l="1"/>
  <c r="Y30" i="32" s="1"/>
  <c r="R30" i="32"/>
  <c r="C31" i="32" s="1"/>
  <c r="K31" i="32" s="1"/>
  <c r="M31" i="32" s="1"/>
  <c r="X28" i="31"/>
  <c r="Y28" i="31" s="1"/>
  <c r="R28" i="31"/>
  <c r="C29" i="31" s="1"/>
  <c r="K29" i="31" s="1"/>
  <c r="M29" i="31" s="1"/>
  <c r="R33" i="33"/>
  <c r="C34" i="33" s="1"/>
  <c r="K34" i="33" s="1"/>
  <c r="M34" i="33" s="1"/>
  <c r="X33" i="33"/>
  <c r="Y33" i="33" s="1"/>
  <c r="X29" i="31" l="1"/>
  <c r="Y29" i="31" s="1"/>
  <c r="R29" i="31"/>
  <c r="C30" i="31" s="1"/>
  <c r="K30" i="31" s="1"/>
  <c r="M30" i="31" s="1"/>
  <c r="X31" i="32"/>
  <c r="Y31" i="32" s="1"/>
  <c r="R31" i="32"/>
  <c r="C32" i="32" s="1"/>
  <c r="R34" i="33"/>
  <c r="C35" i="33" s="1"/>
  <c r="K35" i="33" s="1"/>
  <c r="M35" i="33" s="1"/>
  <c r="X34" i="33"/>
  <c r="Y34" i="33" s="1"/>
  <c r="X32" i="32" l="1"/>
  <c r="Y32" i="32" s="1"/>
  <c r="R32" i="32"/>
  <c r="C33" i="32" s="1"/>
  <c r="K33" i="32" s="1"/>
  <c r="M33" i="32" s="1"/>
  <c r="X30" i="31"/>
  <c r="Y30" i="31" s="1"/>
  <c r="R30" i="31"/>
  <c r="C31" i="31" s="1"/>
  <c r="K31" i="31" s="1"/>
  <c r="M31" i="31" s="1"/>
  <c r="R35" i="33"/>
  <c r="X35" i="33"/>
  <c r="Y35" i="33" s="1"/>
  <c r="X31" i="31" l="1"/>
  <c r="Y31" i="31" s="1"/>
  <c r="R31" i="31"/>
  <c r="C32" i="31" s="1"/>
  <c r="X33" i="32"/>
  <c r="Y33" i="32" s="1"/>
  <c r="R33" i="32"/>
  <c r="C34" i="32" s="1"/>
  <c r="K34" i="32" s="1"/>
  <c r="M34" i="32" s="1"/>
  <c r="C36" i="33"/>
  <c r="K36" i="33" s="1"/>
  <c r="M36" i="33" s="1"/>
  <c r="X36" i="33" l="1"/>
  <c r="Y36" i="33" s="1"/>
  <c r="R36" i="33"/>
  <c r="X32" i="31"/>
  <c r="Y32" i="31" s="1"/>
  <c r="R32" i="31"/>
  <c r="C33" i="31" s="1"/>
  <c r="K33" i="31" s="1"/>
  <c r="M33" i="31" s="1"/>
  <c r="X34" i="32"/>
  <c r="Y34" i="32" s="1"/>
  <c r="R34" i="32"/>
  <c r="C35" i="32" s="1"/>
  <c r="K35" i="32" s="1"/>
  <c r="M35" i="32" s="1"/>
  <c r="X35" i="32" l="1"/>
  <c r="Y35" i="32" s="1"/>
  <c r="R35" i="32"/>
  <c r="C36" i="32" s="1"/>
  <c r="K36" i="32" s="1"/>
  <c r="M36" i="32" s="1"/>
  <c r="C37" i="33"/>
  <c r="K37" i="33" s="1"/>
  <c r="M37" i="33" s="1"/>
  <c r="X33" i="31"/>
  <c r="Y33" i="31" s="1"/>
  <c r="R33" i="31"/>
  <c r="C34" i="31" s="1"/>
  <c r="K34" i="31" s="1"/>
  <c r="M34" i="31" s="1"/>
  <c r="X37" i="33" l="1"/>
  <c r="Y37" i="33" s="1"/>
  <c r="R37" i="33"/>
  <c r="X36" i="32"/>
  <c r="Y36" i="32" s="1"/>
  <c r="R36" i="32"/>
  <c r="C37" i="32" s="1"/>
  <c r="K37" i="32" s="1"/>
  <c r="M37" i="32" s="1"/>
  <c r="X34" i="31"/>
  <c r="Y34" i="31" s="1"/>
  <c r="R34" i="31"/>
  <c r="C35" i="31" s="1"/>
  <c r="K35" i="31" s="1"/>
  <c r="M35" i="31" s="1"/>
  <c r="X35" i="31" l="1"/>
  <c r="Y35" i="31" s="1"/>
  <c r="R35" i="31"/>
  <c r="C36" i="31" s="1"/>
  <c r="K36" i="31" s="1"/>
  <c r="M36" i="31" s="1"/>
  <c r="C38" i="33"/>
  <c r="X37" i="32"/>
  <c r="Y37" i="32" s="1"/>
  <c r="R37" i="32"/>
  <c r="C38" i="32" s="1"/>
  <c r="X38" i="33" l="1"/>
  <c r="Y38" i="33" s="1"/>
  <c r="R38" i="33"/>
  <c r="X36" i="31"/>
  <c r="Y36" i="31" s="1"/>
  <c r="R36" i="31"/>
  <c r="C37" i="31" s="1"/>
  <c r="K37" i="31" s="1"/>
  <c r="M37" i="31" s="1"/>
  <c r="X38" i="32"/>
  <c r="Y38" i="32" s="1"/>
  <c r="R38" i="32"/>
  <c r="C39" i="32" s="1"/>
  <c r="K39" i="32" s="1"/>
  <c r="M39" i="32" s="1"/>
  <c r="X39" i="32" l="1"/>
  <c r="Y39" i="32" s="1"/>
  <c r="R39" i="32"/>
  <c r="C40" i="32" s="1"/>
  <c r="K40" i="32" s="1"/>
  <c r="M40" i="32" s="1"/>
  <c r="C39" i="33"/>
  <c r="K39" i="33" s="1"/>
  <c r="M39" i="33" s="1"/>
  <c r="X37" i="31"/>
  <c r="Y37" i="31" s="1"/>
  <c r="R37" i="31"/>
  <c r="C38" i="31" s="1"/>
  <c r="X39" i="33" l="1"/>
  <c r="Y39" i="33" s="1"/>
  <c r="R39" i="33"/>
  <c r="X40" i="32"/>
  <c r="Y40" i="32" s="1"/>
  <c r="R40" i="32"/>
  <c r="C41" i="32" s="1"/>
  <c r="X38" i="31"/>
  <c r="Y38" i="31" s="1"/>
  <c r="R38" i="31"/>
  <c r="C39" i="31" s="1"/>
  <c r="K39" i="31" s="1"/>
  <c r="M39" i="31" s="1"/>
  <c r="X41" i="32" l="1"/>
  <c r="Y41" i="32" s="1"/>
  <c r="R41" i="32"/>
  <c r="C42" i="32" s="1"/>
  <c r="K42" i="32" s="1"/>
  <c r="M42" i="32" s="1"/>
  <c r="C40" i="33"/>
  <c r="K40" i="33" s="1"/>
  <c r="M40" i="33" s="1"/>
  <c r="X39" i="31"/>
  <c r="Y39" i="31" s="1"/>
  <c r="R39" i="31"/>
  <c r="C40" i="31" s="1"/>
  <c r="K40" i="31" s="1"/>
  <c r="M40" i="31" s="1"/>
  <c r="X40" i="33" l="1"/>
  <c r="Y40" i="33" s="1"/>
  <c r="R40" i="33"/>
  <c r="X42" i="32"/>
  <c r="Y42" i="32" s="1"/>
  <c r="R42" i="32"/>
  <c r="C43" i="32" s="1"/>
  <c r="K43" i="32" s="1"/>
  <c r="M43" i="32" s="1"/>
  <c r="X40" i="31"/>
  <c r="Y40" i="31" s="1"/>
  <c r="R40" i="31"/>
  <c r="C41" i="31" s="1"/>
  <c r="X41" i="31" l="1"/>
  <c r="Y41" i="31" s="1"/>
  <c r="R41" i="31"/>
  <c r="C42" i="31" s="1"/>
  <c r="K42" i="31" s="1"/>
  <c r="M42" i="31" s="1"/>
  <c r="C41" i="33"/>
  <c r="X43" i="32"/>
  <c r="Y43" i="32" s="1"/>
  <c r="R43" i="32"/>
  <c r="C44" i="32" s="1"/>
  <c r="X41" i="33" l="1"/>
  <c r="Y41" i="33" s="1"/>
  <c r="R41" i="33"/>
  <c r="C42" i="33" s="1"/>
  <c r="K42" i="33" s="1"/>
  <c r="M42" i="33" s="1"/>
  <c r="X42" i="31"/>
  <c r="Y42" i="31" s="1"/>
  <c r="R42" i="31"/>
  <c r="C43" i="31" s="1"/>
  <c r="K43" i="31" s="1"/>
  <c r="M43" i="31" s="1"/>
  <c r="X44" i="32"/>
  <c r="Y44" i="32" s="1"/>
  <c r="R44" i="32"/>
  <c r="C45" i="32" s="1"/>
  <c r="K45" i="32" s="1"/>
  <c r="M45" i="32" s="1"/>
  <c r="X43" i="31" l="1"/>
  <c r="Y43" i="31" s="1"/>
  <c r="R43" i="31"/>
  <c r="C44" i="31" s="1"/>
  <c r="X42" i="33"/>
  <c r="Y42" i="33" s="1"/>
  <c r="R42" i="33"/>
  <c r="C43" i="33" s="1"/>
  <c r="K43" i="33" s="1"/>
  <c r="M43" i="33" s="1"/>
  <c r="X45" i="32"/>
  <c r="Y45" i="32" s="1"/>
  <c r="R45" i="32"/>
  <c r="C46" i="32" s="1"/>
  <c r="K46" i="32" s="1"/>
  <c r="M46" i="32" s="1"/>
  <c r="X46" i="32" l="1"/>
  <c r="Y46" i="32" s="1"/>
  <c r="R46" i="32"/>
  <c r="C47" i="32" s="1"/>
  <c r="K47" i="32" s="1"/>
  <c r="M47" i="32" s="1"/>
  <c r="X44" i="31"/>
  <c r="Y44" i="31" s="1"/>
  <c r="R44" i="31"/>
  <c r="C45" i="31" s="1"/>
  <c r="K45" i="31" s="1"/>
  <c r="M45" i="31" s="1"/>
  <c r="X43" i="33"/>
  <c r="Y43" i="33" s="1"/>
  <c r="R43" i="33"/>
  <c r="C44" i="33" s="1"/>
  <c r="X45" i="31" l="1"/>
  <c r="Y45" i="31" s="1"/>
  <c r="R45" i="31"/>
  <c r="C46" i="31" s="1"/>
  <c r="K46" i="31" s="1"/>
  <c r="M46" i="31" s="1"/>
  <c r="R47" i="32"/>
  <c r="C48" i="32" s="1"/>
  <c r="K48" i="32" s="1"/>
  <c r="M48" i="32" s="1"/>
  <c r="X47" i="32"/>
  <c r="Y47" i="32" s="1"/>
  <c r="X44" i="33"/>
  <c r="Y44" i="33" s="1"/>
  <c r="R44" i="33"/>
  <c r="C45" i="33" s="1"/>
  <c r="K45" i="33" s="1"/>
  <c r="M45" i="33" s="1"/>
  <c r="X45" i="33" l="1"/>
  <c r="Y45" i="33" s="1"/>
  <c r="R45" i="33"/>
  <c r="C46" i="33" s="1"/>
  <c r="K46" i="33" s="1"/>
  <c r="M46" i="33" s="1"/>
  <c r="X46" i="31"/>
  <c r="Y46" i="31" s="1"/>
  <c r="R46" i="31"/>
  <c r="C47" i="31" s="1"/>
  <c r="K47" i="31" s="1"/>
  <c r="M47" i="31" s="1"/>
  <c r="X48" i="32"/>
  <c r="Y48" i="32" s="1"/>
  <c r="R48" i="32"/>
  <c r="C49" i="32" s="1"/>
  <c r="K49" i="32" s="1"/>
  <c r="M49" i="32" s="1"/>
  <c r="X47" i="31" l="1"/>
  <c r="Y47" i="31" s="1"/>
  <c r="R47" i="31"/>
  <c r="C48" i="31" s="1"/>
  <c r="K48" i="31" s="1"/>
  <c r="M48" i="31" s="1"/>
  <c r="X46" i="33"/>
  <c r="Y46" i="33" s="1"/>
  <c r="R46" i="33"/>
  <c r="C47" i="33" s="1"/>
  <c r="K47" i="33" s="1"/>
  <c r="M47" i="33" s="1"/>
  <c r="X49" i="32"/>
  <c r="Y49" i="32" s="1"/>
  <c r="R49" i="32"/>
  <c r="C50" i="32" s="1"/>
  <c r="X47" i="33" l="1"/>
  <c r="Y47" i="33" s="1"/>
  <c r="R47" i="33"/>
  <c r="C48" i="33" s="1"/>
  <c r="K48" i="33" s="1"/>
  <c r="M48" i="33" s="1"/>
  <c r="X48" i="31"/>
  <c r="Y48" i="31" s="1"/>
  <c r="R48" i="31"/>
  <c r="C49" i="31" s="1"/>
  <c r="K49" i="31" s="1"/>
  <c r="M49" i="31" s="1"/>
  <c r="X50" i="32"/>
  <c r="Y50" i="32" s="1"/>
  <c r="R50" i="32"/>
  <c r="C51" i="32" s="1"/>
  <c r="K51" i="32" s="1"/>
  <c r="M51" i="32" s="1"/>
  <c r="X49" i="31" l="1"/>
  <c r="Y49" i="31" s="1"/>
  <c r="R49" i="31"/>
  <c r="C50" i="31" s="1"/>
  <c r="R48" i="33"/>
  <c r="C49" i="33" s="1"/>
  <c r="K49" i="33" s="1"/>
  <c r="M49" i="33" s="1"/>
  <c r="X48" i="33"/>
  <c r="Y48" i="33" s="1"/>
  <c r="X51" i="32"/>
  <c r="Y51" i="32" s="1"/>
  <c r="R51" i="32"/>
  <c r="C52" i="32" s="1"/>
  <c r="X52" i="32" l="1"/>
  <c r="Y52" i="32" s="1"/>
  <c r="R52" i="32"/>
  <c r="C53" i="32" s="1"/>
  <c r="X50" i="31"/>
  <c r="Y50" i="31" s="1"/>
  <c r="R50" i="31"/>
  <c r="C51" i="31" s="1"/>
  <c r="K51" i="31" s="1"/>
  <c r="M51" i="31" s="1"/>
  <c r="X49" i="33"/>
  <c r="Y49" i="33" s="1"/>
  <c r="R49" i="33"/>
  <c r="C50" i="33" s="1"/>
  <c r="X50" i="33" l="1"/>
  <c r="Y50" i="33" s="1"/>
  <c r="R50" i="33"/>
  <c r="C51" i="33" s="1"/>
  <c r="K51" i="33" s="1"/>
  <c r="M51" i="33" s="1"/>
  <c r="X53" i="32"/>
  <c r="Y53" i="32" s="1"/>
  <c r="R53" i="32"/>
  <c r="C54" i="32" s="1"/>
  <c r="X51" i="31"/>
  <c r="Y51" i="31" s="1"/>
  <c r="R51" i="31"/>
  <c r="C52" i="31" s="1"/>
  <c r="X54" i="32" l="1"/>
  <c r="Y54" i="32" s="1"/>
  <c r="R54" i="32"/>
  <c r="C55" i="32" s="1"/>
  <c r="X51" i="33"/>
  <c r="Y51" i="33" s="1"/>
  <c r="R51" i="33"/>
  <c r="C52" i="33" s="1"/>
  <c r="X52" i="31"/>
  <c r="Y52" i="31" s="1"/>
  <c r="R52" i="31"/>
  <c r="C53" i="31" s="1"/>
  <c r="X52" i="33" l="1"/>
  <c r="Y52" i="33" s="1"/>
  <c r="R52" i="33"/>
  <c r="C53" i="33" s="1"/>
  <c r="X55" i="32"/>
  <c r="Y55" i="32" s="1"/>
  <c r="R55" i="32"/>
  <c r="C56" i="32" s="1"/>
  <c r="X53" i="31"/>
  <c r="Y53" i="31" s="1"/>
  <c r="R53" i="31"/>
  <c r="C54" i="31" s="1"/>
  <c r="X56" i="32" l="1"/>
  <c r="Y56" i="32" s="1"/>
  <c r="R56" i="32"/>
  <c r="C57" i="32" s="1"/>
  <c r="X53" i="33"/>
  <c r="Y53" i="33" s="1"/>
  <c r="R53" i="33"/>
  <c r="C54" i="33" s="1"/>
  <c r="X54" i="31"/>
  <c r="Y54" i="31" s="1"/>
  <c r="R54" i="31"/>
  <c r="C55" i="31" s="1"/>
  <c r="X54" i="33" l="1"/>
  <c r="Y54" i="33" s="1"/>
  <c r="R54" i="33"/>
  <c r="C55" i="33" s="1"/>
  <c r="X57" i="32"/>
  <c r="Y57" i="32" s="1"/>
  <c r="R57" i="32"/>
  <c r="C58" i="32" s="1"/>
  <c r="X55" i="31"/>
  <c r="Y55" i="31" s="1"/>
  <c r="R55" i="31"/>
  <c r="C56" i="31" s="1"/>
  <c r="X56" i="31" l="1"/>
  <c r="Y56" i="31" s="1"/>
  <c r="R56" i="31"/>
  <c r="C57" i="31" s="1"/>
  <c r="X55" i="33"/>
  <c r="Y55" i="33" s="1"/>
  <c r="R55" i="33"/>
  <c r="C56" i="33" s="1"/>
  <c r="X58" i="32"/>
  <c r="Y58" i="32" s="1"/>
  <c r="R58" i="32"/>
  <c r="C59" i="32" s="1"/>
  <c r="X56" i="33" l="1"/>
  <c r="Y56" i="33" s="1"/>
  <c r="R56" i="33"/>
  <c r="C57" i="33" s="1"/>
  <c r="X57" i="31"/>
  <c r="Y57" i="31" s="1"/>
  <c r="R57" i="31"/>
  <c r="C58" i="31" s="1"/>
  <c r="X59" i="32"/>
  <c r="Y59" i="32" s="1"/>
  <c r="R59" i="32"/>
  <c r="C60" i="32" s="1"/>
  <c r="X58" i="31" l="1"/>
  <c r="Y58" i="31" s="1"/>
  <c r="R58" i="31"/>
  <c r="C59" i="31" s="1"/>
  <c r="X57" i="33"/>
  <c r="Y57" i="33" s="1"/>
  <c r="R57" i="33"/>
  <c r="C58" i="33" s="1"/>
  <c r="X60" i="32"/>
  <c r="Y60" i="32" s="1"/>
  <c r="R60" i="32"/>
  <c r="C61" i="32" s="1"/>
  <c r="X61" i="32" l="1"/>
  <c r="Y61" i="32" s="1"/>
  <c r="R61" i="32"/>
  <c r="C62" i="32" s="1"/>
  <c r="X59" i="31"/>
  <c r="Y59" i="31" s="1"/>
  <c r="R59" i="31"/>
  <c r="C60" i="31" s="1"/>
  <c r="X58" i="33"/>
  <c r="Y58" i="33" s="1"/>
  <c r="R58" i="33"/>
  <c r="C59" i="33" s="1"/>
  <c r="X59" i="33" l="1"/>
  <c r="Y59" i="33" s="1"/>
  <c r="R59" i="33"/>
  <c r="C60" i="33" s="1"/>
  <c r="X62" i="32"/>
  <c r="Y62" i="32" s="1"/>
  <c r="R62" i="32"/>
  <c r="X60" i="31"/>
  <c r="Y60" i="31" s="1"/>
  <c r="R60" i="31"/>
  <c r="C61" i="31" s="1"/>
  <c r="X61" i="31" l="1"/>
  <c r="Y61" i="31" s="1"/>
  <c r="R61" i="31"/>
  <c r="C62" i="31" s="1"/>
  <c r="X60" i="33"/>
  <c r="Y60" i="33" s="1"/>
  <c r="R60" i="33"/>
  <c r="C61" i="33" s="1"/>
  <c r="C63" i="32"/>
  <c r="D4" i="32"/>
  <c r="P2" i="32" s="1"/>
  <c r="C5" i="32"/>
  <c r="G5" i="32"/>
  <c r="E5" i="32"/>
  <c r="I5" i="32" l="1"/>
  <c r="X61" i="33"/>
  <c r="Y61" i="33" s="1"/>
  <c r="R61" i="33"/>
  <c r="C62" i="33" s="1"/>
  <c r="X63" i="32"/>
  <c r="Y63" i="32" s="1"/>
  <c r="P4" i="32" s="1"/>
  <c r="L4" i="32"/>
  <c r="X62" i="31"/>
  <c r="Y62" i="31" s="1"/>
  <c r="R62" i="31"/>
  <c r="X62" i="33" l="1"/>
  <c r="Y62" i="33" s="1"/>
  <c r="R62" i="33"/>
  <c r="C63" i="31"/>
  <c r="D4" i="31"/>
  <c r="P2" i="31" s="1"/>
  <c r="G5" i="31"/>
  <c r="E5" i="31"/>
  <c r="C5" i="31"/>
  <c r="I5" i="31" l="1"/>
  <c r="C63" i="33"/>
  <c r="X63" i="33" s="1"/>
  <c r="Y63" i="33" s="1"/>
  <c r="P4" i="33" s="1"/>
  <c r="C5" i="33"/>
  <c r="D4" i="33"/>
  <c r="P2" i="33" s="1"/>
  <c r="G5" i="33"/>
  <c r="E5" i="33"/>
  <c r="X63" i="31"/>
  <c r="Y63" i="31" s="1"/>
  <c r="P4" i="31" s="1"/>
  <c r="L4" i="31"/>
  <c r="I5" i="33" l="1"/>
</calcChain>
</file>

<file path=xl/sharedStrings.xml><?xml version="1.0" encoding="utf-8"?>
<sst xmlns="http://schemas.openxmlformats.org/spreadsheetml/2006/main" count="437" uniqueCount="86">
  <si>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</si>
  <si>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</si>
  <si>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</si>
  <si>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</si>
  <si>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</si>
  <si>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</si>
  <si>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</si>
  <si>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</si>
  <si>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</si>
  <si>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</si>
  <si>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</si>
  <si>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</si>
  <si>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</si>
  <si>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</si>
  <si>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</si>
  <si>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</si>
  <si>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</si>
  <si>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</si>
  <si>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</si>
  <si>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</si>
  <si>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</si>
  <si>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</si>
  <si>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</si>
  <si>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</si>
  <si>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</si>
  <si>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</si>
  <si>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</si>
  <si>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</si>
  <si>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</si>
  <si>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</si>
  <si>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</si>
  <si>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</si>
  <si>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</si>
  <si>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</si>
  <si>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</si>
  <si>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</si>
  <si>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</si>
  <si>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</si>
  <si>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</si>
  <si>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</si>
  <si>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</si>
  <si>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</si>
  <si>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</si>
  <si>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</si>
  <si>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</si>
  <si>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</si>
  <si>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</si>
  <si>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USD</t>
    <phoneticPr fontId="2"/>
  </si>
  <si>
    <t>EUR</t>
    <phoneticPr fontId="2"/>
  </si>
  <si>
    <t>GBP</t>
    <phoneticPr fontId="2"/>
  </si>
  <si>
    <t>CHF</t>
    <phoneticPr fontId="2"/>
  </si>
  <si>
    <t>NZD</t>
    <phoneticPr fontId="2"/>
  </si>
  <si>
    <t>CAD</t>
    <phoneticPr fontId="2"/>
  </si>
  <si>
    <t>AUD</t>
    <phoneticPr fontId="2"/>
  </si>
  <si>
    <t>JPY</t>
    <phoneticPr fontId="2"/>
  </si>
  <si>
    <t>ドローダウン％</t>
    <phoneticPr fontId="2"/>
  </si>
  <si>
    <t>最大ドローダウン%</t>
    <rPh sb="0" eb="2">
      <t>サイダイ</t>
    </rPh>
    <phoneticPr fontId="3"/>
  </si>
  <si>
    <t>最大ドローアップ金額</t>
    <rPh sb="0" eb="2">
      <t>サイダイ</t>
    </rPh>
    <rPh sb="8" eb="10">
      <t>キンガク</t>
    </rPh>
    <phoneticPr fontId="3"/>
  </si>
  <si>
    <t>・フィボナッチターゲット1.5で決済</t>
    <rPh sb="16" eb="18">
      <t>ケッサイ</t>
    </rPh>
    <phoneticPr fontId="3"/>
  </si>
  <si>
    <t>・フィボナッチターゲット1.27で決済</t>
    <rPh sb="17" eb="19">
      <t>ケッサイ</t>
    </rPh>
    <phoneticPr fontId="3"/>
  </si>
  <si>
    <t>・フィボナッチターゲット2.0で決済</t>
    <rPh sb="16" eb="18">
      <t>ケッサイ</t>
    </rPh>
    <phoneticPr fontId="3"/>
  </si>
  <si>
    <t>※ロットは1万通貨＝1.00で表記されます</t>
  </si>
  <si>
    <t>※ロットは1万通貨＝1.00で表記されます</t>
    <rPh sb="6" eb="7">
      <t>マン</t>
    </rPh>
    <rPh sb="7" eb="9">
      <t>ツウカ</t>
    </rPh>
    <rPh sb="15" eb="17">
      <t>ヒョウキ</t>
    </rPh>
    <phoneticPr fontId="2"/>
  </si>
  <si>
    <t>※ロットは1万通貨＝1.00で表記されます</t>
    <phoneticPr fontId="2"/>
  </si>
  <si>
    <t>=MT4|TAB!660414</t>
  </si>
  <si>
    <t>USDCHF</t>
    <phoneticPr fontId="2"/>
  </si>
  <si>
    <t>４時間足</t>
    <rPh sb="1" eb="3">
      <t>ジカン</t>
    </rPh>
    <rPh sb="3" eb="4">
      <t>アシ</t>
    </rPh>
    <phoneticPr fontId="3"/>
  </si>
  <si>
    <t>ルール</t>
    <phoneticPr fontId="2"/>
  </si>
  <si>
    <t>EB</t>
    <phoneticPr fontId="2"/>
  </si>
  <si>
    <t>EUR/USD</t>
    <phoneticPr fontId="2"/>
  </si>
  <si>
    <t>USD/JPY</t>
    <phoneticPr fontId="2"/>
  </si>
  <si>
    <t>EUR/JPY</t>
    <phoneticPr fontId="2"/>
  </si>
  <si>
    <t>CHF/JPY</t>
    <phoneticPr fontId="2"/>
  </si>
  <si>
    <t>GBP/JPY</t>
    <phoneticPr fontId="2"/>
  </si>
  <si>
    <t>AUD/JPY</t>
    <phoneticPr fontId="2"/>
  </si>
  <si>
    <t>NZD/JPY</t>
    <phoneticPr fontId="2"/>
  </si>
  <si>
    <t>CAD/JPY</t>
    <phoneticPr fontId="2"/>
  </si>
  <si>
    <t>GBP/USD</t>
    <phoneticPr fontId="2"/>
  </si>
  <si>
    <t>AUD/USD</t>
    <phoneticPr fontId="2"/>
  </si>
  <si>
    <t>NZD/USD</t>
    <phoneticPr fontId="2"/>
  </si>
  <si>
    <t>USD/CHF</t>
    <phoneticPr fontId="2"/>
  </si>
  <si>
    <t>10MA・20MA・50MAの上側にキャンドルがあれば買い方向、下側なら売り方向。MAに触れてEB出現でエントリー待ち、EB高値or安値ブレイクでエントリー。</t>
    <phoneticPr fontId="2"/>
  </si>
  <si>
    <t>この通貨ペアは勝率が高いです。検証した期間ですが。
デモトレで優先的に検証します。</t>
    <rPh sb="2" eb="4">
      <t>ツウカ</t>
    </rPh>
    <rPh sb="7" eb="9">
      <t>ショウリツ</t>
    </rPh>
    <rPh sb="10" eb="11">
      <t>タカ</t>
    </rPh>
    <rPh sb="15" eb="17">
      <t>ケンショウ</t>
    </rPh>
    <rPh sb="19" eb="21">
      <t>キカン</t>
    </rPh>
    <rPh sb="31" eb="34">
      <t>ユウセンテキ</t>
    </rPh>
    <rPh sb="35" eb="37">
      <t>ケンショウ</t>
    </rPh>
    <phoneticPr fontId="2"/>
  </si>
  <si>
    <t>デモトレで検証を進めていく中で、勝率がどのように変化するか、しっかりと確認していきます。</t>
    <rPh sb="5" eb="7">
      <t>ケンショウ</t>
    </rPh>
    <rPh sb="8" eb="9">
      <t>スス</t>
    </rPh>
    <rPh sb="13" eb="14">
      <t>ナカ</t>
    </rPh>
    <rPh sb="16" eb="18">
      <t>ショウリツ</t>
    </rPh>
    <rPh sb="24" eb="26">
      <t>ヘンカ</t>
    </rPh>
    <rPh sb="35" eb="37">
      <t>カクニン</t>
    </rPh>
    <phoneticPr fontId="2"/>
  </si>
  <si>
    <t>検証を進めます</t>
    <rPh sb="0" eb="2">
      <t>ケンショウ</t>
    </rPh>
    <rPh sb="3" eb="4">
      <t>スス</t>
    </rPh>
    <phoneticPr fontId="2"/>
  </si>
  <si>
    <t>追加ルール
日足の動きと同じ方向を向いているときはエントリー。反対方向であればエントリー見送り。</t>
    <rPh sb="0" eb="2">
      <t>ツイカ</t>
    </rPh>
    <rPh sb="6" eb="8">
      <t>ヒアシ</t>
    </rPh>
    <rPh sb="9" eb="10">
      <t>ウゴ</t>
    </rPh>
    <rPh sb="12" eb="13">
      <t>オナ</t>
    </rPh>
    <rPh sb="14" eb="16">
      <t>ホウコウ</t>
    </rPh>
    <rPh sb="17" eb="18">
      <t>ム</t>
    </rPh>
    <rPh sb="31" eb="33">
      <t>ハンタイ</t>
    </rPh>
    <rPh sb="33" eb="35">
      <t>ホウコウ</t>
    </rPh>
    <rPh sb="44" eb="46">
      <t>ミオク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</si>
</sst>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</numFmts>
  <fonts count="12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C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8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8" fillId="4" borderId="6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11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80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shrinkToFit="1"/>
    </xf>
    <xf numFmtId="179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11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18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81" fontId="9" fillId="0" borderId="1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center" wrapText="1"/>
    </xf>
  </cellXfs>
  <cellStyles count="4">
    <cellStyle name="パーセント" xfId="1" builtinId="5"/>
    <cellStyle name="標準" xfId="0" builtinId="0"/>
    <cellStyle name="標準 2" xfId="2"/>
    <cellStyle name="標準 3" xfId="3"/>
  </cellStyles>
  <dxfs count="426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452216</xdr:colOff>
      <xdr:row>30</xdr:row>
      <xdr:rowOff>173715</xdr:rowOff>
    </xdr:to>
    <xdr:pic>
      <xdr:nvPicPr>
        <xdr:cNvPr id="2" name="図 1" descr="2019-07-31_20h47_19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16</xdr:col>
      <xdr:colOff>452216</xdr:colOff>
      <xdr:row>62</xdr:row>
      <xdr:rowOff>173715</xdr:rowOff>
    </xdr:to>
    <xdr:pic>
      <xdr:nvPicPr>
        <xdr:cNvPr id="3" name="図 2" descr="2019-07-31_20h52_33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579120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16</xdr:col>
      <xdr:colOff>452216</xdr:colOff>
      <xdr:row>94</xdr:row>
      <xdr:rowOff>173715</xdr:rowOff>
    </xdr:to>
    <xdr:pic>
      <xdr:nvPicPr>
        <xdr:cNvPr id="4" name="図 3" descr="2019-07-31_21h03_12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158240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16</xdr:col>
      <xdr:colOff>452216</xdr:colOff>
      <xdr:row>126</xdr:row>
      <xdr:rowOff>173715</xdr:rowOff>
    </xdr:to>
    <xdr:pic>
      <xdr:nvPicPr>
        <xdr:cNvPr id="5" name="図 4" descr="2019-07-31_21h09_11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1737360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16</xdr:col>
      <xdr:colOff>452216</xdr:colOff>
      <xdr:row>158</xdr:row>
      <xdr:rowOff>173715</xdr:rowOff>
    </xdr:to>
    <xdr:pic>
      <xdr:nvPicPr>
        <xdr:cNvPr id="6" name="図 5" descr="2019-07-31_21h15_12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2316480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16</xdr:col>
      <xdr:colOff>452216</xdr:colOff>
      <xdr:row>190</xdr:row>
      <xdr:rowOff>173715</xdr:rowOff>
    </xdr:to>
    <xdr:pic>
      <xdr:nvPicPr>
        <xdr:cNvPr id="7" name="図 6" descr="2019-07-31_21h21_42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2895600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16</xdr:col>
      <xdr:colOff>452216</xdr:colOff>
      <xdr:row>222</xdr:row>
      <xdr:rowOff>173715</xdr:rowOff>
    </xdr:to>
    <xdr:pic>
      <xdr:nvPicPr>
        <xdr:cNvPr id="8" name="図 7" descr="2019-07-31_22h54_31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3474720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224</xdr:row>
      <xdr:rowOff>0</xdr:rowOff>
    </xdr:from>
    <xdr:to>
      <xdr:col>16</xdr:col>
      <xdr:colOff>452216</xdr:colOff>
      <xdr:row>254</xdr:row>
      <xdr:rowOff>173715</xdr:rowOff>
    </xdr:to>
    <xdr:pic>
      <xdr:nvPicPr>
        <xdr:cNvPr id="9" name="図 8" descr="2019-07-31_23h00_15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4053840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256</xdr:row>
      <xdr:rowOff>0</xdr:rowOff>
    </xdr:from>
    <xdr:to>
      <xdr:col>16</xdr:col>
      <xdr:colOff>471266</xdr:colOff>
      <xdr:row>286</xdr:row>
      <xdr:rowOff>147738</xdr:rowOff>
    </xdr:to>
    <xdr:pic>
      <xdr:nvPicPr>
        <xdr:cNvPr id="10" name="図 9" descr="2019-08-01_20h16_51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46551273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288</xdr:row>
      <xdr:rowOff>0</xdr:rowOff>
    </xdr:from>
    <xdr:to>
      <xdr:col>16</xdr:col>
      <xdr:colOff>471266</xdr:colOff>
      <xdr:row>318</xdr:row>
      <xdr:rowOff>147738</xdr:rowOff>
    </xdr:to>
    <xdr:pic>
      <xdr:nvPicPr>
        <xdr:cNvPr id="11" name="図 10" descr="2019-08-01_20h25_58.pn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52370182"/>
          <a:ext cx="11234516" cy="56029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3"/>
  <sheetViews>
    <sheetView workbookViewId="0">
      <selection activeCell="A3" sqref="A3"/>
    </sheetView>
  </sheetViews>
  <sheetFormatPr defaultRowHeight="13.5" x14ac:dyDescent="0.15"/>
  <sheetData>
    <row r="2" spans="1:2" x14ac:dyDescent="0.15">
      <c r="A2" t="s">
        <v>45</v>
      </c>
    </row>
    <row r="3" spans="1:2" x14ac:dyDescent="0.15">
      <c r="A3">
        <v>100000</v>
      </c>
    </row>
    <row r="5" spans="1:2" x14ac:dyDescent="0.15">
      <c r="A5" t="s">
        <v>46</v>
      </c>
    </row>
    <row r="6" spans="1:2" x14ac:dyDescent="0.15">
      <c r="A6" t="s">
        <v>53</v>
      </c>
      <c r="B6">
        <v>90</v>
      </c>
    </row>
    <row r="7" spans="1:2" x14ac:dyDescent="0.15">
      <c r="A7" t="s">
        <v>52</v>
      </c>
      <c r="B7">
        <v>90</v>
      </c>
    </row>
    <row r="8" spans="1:2" x14ac:dyDescent="0.15">
      <c r="A8" t="s">
        <v>50</v>
      </c>
      <c r="B8">
        <v>110</v>
      </c>
    </row>
    <row r="9" spans="1:2" x14ac:dyDescent="0.15">
      <c r="A9" t="s">
        <v>48</v>
      </c>
      <c r="B9">
        <v>120</v>
      </c>
    </row>
    <row r="10" spans="1:2" x14ac:dyDescent="0.15">
      <c r="A10" t="s">
        <v>49</v>
      </c>
      <c r="B10">
        <v>150</v>
      </c>
    </row>
    <row r="11" spans="1:2" x14ac:dyDescent="0.15">
      <c r="A11" t="s">
        <v>54</v>
      </c>
      <c r="B11">
        <v>100</v>
      </c>
    </row>
    <row r="12" spans="1:2" x14ac:dyDescent="0.15">
      <c r="A12" t="s">
        <v>51</v>
      </c>
      <c r="B12">
        <v>80</v>
      </c>
    </row>
    <row r="13" spans="1:2" x14ac:dyDescent="0.15">
      <c r="A13" t="s">
        <v>47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09"/>
  <sheetViews>
    <sheetView tabSelected="1" zoomScale="115" zoomScaleNormal="115" workbookViewId="0">
      <pane ySplit="8" topLeftCell="A44" activePane="bottomLeft" state="frozen"/>
      <selection pane="bottomLeft" activeCell="S3" sqref="S3:X3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 x14ac:dyDescent="0.15">
      <c r="B2" s="47" t="s">
        <v>5</v>
      </c>
      <c r="C2" s="47"/>
      <c r="D2" s="49" t="s">
        <v>65</v>
      </c>
      <c r="E2" s="49"/>
      <c r="F2" s="47" t="s">
        <v>6</v>
      </c>
      <c r="G2" s="47"/>
      <c r="H2" s="51" t="s">
        <v>66</v>
      </c>
      <c r="I2" s="51"/>
      <c r="J2" s="47" t="s">
        <v>7</v>
      </c>
      <c r="K2" s="47"/>
      <c r="L2" s="48">
        <v>100000</v>
      </c>
      <c r="M2" s="49"/>
      <c r="N2" s="47" t="s">
        <v>8</v>
      </c>
      <c r="O2" s="47"/>
      <c r="P2" s="50">
        <f>SUM(L2,D4)</f>
        <v>214545.99882785964</v>
      </c>
      <c r="Q2" s="51"/>
      <c r="R2" s="1"/>
      <c r="S2" s="1"/>
      <c r="T2" s="1"/>
    </row>
    <row r="3" spans="2:25" ht="57" customHeight="1" x14ac:dyDescent="0.15">
      <c r="B3" s="47" t="s">
        <v>9</v>
      </c>
      <c r="C3" s="47"/>
      <c r="D3" s="52" t="s">
        <v>81</v>
      </c>
      <c r="E3" s="52"/>
      <c r="F3" s="52"/>
      <c r="G3" s="52"/>
      <c r="H3" s="52"/>
      <c r="I3" s="52"/>
      <c r="J3" s="47" t="s">
        <v>10</v>
      </c>
      <c r="K3" s="47"/>
      <c r="L3" s="52" t="s">
        <v>59</v>
      </c>
      <c r="M3" s="53"/>
      <c r="N3" s="53"/>
      <c r="O3" s="53"/>
      <c r="P3" s="53"/>
      <c r="Q3" s="53"/>
      <c r="R3" s="1"/>
      <c r="S3" s="93" t="s">
        <v>85</v>
      </c>
      <c r="T3" s="93"/>
      <c r="U3" s="93"/>
      <c r="V3" s="93"/>
      <c r="W3" s="93"/>
      <c r="X3" s="93"/>
    </row>
    <row r="4" spans="2:25" x14ac:dyDescent="0.15">
      <c r="B4" s="47" t="s">
        <v>11</v>
      </c>
      <c r="C4" s="47"/>
      <c r="D4" s="54">
        <f>SUM($R$9:$S$993)</f>
        <v>114545.99882785966</v>
      </c>
      <c r="E4" s="54"/>
      <c r="F4" s="47" t="s">
        <v>12</v>
      </c>
      <c r="G4" s="47"/>
      <c r="H4" s="55">
        <f>SUM($T$9:$U$108)</f>
        <v>1333.000000000002</v>
      </c>
      <c r="I4" s="51"/>
      <c r="J4" s="56"/>
      <c r="K4" s="56"/>
      <c r="L4" s="50"/>
      <c r="M4" s="50"/>
      <c r="N4" s="56" t="s">
        <v>56</v>
      </c>
      <c r="O4" s="56"/>
      <c r="P4" s="57">
        <f>MAX(Y:Y)</f>
        <v>0.1457433736011875</v>
      </c>
      <c r="Q4" s="57"/>
      <c r="R4" s="1"/>
      <c r="S4" s="1"/>
      <c r="T4" s="1"/>
    </row>
    <row r="5" spans="2:25" x14ac:dyDescent="0.15">
      <c r="B5" s="39" t="s">
        <v>15</v>
      </c>
      <c r="C5" s="2">
        <f>COUNTIF($R$9:$R$990,"&gt;0")</f>
        <v>31</v>
      </c>
      <c r="D5" s="38" t="s">
        <v>16</v>
      </c>
      <c r="E5" s="15">
        <f>COUNTIF($R$9:$R$990,"&lt;0")</f>
        <v>12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0.72093023255813948</v>
      </c>
      <c r="J5" s="58" t="s">
        <v>19</v>
      </c>
      <c r="K5" s="47"/>
      <c r="L5" s="59">
        <f>MAX(V9:V993)</f>
        <v>6</v>
      </c>
      <c r="M5" s="60"/>
      <c r="N5" s="17" t="s">
        <v>20</v>
      </c>
      <c r="O5" s="9"/>
      <c r="P5" s="59">
        <f>MAX(W9:W993)</f>
        <v>5</v>
      </c>
      <c r="Q5" s="60"/>
      <c r="R5" s="1"/>
      <c r="S5" s="1"/>
      <c r="T5" s="1"/>
    </row>
    <row r="6" spans="2:25" x14ac:dyDescent="0.15">
      <c r="B6" s="11"/>
      <c r="C6" s="13"/>
      <c r="D6" s="14"/>
      <c r="E6" s="10"/>
      <c r="F6" s="11"/>
      <c r="G6" s="10" t="s">
        <v>64</v>
      </c>
      <c r="H6" s="11"/>
      <c r="I6" s="16"/>
      <c r="J6" s="11"/>
      <c r="K6" s="11"/>
      <c r="L6" s="10"/>
      <c r="M6" s="43" t="s">
        <v>62</v>
      </c>
      <c r="N6" s="12"/>
      <c r="O6" s="12"/>
      <c r="P6" s="10"/>
      <c r="Q6" s="7"/>
      <c r="R6" s="1"/>
      <c r="S6" s="1"/>
      <c r="T6" s="1"/>
    </row>
    <row r="7" spans="2:25" x14ac:dyDescent="0.15">
      <c r="B7" s="61" t="s">
        <v>21</v>
      </c>
      <c r="C7" s="63" t="s">
        <v>22</v>
      </c>
      <c r="D7" s="64"/>
      <c r="E7" s="67" t="s">
        <v>23</v>
      </c>
      <c r="F7" s="68"/>
      <c r="G7" s="68"/>
      <c r="H7" s="68"/>
      <c r="I7" s="69"/>
      <c r="J7" s="70" t="s">
        <v>24</v>
      </c>
      <c r="K7" s="71"/>
      <c r="L7" s="72"/>
      <c r="M7" s="73" t="s">
        <v>25</v>
      </c>
      <c r="N7" s="74" t="s">
        <v>26</v>
      </c>
      <c r="O7" s="75"/>
      <c r="P7" s="75"/>
      <c r="Q7" s="76"/>
      <c r="R7" s="77" t="s">
        <v>27</v>
      </c>
      <c r="S7" s="77"/>
      <c r="T7" s="77"/>
      <c r="U7" s="77"/>
    </row>
    <row r="8" spans="2:25" x14ac:dyDescent="0.15">
      <c r="B8" s="62"/>
      <c r="C8" s="65"/>
      <c r="D8" s="66"/>
      <c r="E8" s="18" t="s">
        <v>28</v>
      </c>
      <c r="F8" s="18" t="s">
        <v>29</v>
      </c>
      <c r="G8" s="18" t="s">
        <v>30</v>
      </c>
      <c r="H8" s="78" t="s">
        <v>31</v>
      </c>
      <c r="I8" s="69"/>
      <c r="J8" s="4" t="s">
        <v>32</v>
      </c>
      <c r="K8" s="79" t="s">
        <v>33</v>
      </c>
      <c r="L8" s="72"/>
      <c r="M8" s="73"/>
      <c r="N8" s="5" t="s">
        <v>28</v>
      </c>
      <c r="O8" s="5" t="s">
        <v>29</v>
      </c>
      <c r="P8" s="80" t="s">
        <v>31</v>
      </c>
      <c r="Q8" s="76"/>
      <c r="R8" s="77" t="s">
        <v>34</v>
      </c>
      <c r="S8" s="77"/>
      <c r="T8" s="77" t="s">
        <v>32</v>
      </c>
      <c r="U8" s="77"/>
      <c r="Y8" t="s">
        <v>55</v>
      </c>
    </row>
    <row r="9" spans="2:25" x14ac:dyDescent="0.15">
      <c r="B9" s="40">
        <v>1</v>
      </c>
      <c r="C9" s="81">
        <f>L2</f>
        <v>100000</v>
      </c>
      <c r="D9" s="81"/>
      <c r="E9" s="40">
        <v>2013</v>
      </c>
      <c r="F9" s="8">
        <v>43482</v>
      </c>
      <c r="G9" s="44" t="s">
        <v>4</v>
      </c>
      <c r="H9" s="82">
        <v>0.9325</v>
      </c>
      <c r="I9" s="82"/>
      <c r="J9" s="40">
        <v>23</v>
      </c>
      <c r="K9" s="81">
        <f>IF(J9="","",C9*0.03)</f>
        <v>3000</v>
      </c>
      <c r="L9" s="81"/>
      <c r="M9" s="6">
        <f>IF(J9="","",(K9/J9)/LOOKUP(RIGHT($D$2,3),定数!$A$6:$A$13,定数!$B$6:$B$13))</f>
        <v>1.1857707509881423</v>
      </c>
      <c r="N9" s="40">
        <v>2013</v>
      </c>
      <c r="O9" s="8">
        <v>43482</v>
      </c>
      <c r="P9" s="82">
        <v>0.92989999999999995</v>
      </c>
      <c r="Q9" s="82"/>
      <c r="R9" s="83">
        <f>IF(P9="","",T9*M9*LOOKUP(RIGHT($D$2,3),定数!$A$6:$A$13,定数!$B$6:$B$13))</f>
        <v>-3391.3043478261484</v>
      </c>
      <c r="S9" s="83"/>
      <c r="T9" s="84">
        <f>IF(P9="","",IF(G9="買",(P9-H9),(H9-P9))*IF(RIGHT($D$2,3)="JPY",100,10000))</f>
        <v>-26.000000000000469</v>
      </c>
      <c r="U9" s="84"/>
      <c r="V9" s="1">
        <f>IF(T9&lt;&gt;"",IF(T9&gt;0,1+V8,0),"")</f>
        <v>0</v>
      </c>
      <c r="W9">
        <f>IF(T9&lt;&gt;"",IF(T9&lt;0,1+W8,0),"")</f>
        <v>1</v>
      </c>
    </row>
    <row r="10" spans="2:25" x14ac:dyDescent="0.15">
      <c r="B10" s="40">
        <v>2</v>
      </c>
      <c r="C10" s="81">
        <f t="shared" ref="C10:C73" si="0">IF(R9="","",C9+R9)</f>
        <v>96608.695652173847</v>
      </c>
      <c r="D10" s="81"/>
      <c r="E10" s="45">
        <v>2013</v>
      </c>
      <c r="F10" s="8">
        <v>43628</v>
      </c>
      <c r="G10" s="45" t="s">
        <v>3</v>
      </c>
      <c r="H10" s="85">
        <v>0.91720000000000002</v>
      </c>
      <c r="I10" s="86"/>
      <c r="J10" s="45">
        <v>113</v>
      </c>
      <c r="K10" s="87">
        <f t="shared" ref="K10:K61" si="1">IF(J10="","",C10*0.03)</f>
        <v>2898.2608695652152</v>
      </c>
      <c r="L10" s="88"/>
      <c r="M10" s="6">
        <f>IF(J10="","",(K10/J10)/LOOKUP(RIGHT($D$2,3),定数!$A$6:$A$13,定数!$B$6:$B$13))</f>
        <v>0.23316660253943808</v>
      </c>
      <c r="N10" s="45">
        <v>2013</v>
      </c>
      <c r="O10" s="8">
        <v>43635</v>
      </c>
      <c r="P10" s="85">
        <v>0.92869999999999997</v>
      </c>
      <c r="Q10" s="86"/>
      <c r="R10" s="83">
        <f>IF(P10="","",T10*M10*LOOKUP(RIGHT($D$2,3),定数!$A$6:$A$13,定数!$B$6:$B$13))</f>
        <v>-2949.5575221238801</v>
      </c>
      <c r="S10" s="83"/>
      <c r="T10" s="84">
        <f>IF(P10="","",IF(G10="買",(P10-H10),(H10-P10))*IF(RIGHT($D$2,3)="JPY",100,10000))</f>
        <v>-114.99999999999955</v>
      </c>
      <c r="U10" s="84"/>
      <c r="V10" s="22">
        <f t="shared" ref="V10:V22" si="2">IF(T10&lt;&gt;"",IF(T10&gt;0,1+V9,0),"")</f>
        <v>0</v>
      </c>
      <c r="W10">
        <f t="shared" ref="W10:W73" si="3">IF(T10&lt;&gt;"",IF(T10&lt;0,1+W9,0),"")</f>
        <v>2</v>
      </c>
      <c r="X10" s="41">
        <f>IF(C10&lt;&gt;"",MAX(C10,C9),"")</f>
        <v>100000</v>
      </c>
    </row>
    <row r="11" spans="2:25" x14ac:dyDescent="0.15">
      <c r="B11" s="40">
        <v>3</v>
      </c>
      <c r="C11" s="81">
        <f t="shared" si="0"/>
        <v>93659.138130049963</v>
      </c>
      <c r="D11" s="81"/>
      <c r="E11" s="45">
        <v>2013</v>
      </c>
      <c r="F11" s="8">
        <v>43683</v>
      </c>
      <c r="G11" s="45" t="s">
        <v>3</v>
      </c>
      <c r="H11" s="85">
        <v>0.92530000000000001</v>
      </c>
      <c r="I11" s="86"/>
      <c r="J11" s="45">
        <v>41</v>
      </c>
      <c r="K11" s="87">
        <f t="shared" si="1"/>
        <v>2809.774143901499</v>
      </c>
      <c r="L11" s="88"/>
      <c r="M11" s="6">
        <f>IF(J11="","",(K11/J11)/LOOKUP(RIGHT($D$2,3),定数!$A$6:$A$13,定数!$B$6:$B$13))</f>
        <v>0.62300978800476692</v>
      </c>
      <c r="N11" s="45">
        <v>2013</v>
      </c>
      <c r="O11" s="8">
        <v>43685</v>
      </c>
      <c r="P11" s="85">
        <v>0.92020000000000002</v>
      </c>
      <c r="Q11" s="86"/>
      <c r="R11" s="83">
        <f>IF(P11="","",T11*M11*LOOKUP(RIGHT($D$2,3),定数!$A$6:$A$13,定数!$B$6:$B$13))</f>
        <v>3495.0849107067379</v>
      </c>
      <c r="S11" s="83"/>
      <c r="T11" s="84">
        <f>IF(P11="","",IF(G11="買",(P11-H11),(H11-P11))*IF(RIGHT($D$2,3)="JPY",100,10000))</f>
        <v>50.999999999999936</v>
      </c>
      <c r="U11" s="84"/>
      <c r="V11" s="22">
        <f t="shared" si="2"/>
        <v>1</v>
      </c>
      <c r="W11">
        <f t="shared" si="3"/>
        <v>0</v>
      </c>
      <c r="X11" s="41">
        <f>IF(C11&lt;&gt;"",MAX(X10,C11),"")</f>
        <v>100000</v>
      </c>
      <c r="Y11" s="42">
        <f>IF(X11&lt;&gt;"",1-(C11/X11),"")</f>
        <v>6.3408618699500319E-2</v>
      </c>
    </row>
    <row r="12" spans="2:25" x14ac:dyDescent="0.15">
      <c r="B12" s="40">
        <v>4</v>
      </c>
      <c r="C12" s="81">
        <f t="shared" si="0"/>
        <v>97154.223040756697</v>
      </c>
      <c r="D12" s="81"/>
      <c r="E12" s="45">
        <v>2013</v>
      </c>
      <c r="F12" s="8">
        <v>43719</v>
      </c>
      <c r="G12" s="45" t="s">
        <v>3</v>
      </c>
      <c r="H12" s="85">
        <v>0.93010000000000004</v>
      </c>
      <c r="I12" s="86"/>
      <c r="J12" s="45">
        <v>47</v>
      </c>
      <c r="K12" s="87">
        <f t="shared" si="1"/>
        <v>2914.6266912227006</v>
      </c>
      <c r="L12" s="88"/>
      <c r="M12" s="6">
        <f>IF(J12="","",(K12/J12)/LOOKUP(RIGHT($D$2,3),定数!$A$6:$A$13,定数!$B$6:$B$13))</f>
        <v>0.56375758050729219</v>
      </c>
      <c r="N12" s="45">
        <v>2013</v>
      </c>
      <c r="O12" s="8">
        <v>43724</v>
      </c>
      <c r="P12" s="85">
        <v>0.92420000000000002</v>
      </c>
      <c r="Q12" s="86"/>
      <c r="R12" s="83">
        <f>IF(P12="","",T12*M12*LOOKUP(RIGHT($D$2,3),定数!$A$6:$A$13,定数!$B$6:$B$13))</f>
        <v>3658.7866974923363</v>
      </c>
      <c r="S12" s="83"/>
      <c r="T12" s="84">
        <f t="shared" ref="T12:T75" si="4">IF(P12="","",IF(G12="買",(P12-H12),(H12-P12))*IF(RIGHT($D$2,3)="JPY",100,10000))</f>
        <v>59.000000000000163</v>
      </c>
      <c r="U12" s="84"/>
      <c r="V12" s="22">
        <f t="shared" si="2"/>
        <v>2</v>
      </c>
      <c r="W12">
        <f t="shared" si="3"/>
        <v>0</v>
      </c>
      <c r="X12" s="41">
        <f t="shared" ref="X12:X75" si="5">IF(C12&lt;&gt;"",MAX(X11,C12),"")</f>
        <v>100000</v>
      </c>
      <c r="Y12" s="42">
        <f t="shared" ref="Y12:Y75" si="6">IF(X12&lt;&gt;"",1-(C12/X12),"")</f>
        <v>2.8457769592433069E-2</v>
      </c>
    </row>
    <row r="13" spans="2:25" x14ac:dyDescent="0.15">
      <c r="B13" s="40">
        <v>5</v>
      </c>
      <c r="C13" s="81">
        <f t="shared" si="0"/>
        <v>100813.00973824903</v>
      </c>
      <c r="D13" s="81"/>
      <c r="E13" s="45">
        <v>2013</v>
      </c>
      <c r="F13" s="8">
        <v>43759</v>
      </c>
      <c r="G13" s="45" t="s">
        <v>3</v>
      </c>
      <c r="H13" s="85">
        <v>0.90039999999999998</v>
      </c>
      <c r="I13" s="86"/>
      <c r="J13" s="45">
        <v>39</v>
      </c>
      <c r="K13" s="87">
        <f t="shared" si="1"/>
        <v>3024.390292147471</v>
      </c>
      <c r="L13" s="88"/>
      <c r="M13" s="6">
        <f>IF(J13="","",(K13/J13)/LOOKUP(RIGHT($D$2,3),定数!$A$6:$A$13,定数!$B$6:$B$13))</f>
        <v>0.70498608208565761</v>
      </c>
      <c r="N13" s="45">
        <v>2013</v>
      </c>
      <c r="O13" s="8">
        <v>43760</v>
      </c>
      <c r="P13" s="85">
        <v>0.89549999999999996</v>
      </c>
      <c r="Q13" s="86"/>
      <c r="R13" s="83">
        <f>IF(P13="","",T13*M13*LOOKUP(RIGHT($D$2,3),定数!$A$6:$A$13,定数!$B$6:$B$13))</f>
        <v>3799.8749824417064</v>
      </c>
      <c r="S13" s="83"/>
      <c r="T13" s="84">
        <f t="shared" si="4"/>
        <v>49.000000000000156</v>
      </c>
      <c r="U13" s="84"/>
      <c r="V13" s="22">
        <f t="shared" si="2"/>
        <v>3</v>
      </c>
      <c r="W13">
        <f t="shared" si="3"/>
        <v>0</v>
      </c>
      <c r="X13" s="41">
        <f t="shared" si="5"/>
        <v>100813.00973824903</v>
      </c>
      <c r="Y13" s="42">
        <f t="shared" si="6"/>
        <v>0</v>
      </c>
    </row>
    <row r="14" spans="2:25" x14ac:dyDescent="0.15">
      <c r="B14" s="40">
        <v>6</v>
      </c>
      <c r="C14" s="81">
        <f t="shared" si="0"/>
        <v>104612.88472069074</v>
      </c>
      <c r="D14" s="81"/>
      <c r="E14" s="45">
        <v>2013</v>
      </c>
      <c r="F14" s="8">
        <v>43763</v>
      </c>
      <c r="G14" s="45" t="s">
        <v>3</v>
      </c>
      <c r="H14" s="85">
        <v>0.88929999999999998</v>
      </c>
      <c r="I14" s="86"/>
      <c r="J14" s="45">
        <v>37</v>
      </c>
      <c r="K14" s="87">
        <f t="shared" si="1"/>
        <v>3138.3865416207218</v>
      </c>
      <c r="L14" s="88"/>
      <c r="M14" s="6">
        <f>IF(J14="","",(K14/J14)/LOOKUP(RIGHT($D$2,3),定数!$A$6:$A$13,定数!$B$6:$B$13))</f>
        <v>0.77110234437855574</v>
      </c>
      <c r="N14" s="45">
        <v>2013</v>
      </c>
      <c r="O14" s="8">
        <v>43763</v>
      </c>
      <c r="P14" s="85">
        <v>0.89319999999999999</v>
      </c>
      <c r="Q14" s="86"/>
      <c r="R14" s="83">
        <f>IF(P14="","",T14*M14*LOOKUP(RIGHT($D$2,3),定数!$A$6:$A$13,定数!$B$6:$B$13))</f>
        <v>-3308.0290573840161</v>
      </c>
      <c r="S14" s="83"/>
      <c r="T14" s="84">
        <f t="shared" si="4"/>
        <v>-39.000000000000142</v>
      </c>
      <c r="U14" s="84"/>
      <c r="V14" s="22">
        <f t="shared" si="2"/>
        <v>0</v>
      </c>
      <c r="W14">
        <f t="shared" si="3"/>
        <v>1</v>
      </c>
      <c r="X14" s="41">
        <f t="shared" si="5"/>
        <v>104612.88472069074</v>
      </c>
      <c r="Y14" s="42">
        <f t="shared" si="6"/>
        <v>0</v>
      </c>
    </row>
    <row r="15" spans="2:25" x14ac:dyDescent="0.15">
      <c r="B15" s="40">
        <v>7</v>
      </c>
      <c r="C15" s="81">
        <f t="shared" si="0"/>
        <v>101304.85566330672</v>
      </c>
      <c r="D15" s="81"/>
      <c r="E15" s="45">
        <v>2013</v>
      </c>
      <c r="F15" s="8">
        <v>43788</v>
      </c>
      <c r="G15" s="45" t="s">
        <v>3</v>
      </c>
      <c r="H15" s="85">
        <v>0.91010000000000002</v>
      </c>
      <c r="I15" s="86"/>
      <c r="J15" s="45">
        <v>41</v>
      </c>
      <c r="K15" s="87">
        <f t="shared" si="1"/>
        <v>3039.1456698992015</v>
      </c>
      <c r="L15" s="88"/>
      <c r="M15" s="6">
        <f>IF(J15="","",(K15/J15)/LOOKUP(RIGHT($D$2,3),定数!$A$6:$A$13,定数!$B$6:$B$13))</f>
        <v>0.6738682194898451</v>
      </c>
      <c r="N15" s="45">
        <v>2013</v>
      </c>
      <c r="O15" s="8">
        <v>43789</v>
      </c>
      <c r="P15" s="85">
        <v>0.91439999999999999</v>
      </c>
      <c r="Q15" s="86"/>
      <c r="R15" s="83">
        <f>IF(P15="","",T15*M15*LOOKUP(RIGHT($D$2,3),定数!$A$6:$A$13,定数!$B$6:$B$13))</f>
        <v>-3187.3966781869453</v>
      </c>
      <c r="S15" s="83"/>
      <c r="T15" s="84">
        <f t="shared" si="4"/>
        <v>-42.999999999999702</v>
      </c>
      <c r="U15" s="84"/>
      <c r="V15" s="22">
        <f t="shared" si="2"/>
        <v>0</v>
      </c>
      <c r="W15">
        <f t="shared" si="3"/>
        <v>2</v>
      </c>
      <c r="X15" s="41">
        <f t="shared" si="5"/>
        <v>104612.88472069074</v>
      </c>
      <c r="Y15" s="42">
        <f t="shared" si="6"/>
        <v>3.1621621621621743E-2</v>
      </c>
    </row>
    <row r="16" spans="2:25" x14ac:dyDescent="0.15">
      <c r="B16" s="40">
        <v>8</v>
      </c>
      <c r="C16" s="81">
        <f t="shared" si="0"/>
        <v>98117.458985119782</v>
      </c>
      <c r="D16" s="81"/>
      <c r="E16" s="45">
        <v>2014</v>
      </c>
      <c r="F16" s="8">
        <v>43536</v>
      </c>
      <c r="G16" s="45" t="s">
        <v>3</v>
      </c>
      <c r="H16" s="82">
        <v>0.87409999999999999</v>
      </c>
      <c r="I16" s="82"/>
      <c r="J16" s="45">
        <v>45</v>
      </c>
      <c r="K16" s="87">
        <f t="shared" si="1"/>
        <v>2943.5237695535934</v>
      </c>
      <c r="L16" s="88"/>
      <c r="M16" s="6">
        <f>IF(J16="","",(K16/J16)/LOOKUP(RIGHT($D$2,3),定数!$A$6:$A$13,定数!$B$6:$B$13))</f>
        <v>0.59465126657648348</v>
      </c>
      <c r="N16" s="45">
        <v>2014</v>
      </c>
      <c r="O16" s="8">
        <v>43544</v>
      </c>
      <c r="P16" s="82">
        <v>0.87880000000000003</v>
      </c>
      <c r="Q16" s="82"/>
      <c r="R16" s="83">
        <f>IF(P16="","",T16*M16*LOOKUP(RIGHT($D$2,3),定数!$A$6:$A$13,定数!$B$6:$B$13))</f>
        <v>-3074.3470482004445</v>
      </c>
      <c r="S16" s="83"/>
      <c r="T16" s="84">
        <f t="shared" si="4"/>
        <v>-47.000000000000377</v>
      </c>
      <c r="U16" s="84"/>
      <c r="V16" s="22">
        <f t="shared" si="2"/>
        <v>0</v>
      </c>
      <c r="W16">
        <f t="shared" si="3"/>
        <v>3</v>
      </c>
      <c r="X16" s="41">
        <f t="shared" si="5"/>
        <v>104612.88472069074</v>
      </c>
      <c r="Y16" s="42">
        <f t="shared" si="6"/>
        <v>6.2090112063282632E-2</v>
      </c>
    </row>
    <row r="17" spans="2:25" x14ac:dyDescent="0.15">
      <c r="B17" s="40">
        <v>9</v>
      </c>
      <c r="C17" s="81">
        <f t="shared" si="0"/>
        <v>95043.111936919333</v>
      </c>
      <c r="D17" s="81"/>
      <c r="E17" s="45">
        <v>2014</v>
      </c>
      <c r="F17" s="8">
        <v>43598</v>
      </c>
      <c r="G17" s="45" t="s">
        <v>4</v>
      </c>
      <c r="H17" s="85">
        <v>0.89070000000000005</v>
      </c>
      <c r="I17" s="86"/>
      <c r="J17" s="45">
        <v>41</v>
      </c>
      <c r="K17" s="87">
        <f t="shared" si="1"/>
        <v>2851.2933581075799</v>
      </c>
      <c r="L17" s="88"/>
      <c r="M17" s="6">
        <f>IF(J17="","",(K17/J17)/LOOKUP(RIGHT($D$2,3),定数!$A$6:$A$13,定数!$B$6:$B$13))</f>
        <v>0.63221582219680272</v>
      </c>
      <c r="N17" s="45">
        <v>2014</v>
      </c>
      <c r="O17" s="8">
        <v>43607</v>
      </c>
      <c r="P17" s="85">
        <v>0.89590000000000003</v>
      </c>
      <c r="Q17" s="86"/>
      <c r="R17" s="83">
        <f>IF(P17="","",T17*M17*LOOKUP(RIGHT($D$2,3),定数!$A$6:$A$13,定数!$B$6:$B$13))</f>
        <v>3616.2745029656994</v>
      </c>
      <c r="S17" s="83"/>
      <c r="T17" s="84">
        <f t="shared" si="4"/>
        <v>51.999999999999822</v>
      </c>
      <c r="U17" s="84"/>
      <c r="V17" s="22">
        <f t="shared" si="2"/>
        <v>1</v>
      </c>
      <c r="W17">
        <f t="shared" si="3"/>
        <v>0</v>
      </c>
      <c r="X17" s="41">
        <f t="shared" si="5"/>
        <v>104612.88472069074</v>
      </c>
      <c r="Y17" s="42">
        <f t="shared" si="6"/>
        <v>9.1477955218633444E-2</v>
      </c>
    </row>
    <row r="18" spans="2:25" x14ac:dyDescent="0.15">
      <c r="B18" s="40">
        <v>10</v>
      </c>
      <c r="C18" s="81">
        <f t="shared" si="0"/>
        <v>98659.386439885027</v>
      </c>
      <c r="D18" s="81"/>
      <c r="E18" s="45">
        <v>2014</v>
      </c>
      <c r="F18" s="8">
        <v>43649</v>
      </c>
      <c r="G18" s="45" t="s">
        <v>4</v>
      </c>
      <c r="H18" s="82">
        <v>0.89359999999999995</v>
      </c>
      <c r="I18" s="82"/>
      <c r="J18" s="45">
        <v>49</v>
      </c>
      <c r="K18" s="87">
        <f t="shared" si="1"/>
        <v>2959.7815931965506</v>
      </c>
      <c r="L18" s="88"/>
      <c r="M18" s="6">
        <f>IF(J18="","",(K18/J18)/LOOKUP(RIGHT($D$2,3),定数!$A$6:$A$13,定数!$B$6:$B$13))</f>
        <v>0.54912459985093709</v>
      </c>
      <c r="N18" s="45">
        <v>2014</v>
      </c>
      <c r="O18" s="8">
        <v>43664</v>
      </c>
      <c r="P18" s="82">
        <v>0.89980000000000004</v>
      </c>
      <c r="Q18" s="82"/>
      <c r="R18" s="83">
        <f>IF(P18="","",T18*M18*LOOKUP(RIGHT($D$2,3),定数!$A$6:$A$13,定数!$B$6:$B$13))</f>
        <v>3745.0297709834476</v>
      </c>
      <c r="S18" s="83"/>
      <c r="T18" s="84">
        <f t="shared" si="4"/>
        <v>62.000000000000945</v>
      </c>
      <c r="U18" s="84"/>
      <c r="V18" s="22">
        <f t="shared" si="2"/>
        <v>2</v>
      </c>
      <c r="W18">
        <f t="shared" si="3"/>
        <v>0</v>
      </c>
      <c r="X18" s="41">
        <f t="shared" si="5"/>
        <v>104612.88472069074</v>
      </c>
      <c r="Y18" s="42">
        <f t="shared" si="6"/>
        <v>5.690979936841567E-2</v>
      </c>
    </row>
    <row r="19" spans="2:25" x14ac:dyDescent="0.15">
      <c r="B19" s="40">
        <v>11</v>
      </c>
      <c r="C19" s="81">
        <f t="shared" si="0"/>
        <v>102404.41621086847</v>
      </c>
      <c r="D19" s="81"/>
      <c r="E19" s="45">
        <v>2014</v>
      </c>
      <c r="F19" s="8">
        <v>43734</v>
      </c>
      <c r="G19" s="45" t="s">
        <v>4</v>
      </c>
      <c r="H19" s="82">
        <v>0.94950000000000001</v>
      </c>
      <c r="I19" s="82"/>
      <c r="J19" s="45">
        <v>35</v>
      </c>
      <c r="K19" s="87">
        <f t="shared" si="1"/>
        <v>3072.1324863260538</v>
      </c>
      <c r="L19" s="88"/>
      <c r="M19" s="6">
        <f>IF(J19="","",(K19/J19)/LOOKUP(RIGHT($D$2,3),定数!$A$6:$A$13,定数!$B$6:$B$13))</f>
        <v>0.79795648995481916</v>
      </c>
      <c r="N19" s="45">
        <v>2014</v>
      </c>
      <c r="O19" s="8">
        <v>43738</v>
      </c>
      <c r="P19" s="82">
        <v>0.95389999999999997</v>
      </c>
      <c r="Q19" s="82"/>
      <c r="R19" s="83">
        <f>IF(P19="","",T19*M19*LOOKUP(RIGHT($D$2,3),定数!$A$6:$A$13,定数!$B$6:$B$13))</f>
        <v>3862.1094113812892</v>
      </c>
      <c r="S19" s="83"/>
      <c r="T19" s="84">
        <f t="shared" si="4"/>
        <v>43.999999999999595</v>
      </c>
      <c r="U19" s="84"/>
      <c r="V19" s="22">
        <f t="shared" si="2"/>
        <v>3</v>
      </c>
      <c r="W19">
        <f t="shared" si="3"/>
        <v>0</v>
      </c>
      <c r="X19" s="41">
        <f t="shared" si="5"/>
        <v>104612.88472069074</v>
      </c>
      <c r="Y19" s="42">
        <f t="shared" si="6"/>
        <v>2.1110865221991792E-2</v>
      </c>
    </row>
    <row r="20" spans="2:25" x14ac:dyDescent="0.15">
      <c r="B20" s="40">
        <v>12</v>
      </c>
      <c r="C20" s="81">
        <f t="shared" si="0"/>
        <v>106266.52562224976</v>
      </c>
      <c r="D20" s="81"/>
      <c r="E20" s="45">
        <v>2014</v>
      </c>
      <c r="F20" s="8">
        <v>43822</v>
      </c>
      <c r="G20" s="45" t="s">
        <v>4</v>
      </c>
      <c r="H20" s="85">
        <v>0.98719999999999997</v>
      </c>
      <c r="I20" s="86"/>
      <c r="J20" s="45">
        <v>46</v>
      </c>
      <c r="K20" s="87">
        <f t="shared" si="1"/>
        <v>3187.9957686674925</v>
      </c>
      <c r="L20" s="88"/>
      <c r="M20" s="6">
        <f>IF(J20="","",(K20/J20)/LOOKUP(RIGHT($D$2,3),定数!$A$6:$A$13,定数!$B$6:$B$13))</f>
        <v>0.63003868945997876</v>
      </c>
      <c r="N20" s="45">
        <v>2014</v>
      </c>
      <c r="O20" s="8">
        <v>43830</v>
      </c>
      <c r="P20" s="85">
        <v>0.99309999999999998</v>
      </c>
      <c r="Q20" s="86"/>
      <c r="R20" s="83">
        <f>IF(P20="","",T20*M20*LOOKUP(RIGHT($D$2,3),定数!$A$6:$A$13,定数!$B$6:$B$13))</f>
        <v>4088.9510945952734</v>
      </c>
      <c r="S20" s="83"/>
      <c r="T20" s="84">
        <f t="shared" si="4"/>
        <v>59.000000000000163</v>
      </c>
      <c r="U20" s="84"/>
      <c r="V20" s="22">
        <f t="shared" si="2"/>
        <v>4</v>
      </c>
      <c r="W20">
        <f t="shared" si="3"/>
        <v>0</v>
      </c>
      <c r="X20" s="41">
        <f t="shared" si="5"/>
        <v>106266.52562224976</v>
      </c>
      <c r="Y20" s="42">
        <f t="shared" si="6"/>
        <v>0</v>
      </c>
    </row>
    <row r="21" spans="2:25" x14ac:dyDescent="0.15">
      <c r="B21" s="40">
        <v>13</v>
      </c>
      <c r="C21" s="81">
        <f t="shared" si="0"/>
        <v>110355.47671684503</v>
      </c>
      <c r="D21" s="81"/>
      <c r="E21" s="45">
        <v>2015</v>
      </c>
      <c r="F21" s="8">
        <v>43492</v>
      </c>
      <c r="G21" s="45" t="s">
        <v>4</v>
      </c>
      <c r="H21" s="85">
        <v>0.90580000000000005</v>
      </c>
      <c r="I21" s="86"/>
      <c r="J21" s="45">
        <v>125</v>
      </c>
      <c r="K21" s="87">
        <f t="shared" si="1"/>
        <v>3310.664301505351</v>
      </c>
      <c r="L21" s="88"/>
      <c r="M21" s="6">
        <f>IF(J21="","",(K21/J21)/LOOKUP(RIGHT($D$2,3),定数!$A$6:$A$13,定数!$B$6:$B$13))</f>
        <v>0.24077558556402553</v>
      </c>
      <c r="N21" s="45">
        <v>2015</v>
      </c>
      <c r="O21" s="8">
        <v>43494</v>
      </c>
      <c r="P21" s="85">
        <v>0.92169999999999996</v>
      </c>
      <c r="Q21" s="86"/>
      <c r="R21" s="83">
        <f>IF(P21="","",T21*M21*LOOKUP(RIGHT($D$2,3),定数!$A$6:$A$13,定数!$B$6:$B$13))</f>
        <v>4211.1649915147846</v>
      </c>
      <c r="S21" s="83"/>
      <c r="T21" s="84">
        <f t="shared" si="4"/>
        <v>158.99999999999915</v>
      </c>
      <c r="U21" s="84"/>
      <c r="V21" s="22">
        <f t="shared" si="2"/>
        <v>5</v>
      </c>
      <c r="W21">
        <f t="shared" si="3"/>
        <v>0</v>
      </c>
      <c r="X21" s="41">
        <f t="shared" si="5"/>
        <v>110355.47671684503</v>
      </c>
      <c r="Y21" s="42">
        <f t="shared" si="6"/>
        <v>0</v>
      </c>
    </row>
    <row r="22" spans="2:25" x14ac:dyDescent="0.15">
      <c r="B22" s="40">
        <v>14</v>
      </c>
      <c r="C22" s="81">
        <f t="shared" si="0"/>
        <v>114566.64170835982</v>
      </c>
      <c r="D22" s="81"/>
      <c r="E22" s="45">
        <v>2015</v>
      </c>
      <c r="F22" s="8">
        <v>43563</v>
      </c>
      <c r="G22" s="45" t="s">
        <v>4</v>
      </c>
      <c r="H22" s="85">
        <v>0.96719999999999995</v>
      </c>
      <c r="I22" s="86"/>
      <c r="J22" s="45">
        <v>74</v>
      </c>
      <c r="K22" s="87">
        <f t="shared" si="1"/>
        <v>3436.9992512507947</v>
      </c>
      <c r="L22" s="88"/>
      <c r="M22" s="6">
        <f>IF(J22="","",(K22/J22)/LOOKUP(RIGHT($D$2,3),定数!$A$6:$A$13,定数!$B$6:$B$13))</f>
        <v>0.42223578025194036</v>
      </c>
      <c r="N22" s="45">
        <v>2015</v>
      </c>
      <c r="O22" s="8">
        <v>43564</v>
      </c>
      <c r="P22" s="85">
        <v>0.97650000000000003</v>
      </c>
      <c r="Q22" s="86"/>
      <c r="R22" s="83">
        <f>IF(P22="","",T22*M22*LOOKUP(RIGHT($D$2,3),定数!$A$6:$A$13,定数!$B$6:$B$13))</f>
        <v>4319.4720319773896</v>
      </c>
      <c r="S22" s="83"/>
      <c r="T22" s="84">
        <f t="shared" si="4"/>
        <v>93.000000000000853</v>
      </c>
      <c r="U22" s="84"/>
      <c r="V22" s="22">
        <f t="shared" si="2"/>
        <v>6</v>
      </c>
      <c r="W22">
        <f t="shared" si="3"/>
        <v>0</v>
      </c>
      <c r="X22" s="41">
        <f t="shared" si="5"/>
        <v>114566.64170835982</v>
      </c>
      <c r="Y22" s="42">
        <f t="shared" si="6"/>
        <v>0</v>
      </c>
    </row>
    <row r="23" spans="2:25" x14ac:dyDescent="0.15">
      <c r="B23" s="40">
        <v>15</v>
      </c>
      <c r="C23" s="81">
        <f t="shared" si="0"/>
        <v>118886.11374033721</v>
      </c>
      <c r="D23" s="81"/>
      <c r="E23" s="45">
        <v>2015</v>
      </c>
      <c r="F23" s="8">
        <v>43568</v>
      </c>
      <c r="G23" s="45" t="s">
        <v>4</v>
      </c>
      <c r="H23" s="85">
        <v>0.98140000000000005</v>
      </c>
      <c r="I23" s="86"/>
      <c r="J23" s="45">
        <v>35</v>
      </c>
      <c r="K23" s="87">
        <f t="shared" si="1"/>
        <v>3566.5834122101164</v>
      </c>
      <c r="L23" s="88"/>
      <c r="M23" s="6">
        <f>IF(J23="","",(K23/J23)/LOOKUP(RIGHT($D$2,3),定数!$A$6:$A$13,定数!$B$6:$B$13))</f>
        <v>0.92638530187275747</v>
      </c>
      <c r="N23" s="45">
        <v>2015</v>
      </c>
      <c r="O23" s="8">
        <v>43568</v>
      </c>
      <c r="P23" s="85">
        <v>0.98580000000000001</v>
      </c>
      <c r="Q23" s="86"/>
      <c r="R23" s="83">
        <f>IF(P23="","",T23*M23*LOOKUP(RIGHT($D$2,3),定数!$A$6:$A$13,定数!$B$6:$B$13))</f>
        <v>4483.704861064105</v>
      </c>
      <c r="S23" s="83"/>
      <c r="T23" s="84">
        <f t="shared" si="4"/>
        <v>43.999999999999595</v>
      </c>
      <c r="U23" s="84"/>
      <c r="V23" t="str">
        <f t="shared" ref="V23:W74" si="7">IF(S23&lt;&gt;"",IF(S23&lt;0,1+V22,0),"")</f>
        <v/>
      </c>
      <c r="W23">
        <f t="shared" si="3"/>
        <v>0</v>
      </c>
      <c r="X23" s="41">
        <f t="shared" si="5"/>
        <v>118886.11374033721</v>
      </c>
      <c r="Y23" s="42">
        <f t="shared" si="6"/>
        <v>0</v>
      </c>
    </row>
    <row r="24" spans="2:25" x14ac:dyDescent="0.15">
      <c r="B24" s="40">
        <v>16</v>
      </c>
      <c r="C24" s="81">
        <f t="shared" si="0"/>
        <v>123369.81860140132</v>
      </c>
      <c r="D24" s="81"/>
      <c r="E24" s="45">
        <v>2015</v>
      </c>
      <c r="F24" s="8">
        <v>43759</v>
      </c>
      <c r="G24" s="45" t="s">
        <v>4</v>
      </c>
      <c r="H24" s="85">
        <v>0.96099999999999997</v>
      </c>
      <c r="I24" s="86"/>
      <c r="J24" s="45">
        <v>82</v>
      </c>
      <c r="K24" s="87">
        <f t="shared" si="1"/>
        <v>3701.0945580420394</v>
      </c>
      <c r="L24" s="88"/>
      <c r="M24" s="6">
        <f>IF(J24="","",(K24/J24)/LOOKUP(RIGHT($D$2,3),定数!$A$6:$A$13,定数!$B$6:$B$13))</f>
        <v>0.41032090443925046</v>
      </c>
      <c r="N24" s="45">
        <v>2015</v>
      </c>
      <c r="O24" s="8">
        <v>43760</v>
      </c>
      <c r="P24" s="85">
        <v>0.97130000000000005</v>
      </c>
      <c r="Q24" s="86"/>
      <c r="R24" s="83">
        <f>IF(P24="","",T24*M24*LOOKUP(RIGHT($D$2,3),定数!$A$6:$A$13,定数!$B$6:$B$13))</f>
        <v>4648.935847296746</v>
      </c>
      <c r="S24" s="83"/>
      <c r="T24" s="84">
        <f t="shared" si="4"/>
        <v>103.00000000000087</v>
      </c>
      <c r="U24" s="84"/>
      <c r="V24" t="str">
        <f t="shared" si="7"/>
        <v/>
      </c>
      <c r="W24">
        <f t="shared" si="3"/>
        <v>0</v>
      </c>
      <c r="X24" s="41">
        <f t="shared" si="5"/>
        <v>123369.81860140132</v>
      </c>
      <c r="Y24" s="42">
        <f t="shared" si="6"/>
        <v>0</v>
      </c>
    </row>
    <row r="25" spans="2:25" x14ac:dyDescent="0.15">
      <c r="B25" s="40">
        <v>17</v>
      </c>
      <c r="C25" s="81">
        <f t="shared" si="0"/>
        <v>128018.75444869806</v>
      </c>
      <c r="D25" s="81"/>
      <c r="E25" s="45">
        <v>2015</v>
      </c>
      <c r="F25" s="8">
        <v>43773</v>
      </c>
      <c r="G25" s="45" t="s">
        <v>4</v>
      </c>
      <c r="H25" s="85">
        <v>0.995</v>
      </c>
      <c r="I25" s="86"/>
      <c r="J25" s="45">
        <v>66</v>
      </c>
      <c r="K25" s="87">
        <f t="shared" si="1"/>
        <v>3840.5626334609419</v>
      </c>
      <c r="L25" s="88"/>
      <c r="M25" s="6">
        <f>IF(J25="","",(K25/J25)/LOOKUP(RIGHT($D$2,3),定数!$A$6:$A$13,定数!$B$6:$B$13))</f>
        <v>0.52900311755660356</v>
      </c>
      <c r="N25" s="45">
        <v>2015</v>
      </c>
      <c r="O25" s="8">
        <v>43775</v>
      </c>
      <c r="P25" s="85">
        <v>1.0032000000000001</v>
      </c>
      <c r="Q25" s="86"/>
      <c r="R25" s="83">
        <f>IF(P25="","",T25*M25*LOOKUP(RIGHT($D$2,3),定数!$A$6:$A$13,定数!$B$6:$B$13))</f>
        <v>4771.6081203606209</v>
      </c>
      <c r="S25" s="83"/>
      <c r="T25" s="84">
        <f t="shared" si="4"/>
        <v>82.000000000000966</v>
      </c>
      <c r="U25" s="84"/>
      <c r="V25" t="str">
        <f t="shared" si="7"/>
        <v/>
      </c>
      <c r="W25">
        <f t="shared" si="3"/>
        <v>0</v>
      </c>
      <c r="X25" s="41">
        <f t="shared" si="5"/>
        <v>128018.75444869806</v>
      </c>
      <c r="Y25" s="42">
        <f t="shared" si="6"/>
        <v>0</v>
      </c>
    </row>
    <row r="26" spans="2:25" x14ac:dyDescent="0.15">
      <c r="B26" s="40">
        <v>18</v>
      </c>
      <c r="C26" s="81">
        <f t="shared" si="0"/>
        <v>132790.36256905869</v>
      </c>
      <c r="D26" s="81"/>
      <c r="E26" s="45">
        <v>2015</v>
      </c>
      <c r="F26" s="8">
        <v>43775</v>
      </c>
      <c r="G26" s="45" t="s">
        <v>4</v>
      </c>
      <c r="H26" s="85">
        <v>1.0065</v>
      </c>
      <c r="I26" s="86"/>
      <c r="J26" s="45">
        <v>121</v>
      </c>
      <c r="K26" s="87">
        <f t="shared" si="1"/>
        <v>3983.7108770717605</v>
      </c>
      <c r="L26" s="88"/>
      <c r="M26" s="6">
        <f>IF(J26="","",(K26/J26)/LOOKUP(RIGHT($D$2,3),定数!$A$6:$A$13,定数!$B$6:$B$13))</f>
        <v>0.29930209444566191</v>
      </c>
      <c r="N26" s="45">
        <v>2015</v>
      </c>
      <c r="O26" s="8">
        <v>43788</v>
      </c>
      <c r="P26" s="85">
        <v>1.0218</v>
      </c>
      <c r="Q26" s="86"/>
      <c r="R26" s="83">
        <f>IF(P26="","",T26*M26*LOOKUP(RIGHT($D$2,3),定数!$A$6:$A$13,定数!$B$6:$B$13))</f>
        <v>5037.2542495205198</v>
      </c>
      <c r="S26" s="83"/>
      <c r="T26" s="84">
        <f t="shared" si="4"/>
        <v>153.00000000000091</v>
      </c>
      <c r="U26" s="84"/>
      <c r="V26" t="str">
        <f t="shared" si="7"/>
        <v/>
      </c>
      <c r="W26">
        <f t="shared" si="3"/>
        <v>0</v>
      </c>
      <c r="X26" s="41">
        <f t="shared" si="5"/>
        <v>132790.36256905869</v>
      </c>
      <c r="Y26" s="42">
        <f t="shared" si="6"/>
        <v>0</v>
      </c>
    </row>
    <row r="27" spans="2:25" x14ac:dyDescent="0.15">
      <c r="B27" s="40">
        <v>19</v>
      </c>
      <c r="C27" s="81">
        <f t="shared" si="0"/>
        <v>137827.6168185792</v>
      </c>
      <c r="D27" s="81"/>
      <c r="E27" s="45">
        <v>2015</v>
      </c>
      <c r="F27" s="8">
        <v>43779</v>
      </c>
      <c r="G27" s="45" t="s">
        <v>4</v>
      </c>
      <c r="H27" s="85">
        <v>1.0083</v>
      </c>
      <c r="I27" s="86"/>
      <c r="J27" s="45">
        <v>63</v>
      </c>
      <c r="K27" s="87">
        <f t="shared" si="1"/>
        <v>4134.8285045573757</v>
      </c>
      <c r="L27" s="88"/>
      <c r="M27" s="6">
        <f>IF(J27="","",(K27/J27)/LOOKUP(RIGHT($D$2,3),定数!$A$6:$A$13,定数!$B$6:$B$13))</f>
        <v>0.59665634986397909</v>
      </c>
      <c r="N27" s="45">
        <v>2015</v>
      </c>
      <c r="O27" s="8">
        <v>43781</v>
      </c>
      <c r="P27" s="85">
        <v>1.0018</v>
      </c>
      <c r="Q27" s="86"/>
      <c r="R27" s="83">
        <f>IF(P27="","",T27*M27*LOOKUP(RIGHT($D$2,3),定数!$A$6:$A$13,定数!$B$6:$B$13))</f>
        <v>-4266.0929015274178</v>
      </c>
      <c r="S27" s="83"/>
      <c r="T27" s="84">
        <f t="shared" si="4"/>
        <v>-64.999999999999503</v>
      </c>
      <c r="U27" s="84"/>
      <c r="V27" t="str">
        <f t="shared" si="7"/>
        <v/>
      </c>
      <c r="W27">
        <f t="shared" si="3"/>
        <v>1</v>
      </c>
      <c r="X27" s="41">
        <f t="shared" si="5"/>
        <v>137827.6168185792</v>
      </c>
      <c r="Y27" s="42">
        <f t="shared" si="6"/>
        <v>0</v>
      </c>
    </row>
    <row r="28" spans="2:25" x14ac:dyDescent="0.15">
      <c r="B28" s="40">
        <v>20</v>
      </c>
      <c r="C28" s="81">
        <f t="shared" si="0"/>
        <v>133561.52391705179</v>
      </c>
      <c r="D28" s="81"/>
      <c r="E28" s="45">
        <v>2015</v>
      </c>
      <c r="F28" s="8">
        <v>43787</v>
      </c>
      <c r="G28" s="45" t="s">
        <v>4</v>
      </c>
      <c r="H28" s="85">
        <v>1.0168999999999999</v>
      </c>
      <c r="I28" s="86"/>
      <c r="J28" s="45">
        <v>41</v>
      </c>
      <c r="K28" s="87">
        <f t="shared" si="1"/>
        <v>4006.8457175115536</v>
      </c>
      <c r="L28" s="88"/>
      <c r="M28" s="6">
        <f>IF(J28="","",(K28/J28)/LOOKUP(RIGHT($D$2,3),定数!$A$6:$A$13,定数!$B$6:$B$13))</f>
        <v>0.88843585754136445</v>
      </c>
      <c r="N28" s="45">
        <v>2015</v>
      </c>
      <c r="O28" s="8">
        <v>43789</v>
      </c>
      <c r="P28" s="85">
        <v>1.0125999999999999</v>
      </c>
      <c r="Q28" s="86"/>
      <c r="R28" s="83">
        <f>IF(P28="","",T28*M28*LOOKUP(RIGHT($D$2,3),定数!$A$6:$A$13,定数!$B$6:$B$13))</f>
        <v>-4202.3016061706248</v>
      </c>
      <c r="S28" s="83"/>
      <c r="T28" s="84">
        <f t="shared" si="4"/>
        <v>-42.999999999999702</v>
      </c>
      <c r="U28" s="84"/>
      <c r="V28" t="str">
        <f t="shared" si="7"/>
        <v/>
      </c>
      <c r="W28">
        <f t="shared" si="3"/>
        <v>2</v>
      </c>
      <c r="X28" s="41">
        <f t="shared" si="5"/>
        <v>137827.6168185792</v>
      </c>
      <c r="Y28" s="42">
        <f t="shared" si="6"/>
        <v>3.0952380952380731E-2</v>
      </c>
    </row>
    <row r="29" spans="2:25" x14ac:dyDescent="0.15">
      <c r="B29" s="40">
        <v>21</v>
      </c>
      <c r="C29" s="81">
        <f t="shared" si="0"/>
        <v>129359.22231088116</v>
      </c>
      <c r="D29" s="81"/>
      <c r="E29" s="45">
        <v>2015</v>
      </c>
      <c r="F29" s="8">
        <v>43813</v>
      </c>
      <c r="G29" s="45" t="s">
        <v>3</v>
      </c>
      <c r="H29" s="82">
        <v>0.98009999999999997</v>
      </c>
      <c r="I29" s="82"/>
      <c r="J29" s="45">
        <v>69</v>
      </c>
      <c r="K29" s="87">
        <f t="shared" si="1"/>
        <v>3880.7766693264348</v>
      </c>
      <c r="L29" s="88"/>
      <c r="M29" s="6">
        <f>IF(J29="","",(K29/J29)/LOOKUP(RIGHT($D$2,3),定数!$A$6:$A$13,定数!$B$6:$B$13))</f>
        <v>0.51130127395605207</v>
      </c>
      <c r="N29" s="45">
        <v>2015</v>
      </c>
      <c r="O29" s="8">
        <v>43814</v>
      </c>
      <c r="P29" s="82">
        <v>0.98719999999999997</v>
      </c>
      <c r="Q29" s="82"/>
      <c r="R29" s="83">
        <f>IF(P29="","",T29*M29*LOOKUP(RIGHT($D$2,3),定数!$A$6:$A$13,定数!$B$6:$B$13))</f>
        <v>-3993.2629495967644</v>
      </c>
      <c r="S29" s="83"/>
      <c r="T29" s="84">
        <f t="shared" si="4"/>
        <v>-70.999999999999957</v>
      </c>
      <c r="U29" s="84"/>
      <c r="V29" t="str">
        <f t="shared" si="7"/>
        <v/>
      </c>
      <c r="W29">
        <f t="shared" si="3"/>
        <v>3</v>
      </c>
      <c r="X29" s="41">
        <f t="shared" si="5"/>
        <v>137827.6168185792</v>
      </c>
      <c r="Y29" s="42">
        <f t="shared" si="6"/>
        <v>6.1441927990708023E-2</v>
      </c>
    </row>
    <row r="30" spans="2:25" x14ac:dyDescent="0.15">
      <c r="B30" s="40">
        <v>22</v>
      </c>
      <c r="C30" s="81">
        <f t="shared" si="0"/>
        <v>125365.95936128439</v>
      </c>
      <c r="D30" s="81"/>
      <c r="E30" s="45">
        <v>2016</v>
      </c>
      <c r="F30" s="8">
        <v>43469</v>
      </c>
      <c r="G30" s="45" t="s">
        <v>4</v>
      </c>
      <c r="H30" s="82">
        <v>1.0026999999999999</v>
      </c>
      <c r="I30" s="82"/>
      <c r="J30" s="45">
        <v>103</v>
      </c>
      <c r="K30" s="87">
        <f t="shared" si="1"/>
        <v>3760.9787808385317</v>
      </c>
      <c r="L30" s="88"/>
      <c r="M30" s="6">
        <f>IF(J30="","",(K30/J30)/LOOKUP(RIGHT($D$2,3),定数!$A$6:$A$13,定数!$B$6:$B$13))</f>
        <v>0.33194870086836115</v>
      </c>
      <c r="N30" s="45">
        <v>2016</v>
      </c>
      <c r="O30" s="8">
        <v>43473</v>
      </c>
      <c r="P30" s="82">
        <v>0.99219999999999997</v>
      </c>
      <c r="Q30" s="82"/>
      <c r="R30" s="83">
        <f>IF(P30="","",T30*M30*LOOKUP(RIGHT($D$2,3),定数!$A$6:$A$13,定数!$B$6:$B$13))</f>
        <v>-3834.0074950295543</v>
      </c>
      <c r="S30" s="83"/>
      <c r="T30" s="84">
        <f t="shared" si="4"/>
        <v>-104.99999999999955</v>
      </c>
      <c r="U30" s="84"/>
      <c r="V30" t="str">
        <f t="shared" si="7"/>
        <v/>
      </c>
      <c r="W30">
        <f t="shared" si="3"/>
        <v>4</v>
      </c>
      <c r="X30" s="41">
        <f t="shared" si="5"/>
        <v>137827.6168185792</v>
      </c>
      <c r="Y30" s="42">
        <f t="shared" si="6"/>
        <v>9.0414807604907943E-2</v>
      </c>
    </row>
    <row r="31" spans="2:25" x14ac:dyDescent="0.15">
      <c r="B31" s="40">
        <v>23</v>
      </c>
      <c r="C31" s="81">
        <f t="shared" si="0"/>
        <v>121531.95186625484</v>
      </c>
      <c r="D31" s="81"/>
      <c r="E31" s="45">
        <v>2016</v>
      </c>
      <c r="F31" s="8">
        <v>43477</v>
      </c>
      <c r="G31" s="45" t="s">
        <v>4</v>
      </c>
      <c r="H31" s="82">
        <v>1.0045999999999999</v>
      </c>
      <c r="I31" s="82"/>
      <c r="J31" s="45">
        <v>50</v>
      </c>
      <c r="K31" s="87">
        <f t="shared" si="1"/>
        <v>3645.958555987645</v>
      </c>
      <c r="L31" s="88"/>
      <c r="M31" s="6">
        <f>IF(J31="","",(K31/J31)/LOOKUP(RIGHT($D$2,3),定数!$A$6:$A$13,定数!$B$6:$B$13))</f>
        <v>0.66290155563411735</v>
      </c>
      <c r="N31" s="45">
        <v>2016</v>
      </c>
      <c r="O31" s="8">
        <v>43480</v>
      </c>
      <c r="P31" s="82">
        <v>0.99939999999999996</v>
      </c>
      <c r="Q31" s="82"/>
      <c r="R31" s="83">
        <f>IF(P31="","",T31*M31*LOOKUP(RIGHT($D$2,3),定数!$A$6:$A$13,定数!$B$6:$B$13))</f>
        <v>-3791.7968982271386</v>
      </c>
      <c r="S31" s="83"/>
      <c r="T31" s="84">
        <f t="shared" si="4"/>
        <v>-51.999999999999822</v>
      </c>
      <c r="U31" s="84"/>
      <c r="V31" t="str">
        <f t="shared" si="7"/>
        <v/>
      </c>
      <c r="W31">
        <f t="shared" si="3"/>
        <v>5</v>
      </c>
      <c r="X31" s="41">
        <f t="shared" si="5"/>
        <v>137827.6168185792</v>
      </c>
      <c r="Y31" s="42">
        <f t="shared" si="6"/>
        <v>0.11823221882864121</v>
      </c>
    </row>
    <row r="32" spans="2:25" x14ac:dyDescent="0.15">
      <c r="B32" s="40">
        <v>24</v>
      </c>
      <c r="C32" s="81">
        <f t="shared" si="0"/>
        <v>117740.15496802769</v>
      </c>
      <c r="D32" s="81"/>
      <c r="E32" s="45">
        <v>2016</v>
      </c>
      <c r="F32" s="8">
        <v>43601</v>
      </c>
      <c r="G32" s="45" t="s">
        <v>4</v>
      </c>
      <c r="H32" s="85">
        <v>0.97819999999999996</v>
      </c>
      <c r="I32" s="86"/>
      <c r="J32" s="45">
        <v>34</v>
      </c>
      <c r="K32" s="87">
        <f t="shared" si="1"/>
        <v>3532.2046490408306</v>
      </c>
      <c r="L32" s="88"/>
      <c r="M32" s="6">
        <f>IF(J32="","",(K32/J32)/LOOKUP(RIGHT($D$2,3),定数!$A$6:$A$13,定数!$B$6:$B$13))</f>
        <v>0.94443974573284251</v>
      </c>
      <c r="N32" s="45">
        <v>2016</v>
      </c>
      <c r="O32" s="8">
        <v>43603</v>
      </c>
      <c r="P32" s="85">
        <v>0.98250000000000004</v>
      </c>
      <c r="Q32" s="86"/>
      <c r="R32" s="83">
        <f>IF(P32="","",T32*M32*LOOKUP(RIGHT($D$2,3),定数!$A$6:$A$13,定数!$B$6:$B$13))</f>
        <v>4467.1999973164302</v>
      </c>
      <c r="S32" s="83"/>
      <c r="T32" s="84">
        <f t="shared" si="4"/>
        <v>43.000000000000817</v>
      </c>
      <c r="U32" s="84"/>
      <c r="V32" t="str">
        <f t="shared" si="7"/>
        <v/>
      </c>
      <c r="W32">
        <f t="shared" si="3"/>
        <v>0</v>
      </c>
      <c r="X32" s="41">
        <f t="shared" si="5"/>
        <v>137827.6168185792</v>
      </c>
      <c r="Y32" s="42">
        <f t="shared" si="6"/>
        <v>0.1457433736011875</v>
      </c>
    </row>
    <row r="33" spans="2:25" x14ac:dyDescent="0.15">
      <c r="B33" s="40">
        <v>25</v>
      </c>
      <c r="C33" s="81">
        <f t="shared" si="0"/>
        <v>122207.35496534413</v>
      </c>
      <c r="D33" s="81"/>
      <c r="E33" s="45">
        <v>2016</v>
      </c>
      <c r="F33" s="8">
        <v>43603</v>
      </c>
      <c r="G33" s="45" t="s">
        <v>4</v>
      </c>
      <c r="H33" s="85">
        <v>0.98080000000000001</v>
      </c>
      <c r="I33" s="86"/>
      <c r="J33" s="45">
        <v>57</v>
      </c>
      <c r="K33" s="87">
        <f t="shared" si="1"/>
        <v>3666.2206489603236</v>
      </c>
      <c r="L33" s="88"/>
      <c r="M33" s="6">
        <f>IF(J33="","",(K33/J33)/LOOKUP(RIGHT($D$2,3),定数!$A$6:$A$13,定数!$B$6:$B$13))</f>
        <v>0.58472418643705326</v>
      </c>
      <c r="N33" s="45">
        <v>2016</v>
      </c>
      <c r="O33" s="8">
        <v>43604</v>
      </c>
      <c r="P33" s="85">
        <v>0.98799999999999999</v>
      </c>
      <c r="Q33" s="86"/>
      <c r="R33" s="83">
        <f>IF(P33="","",T33*M33*LOOKUP(RIGHT($D$2,3),定数!$A$6:$A$13,定数!$B$6:$B$13))</f>
        <v>4631.0155565814521</v>
      </c>
      <c r="S33" s="83"/>
      <c r="T33" s="84">
        <f t="shared" si="4"/>
        <v>71.999999999999844</v>
      </c>
      <c r="U33" s="84"/>
      <c r="V33" t="str">
        <f t="shared" si="7"/>
        <v/>
      </c>
      <c r="W33">
        <f t="shared" si="3"/>
        <v>0</v>
      </c>
      <c r="X33" s="41">
        <f t="shared" si="5"/>
        <v>137827.6168185792</v>
      </c>
      <c r="Y33" s="42">
        <f t="shared" si="6"/>
        <v>0.11333187218782015</v>
      </c>
    </row>
    <row r="34" spans="2:25" x14ac:dyDescent="0.15">
      <c r="B34" s="40">
        <v>26</v>
      </c>
      <c r="C34" s="81">
        <f t="shared" si="0"/>
        <v>126838.37052192558</v>
      </c>
      <c r="D34" s="81"/>
      <c r="E34" s="45">
        <v>2016</v>
      </c>
      <c r="F34" s="8">
        <v>43643</v>
      </c>
      <c r="G34" s="45" t="s">
        <v>4</v>
      </c>
      <c r="H34" s="82">
        <v>0.9778</v>
      </c>
      <c r="I34" s="82"/>
      <c r="J34" s="45">
        <v>45</v>
      </c>
      <c r="K34" s="87">
        <f t="shared" si="1"/>
        <v>3805.1511156577671</v>
      </c>
      <c r="L34" s="88"/>
      <c r="M34" s="6">
        <f>IF(J34="","",(K34/J34)/LOOKUP(RIGHT($D$2,3),定数!$A$6:$A$13,定数!$B$6:$B$13))</f>
        <v>0.76871739710257925</v>
      </c>
      <c r="N34" s="45">
        <v>2016</v>
      </c>
      <c r="O34" s="8">
        <v>43647</v>
      </c>
      <c r="P34" s="82">
        <v>0.97309999999999997</v>
      </c>
      <c r="Q34" s="82"/>
      <c r="R34" s="83">
        <f>IF(P34="","",T34*M34*LOOKUP(RIGHT($D$2,3),定数!$A$6:$A$13,定数!$B$6:$B$13))</f>
        <v>-3974.2689430203668</v>
      </c>
      <c r="S34" s="83"/>
      <c r="T34" s="84">
        <f t="shared" si="4"/>
        <v>-47.000000000000377</v>
      </c>
      <c r="U34" s="84"/>
      <c r="V34" t="str">
        <f t="shared" si="7"/>
        <v/>
      </c>
      <c r="W34">
        <f t="shared" si="3"/>
        <v>1</v>
      </c>
      <c r="X34" s="41">
        <f t="shared" si="5"/>
        <v>137827.6168185792</v>
      </c>
      <c r="Y34" s="42">
        <f t="shared" si="6"/>
        <v>7.9731816818095602E-2</v>
      </c>
    </row>
    <row r="35" spans="2:25" x14ac:dyDescent="0.15">
      <c r="B35" s="40">
        <v>27</v>
      </c>
      <c r="C35" s="81">
        <f t="shared" si="0"/>
        <v>122864.10157890522</v>
      </c>
      <c r="D35" s="81"/>
      <c r="E35" s="45">
        <v>2016</v>
      </c>
      <c r="F35" s="8">
        <v>43770</v>
      </c>
      <c r="G35" s="45" t="s">
        <v>3</v>
      </c>
      <c r="H35" s="82">
        <v>0.9869</v>
      </c>
      <c r="I35" s="82"/>
      <c r="J35" s="45">
        <v>27</v>
      </c>
      <c r="K35" s="87">
        <f t="shared" si="1"/>
        <v>3685.9230473671564</v>
      </c>
      <c r="L35" s="88"/>
      <c r="M35" s="6">
        <f>IF(J35="","",(K35/J35)/LOOKUP(RIGHT($D$2,3),定数!$A$6:$A$13,定数!$B$6:$B$13))</f>
        <v>1.2410515311000525</v>
      </c>
      <c r="N35" s="45">
        <v>2016</v>
      </c>
      <c r="O35" s="8">
        <v>43770</v>
      </c>
      <c r="P35" s="82">
        <v>0.98350000000000004</v>
      </c>
      <c r="Q35" s="82"/>
      <c r="R35" s="83">
        <f>IF(P35="","",T35*M35*LOOKUP(RIGHT($D$2,3),定数!$A$6:$A$13,定数!$B$6:$B$13))</f>
        <v>4641.5327263141398</v>
      </c>
      <c r="S35" s="83"/>
      <c r="T35" s="84">
        <f t="shared" si="4"/>
        <v>33.999999999999588</v>
      </c>
      <c r="U35" s="84"/>
      <c r="V35" t="str">
        <f t="shared" si="7"/>
        <v/>
      </c>
      <c r="W35">
        <f t="shared" si="3"/>
        <v>0</v>
      </c>
      <c r="X35" s="41">
        <f t="shared" si="5"/>
        <v>137827.6168185792</v>
      </c>
      <c r="Y35" s="42">
        <f t="shared" si="6"/>
        <v>0.10856688655779545</v>
      </c>
    </row>
    <row r="36" spans="2:25" x14ac:dyDescent="0.15">
      <c r="B36" s="40">
        <v>28</v>
      </c>
      <c r="C36" s="81">
        <f t="shared" si="0"/>
        <v>127505.63430521936</v>
      </c>
      <c r="D36" s="81"/>
      <c r="E36" s="45">
        <v>2016</v>
      </c>
      <c r="F36" s="8">
        <v>43784</v>
      </c>
      <c r="G36" s="45" t="s">
        <v>4</v>
      </c>
      <c r="H36" s="82">
        <v>1.002</v>
      </c>
      <c r="I36" s="82"/>
      <c r="J36" s="45">
        <v>70</v>
      </c>
      <c r="K36" s="87">
        <f t="shared" si="1"/>
        <v>3825.1690291565806</v>
      </c>
      <c r="L36" s="88"/>
      <c r="M36" s="6">
        <f>IF(J36="","",(K36/J36)/LOOKUP(RIGHT($D$2,3),定数!$A$6:$A$13,定数!$B$6:$B$13))</f>
        <v>0.49677519859176372</v>
      </c>
      <c r="N36" s="45">
        <v>2016</v>
      </c>
      <c r="O36" s="8">
        <v>43791</v>
      </c>
      <c r="P36" s="82">
        <v>1.0106999999999999</v>
      </c>
      <c r="Q36" s="82"/>
      <c r="R36" s="83">
        <f>IF(P36="","",T36*M36*LOOKUP(RIGHT($D$2,3),定数!$A$6:$A$13,定数!$B$6:$B$13))</f>
        <v>4754.1386505231403</v>
      </c>
      <c r="S36" s="83"/>
      <c r="T36" s="84">
        <f>IF(P36="","",IF(G36="買",(P36-H36),(H36-P36))*IF(RIGHT($D$2,3)="JPY",100,10000))</f>
        <v>86.999999999999304</v>
      </c>
      <c r="U36" s="84"/>
      <c r="V36" t="str">
        <f t="shared" si="7"/>
        <v/>
      </c>
      <c r="W36">
        <f t="shared" si="3"/>
        <v>0</v>
      </c>
      <c r="X36" s="41">
        <f t="shared" si="5"/>
        <v>137827.6168185792</v>
      </c>
      <c r="Y36" s="42">
        <f t="shared" si="6"/>
        <v>7.4890524494423683E-2</v>
      </c>
    </row>
    <row r="37" spans="2:25" x14ac:dyDescent="0.15">
      <c r="B37" s="40">
        <v>29</v>
      </c>
      <c r="C37" s="81">
        <f t="shared" si="0"/>
        <v>132259.77295574249</v>
      </c>
      <c r="D37" s="81"/>
      <c r="E37" s="45">
        <v>2016</v>
      </c>
      <c r="F37" s="8">
        <v>43785</v>
      </c>
      <c r="G37" s="45" t="s">
        <v>4</v>
      </c>
      <c r="H37" s="82">
        <v>1.0029999999999999</v>
      </c>
      <c r="I37" s="82"/>
      <c r="J37" s="45">
        <v>46</v>
      </c>
      <c r="K37" s="87">
        <f t="shared" si="1"/>
        <v>3967.7931886722745</v>
      </c>
      <c r="L37" s="88"/>
      <c r="M37" s="6">
        <f>IF(J37="","",(K37/J37)/LOOKUP(RIGHT($D$2,3),定数!$A$6:$A$13,定数!$B$6:$B$13))</f>
        <v>0.78414885151625979</v>
      </c>
      <c r="N37" s="45">
        <v>2016</v>
      </c>
      <c r="O37" s="8">
        <v>43787</v>
      </c>
      <c r="P37" s="82">
        <v>1.0087999999999999</v>
      </c>
      <c r="Q37" s="82"/>
      <c r="R37" s="83">
        <f>IF(P37="","",T37*M37*LOOKUP(RIGHT($D$2,3),定数!$A$6:$A$13,定数!$B$6:$B$13))</f>
        <v>5002.8696726737608</v>
      </c>
      <c r="S37" s="83"/>
      <c r="T37" s="84">
        <f>IF(P37="","",IF(G37="買",(P37-H37),(H37-P37))*IF(RIGHT($D$2,3)="JPY",100,10000))</f>
        <v>58.00000000000027</v>
      </c>
      <c r="U37" s="84"/>
      <c r="V37" t="str">
        <f t="shared" si="7"/>
        <v/>
      </c>
      <c r="W37">
        <f t="shared" si="3"/>
        <v>0</v>
      </c>
      <c r="X37" s="41">
        <f t="shared" si="5"/>
        <v>137827.6168185792</v>
      </c>
      <c r="Y37" s="42">
        <f t="shared" si="6"/>
        <v>4.0397156907716059E-2</v>
      </c>
    </row>
    <row r="38" spans="2:25" x14ac:dyDescent="0.15">
      <c r="B38" s="40">
        <v>30</v>
      </c>
      <c r="C38" s="81">
        <f t="shared" si="0"/>
        <v>137262.64262841624</v>
      </c>
      <c r="D38" s="81"/>
      <c r="E38" s="45">
        <v>2017</v>
      </c>
      <c r="F38" s="8">
        <v>43694</v>
      </c>
      <c r="G38" s="45" t="s">
        <v>3</v>
      </c>
      <c r="H38" s="82">
        <v>0.96179999999999999</v>
      </c>
      <c r="I38" s="82"/>
      <c r="J38" s="45">
        <v>77</v>
      </c>
      <c r="K38" s="87">
        <f t="shared" si="1"/>
        <v>4117.879278852487</v>
      </c>
      <c r="L38" s="88"/>
      <c r="M38" s="6">
        <f>IF(J38="","",(K38/J38)/LOOKUP(RIGHT($D$2,3),定数!$A$6:$A$13,定数!$B$6:$B$13))</f>
        <v>0.4861722879400811</v>
      </c>
      <c r="N38" s="45">
        <v>2017</v>
      </c>
      <c r="O38" s="8">
        <v>43706</v>
      </c>
      <c r="P38" s="82">
        <v>0.95209999999999995</v>
      </c>
      <c r="Q38" s="82"/>
      <c r="R38" s="83">
        <f>IF(P38="","",T38*M38*LOOKUP(RIGHT($D$2,3),定数!$A$6:$A$13,定数!$B$6:$B$13))</f>
        <v>5187.4583123206885</v>
      </c>
      <c r="S38" s="83"/>
      <c r="T38" s="84">
        <f t="shared" si="4"/>
        <v>97.000000000000426</v>
      </c>
      <c r="U38" s="84"/>
      <c r="V38" t="str">
        <f t="shared" si="7"/>
        <v/>
      </c>
      <c r="W38">
        <f t="shared" si="3"/>
        <v>0</v>
      </c>
      <c r="X38" s="41">
        <f t="shared" si="5"/>
        <v>137827.6168185792</v>
      </c>
      <c r="Y38" s="42">
        <f t="shared" si="6"/>
        <v>4.0991363211817511E-3</v>
      </c>
    </row>
    <row r="39" spans="2:25" x14ac:dyDescent="0.15">
      <c r="B39" s="40">
        <v>31</v>
      </c>
      <c r="C39" s="81">
        <f t="shared" si="0"/>
        <v>142450.10094073694</v>
      </c>
      <c r="D39" s="81"/>
      <c r="E39" s="45">
        <v>2017</v>
      </c>
      <c r="F39" s="8">
        <v>43712</v>
      </c>
      <c r="G39" s="45" t="s">
        <v>3</v>
      </c>
      <c r="H39" s="82">
        <v>0.95520000000000005</v>
      </c>
      <c r="I39" s="82"/>
      <c r="J39" s="45">
        <v>58</v>
      </c>
      <c r="K39" s="87">
        <f t="shared" si="1"/>
        <v>4273.5030282221078</v>
      </c>
      <c r="L39" s="88"/>
      <c r="M39" s="6">
        <f>IF(J39="","",(K39/J39)/LOOKUP(RIGHT($D$2,3),定数!$A$6:$A$13,定数!$B$6:$B$13))</f>
        <v>0.66982806084986013</v>
      </c>
      <c r="N39" s="45">
        <v>2017</v>
      </c>
      <c r="O39" s="8">
        <v>43713</v>
      </c>
      <c r="P39" s="82">
        <v>0.96120000000000005</v>
      </c>
      <c r="Q39" s="82"/>
      <c r="R39" s="83">
        <f>IF(P39="","",T39*M39*LOOKUP(RIGHT($D$2,3),定数!$A$6:$A$13,定数!$B$6:$B$13))</f>
        <v>-4420.8652016090809</v>
      </c>
      <c r="S39" s="83"/>
      <c r="T39" s="84">
        <f t="shared" si="4"/>
        <v>-60.000000000000057</v>
      </c>
      <c r="U39" s="84"/>
      <c r="V39" t="str">
        <f t="shared" si="7"/>
        <v/>
      </c>
      <c r="W39">
        <f t="shared" si="3"/>
        <v>1</v>
      </c>
      <c r="X39" s="41">
        <f t="shared" si="5"/>
        <v>142450.10094073694</v>
      </c>
      <c r="Y39" s="42">
        <f t="shared" si="6"/>
        <v>0</v>
      </c>
    </row>
    <row r="40" spans="2:25" x14ac:dyDescent="0.15">
      <c r="B40" s="40">
        <v>32</v>
      </c>
      <c r="C40" s="81">
        <f t="shared" si="0"/>
        <v>138029.23573912785</v>
      </c>
      <c r="D40" s="81"/>
      <c r="E40" s="45">
        <v>2017</v>
      </c>
      <c r="F40" s="8">
        <v>43715</v>
      </c>
      <c r="G40" s="45" t="s">
        <v>3</v>
      </c>
      <c r="H40" s="82">
        <v>0.95130000000000003</v>
      </c>
      <c r="I40" s="82"/>
      <c r="J40" s="45">
        <v>53</v>
      </c>
      <c r="K40" s="87">
        <f t="shared" si="1"/>
        <v>4140.8770721738356</v>
      </c>
      <c r="L40" s="88"/>
      <c r="M40" s="6">
        <f>IF(J40="","",(K40/J40)/LOOKUP(RIGHT($D$2,3),定数!$A$6:$A$13,定数!$B$6:$B$13))</f>
        <v>0.71027050980683282</v>
      </c>
      <c r="N40" s="45">
        <v>2017</v>
      </c>
      <c r="O40" s="8">
        <v>43716</v>
      </c>
      <c r="P40" s="82">
        <v>0.9446</v>
      </c>
      <c r="Q40" s="82"/>
      <c r="R40" s="83">
        <f>IF(P40="","",T40*M40*LOOKUP(RIGHT($D$2,3),定数!$A$6:$A$13,定数!$B$6:$B$13))</f>
        <v>5234.6936572763889</v>
      </c>
      <c r="S40" s="83"/>
      <c r="T40" s="84">
        <f t="shared" si="4"/>
        <v>67.000000000000398</v>
      </c>
      <c r="U40" s="84"/>
      <c r="V40" t="str">
        <f t="shared" si="7"/>
        <v/>
      </c>
      <c r="W40">
        <f t="shared" si="3"/>
        <v>0</v>
      </c>
      <c r="X40" s="41">
        <f t="shared" si="5"/>
        <v>142450.10094073694</v>
      </c>
      <c r="Y40" s="42">
        <f t="shared" si="6"/>
        <v>3.1034482758620752E-2</v>
      </c>
    </row>
    <row r="41" spans="2:25" x14ac:dyDescent="0.15">
      <c r="B41" s="40">
        <v>33</v>
      </c>
      <c r="C41" s="81">
        <f t="shared" si="0"/>
        <v>143263.92939640424</v>
      </c>
      <c r="D41" s="81"/>
      <c r="E41" s="45">
        <v>2017</v>
      </c>
      <c r="F41" s="8">
        <v>43826</v>
      </c>
      <c r="G41" s="45" t="s">
        <v>3</v>
      </c>
      <c r="H41" s="82">
        <v>0.98619999999999997</v>
      </c>
      <c r="I41" s="82"/>
      <c r="J41" s="45">
        <v>36</v>
      </c>
      <c r="K41" s="87">
        <f t="shared" si="1"/>
        <v>4297.9178818921273</v>
      </c>
      <c r="L41" s="88"/>
      <c r="M41" s="6">
        <f>IF(J41="","",(K41/J41)/LOOKUP(RIGHT($D$2,3),定数!$A$6:$A$13,定数!$B$6:$B$13))</f>
        <v>1.085332798457608</v>
      </c>
      <c r="N41" s="45">
        <v>2017</v>
      </c>
      <c r="O41" s="8">
        <v>43827</v>
      </c>
      <c r="P41" s="82">
        <v>0.98170000000000002</v>
      </c>
      <c r="Q41" s="82"/>
      <c r="R41" s="83">
        <f>IF(P41="","",T41*M41*LOOKUP(RIGHT($D$2,3),定数!$A$6:$A$13,定数!$B$6:$B$13))</f>
        <v>5372.3973523650984</v>
      </c>
      <c r="S41" s="83"/>
      <c r="T41" s="84">
        <f t="shared" si="4"/>
        <v>44.999999999999488</v>
      </c>
      <c r="U41" s="84"/>
      <c r="V41" t="str">
        <f t="shared" si="7"/>
        <v/>
      </c>
      <c r="W41">
        <f t="shared" si="3"/>
        <v>0</v>
      </c>
      <c r="X41" s="41">
        <f t="shared" si="5"/>
        <v>143263.92939640424</v>
      </c>
      <c r="Y41" s="42">
        <f t="shared" si="6"/>
        <v>0</v>
      </c>
    </row>
    <row r="42" spans="2:25" x14ac:dyDescent="0.15">
      <c r="B42" s="40">
        <v>34</v>
      </c>
      <c r="C42" s="81">
        <f t="shared" si="0"/>
        <v>148636.32674876935</v>
      </c>
      <c r="D42" s="81"/>
      <c r="E42" s="45">
        <v>2018</v>
      </c>
      <c r="F42" s="8">
        <v>43476</v>
      </c>
      <c r="G42" s="45" t="s">
        <v>3</v>
      </c>
      <c r="H42" s="82">
        <v>0.97489999999999999</v>
      </c>
      <c r="I42" s="82"/>
      <c r="J42" s="45">
        <v>64</v>
      </c>
      <c r="K42" s="87">
        <f t="shared" si="1"/>
        <v>4459.0898024630806</v>
      </c>
      <c r="L42" s="88"/>
      <c r="M42" s="6">
        <f>IF(J42="","",(K42/J42)/LOOKUP(RIGHT($D$2,3),定数!$A$6:$A$13,定数!$B$6:$B$13))</f>
        <v>0.63339343784986935</v>
      </c>
      <c r="N42" s="45">
        <v>2018</v>
      </c>
      <c r="O42" s="8">
        <v>43478</v>
      </c>
      <c r="P42" s="82">
        <v>0.96679999999999999</v>
      </c>
      <c r="Q42" s="82"/>
      <c r="R42" s="83">
        <f>IF(P42="","",T42*M42*LOOKUP(RIGHT($D$2,3),定数!$A$6:$A$13,定数!$B$6:$B$13))</f>
        <v>5643.5355312423326</v>
      </c>
      <c r="S42" s="83"/>
      <c r="T42" s="84">
        <f t="shared" si="4"/>
        <v>80.999999999999957</v>
      </c>
      <c r="U42" s="84"/>
      <c r="V42" t="str">
        <f t="shared" si="7"/>
        <v/>
      </c>
      <c r="W42">
        <f t="shared" si="3"/>
        <v>0</v>
      </c>
      <c r="X42" s="41">
        <f t="shared" si="5"/>
        <v>148636.32674876935</v>
      </c>
      <c r="Y42" s="42">
        <f t="shared" si="6"/>
        <v>0</v>
      </c>
    </row>
    <row r="43" spans="2:25" x14ac:dyDescent="0.15">
      <c r="B43" s="40">
        <v>35</v>
      </c>
      <c r="C43" s="81">
        <f t="shared" si="0"/>
        <v>154279.86228001167</v>
      </c>
      <c r="D43" s="81"/>
      <c r="E43" s="45">
        <v>2018</v>
      </c>
      <c r="F43" s="8">
        <v>43477</v>
      </c>
      <c r="G43" s="45" t="s">
        <v>3</v>
      </c>
      <c r="H43" s="82">
        <v>0.97040000000000004</v>
      </c>
      <c r="I43" s="82"/>
      <c r="J43" s="45">
        <v>63</v>
      </c>
      <c r="K43" s="87">
        <f t="shared" si="1"/>
        <v>4628.3958684003501</v>
      </c>
      <c r="L43" s="88"/>
      <c r="M43" s="6">
        <f>IF(J43="","",(K43/J43)/LOOKUP(RIGHT($D$2,3),定数!$A$6:$A$13,定数!$B$6:$B$13))</f>
        <v>0.66787819168836227</v>
      </c>
      <c r="N43" s="45">
        <v>2018</v>
      </c>
      <c r="O43" s="8">
        <v>43480</v>
      </c>
      <c r="P43" s="82">
        <v>0.96240000000000003</v>
      </c>
      <c r="Q43" s="82"/>
      <c r="R43" s="83">
        <f>IF(P43="","",T43*M43*LOOKUP(RIGHT($D$2,3),定数!$A$6:$A$13,定数!$B$6:$B$13))</f>
        <v>5877.328086857593</v>
      </c>
      <c r="S43" s="83"/>
      <c r="T43" s="84">
        <f t="shared" si="4"/>
        <v>80.000000000000071</v>
      </c>
      <c r="U43" s="84"/>
      <c r="V43" t="str">
        <f t="shared" si="7"/>
        <v/>
      </c>
      <c r="W43">
        <f t="shared" si="3"/>
        <v>0</v>
      </c>
      <c r="X43" s="41">
        <f t="shared" si="5"/>
        <v>154279.86228001167</v>
      </c>
      <c r="Y43" s="42">
        <f t="shared" si="6"/>
        <v>0</v>
      </c>
    </row>
    <row r="44" spans="2:25" x14ac:dyDescent="0.15">
      <c r="B44" s="40">
        <v>36</v>
      </c>
      <c r="C44" s="81">
        <f t="shared" si="0"/>
        <v>160157.19036686927</v>
      </c>
      <c r="D44" s="81"/>
      <c r="E44" s="45">
        <v>2018</v>
      </c>
      <c r="F44" s="8">
        <v>43581</v>
      </c>
      <c r="G44" s="45" t="s">
        <v>4</v>
      </c>
      <c r="H44" s="82">
        <v>0.98870000000000002</v>
      </c>
      <c r="I44" s="82"/>
      <c r="J44" s="45">
        <v>70</v>
      </c>
      <c r="K44" s="87">
        <f t="shared" si="1"/>
        <v>4804.715711006078</v>
      </c>
      <c r="L44" s="88"/>
      <c r="M44" s="6">
        <f>IF(J44="","",(K44/J44)/LOOKUP(RIGHT($D$2,3),定数!$A$6:$A$13,定数!$B$6:$B$13))</f>
        <v>0.62398905337741273</v>
      </c>
      <c r="N44" s="45">
        <v>2018</v>
      </c>
      <c r="O44" s="8">
        <v>43587</v>
      </c>
      <c r="P44" s="82">
        <v>0.99750000000000005</v>
      </c>
      <c r="Q44" s="82"/>
      <c r="R44" s="83">
        <f>IF(P44="","",T44*M44*LOOKUP(RIGHT($D$2,3),定数!$A$6:$A$13,定数!$B$6:$B$13))</f>
        <v>6040.2140366933763</v>
      </c>
      <c r="S44" s="83"/>
      <c r="T44" s="84">
        <f t="shared" si="4"/>
        <v>88.000000000000298</v>
      </c>
      <c r="U44" s="84"/>
      <c r="V44" t="str">
        <f t="shared" si="7"/>
        <v/>
      </c>
      <c r="W44">
        <f t="shared" si="3"/>
        <v>0</v>
      </c>
      <c r="X44" s="41">
        <f t="shared" si="5"/>
        <v>160157.19036686927</v>
      </c>
      <c r="Y44" s="42">
        <f t="shared" si="6"/>
        <v>0</v>
      </c>
    </row>
    <row r="45" spans="2:25" x14ac:dyDescent="0.15">
      <c r="B45" s="40">
        <v>37</v>
      </c>
      <c r="C45" s="81">
        <f t="shared" si="0"/>
        <v>166197.40440356266</v>
      </c>
      <c r="D45" s="81"/>
      <c r="E45" s="45">
        <v>2018</v>
      </c>
      <c r="F45" s="8">
        <v>43737</v>
      </c>
      <c r="G45" s="45" t="s">
        <v>4</v>
      </c>
      <c r="H45" s="82">
        <v>0.98180000000000001</v>
      </c>
      <c r="I45" s="82"/>
      <c r="J45" s="45">
        <v>66</v>
      </c>
      <c r="K45" s="87">
        <f t="shared" si="1"/>
        <v>4985.9221321068799</v>
      </c>
      <c r="L45" s="88"/>
      <c r="M45" s="6">
        <f>IF(J45="","",(K45/J45)/LOOKUP(RIGHT($D$2,3),定数!$A$6:$A$13,定数!$B$6:$B$13))</f>
        <v>0.6867661338990193</v>
      </c>
      <c r="N45" s="45">
        <v>2018</v>
      </c>
      <c r="O45" s="8">
        <v>43742</v>
      </c>
      <c r="P45" s="82">
        <v>0.99019999999999997</v>
      </c>
      <c r="Q45" s="82"/>
      <c r="R45" s="83">
        <f>IF(P45="","",T45*M45*LOOKUP(RIGHT($D$2,3),定数!$A$6:$A$13,定数!$B$6:$B$13))</f>
        <v>6345.7190772269105</v>
      </c>
      <c r="S45" s="83"/>
      <c r="T45" s="84">
        <f t="shared" si="4"/>
        <v>83.999999999999631</v>
      </c>
      <c r="U45" s="84"/>
      <c r="V45" t="str">
        <f t="shared" si="7"/>
        <v/>
      </c>
      <c r="W45">
        <f t="shared" si="3"/>
        <v>0</v>
      </c>
      <c r="X45" s="41">
        <f t="shared" si="5"/>
        <v>166197.40440356266</v>
      </c>
      <c r="Y45" s="42">
        <f t="shared" si="6"/>
        <v>0</v>
      </c>
    </row>
    <row r="46" spans="2:25" x14ac:dyDescent="0.15">
      <c r="B46" s="40">
        <v>38</v>
      </c>
      <c r="C46" s="81">
        <f t="shared" si="0"/>
        <v>172543.12348078957</v>
      </c>
      <c r="D46" s="81"/>
      <c r="E46" s="45">
        <v>2018</v>
      </c>
      <c r="F46" s="8">
        <v>43741</v>
      </c>
      <c r="G46" s="45" t="s">
        <v>4</v>
      </c>
      <c r="H46" s="82">
        <v>0.98650000000000004</v>
      </c>
      <c r="I46" s="82"/>
      <c r="J46" s="45">
        <v>30</v>
      </c>
      <c r="K46" s="87">
        <f t="shared" si="1"/>
        <v>5176.2937044236869</v>
      </c>
      <c r="L46" s="88"/>
      <c r="M46" s="6">
        <f>IF(J46="","",(K46/J46)/LOOKUP(RIGHT($D$2,3),定数!$A$6:$A$13,定数!$B$6:$B$13))</f>
        <v>1.5685738498253599</v>
      </c>
      <c r="N46" s="45">
        <v>2018</v>
      </c>
      <c r="O46" s="8">
        <v>43742</v>
      </c>
      <c r="P46" s="82">
        <v>0.99029999999999996</v>
      </c>
      <c r="Q46" s="82"/>
      <c r="R46" s="83">
        <f>IF(P46="","",T46*M46*LOOKUP(RIGHT($D$2,3),定数!$A$6:$A$13,定数!$B$6:$B$13))</f>
        <v>6556.6386922698566</v>
      </c>
      <c r="S46" s="83"/>
      <c r="T46" s="84">
        <f t="shared" si="4"/>
        <v>37.999999999999147</v>
      </c>
      <c r="U46" s="84"/>
      <c r="V46" t="str">
        <f t="shared" si="7"/>
        <v/>
      </c>
      <c r="W46">
        <f t="shared" si="3"/>
        <v>0</v>
      </c>
      <c r="X46" s="41">
        <f t="shared" si="5"/>
        <v>172543.12348078957</v>
      </c>
      <c r="Y46" s="42">
        <f t="shared" si="6"/>
        <v>0</v>
      </c>
    </row>
    <row r="47" spans="2:25" x14ac:dyDescent="0.15">
      <c r="B47" s="40">
        <v>39</v>
      </c>
      <c r="C47" s="81">
        <f t="shared" si="0"/>
        <v>179099.76217305943</v>
      </c>
      <c r="D47" s="81"/>
      <c r="E47" s="45">
        <v>2019</v>
      </c>
      <c r="F47" s="8">
        <v>43474</v>
      </c>
      <c r="G47" s="45" t="s">
        <v>3</v>
      </c>
      <c r="H47" s="82">
        <v>0.97889999999999999</v>
      </c>
      <c r="I47" s="82"/>
      <c r="J47" s="45">
        <v>25</v>
      </c>
      <c r="K47" s="87">
        <f t="shared" si="1"/>
        <v>5372.9928651917826</v>
      </c>
      <c r="L47" s="88"/>
      <c r="M47" s="6">
        <f>IF(J47="","",(K47/J47)/LOOKUP(RIGHT($D$2,3),定数!$A$6:$A$13,定数!$B$6:$B$13))</f>
        <v>1.9538155873424663</v>
      </c>
      <c r="N47" s="45">
        <v>2019</v>
      </c>
      <c r="O47" s="8">
        <v>43474</v>
      </c>
      <c r="P47" s="82">
        <v>0.9758</v>
      </c>
      <c r="Q47" s="82"/>
      <c r="R47" s="83">
        <f>IF(P47="","",T47*M47*LOOKUP(RIGHT($D$2,3),定数!$A$6:$A$13,定数!$B$6:$B$13))</f>
        <v>6662.511152837792</v>
      </c>
      <c r="S47" s="83"/>
      <c r="T47" s="84">
        <f t="shared" si="4"/>
        <v>30.999999999999915</v>
      </c>
      <c r="U47" s="84"/>
      <c r="V47" t="str">
        <f t="shared" si="7"/>
        <v/>
      </c>
      <c r="W47">
        <f t="shared" si="3"/>
        <v>0</v>
      </c>
      <c r="X47" s="41">
        <f t="shared" si="5"/>
        <v>179099.76217305943</v>
      </c>
      <c r="Y47" s="42">
        <f t="shared" si="6"/>
        <v>0</v>
      </c>
    </row>
    <row r="48" spans="2:25" x14ac:dyDescent="0.15">
      <c r="B48" s="40">
        <v>40</v>
      </c>
      <c r="C48" s="81">
        <f t="shared" si="0"/>
        <v>185762.27332589723</v>
      </c>
      <c r="D48" s="81"/>
      <c r="E48" s="45">
        <v>2019</v>
      </c>
      <c r="F48" s="8">
        <v>43502</v>
      </c>
      <c r="G48" s="45" t="s">
        <v>4</v>
      </c>
      <c r="H48" s="82">
        <v>1.0013000000000001</v>
      </c>
      <c r="I48" s="82"/>
      <c r="J48" s="45">
        <v>27</v>
      </c>
      <c r="K48" s="87">
        <f t="shared" si="1"/>
        <v>5572.8681997769163</v>
      </c>
      <c r="L48" s="88"/>
      <c r="M48" s="6">
        <f>IF(J48="","",(K48/J48)/LOOKUP(RIGHT($D$2,3),定数!$A$6:$A$13,定数!$B$6:$B$13))</f>
        <v>1.8763865992514868</v>
      </c>
      <c r="N48" s="45">
        <v>2019</v>
      </c>
      <c r="O48" s="8">
        <v>43507</v>
      </c>
      <c r="P48" s="82">
        <v>1.0045999999999999</v>
      </c>
      <c r="Q48" s="82"/>
      <c r="R48" s="83">
        <f>IF(P48="","",T48*M48*LOOKUP(RIGHT($D$2,3),定数!$A$6:$A$13,定数!$B$6:$B$13))</f>
        <v>6811.283355282605</v>
      </c>
      <c r="S48" s="83"/>
      <c r="T48" s="84">
        <f t="shared" si="4"/>
        <v>32.999999999998586</v>
      </c>
      <c r="U48" s="84"/>
      <c r="V48" t="str">
        <f t="shared" si="7"/>
        <v/>
      </c>
      <c r="W48">
        <f t="shared" si="3"/>
        <v>0</v>
      </c>
      <c r="X48" s="41">
        <f t="shared" si="5"/>
        <v>185762.27332589723</v>
      </c>
      <c r="Y48" s="42">
        <f t="shared" si="6"/>
        <v>0</v>
      </c>
    </row>
    <row r="49" spans="2:25" x14ac:dyDescent="0.15">
      <c r="B49" s="40">
        <v>41</v>
      </c>
      <c r="C49" s="81">
        <f t="shared" si="0"/>
        <v>192573.55668117985</v>
      </c>
      <c r="D49" s="81"/>
      <c r="E49" s="45">
        <v>2019</v>
      </c>
      <c r="F49" s="8">
        <v>43502</v>
      </c>
      <c r="G49" s="45" t="s">
        <v>4</v>
      </c>
      <c r="H49" s="82">
        <v>1.0016</v>
      </c>
      <c r="I49" s="82"/>
      <c r="J49" s="45">
        <v>20</v>
      </c>
      <c r="K49" s="87">
        <f t="shared" si="1"/>
        <v>5777.2067004353949</v>
      </c>
      <c r="L49" s="88"/>
      <c r="M49" s="6">
        <f>IF(J49="","",(K49/J49)/LOOKUP(RIGHT($D$2,3),定数!$A$6:$A$13,定数!$B$6:$B$13))</f>
        <v>2.6260030456524524</v>
      </c>
      <c r="N49" s="45">
        <v>2019</v>
      </c>
      <c r="O49" s="8">
        <v>43507</v>
      </c>
      <c r="P49" s="82">
        <v>1.004</v>
      </c>
      <c r="Q49" s="82"/>
      <c r="R49" s="83">
        <f>IF(P49="","",T49*M49*LOOKUP(RIGHT($D$2,3),定数!$A$6:$A$13,定数!$B$6:$B$13))</f>
        <v>6932.6480405223519</v>
      </c>
      <c r="S49" s="83"/>
      <c r="T49" s="84">
        <f t="shared" si="4"/>
        <v>23.999999999999577</v>
      </c>
      <c r="U49" s="84"/>
      <c r="V49" t="str">
        <f t="shared" si="7"/>
        <v/>
      </c>
      <c r="W49">
        <f t="shared" si="3"/>
        <v>0</v>
      </c>
      <c r="X49" s="41">
        <f t="shared" si="5"/>
        <v>192573.55668117985</v>
      </c>
      <c r="Y49" s="42">
        <f t="shared" si="6"/>
        <v>0</v>
      </c>
    </row>
    <row r="50" spans="2:25" x14ac:dyDescent="0.15">
      <c r="B50" s="40">
        <v>42</v>
      </c>
      <c r="C50" s="81">
        <f t="shared" si="0"/>
        <v>199506.2047217022</v>
      </c>
      <c r="D50" s="81"/>
      <c r="E50" s="45">
        <v>2019</v>
      </c>
      <c r="F50" s="8">
        <v>43544</v>
      </c>
      <c r="G50" s="45" t="s">
        <v>3</v>
      </c>
      <c r="H50" s="82">
        <v>0.99760000000000004</v>
      </c>
      <c r="I50" s="82"/>
      <c r="J50" s="45">
        <v>31</v>
      </c>
      <c r="K50" s="87">
        <f t="shared" si="1"/>
        <v>5985.1861416510656</v>
      </c>
      <c r="L50" s="88"/>
      <c r="M50" s="6">
        <f>IF(J50="","",(K50/J50)/LOOKUP(RIGHT($D$2,3),定数!$A$6:$A$13,定数!$B$6:$B$13))</f>
        <v>1.7551865518038314</v>
      </c>
      <c r="N50" s="45">
        <v>2019</v>
      </c>
      <c r="O50" s="8">
        <v>43545</v>
      </c>
      <c r="P50" s="82">
        <v>0.99380000000000002</v>
      </c>
      <c r="Q50" s="82"/>
      <c r="R50" s="83">
        <f>IF(P50="","",T50*M50*LOOKUP(RIGHT($D$2,3),定数!$A$6:$A$13,定数!$B$6:$B$13))</f>
        <v>7336.679786540064</v>
      </c>
      <c r="S50" s="83"/>
      <c r="T50" s="84">
        <f t="shared" si="4"/>
        <v>38.000000000000256</v>
      </c>
      <c r="U50" s="84"/>
      <c r="V50" t="str">
        <f t="shared" si="7"/>
        <v/>
      </c>
      <c r="W50">
        <f t="shared" si="3"/>
        <v>0</v>
      </c>
      <c r="X50" s="41">
        <f t="shared" si="5"/>
        <v>199506.2047217022</v>
      </c>
      <c r="Y50" s="42">
        <f t="shared" si="6"/>
        <v>0</v>
      </c>
    </row>
    <row r="51" spans="2:25" x14ac:dyDescent="0.15">
      <c r="B51" s="40">
        <v>43</v>
      </c>
      <c r="C51" s="81">
        <f t="shared" si="0"/>
        <v>206842.88450824228</v>
      </c>
      <c r="D51" s="81"/>
      <c r="E51" s="45">
        <v>2019</v>
      </c>
      <c r="F51" s="8">
        <v>43608</v>
      </c>
      <c r="G51" s="45" t="s">
        <v>3</v>
      </c>
      <c r="H51" s="82">
        <v>1.0065999999999999</v>
      </c>
      <c r="I51" s="82"/>
      <c r="J51" s="45">
        <v>29</v>
      </c>
      <c r="K51" s="87">
        <f t="shared" si="1"/>
        <v>6205.2865352472681</v>
      </c>
      <c r="L51" s="88"/>
      <c r="M51" s="6">
        <f>IF(J51="","",(K51/J51)/LOOKUP(RIGHT($D$2,3),定数!$A$6:$A$13,定数!$B$6:$B$13))</f>
        <v>1.9452308887922469</v>
      </c>
      <c r="N51" s="45">
        <v>2019</v>
      </c>
      <c r="O51" s="8">
        <v>43608</v>
      </c>
      <c r="P51" s="82">
        <v>1.0029999999999999</v>
      </c>
      <c r="Q51" s="82"/>
      <c r="R51" s="83">
        <f>IF(P51="","",T51*M51*LOOKUP(RIGHT($D$2,3),定数!$A$6:$A$13,定数!$B$6:$B$13))</f>
        <v>7703.1143196174007</v>
      </c>
      <c r="S51" s="83"/>
      <c r="T51" s="84">
        <f t="shared" si="4"/>
        <v>36.000000000000476</v>
      </c>
      <c r="U51" s="84"/>
      <c r="V51" t="str">
        <f t="shared" si="7"/>
        <v/>
      </c>
      <c r="W51">
        <f t="shared" si="3"/>
        <v>0</v>
      </c>
      <c r="X51" s="41">
        <f t="shared" si="5"/>
        <v>206842.88450824228</v>
      </c>
      <c r="Y51" s="42">
        <f t="shared" si="6"/>
        <v>0</v>
      </c>
    </row>
    <row r="52" spans="2:25" x14ac:dyDescent="0.15">
      <c r="B52" s="40">
        <v>44</v>
      </c>
      <c r="C52" s="81">
        <f t="shared" si="0"/>
        <v>214545.99882785967</v>
      </c>
      <c r="D52" s="81"/>
      <c r="E52" s="45"/>
      <c r="F52" s="8"/>
      <c r="G52" s="45"/>
      <c r="H52" s="82"/>
      <c r="I52" s="82"/>
      <c r="J52" s="45"/>
      <c r="K52" s="87" t="str">
        <f t="shared" si="1"/>
        <v/>
      </c>
      <c r="L52" s="88"/>
      <c r="M52" s="6" t="str">
        <f>IF(J52="","",(K52/J52)/LOOKUP(RIGHT($D$2,3),定数!$A$6:$A$13,定数!$B$6:$B$13))</f>
        <v/>
      </c>
      <c r="N52" s="45"/>
      <c r="O52" s="8"/>
      <c r="P52" s="82"/>
      <c r="Q52" s="82"/>
      <c r="R52" s="83" t="str">
        <f>IF(P52="","",T52*M52*LOOKUP(RIGHT($D$2,3),定数!$A$6:$A$13,定数!$B$6:$B$13))</f>
        <v/>
      </c>
      <c r="S52" s="83"/>
      <c r="T52" s="84" t="str">
        <f t="shared" si="4"/>
        <v/>
      </c>
      <c r="U52" s="84"/>
      <c r="V52" t="str">
        <f t="shared" si="7"/>
        <v/>
      </c>
      <c r="W52" t="str">
        <f t="shared" si="3"/>
        <v/>
      </c>
      <c r="X52" s="41">
        <f t="shared" si="5"/>
        <v>214545.99882785967</v>
      </c>
      <c r="Y52" s="42">
        <f t="shared" si="6"/>
        <v>0</v>
      </c>
    </row>
    <row r="53" spans="2:25" x14ac:dyDescent="0.15">
      <c r="B53" s="40">
        <v>45</v>
      </c>
      <c r="C53" s="81" t="str">
        <f t="shared" si="0"/>
        <v/>
      </c>
      <c r="D53" s="81"/>
      <c r="E53" s="45"/>
      <c r="F53" s="8"/>
      <c r="G53" s="45"/>
      <c r="H53" s="82"/>
      <c r="I53" s="82"/>
      <c r="J53" s="45"/>
      <c r="K53" s="87" t="str">
        <f t="shared" si="1"/>
        <v/>
      </c>
      <c r="L53" s="88"/>
      <c r="M53" s="6" t="str">
        <f>IF(J53="","",(K53/J53)/LOOKUP(RIGHT($D$2,3),定数!$A$6:$A$13,定数!$B$6:$B$13))</f>
        <v/>
      </c>
      <c r="N53" s="45"/>
      <c r="O53" s="8"/>
      <c r="P53" s="82"/>
      <c r="Q53" s="82"/>
      <c r="R53" s="83" t="str">
        <f>IF(P53="","",T53*M53*LOOKUP(RIGHT($D$2,3),定数!$A$6:$A$13,定数!$B$6:$B$13))</f>
        <v/>
      </c>
      <c r="S53" s="83"/>
      <c r="T53" s="84" t="str">
        <f t="shared" si="4"/>
        <v/>
      </c>
      <c r="U53" s="84"/>
      <c r="V53" t="str">
        <f t="shared" si="7"/>
        <v/>
      </c>
      <c r="W53" t="str">
        <f t="shared" si="3"/>
        <v/>
      </c>
      <c r="X53" s="41" t="str">
        <f t="shared" si="5"/>
        <v/>
      </c>
      <c r="Y53" s="42" t="str">
        <f t="shared" si="6"/>
        <v/>
      </c>
    </row>
    <row r="54" spans="2:25" x14ac:dyDescent="0.15">
      <c r="B54" s="40">
        <v>46</v>
      </c>
      <c r="C54" s="81" t="str">
        <f t="shared" si="0"/>
        <v/>
      </c>
      <c r="D54" s="81"/>
      <c r="E54" s="45"/>
      <c r="F54" s="8"/>
      <c r="G54" s="45"/>
      <c r="H54" s="82"/>
      <c r="I54" s="82"/>
      <c r="J54" s="45"/>
      <c r="K54" s="87" t="str">
        <f t="shared" si="1"/>
        <v/>
      </c>
      <c r="L54" s="88"/>
      <c r="M54" s="6" t="str">
        <f>IF(J54="","",(K54/J54)/LOOKUP(RIGHT($D$2,3),定数!$A$6:$A$13,定数!$B$6:$B$13))</f>
        <v/>
      </c>
      <c r="N54" s="45"/>
      <c r="O54" s="8"/>
      <c r="P54" s="82"/>
      <c r="Q54" s="82"/>
      <c r="R54" s="83" t="str">
        <f>IF(P54="","",T54*M54*LOOKUP(RIGHT($D$2,3),定数!$A$6:$A$13,定数!$B$6:$B$13))</f>
        <v/>
      </c>
      <c r="S54" s="83"/>
      <c r="T54" s="84" t="str">
        <f t="shared" si="4"/>
        <v/>
      </c>
      <c r="U54" s="84"/>
      <c r="V54" t="str">
        <f t="shared" si="7"/>
        <v/>
      </c>
      <c r="W54" t="str">
        <f t="shared" si="3"/>
        <v/>
      </c>
      <c r="X54" s="41" t="str">
        <f t="shared" si="5"/>
        <v/>
      </c>
      <c r="Y54" s="42" t="str">
        <f t="shared" si="6"/>
        <v/>
      </c>
    </row>
    <row r="55" spans="2:25" x14ac:dyDescent="0.15">
      <c r="B55" s="40">
        <v>47</v>
      </c>
      <c r="C55" s="81" t="str">
        <f t="shared" si="0"/>
        <v/>
      </c>
      <c r="D55" s="81"/>
      <c r="E55" s="45"/>
      <c r="F55" s="8"/>
      <c r="G55" s="45"/>
      <c r="H55" s="82"/>
      <c r="I55" s="82"/>
      <c r="J55" s="45"/>
      <c r="K55" s="87" t="str">
        <f t="shared" si="1"/>
        <v/>
      </c>
      <c r="L55" s="88"/>
      <c r="M55" s="6" t="str">
        <f>IF(J55="","",(K55/J55)/LOOKUP(RIGHT($D$2,3),定数!$A$6:$A$13,定数!$B$6:$B$13))</f>
        <v/>
      </c>
      <c r="N55" s="45"/>
      <c r="O55" s="8"/>
      <c r="P55" s="82"/>
      <c r="Q55" s="82"/>
      <c r="R55" s="83" t="str">
        <f>IF(P55="","",T55*M55*LOOKUP(RIGHT($D$2,3),定数!$A$6:$A$13,定数!$B$6:$B$13))</f>
        <v/>
      </c>
      <c r="S55" s="83"/>
      <c r="T55" s="84" t="str">
        <f t="shared" si="4"/>
        <v/>
      </c>
      <c r="U55" s="84"/>
      <c r="V55" t="str">
        <f t="shared" si="7"/>
        <v/>
      </c>
      <c r="W55" t="str">
        <f t="shared" si="3"/>
        <v/>
      </c>
      <c r="X55" s="41" t="str">
        <f t="shared" si="5"/>
        <v/>
      </c>
      <c r="Y55" s="42" t="str">
        <f t="shared" si="6"/>
        <v/>
      </c>
    </row>
    <row r="56" spans="2:25" x14ac:dyDescent="0.15">
      <c r="B56" s="40">
        <v>48</v>
      </c>
      <c r="C56" s="81" t="str">
        <f t="shared" si="0"/>
        <v/>
      </c>
      <c r="D56" s="81"/>
      <c r="E56" s="45"/>
      <c r="F56" s="8"/>
      <c r="G56" s="45"/>
      <c r="H56" s="82"/>
      <c r="I56" s="82"/>
      <c r="J56" s="45"/>
      <c r="K56" s="87" t="str">
        <f t="shared" si="1"/>
        <v/>
      </c>
      <c r="L56" s="88"/>
      <c r="M56" s="6" t="str">
        <f>IF(J56="","",(K56/J56)/LOOKUP(RIGHT($D$2,3),定数!$A$6:$A$13,定数!$B$6:$B$13))</f>
        <v/>
      </c>
      <c r="N56" s="45"/>
      <c r="O56" s="8"/>
      <c r="P56" s="82"/>
      <c r="Q56" s="82"/>
      <c r="R56" s="83" t="str">
        <f>IF(P56="","",T56*M56*LOOKUP(RIGHT($D$2,3),定数!$A$6:$A$13,定数!$B$6:$B$13))</f>
        <v/>
      </c>
      <c r="S56" s="83"/>
      <c r="T56" s="84" t="str">
        <f t="shared" si="4"/>
        <v/>
      </c>
      <c r="U56" s="84"/>
      <c r="V56" t="str">
        <f t="shared" si="7"/>
        <v/>
      </c>
      <c r="W56" t="str">
        <f t="shared" si="3"/>
        <v/>
      </c>
      <c r="X56" s="41" t="str">
        <f t="shared" si="5"/>
        <v/>
      </c>
      <c r="Y56" s="42" t="str">
        <f t="shared" si="6"/>
        <v/>
      </c>
    </row>
    <row r="57" spans="2:25" x14ac:dyDescent="0.15">
      <c r="B57" s="40">
        <v>49</v>
      </c>
      <c r="C57" s="81" t="str">
        <f t="shared" si="0"/>
        <v/>
      </c>
      <c r="D57" s="81"/>
      <c r="E57" s="45"/>
      <c r="F57" s="8"/>
      <c r="G57" s="45"/>
      <c r="H57" s="82"/>
      <c r="I57" s="82"/>
      <c r="J57" s="45"/>
      <c r="K57" s="87" t="str">
        <f t="shared" si="1"/>
        <v/>
      </c>
      <c r="L57" s="88"/>
      <c r="M57" s="6" t="str">
        <f>IF(J57="","",(K57/J57)/LOOKUP(RIGHT($D$2,3),定数!$A$6:$A$13,定数!$B$6:$B$13))</f>
        <v/>
      </c>
      <c r="N57" s="45"/>
      <c r="O57" s="8"/>
      <c r="P57" s="82"/>
      <c r="Q57" s="82"/>
      <c r="R57" s="83" t="str">
        <f>IF(P57="","",T57*M57*LOOKUP(RIGHT($D$2,3),定数!$A$6:$A$13,定数!$B$6:$B$13))</f>
        <v/>
      </c>
      <c r="S57" s="83"/>
      <c r="T57" s="84" t="str">
        <f t="shared" si="4"/>
        <v/>
      </c>
      <c r="U57" s="84"/>
      <c r="V57" t="str">
        <f t="shared" si="7"/>
        <v/>
      </c>
      <c r="W57" t="str">
        <f t="shared" si="3"/>
        <v/>
      </c>
      <c r="X57" s="41" t="str">
        <f t="shared" si="5"/>
        <v/>
      </c>
      <c r="Y57" s="42" t="str">
        <f t="shared" si="6"/>
        <v/>
      </c>
    </row>
    <row r="58" spans="2:25" x14ac:dyDescent="0.15">
      <c r="B58" s="40">
        <v>50</v>
      </c>
      <c r="C58" s="81" t="str">
        <f t="shared" si="0"/>
        <v/>
      </c>
      <c r="D58" s="81"/>
      <c r="E58" s="45"/>
      <c r="F58" s="8"/>
      <c r="G58" s="45"/>
      <c r="H58" s="82"/>
      <c r="I58" s="82"/>
      <c r="J58" s="45"/>
      <c r="K58" s="87" t="str">
        <f t="shared" si="1"/>
        <v/>
      </c>
      <c r="L58" s="88"/>
      <c r="M58" s="6" t="str">
        <f>IF(J58="","",(K58/J58)/LOOKUP(RIGHT($D$2,3),定数!$A$6:$A$13,定数!$B$6:$B$13))</f>
        <v/>
      </c>
      <c r="N58" s="45"/>
      <c r="O58" s="8"/>
      <c r="P58" s="82"/>
      <c r="Q58" s="82"/>
      <c r="R58" s="83" t="str">
        <f>IF(P58="","",T58*M58*LOOKUP(RIGHT($D$2,3),定数!$A$6:$A$13,定数!$B$6:$B$13))</f>
        <v/>
      </c>
      <c r="S58" s="83"/>
      <c r="T58" s="84" t="str">
        <f t="shared" si="4"/>
        <v/>
      </c>
      <c r="U58" s="84"/>
      <c r="V58" t="str">
        <f t="shared" si="7"/>
        <v/>
      </c>
      <c r="W58" t="str">
        <f t="shared" si="3"/>
        <v/>
      </c>
      <c r="X58" s="41" t="str">
        <f t="shared" si="5"/>
        <v/>
      </c>
      <c r="Y58" s="42" t="str">
        <f t="shared" si="6"/>
        <v/>
      </c>
    </row>
    <row r="59" spans="2:25" x14ac:dyDescent="0.15">
      <c r="B59" s="40">
        <v>51</v>
      </c>
      <c r="C59" s="81" t="str">
        <f t="shared" si="0"/>
        <v/>
      </c>
      <c r="D59" s="81"/>
      <c r="E59" s="45"/>
      <c r="F59" s="8"/>
      <c r="G59" s="45"/>
      <c r="H59" s="82"/>
      <c r="I59" s="82"/>
      <c r="J59" s="45"/>
      <c r="K59" s="87" t="str">
        <f t="shared" si="1"/>
        <v/>
      </c>
      <c r="L59" s="88"/>
      <c r="M59" s="6" t="str">
        <f>IF(J59="","",(K59/J59)/LOOKUP(RIGHT($D$2,3),定数!$A$6:$A$13,定数!$B$6:$B$13))</f>
        <v/>
      </c>
      <c r="N59" s="45"/>
      <c r="O59" s="8"/>
      <c r="P59" s="82"/>
      <c r="Q59" s="82"/>
      <c r="R59" s="83" t="str">
        <f>IF(P59="","",T59*M59*LOOKUP(RIGHT($D$2,3),定数!$A$6:$A$13,定数!$B$6:$B$13))</f>
        <v/>
      </c>
      <c r="S59" s="83"/>
      <c r="T59" s="84" t="str">
        <f t="shared" si="4"/>
        <v/>
      </c>
      <c r="U59" s="84"/>
      <c r="V59" t="str">
        <f t="shared" si="7"/>
        <v/>
      </c>
      <c r="W59" t="str">
        <f t="shared" si="3"/>
        <v/>
      </c>
      <c r="X59" s="41" t="str">
        <f t="shared" si="5"/>
        <v/>
      </c>
      <c r="Y59" s="42" t="str">
        <f t="shared" si="6"/>
        <v/>
      </c>
    </row>
    <row r="60" spans="2:25" x14ac:dyDescent="0.15">
      <c r="B60" s="40">
        <v>52</v>
      </c>
      <c r="C60" s="81" t="str">
        <f t="shared" si="0"/>
        <v/>
      </c>
      <c r="D60" s="81"/>
      <c r="E60" s="45"/>
      <c r="F60" s="8"/>
      <c r="G60" s="45"/>
      <c r="H60" s="82"/>
      <c r="I60" s="82"/>
      <c r="J60" s="45"/>
      <c r="K60" s="87" t="str">
        <f t="shared" si="1"/>
        <v/>
      </c>
      <c r="L60" s="88"/>
      <c r="M60" s="6" t="str">
        <f>IF(J60="","",(K60/J60)/LOOKUP(RIGHT($D$2,3),定数!$A$6:$A$13,定数!$B$6:$B$13))</f>
        <v/>
      </c>
      <c r="N60" s="45"/>
      <c r="O60" s="8"/>
      <c r="P60" s="82"/>
      <c r="Q60" s="82"/>
      <c r="R60" s="83" t="str">
        <f>IF(P60="","",T60*M60*LOOKUP(RIGHT($D$2,3),定数!$A$6:$A$13,定数!$B$6:$B$13))</f>
        <v/>
      </c>
      <c r="S60" s="83"/>
      <c r="T60" s="84" t="str">
        <f t="shared" si="4"/>
        <v/>
      </c>
      <c r="U60" s="84"/>
      <c r="V60" t="str">
        <f t="shared" si="7"/>
        <v/>
      </c>
      <c r="W60" t="str">
        <f t="shared" si="3"/>
        <v/>
      </c>
      <c r="X60" s="41" t="str">
        <f t="shared" si="5"/>
        <v/>
      </c>
      <c r="Y60" s="42" t="str">
        <f t="shared" si="6"/>
        <v/>
      </c>
    </row>
    <row r="61" spans="2:25" x14ac:dyDescent="0.15">
      <c r="B61" s="40">
        <v>53</v>
      </c>
      <c r="C61" s="81" t="str">
        <f t="shared" si="0"/>
        <v/>
      </c>
      <c r="D61" s="81"/>
      <c r="E61" s="45"/>
      <c r="F61" s="8"/>
      <c r="G61" s="45"/>
      <c r="H61" s="82"/>
      <c r="I61" s="82"/>
      <c r="J61" s="45"/>
      <c r="K61" s="87" t="str">
        <f t="shared" si="1"/>
        <v/>
      </c>
      <c r="L61" s="88"/>
      <c r="M61" s="6" t="str">
        <f>IF(J61="","",(K61/J61)/LOOKUP(RIGHT($D$2,3),定数!$A$6:$A$13,定数!$B$6:$B$13))</f>
        <v/>
      </c>
      <c r="N61" s="45"/>
      <c r="O61" s="8"/>
      <c r="P61" s="82"/>
      <c r="Q61" s="82"/>
      <c r="R61" s="83" t="str">
        <f>IF(P61="","",T61*M61*LOOKUP(RIGHT($D$2,3),定数!$A$6:$A$13,定数!$B$6:$B$13))</f>
        <v/>
      </c>
      <c r="S61" s="83"/>
      <c r="T61" s="84" t="str">
        <f t="shared" si="4"/>
        <v/>
      </c>
      <c r="U61" s="84"/>
      <c r="V61" t="str">
        <f t="shared" si="7"/>
        <v/>
      </c>
      <c r="W61" t="str">
        <f t="shared" si="3"/>
        <v/>
      </c>
      <c r="X61" s="41" t="str">
        <f t="shared" si="5"/>
        <v/>
      </c>
      <c r="Y61" s="42" t="str">
        <f t="shared" si="6"/>
        <v/>
      </c>
    </row>
    <row r="62" spans="2:25" x14ac:dyDescent="0.15">
      <c r="B62" s="40">
        <v>54</v>
      </c>
      <c r="C62" s="81" t="str">
        <f t="shared" si="0"/>
        <v/>
      </c>
      <c r="D62" s="81"/>
      <c r="E62" s="45"/>
      <c r="F62" s="8"/>
      <c r="G62" s="45"/>
      <c r="H62" s="82"/>
      <c r="I62" s="82"/>
      <c r="J62" s="45"/>
      <c r="K62" s="87" t="str">
        <f t="shared" ref="K62" si="8">IF(J62="","",C62*0.03)</f>
        <v/>
      </c>
      <c r="L62" s="88"/>
      <c r="M62" s="6" t="str">
        <f>IF(J62="","",(K62/J62)/LOOKUP(RIGHT($D$2,3),定数!$A$6:$A$13,定数!$B$6:$B$13))</f>
        <v/>
      </c>
      <c r="N62" s="45"/>
      <c r="O62" s="8"/>
      <c r="P62" s="82"/>
      <c r="Q62" s="82"/>
      <c r="R62" s="83" t="str">
        <f>IF(P62="","",T62*M62*LOOKUP(RIGHT($D$2,3),定数!$A$6:$A$13,定数!$B$6:$B$13))</f>
        <v/>
      </c>
      <c r="S62" s="83"/>
      <c r="T62" s="84" t="str">
        <f t="shared" si="4"/>
        <v/>
      </c>
      <c r="U62" s="84"/>
      <c r="V62" t="str">
        <f t="shared" si="7"/>
        <v/>
      </c>
      <c r="W62" t="str">
        <f t="shared" si="3"/>
        <v/>
      </c>
      <c r="X62" s="41" t="str">
        <f t="shared" si="5"/>
        <v/>
      </c>
      <c r="Y62" s="42" t="str">
        <f t="shared" si="6"/>
        <v/>
      </c>
    </row>
    <row r="63" spans="2:25" x14ac:dyDescent="0.15">
      <c r="B63" s="40">
        <v>55</v>
      </c>
      <c r="C63" s="81" t="str">
        <f t="shared" si="0"/>
        <v/>
      </c>
      <c r="D63" s="81"/>
      <c r="E63" s="40"/>
      <c r="F63" s="8"/>
      <c r="G63" s="40"/>
      <c r="H63" s="82"/>
      <c r="I63" s="82"/>
      <c r="J63" s="40"/>
      <c r="K63" s="87" t="str">
        <f t="shared" ref="K63:K74" si="9">IF(J63="","",C63*0.03)</f>
        <v/>
      </c>
      <c r="L63" s="88"/>
      <c r="M63" s="6" t="str">
        <f>IF(J63="","",(K63/J63)/LOOKUP(RIGHT($D$2,3),定数!$A$6:$A$13,定数!$B$6:$B$13))</f>
        <v/>
      </c>
      <c r="N63" s="40"/>
      <c r="O63" s="8"/>
      <c r="P63" s="82"/>
      <c r="Q63" s="82"/>
      <c r="R63" s="83" t="str">
        <f>IF(P63="","",T63*M63*LOOKUP(RIGHT($D$2,3),定数!$A$6:$A$13,定数!$B$6:$B$13))</f>
        <v/>
      </c>
      <c r="S63" s="83"/>
      <c r="T63" s="84" t="str">
        <f t="shared" si="4"/>
        <v/>
      </c>
      <c r="U63" s="84"/>
      <c r="V63" t="str">
        <f t="shared" si="7"/>
        <v/>
      </c>
      <c r="W63" t="str">
        <f t="shared" si="3"/>
        <v/>
      </c>
      <c r="X63" s="41" t="str">
        <f t="shared" si="5"/>
        <v/>
      </c>
      <c r="Y63" s="42" t="str">
        <f t="shared" si="6"/>
        <v/>
      </c>
    </row>
    <row r="64" spans="2:25" x14ac:dyDescent="0.15">
      <c r="B64" s="40">
        <v>56</v>
      </c>
      <c r="C64" s="81" t="str">
        <f t="shared" si="0"/>
        <v/>
      </c>
      <c r="D64" s="81"/>
      <c r="E64" s="40"/>
      <c r="F64" s="8"/>
      <c r="G64" s="40"/>
      <c r="H64" s="82"/>
      <c r="I64" s="82"/>
      <c r="J64" s="40"/>
      <c r="K64" s="87" t="str">
        <f t="shared" si="9"/>
        <v/>
      </c>
      <c r="L64" s="88"/>
      <c r="M64" s="6" t="str">
        <f>IF(J64="","",(K64/J64)/LOOKUP(RIGHT($D$2,3),定数!$A$6:$A$13,定数!$B$6:$B$13))</f>
        <v/>
      </c>
      <c r="N64" s="40"/>
      <c r="O64" s="8"/>
      <c r="P64" s="82"/>
      <c r="Q64" s="82"/>
      <c r="R64" s="83" t="str">
        <f>IF(P64="","",T64*M64*LOOKUP(RIGHT($D$2,3),定数!$A$6:$A$13,定数!$B$6:$B$13))</f>
        <v/>
      </c>
      <c r="S64" s="83"/>
      <c r="T64" s="84" t="str">
        <f t="shared" si="4"/>
        <v/>
      </c>
      <c r="U64" s="84"/>
      <c r="V64" t="str">
        <f t="shared" si="7"/>
        <v/>
      </c>
      <c r="W64" t="str">
        <f t="shared" si="3"/>
        <v/>
      </c>
      <c r="X64" s="41" t="str">
        <f t="shared" si="5"/>
        <v/>
      </c>
      <c r="Y64" s="42" t="str">
        <f t="shared" si="6"/>
        <v/>
      </c>
    </row>
    <row r="65" spans="2:25" x14ac:dyDescent="0.15">
      <c r="B65" s="40">
        <v>57</v>
      </c>
      <c r="C65" s="81" t="str">
        <f t="shared" si="0"/>
        <v/>
      </c>
      <c r="D65" s="81"/>
      <c r="E65" s="40"/>
      <c r="F65" s="8"/>
      <c r="G65" s="40"/>
      <c r="H65" s="82"/>
      <c r="I65" s="82"/>
      <c r="J65" s="40"/>
      <c r="K65" s="87" t="str">
        <f t="shared" si="9"/>
        <v/>
      </c>
      <c r="L65" s="88"/>
      <c r="M65" s="6" t="str">
        <f>IF(J65="","",(K65/J65)/LOOKUP(RIGHT($D$2,3),定数!$A$6:$A$13,定数!$B$6:$B$13))</f>
        <v/>
      </c>
      <c r="N65" s="40"/>
      <c r="O65" s="8"/>
      <c r="P65" s="82"/>
      <c r="Q65" s="82"/>
      <c r="R65" s="83" t="str">
        <f>IF(P65="","",T65*M65*LOOKUP(RIGHT($D$2,3),定数!$A$6:$A$13,定数!$B$6:$B$13))</f>
        <v/>
      </c>
      <c r="S65" s="83"/>
      <c r="T65" s="84" t="str">
        <f t="shared" si="4"/>
        <v/>
      </c>
      <c r="U65" s="84"/>
      <c r="V65" t="str">
        <f t="shared" si="7"/>
        <v/>
      </c>
      <c r="W65" t="str">
        <f t="shared" si="3"/>
        <v/>
      </c>
      <c r="X65" s="41" t="str">
        <f t="shared" si="5"/>
        <v/>
      </c>
      <c r="Y65" s="42" t="str">
        <f t="shared" si="6"/>
        <v/>
      </c>
    </row>
    <row r="66" spans="2:25" x14ac:dyDescent="0.15">
      <c r="B66" s="40">
        <v>58</v>
      </c>
      <c r="C66" s="81" t="str">
        <f t="shared" si="0"/>
        <v/>
      </c>
      <c r="D66" s="81"/>
      <c r="E66" s="40"/>
      <c r="F66" s="8"/>
      <c r="G66" s="40"/>
      <c r="H66" s="82"/>
      <c r="I66" s="82"/>
      <c r="J66" s="40"/>
      <c r="K66" s="87" t="str">
        <f t="shared" si="9"/>
        <v/>
      </c>
      <c r="L66" s="88"/>
      <c r="M66" s="6" t="str">
        <f>IF(J66="","",(K66/J66)/LOOKUP(RIGHT($D$2,3),定数!$A$6:$A$13,定数!$B$6:$B$13))</f>
        <v/>
      </c>
      <c r="N66" s="40"/>
      <c r="O66" s="8"/>
      <c r="P66" s="82"/>
      <c r="Q66" s="82"/>
      <c r="R66" s="83" t="str">
        <f>IF(P66="","",T66*M66*LOOKUP(RIGHT($D$2,3),定数!$A$6:$A$13,定数!$B$6:$B$13))</f>
        <v/>
      </c>
      <c r="S66" s="83"/>
      <c r="T66" s="84" t="str">
        <f t="shared" si="4"/>
        <v/>
      </c>
      <c r="U66" s="84"/>
      <c r="V66" t="str">
        <f t="shared" si="7"/>
        <v/>
      </c>
      <c r="W66" t="str">
        <f t="shared" si="3"/>
        <v/>
      </c>
      <c r="X66" s="41" t="str">
        <f t="shared" si="5"/>
        <v/>
      </c>
      <c r="Y66" s="42" t="str">
        <f t="shared" si="6"/>
        <v/>
      </c>
    </row>
    <row r="67" spans="2:25" x14ac:dyDescent="0.15">
      <c r="B67" s="40">
        <v>59</v>
      </c>
      <c r="C67" s="81" t="str">
        <f t="shared" si="0"/>
        <v/>
      </c>
      <c r="D67" s="81"/>
      <c r="E67" s="40"/>
      <c r="F67" s="8"/>
      <c r="G67" s="40"/>
      <c r="H67" s="82"/>
      <c r="I67" s="82"/>
      <c r="J67" s="40"/>
      <c r="K67" s="87" t="str">
        <f t="shared" si="9"/>
        <v/>
      </c>
      <c r="L67" s="88"/>
      <c r="M67" s="6" t="str">
        <f>IF(J67="","",(K67/J67)/LOOKUP(RIGHT($D$2,3),定数!$A$6:$A$13,定数!$B$6:$B$13))</f>
        <v/>
      </c>
      <c r="N67" s="40"/>
      <c r="O67" s="8"/>
      <c r="P67" s="82"/>
      <c r="Q67" s="82"/>
      <c r="R67" s="83" t="str">
        <f>IF(P67="","",T67*M67*LOOKUP(RIGHT($D$2,3),定数!$A$6:$A$13,定数!$B$6:$B$13))</f>
        <v/>
      </c>
      <c r="S67" s="83"/>
      <c r="T67" s="84" t="str">
        <f t="shared" si="4"/>
        <v/>
      </c>
      <c r="U67" s="84"/>
      <c r="V67" t="str">
        <f t="shared" si="7"/>
        <v/>
      </c>
      <c r="W67" t="str">
        <f t="shared" si="3"/>
        <v/>
      </c>
      <c r="X67" s="41" t="str">
        <f t="shared" si="5"/>
        <v/>
      </c>
      <c r="Y67" s="42" t="str">
        <f t="shared" si="6"/>
        <v/>
      </c>
    </row>
    <row r="68" spans="2:25" x14ac:dyDescent="0.15">
      <c r="B68" s="40">
        <v>60</v>
      </c>
      <c r="C68" s="81" t="str">
        <f t="shared" si="0"/>
        <v/>
      </c>
      <c r="D68" s="81"/>
      <c r="E68" s="40"/>
      <c r="F68" s="8"/>
      <c r="G68" s="40"/>
      <c r="H68" s="82"/>
      <c r="I68" s="82"/>
      <c r="J68" s="40"/>
      <c r="K68" s="87" t="str">
        <f t="shared" si="9"/>
        <v/>
      </c>
      <c r="L68" s="88"/>
      <c r="M68" s="6" t="str">
        <f>IF(J68="","",(K68/J68)/LOOKUP(RIGHT($D$2,3),定数!$A$6:$A$13,定数!$B$6:$B$13))</f>
        <v/>
      </c>
      <c r="N68" s="40"/>
      <c r="O68" s="8"/>
      <c r="P68" s="82"/>
      <c r="Q68" s="82"/>
      <c r="R68" s="83" t="str">
        <f>IF(P68="","",T68*M68*LOOKUP(RIGHT($D$2,3),定数!$A$6:$A$13,定数!$B$6:$B$13))</f>
        <v/>
      </c>
      <c r="S68" s="83"/>
      <c r="T68" s="84" t="str">
        <f t="shared" si="4"/>
        <v/>
      </c>
      <c r="U68" s="84"/>
      <c r="V68" t="str">
        <f t="shared" si="7"/>
        <v/>
      </c>
      <c r="W68" t="str">
        <f t="shared" si="3"/>
        <v/>
      </c>
      <c r="X68" s="41" t="str">
        <f t="shared" si="5"/>
        <v/>
      </c>
      <c r="Y68" s="42" t="str">
        <f t="shared" si="6"/>
        <v/>
      </c>
    </row>
    <row r="69" spans="2:25" x14ac:dyDescent="0.15">
      <c r="B69" s="40">
        <v>61</v>
      </c>
      <c r="C69" s="81" t="str">
        <f t="shared" si="0"/>
        <v/>
      </c>
      <c r="D69" s="81"/>
      <c r="E69" s="40"/>
      <c r="F69" s="8"/>
      <c r="G69" s="40"/>
      <c r="H69" s="82"/>
      <c r="I69" s="82"/>
      <c r="J69" s="40"/>
      <c r="K69" s="87" t="str">
        <f t="shared" si="9"/>
        <v/>
      </c>
      <c r="L69" s="88"/>
      <c r="M69" s="6" t="str">
        <f>IF(J69="","",(K69/J69)/LOOKUP(RIGHT($D$2,3),定数!$A$6:$A$13,定数!$B$6:$B$13))</f>
        <v/>
      </c>
      <c r="N69" s="40"/>
      <c r="O69" s="8"/>
      <c r="P69" s="82"/>
      <c r="Q69" s="82"/>
      <c r="R69" s="83" t="str">
        <f>IF(P69="","",T69*M69*LOOKUP(RIGHT($D$2,3),定数!$A$6:$A$13,定数!$B$6:$B$13))</f>
        <v/>
      </c>
      <c r="S69" s="83"/>
      <c r="T69" s="84" t="str">
        <f t="shared" si="4"/>
        <v/>
      </c>
      <c r="U69" s="84"/>
      <c r="V69" t="str">
        <f t="shared" si="7"/>
        <v/>
      </c>
      <c r="W69" t="str">
        <f t="shared" si="3"/>
        <v/>
      </c>
      <c r="X69" s="41" t="str">
        <f t="shared" si="5"/>
        <v/>
      </c>
      <c r="Y69" s="42" t="str">
        <f t="shared" si="6"/>
        <v/>
      </c>
    </row>
    <row r="70" spans="2:25" x14ac:dyDescent="0.15">
      <c r="B70" s="40">
        <v>62</v>
      </c>
      <c r="C70" s="81" t="str">
        <f t="shared" si="0"/>
        <v/>
      </c>
      <c r="D70" s="81"/>
      <c r="E70" s="40"/>
      <c r="F70" s="8"/>
      <c r="G70" s="40"/>
      <c r="H70" s="82"/>
      <c r="I70" s="82"/>
      <c r="J70" s="40"/>
      <c r="K70" s="87" t="str">
        <f t="shared" si="9"/>
        <v/>
      </c>
      <c r="L70" s="88"/>
      <c r="M70" s="6" t="str">
        <f>IF(J70="","",(K70/J70)/LOOKUP(RIGHT($D$2,3),定数!$A$6:$A$13,定数!$B$6:$B$13))</f>
        <v/>
      </c>
      <c r="N70" s="40"/>
      <c r="O70" s="8"/>
      <c r="P70" s="82"/>
      <c r="Q70" s="82"/>
      <c r="R70" s="83" t="str">
        <f>IF(P70="","",T70*M70*LOOKUP(RIGHT($D$2,3),定数!$A$6:$A$13,定数!$B$6:$B$13))</f>
        <v/>
      </c>
      <c r="S70" s="83"/>
      <c r="T70" s="84" t="str">
        <f t="shared" si="4"/>
        <v/>
      </c>
      <c r="U70" s="84"/>
      <c r="V70" t="str">
        <f t="shared" si="7"/>
        <v/>
      </c>
      <c r="W70" t="str">
        <f t="shared" si="3"/>
        <v/>
      </c>
      <c r="X70" s="41" t="str">
        <f t="shared" si="5"/>
        <v/>
      </c>
      <c r="Y70" s="42" t="str">
        <f t="shared" si="6"/>
        <v/>
      </c>
    </row>
    <row r="71" spans="2:25" x14ac:dyDescent="0.15">
      <c r="B71" s="40">
        <v>63</v>
      </c>
      <c r="C71" s="81" t="str">
        <f t="shared" si="0"/>
        <v/>
      </c>
      <c r="D71" s="81"/>
      <c r="E71" s="40"/>
      <c r="F71" s="8"/>
      <c r="G71" s="40"/>
      <c r="H71" s="82"/>
      <c r="I71" s="82"/>
      <c r="J71" s="40"/>
      <c r="K71" s="87" t="str">
        <f t="shared" si="9"/>
        <v/>
      </c>
      <c r="L71" s="88"/>
      <c r="M71" s="6" t="str">
        <f>IF(J71="","",(K71/J71)/LOOKUP(RIGHT($D$2,3),定数!$A$6:$A$13,定数!$B$6:$B$13))</f>
        <v/>
      </c>
      <c r="N71" s="40"/>
      <c r="O71" s="8"/>
      <c r="P71" s="82"/>
      <c r="Q71" s="82"/>
      <c r="R71" s="83" t="str">
        <f>IF(P71="","",T71*M71*LOOKUP(RIGHT($D$2,3),定数!$A$6:$A$13,定数!$B$6:$B$13))</f>
        <v/>
      </c>
      <c r="S71" s="83"/>
      <c r="T71" s="84" t="str">
        <f t="shared" si="4"/>
        <v/>
      </c>
      <c r="U71" s="84"/>
      <c r="V71" t="str">
        <f t="shared" si="7"/>
        <v/>
      </c>
      <c r="W71" t="str">
        <f t="shared" si="3"/>
        <v/>
      </c>
      <c r="X71" s="41" t="str">
        <f t="shared" si="5"/>
        <v/>
      </c>
      <c r="Y71" s="42" t="str">
        <f t="shared" si="6"/>
        <v/>
      </c>
    </row>
    <row r="72" spans="2:25" x14ac:dyDescent="0.15">
      <c r="B72" s="40">
        <v>64</v>
      </c>
      <c r="C72" s="81" t="str">
        <f t="shared" si="0"/>
        <v/>
      </c>
      <c r="D72" s="81"/>
      <c r="E72" s="40"/>
      <c r="F72" s="8"/>
      <c r="G72" s="40"/>
      <c r="H72" s="82"/>
      <c r="I72" s="82"/>
      <c r="J72" s="40"/>
      <c r="K72" s="87" t="str">
        <f t="shared" si="9"/>
        <v/>
      </c>
      <c r="L72" s="88"/>
      <c r="M72" s="6" t="str">
        <f>IF(J72="","",(K72/J72)/LOOKUP(RIGHT($D$2,3),定数!$A$6:$A$13,定数!$B$6:$B$13))</f>
        <v/>
      </c>
      <c r="N72" s="40"/>
      <c r="O72" s="8"/>
      <c r="P72" s="82"/>
      <c r="Q72" s="82"/>
      <c r="R72" s="83" t="str">
        <f>IF(P72="","",T72*M72*LOOKUP(RIGHT($D$2,3),定数!$A$6:$A$13,定数!$B$6:$B$13))</f>
        <v/>
      </c>
      <c r="S72" s="83"/>
      <c r="T72" s="84" t="str">
        <f t="shared" si="4"/>
        <v/>
      </c>
      <c r="U72" s="84"/>
      <c r="V72" t="str">
        <f t="shared" si="7"/>
        <v/>
      </c>
      <c r="W72" t="str">
        <f t="shared" si="3"/>
        <v/>
      </c>
      <c r="X72" s="41" t="str">
        <f t="shared" si="5"/>
        <v/>
      </c>
      <c r="Y72" s="42" t="str">
        <f t="shared" si="6"/>
        <v/>
      </c>
    </row>
    <row r="73" spans="2:25" x14ac:dyDescent="0.15">
      <c r="B73" s="40">
        <v>65</v>
      </c>
      <c r="C73" s="81" t="str">
        <f t="shared" si="0"/>
        <v/>
      </c>
      <c r="D73" s="81"/>
      <c r="E73" s="40"/>
      <c r="F73" s="8"/>
      <c r="G73" s="40"/>
      <c r="H73" s="82"/>
      <c r="I73" s="82"/>
      <c r="J73" s="40"/>
      <c r="K73" s="87" t="str">
        <f t="shared" si="9"/>
        <v/>
      </c>
      <c r="L73" s="88"/>
      <c r="M73" s="6" t="str">
        <f>IF(J73="","",(K73/J73)/LOOKUP(RIGHT($D$2,3),定数!$A$6:$A$13,定数!$B$6:$B$13))</f>
        <v/>
      </c>
      <c r="N73" s="40"/>
      <c r="O73" s="8"/>
      <c r="P73" s="82"/>
      <c r="Q73" s="82"/>
      <c r="R73" s="83" t="str">
        <f>IF(P73="","",T73*M73*LOOKUP(RIGHT($D$2,3),定数!$A$6:$A$13,定数!$B$6:$B$13))</f>
        <v/>
      </c>
      <c r="S73" s="83"/>
      <c r="T73" s="84" t="str">
        <f t="shared" si="4"/>
        <v/>
      </c>
      <c r="U73" s="84"/>
      <c r="V73" t="str">
        <f t="shared" si="7"/>
        <v/>
      </c>
      <c r="W73" t="str">
        <f t="shared" si="3"/>
        <v/>
      </c>
      <c r="X73" s="41" t="str">
        <f t="shared" si="5"/>
        <v/>
      </c>
      <c r="Y73" s="42" t="str">
        <f t="shared" si="6"/>
        <v/>
      </c>
    </row>
    <row r="74" spans="2:25" x14ac:dyDescent="0.15">
      <c r="B74" s="40">
        <v>66</v>
      </c>
      <c r="C74" s="81" t="str">
        <f t="shared" ref="C74:C108" si="10">IF(R73="","",C73+R73)</f>
        <v/>
      </c>
      <c r="D74" s="81"/>
      <c r="E74" s="40"/>
      <c r="F74" s="8"/>
      <c r="G74" s="40"/>
      <c r="H74" s="82"/>
      <c r="I74" s="82"/>
      <c r="J74" s="40"/>
      <c r="K74" s="87" t="str">
        <f t="shared" si="9"/>
        <v/>
      </c>
      <c r="L74" s="88"/>
      <c r="M74" s="6" t="str">
        <f>IF(J74="","",(K74/J74)/LOOKUP(RIGHT($D$2,3),定数!$A$6:$A$13,定数!$B$6:$B$13))</f>
        <v/>
      </c>
      <c r="N74" s="40"/>
      <c r="O74" s="8"/>
      <c r="P74" s="82"/>
      <c r="Q74" s="82"/>
      <c r="R74" s="83" t="str">
        <f>IF(P74="","",T74*M74*LOOKUP(RIGHT($D$2,3),定数!$A$6:$A$13,定数!$B$6:$B$13))</f>
        <v/>
      </c>
      <c r="S74" s="83"/>
      <c r="T74" s="84" t="str">
        <f t="shared" si="4"/>
        <v/>
      </c>
      <c r="U74" s="84"/>
      <c r="V74" t="str">
        <f t="shared" si="7"/>
        <v/>
      </c>
      <c r="W74" t="str">
        <f t="shared" si="7"/>
        <v/>
      </c>
      <c r="X74" s="41" t="str">
        <f t="shared" si="5"/>
        <v/>
      </c>
      <c r="Y74" s="42" t="str">
        <f t="shared" si="6"/>
        <v/>
      </c>
    </row>
    <row r="75" spans="2:25" x14ac:dyDescent="0.15">
      <c r="B75" s="40">
        <v>67</v>
      </c>
      <c r="C75" s="81" t="str">
        <f t="shared" si="10"/>
        <v/>
      </c>
      <c r="D75" s="81"/>
      <c r="E75" s="40"/>
      <c r="F75" s="8"/>
      <c r="G75" s="40"/>
      <c r="H75" s="82"/>
      <c r="I75" s="82"/>
      <c r="J75" s="40"/>
      <c r="K75" s="87" t="str">
        <f t="shared" ref="K75:K108" si="11">IF(J75="","",C75*0.03)</f>
        <v/>
      </c>
      <c r="L75" s="88"/>
      <c r="M75" s="6" t="str">
        <f>IF(J75="","",(K75/J75)/LOOKUP(RIGHT($D$2,3),定数!$A$6:$A$13,定数!$B$6:$B$13))</f>
        <v/>
      </c>
      <c r="N75" s="40"/>
      <c r="O75" s="8"/>
      <c r="P75" s="82"/>
      <c r="Q75" s="82"/>
      <c r="R75" s="83" t="str">
        <f>IF(P75="","",T75*M75*LOOKUP(RIGHT($D$2,3),定数!$A$6:$A$13,定数!$B$6:$B$13))</f>
        <v/>
      </c>
      <c r="S75" s="83"/>
      <c r="T75" s="84" t="str">
        <f t="shared" si="4"/>
        <v/>
      </c>
      <c r="U75" s="84"/>
      <c r="V75" t="str">
        <f t="shared" ref="V75:W90" si="12">IF(S75&lt;&gt;"",IF(S75&lt;0,1+V74,0),"")</f>
        <v/>
      </c>
      <c r="W75" t="str">
        <f t="shared" si="12"/>
        <v/>
      </c>
      <c r="X75" s="41" t="str">
        <f t="shared" si="5"/>
        <v/>
      </c>
      <c r="Y75" s="42" t="str">
        <f t="shared" si="6"/>
        <v/>
      </c>
    </row>
    <row r="76" spans="2:25" x14ac:dyDescent="0.15">
      <c r="B76" s="40">
        <v>68</v>
      </c>
      <c r="C76" s="81" t="str">
        <f t="shared" si="10"/>
        <v/>
      </c>
      <c r="D76" s="81"/>
      <c r="E76" s="40"/>
      <c r="F76" s="8"/>
      <c r="G76" s="40"/>
      <c r="H76" s="82"/>
      <c r="I76" s="82"/>
      <c r="J76" s="40"/>
      <c r="K76" s="87" t="str">
        <f t="shared" si="11"/>
        <v/>
      </c>
      <c r="L76" s="88"/>
      <c r="M76" s="6" t="str">
        <f>IF(J76="","",(K76/J76)/LOOKUP(RIGHT($D$2,3),定数!$A$6:$A$13,定数!$B$6:$B$13))</f>
        <v/>
      </c>
      <c r="N76" s="40"/>
      <c r="O76" s="8"/>
      <c r="P76" s="82"/>
      <c r="Q76" s="82"/>
      <c r="R76" s="83" t="str">
        <f>IF(P76="","",T76*M76*LOOKUP(RIGHT($D$2,3),定数!$A$6:$A$13,定数!$B$6:$B$13))</f>
        <v/>
      </c>
      <c r="S76" s="83"/>
      <c r="T76" s="84" t="str">
        <f t="shared" ref="T76:T108" si="13">IF(P76="","",IF(G76="買",(P76-H76),(H76-P76))*IF(RIGHT($D$2,3)="JPY",100,10000))</f>
        <v/>
      </c>
      <c r="U76" s="84"/>
      <c r="V76" t="str">
        <f t="shared" si="12"/>
        <v/>
      </c>
      <c r="W76" t="str">
        <f t="shared" si="12"/>
        <v/>
      </c>
      <c r="X76" s="41" t="str">
        <f t="shared" ref="X76:X108" si="14">IF(C76&lt;&gt;"",MAX(X75,C76),"")</f>
        <v/>
      </c>
      <c r="Y76" s="42" t="str">
        <f t="shared" ref="Y76:Y108" si="15">IF(X76&lt;&gt;"",1-(C76/X76),"")</f>
        <v/>
      </c>
    </row>
    <row r="77" spans="2:25" x14ac:dyDescent="0.15">
      <c r="B77" s="40">
        <v>69</v>
      </c>
      <c r="C77" s="81" t="str">
        <f t="shared" si="10"/>
        <v/>
      </c>
      <c r="D77" s="81"/>
      <c r="E77" s="40"/>
      <c r="F77" s="8"/>
      <c r="G77" s="40"/>
      <c r="H77" s="82"/>
      <c r="I77" s="82"/>
      <c r="J77" s="40"/>
      <c r="K77" s="87" t="str">
        <f t="shared" si="11"/>
        <v/>
      </c>
      <c r="L77" s="88"/>
      <c r="M77" s="6" t="str">
        <f>IF(J77="","",(K77/J77)/LOOKUP(RIGHT($D$2,3),定数!$A$6:$A$13,定数!$B$6:$B$13))</f>
        <v/>
      </c>
      <c r="N77" s="40"/>
      <c r="O77" s="8"/>
      <c r="P77" s="82"/>
      <c r="Q77" s="82"/>
      <c r="R77" s="83" t="str">
        <f>IF(P77="","",T77*M77*LOOKUP(RIGHT($D$2,3),定数!$A$6:$A$13,定数!$B$6:$B$13))</f>
        <v/>
      </c>
      <c r="S77" s="83"/>
      <c r="T77" s="84" t="str">
        <f t="shared" si="13"/>
        <v/>
      </c>
      <c r="U77" s="84"/>
      <c r="V77" t="str">
        <f t="shared" si="12"/>
        <v/>
      </c>
      <c r="W77" t="str">
        <f t="shared" si="12"/>
        <v/>
      </c>
      <c r="X77" s="41" t="str">
        <f t="shared" si="14"/>
        <v/>
      </c>
      <c r="Y77" s="42" t="str">
        <f t="shared" si="15"/>
        <v/>
      </c>
    </row>
    <row r="78" spans="2:25" x14ac:dyDescent="0.15">
      <c r="B78" s="40">
        <v>70</v>
      </c>
      <c r="C78" s="81" t="str">
        <f t="shared" si="10"/>
        <v/>
      </c>
      <c r="D78" s="81"/>
      <c r="E78" s="40"/>
      <c r="F78" s="8"/>
      <c r="G78" s="40"/>
      <c r="H78" s="82"/>
      <c r="I78" s="82"/>
      <c r="J78" s="40"/>
      <c r="K78" s="87" t="str">
        <f t="shared" si="11"/>
        <v/>
      </c>
      <c r="L78" s="88"/>
      <c r="M78" s="6" t="str">
        <f>IF(J78="","",(K78/J78)/LOOKUP(RIGHT($D$2,3),定数!$A$6:$A$13,定数!$B$6:$B$13))</f>
        <v/>
      </c>
      <c r="N78" s="40"/>
      <c r="O78" s="8"/>
      <c r="P78" s="82"/>
      <c r="Q78" s="82"/>
      <c r="R78" s="83" t="str">
        <f>IF(P78="","",T78*M78*LOOKUP(RIGHT($D$2,3),定数!$A$6:$A$13,定数!$B$6:$B$13))</f>
        <v/>
      </c>
      <c r="S78" s="83"/>
      <c r="T78" s="84" t="str">
        <f t="shared" si="13"/>
        <v/>
      </c>
      <c r="U78" s="84"/>
      <c r="V78" t="str">
        <f t="shared" si="12"/>
        <v/>
      </c>
      <c r="W78" t="str">
        <f t="shared" si="12"/>
        <v/>
      </c>
      <c r="X78" s="41" t="str">
        <f t="shared" si="14"/>
        <v/>
      </c>
      <c r="Y78" s="42" t="str">
        <f t="shared" si="15"/>
        <v/>
      </c>
    </row>
    <row r="79" spans="2:25" x14ac:dyDescent="0.15">
      <c r="B79" s="40">
        <v>71</v>
      </c>
      <c r="C79" s="81" t="str">
        <f t="shared" si="10"/>
        <v/>
      </c>
      <c r="D79" s="81"/>
      <c r="E79" s="40"/>
      <c r="F79" s="8"/>
      <c r="G79" s="40"/>
      <c r="H79" s="82"/>
      <c r="I79" s="82"/>
      <c r="J79" s="40"/>
      <c r="K79" s="87" t="str">
        <f t="shared" si="11"/>
        <v/>
      </c>
      <c r="L79" s="88"/>
      <c r="M79" s="6" t="str">
        <f>IF(J79="","",(K79/J79)/LOOKUP(RIGHT($D$2,3),定数!$A$6:$A$13,定数!$B$6:$B$13))</f>
        <v/>
      </c>
      <c r="N79" s="40"/>
      <c r="O79" s="8"/>
      <c r="P79" s="82"/>
      <c r="Q79" s="82"/>
      <c r="R79" s="83" t="str">
        <f>IF(P79="","",T79*M79*LOOKUP(RIGHT($D$2,3),定数!$A$6:$A$13,定数!$B$6:$B$13))</f>
        <v/>
      </c>
      <c r="S79" s="83"/>
      <c r="T79" s="84" t="str">
        <f t="shared" si="13"/>
        <v/>
      </c>
      <c r="U79" s="84"/>
      <c r="V79" t="str">
        <f t="shared" si="12"/>
        <v/>
      </c>
      <c r="W79" t="str">
        <f t="shared" si="12"/>
        <v/>
      </c>
      <c r="X79" s="41" t="str">
        <f t="shared" si="14"/>
        <v/>
      </c>
      <c r="Y79" s="42" t="str">
        <f t="shared" si="15"/>
        <v/>
      </c>
    </row>
    <row r="80" spans="2:25" x14ac:dyDescent="0.15">
      <c r="B80" s="40">
        <v>72</v>
      </c>
      <c r="C80" s="81" t="str">
        <f t="shared" si="10"/>
        <v/>
      </c>
      <c r="D80" s="81"/>
      <c r="E80" s="40"/>
      <c r="F80" s="8"/>
      <c r="G80" s="40"/>
      <c r="H80" s="82"/>
      <c r="I80" s="82"/>
      <c r="J80" s="40"/>
      <c r="K80" s="87" t="str">
        <f t="shared" si="11"/>
        <v/>
      </c>
      <c r="L80" s="88"/>
      <c r="M80" s="6" t="str">
        <f>IF(J80="","",(K80/J80)/LOOKUP(RIGHT($D$2,3),定数!$A$6:$A$13,定数!$B$6:$B$13))</f>
        <v/>
      </c>
      <c r="N80" s="40"/>
      <c r="O80" s="8"/>
      <c r="P80" s="82"/>
      <c r="Q80" s="82"/>
      <c r="R80" s="83" t="str">
        <f>IF(P80="","",T80*M80*LOOKUP(RIGHT($D$2,3),定数!$A$6:$A$13,定数!$B$6:$B$13))</f>
        <v/>
      </c>
      <c r="S80" s="83"/>
      <c r="T80" s="84" t="str">
        <f t="shared" si="13"/>
        <v/>
      </c>
      <c r="U80" s="84"/>
      <c r="V80" t="str">
        <f t="shared" si="12"/>
        <v/>
      </c>
      <c r="W80" t="str">
        <f t="shared" si="12"/>
        <v/>
      </c>
      <c r="X80" s="41" t="str">
        <f t="shared" si="14"/>
        <v/>
      </c>
      <c r="Y80" s="42" t="str">
        <f t="shared" si="15"/>
        <v/>
      </c>
    </row>
    <row r="81" spans="2:25" x14ac:dyDescent="0.15">
      <c r="B81" s="40">
        <v>73</v>
      </c>
      <c r="C81" s="81" t="str">
        <f t="shared" si="10"/>
        <v/>
      </c>
      <c r="D81" s="81"/>
      <c r="E81" s="40"/>
      <c r="F81" s="8"/>
      <c r="G81" s="40"/>
      <c r="H81" s="82"/>
      <c r="I81" s="82"/>
      <c r="J81" s="40"/>
      <c r="K81" s="87" t="str">
        <f t="shared" si="11"/>
        <v/>
      </c>
      <c r="L81" s="88"/>
      <c r="M81" s="6" t="str">
        <f>IF(J81="","",(K81/J81)/LOOKUP(RIGHT($D$2,3),定数!$A$6:$A$13,定数!$B$6:$B$13))</f>
        <v/>
      </c>
      <c r="N81" s="40"/>
      <c r="O81" s="8"/>
      <c r="P81" s="82"/>
      <c r="Q81" s="82"/>
      <c r="R81" s="83" t="str">
        <f>IF(P81="","",T81*M81*LOOKUP(RIGHT($D$2,3),定数!$A$6:$A$13,定数!$B$6:$B$13))</f>
        <v/>
      </c>
      <c r="S81" s="83"/>
      <c r="T81" s="84" t="str">
        <f t="shared" si="13"/>
        <v/>
      </c>
      <c r="U81" s="84"/>
      <c r="V81" t="str">
        <f t="shared" si="12"/>
        <v/>
      </c>
      <c r="W81" t="str">
        <f t="shared" si="12"/>
        <v/>
      </c>
      <c r="X81" s="41" t="str">
        <f t="shared" si="14"/>
        <v/>
      </c>
      <c r="Y81" s="42" t="str">
        <f t="shared" si="15"/>
        <v/>
      </c>
    </row>
    <row r="82" spans="2:25" x14ac:dyDescent="0.15">
      <c r="B82" s="40">
        <v>74</v>
      </c>
      <c r="C82" s="81" t="str">
        <f t="shared" si="10"/>
        <v/>
      </c>
      <c r="D82" s="81"/>
      <c r="E82" s="40"/>
      <c r="F82" s="8"/>
      <c r="G82" s="40"/>
      <c r="H82" s="82"/>
      <c r="I82" s="82"/>
      <c r="J82" s="40"/>
      <c r="K82" s="87" t="str">
        <f t="shared" si="11"/>
        <v/>
      </c>
      <c r="L82" s="88"/>
      <c r="M82" s="6" t="str">
        <f>IF(J82="","",(K82/J82)/LOOKUP(RIGHT($D$2,3),定数!$A$6:$A$13,定数!$B$6:$B$13))</f>
        <v/>
      </c>
      <c r="N82" s="40"/>
      <c r="O82" s="8"/>
      <c r="P82" s="82"/>
      <c r="Q82" s="82"/>
      <c r="R82" s="83" t="str">
        <f>IF(P82="","",T82*M82*LOOKUP(RIGHT($D$2,3),定数!$A$6:$A$13,定数!$B$6:$B$13))</f>
        <v/>
      </c>
      <c r="S82" s="83"/>
      <c r="T82" s="84" t="str">
        <f t="shared" si="13"/>
        <v/>
      </c>
      <c r="U82" s="84"/>
      <c r="V82" t="str">
        <f t="shared" si="12"/>
        <v/>
      </c>
      <c r="W82" t="str">
        <f t="shared" si="12"/>
        <v/>
      </c>
      <c r="X82" s="41" t="str">
        <f t="shared" si="14"/>
        <v/>
      </c>
      <c r="Y82" s="42" t="str">
        <f t="shared" si="15"/>
        <v/>
      </c>
    </row>
    <row r="83" spans="2:25" x14ac:dyDescent="0.15">
      <c r="B83" s="40">
        <v>75</v>
      </c>
      <c r="C83" s="81" t="str">
        <f t="shared" si="10"/>
        <v/>
      </c>
      <c r="D83" s="81"/>
      <c r="E83" s="40"/>
      <c r="F83" s="8"/>
      <c r="G83" s="40"/>
      <c r="H83" s="82"/>
      <c r="I83" s="82"/>
      <c r="J83" s="40"/>
      <c r="K83" s="87" t="str">
        <f t="shared" si="11"/>
        <v/>
      </c>
      <c r="L83" s="88"/>
      <c r="M83" s="6" t="str">
        <f>IF(J83="","",(K83/J83)/LOOKUP(RIGHT($D$2,3),定数!$A$6:$A$13,定数!$B$6:$B$13))</f>
        <v/>
      </c>
      <c r="N83" s="40"/>
      <c r="O83" s="8"/>
      <c r="P83" s="82"/>
      <c r="Q83" s="82"/>
      <c r="R83" s="83" t="str">
        <f>IF(P83="","",T83*M83*LOOKUP(RIGHT($D$2,3),定数!$A$6:$A$13,定数!$B$6:$B$13))</f>
        <v/>
      </c>
      <c r="S83" s="83"/>
      <c r="T83" s="84" t="str">
        <f t="shared" si="13"/>
        <v/>
      </c>
      <c r="U83" s="84"/>
      <c r="V83" t="str">
        <f t="shared" si="12"/>
        <v/>
      </c>
      <c r="W83" t="str">
        <f t="shared" si="12"/>
        <v/>
      </c>
      <c r="X83" s="41" t="str">
        <f t="shared" si="14"/>
        <v/>
      </c>
      <c r="Y83" s="42" t="str">
        <f t="shared" si="15"/>
        <v/>
      </c>
    </row>
    <row r="84" spans="2:25" x14ac:dyDescent="0.15">
      <c r="B84" s="40">
        <v>76</v>
      </c>
      <c r="C84" s="81" t="str">
        <f t="shared" si="10"/>
        <v/>
      </c>
      <c r="D84" s="81"/>
      <c r="E84" s="40"/>
      <c r="F84" s="8"/>
      <c r="G84" s="40"/>
      <c r="H84" s="82"/>
      <c r="I84" s="82"/>
      <c r="J84" s="40"/>
      <c r="K84" s="87" t="str">
        <f t="shared" si="11"/>
        <v/>
      </c>
      <c r="L84" s="88"/>
      <c r="M84" s="6" t="str">
        <f>IF(J84="","",(K84/J84)/LOOKUP(RIGHT($D$2,3),定数!$A$6:$A$13,定数!$B$6:$B$13))</f>
        <v/>
      </c>
      <c r="N84" s="40"/>
      <c r="O84" s="8"/>
      <c r="P84" s="82"/>
      <c r="Q84" s="82"/>
      <c r="R84" s="83" t="str">
        <f>IF(P84="","",T84*M84*LOOKUP(RIGHT($D$2,3),定数!$A$6:$A$13,定数!$B$6:$B$13))</f>
        <v/>
      </c>
      <c r="S84" s="83"/>
      <c r="T84" s="84" t="str">
        <f t="shared" si="13"/>
        <v/>
      </c>
      <c r="U84" s="84"/>
      <c r="V84" t="str">
        <f t="shared" si="12"/>
        <v/>
      </c>
      <c r="W84" t="str">
        <f t="shared" si="12"/>
        <v/>
      </c>
      <c r="X84" s="41" t="str">
        <f t="shared" si="14"/>
        <v/>
      </c>
      <c r="Y84" s="42" t="str">
        <f t="shared" si="15"/>
        <v/>
      </c>
    </row>
    <row r="85" spans="2:25" x14ac:dyDescent="0.15">
      <c r="B85" s="40">
        <v>77</v>
      </c>
      <c r="C85" s="81" t="str">
        <f t="shared" si="10"/>
        <v/>
      </c>
      <c r="D85" s="81"/>
      <c r="E85" s="40"/>
      <c r="F85" s="8"/>
      <c r="G85" s="40"/>
      <c r="H85" s="82"/>
      <c r="I85" s="82"/>
      <c r="J85" s="40"/>
      <c r="K85" s="87" t="str">
        <f t="shared" si="11"/>
        <v/>
      </c>
      <c r="L85" s="88"/>
      <c r="M85" s="6" t="str">
        <f>IF(J85="","",(K85/J85)/LOOKUP(RIGHT($D$2,3),定数!$A$6:$A$13,定数!$B$6:$B$13))</f>
        <v/>
      </c>
      <c r="N85" s="40"/>
      <c r="O85" s="8"/>
      <c r="P85" s="82"/>
      <c r="Q85" s="82"/>
      <c r="R85" s="83" t="str">
        <f>IF(P85="","",T85*M85*LOOKUP(RIGHT($D$2,3),定数!$A$6:$A$13,定数!$B$6:$B$13))</f>
        <v/>
      </c>
      <c r="S85" s="83"/>
      <c r="T85" s="84" t="str">
        <f t="shared" si="13"/>
        <v/>
      </c>
      <c r="U85" s="84"/>
      <c r="V85" t="str">
        <f t="shared" si="12"/>
        <v/>
      </c>
      <c r="W85" t="str">
        <f t="shared" si="12"/>
        <v/>
      </c>
      <c r="X85" s="41" t="str">
        <f t="shared" si="14"/>
        <v/>
      </c>
      <c r="Y85" s="42" t="str">
        <f t="shared" si="15"/>
        <v/>
      </c>
    </row>
    <row r="86" spans="2:25" x14ac:dyDescent="0.15">
      <c r="B86" s="40">
        <v>78</v>
      </c>
      <c r="C86" s="81" t="str">
        <f t="shared" si="10"/>
        <v/>
      </c>
      <c r="D86" s="81"/>
      <c r="E86" s="40"/>
      <c r="F86" s="8"/>
      <c r="G86" s="40"/>
      <c r="H86" s="82"/>
      <c r="I86" s="82"/>
      <c r="J86" s="40"/>
      <c r="K86" s="87" t="str">
        <f t="shared" si="11"/>
        <v/>
      </c>
      <c r="L86" s="88"/>
      <c r="M86" s="6" t="str">
        <f>IF(J86="","",(K86/J86)/LOOKUP(RIGHT($D$2,3),定数!$A$6:$A$13,定数!$B$6:$B$13))</f>
        <v/>
      </c>
      <c r="N86" s="40"/>
      <c r="O86" s="8"/>
      <c r="P86" s="82"/>
      <c r="Q86" s="82"/>
      <c r="R86" s="83" t="str">
        <f>IF(P86="","",T86*M86*LOOKUP(RIGHT($D$2,3),定数!$A$6:$A$13,定数!$B$6:$B$13))</f>
        <v/>
      </c>
      <c r="S86" s="83"/>
      <c r="T86" s="84" t="str">
        <f t="shared" si="13"/>
        <v/>
      </c>
      <c r="U86" s="84"/>
      <c r="V86" t="str">
        <f t="shared" si="12"/>
        <v/>
      </c>
      <c r="W86" t="str">
        <f t="shared" si="12"/>
        <v/>
      </c>
      <c r="X86" s="41" t="str">
        <f t="shared" si="14"/>
        <v/>
      </c>
      <c r="Y86" s="42" t="str">
        <f t="shared" si="15"/>
        <v/>
      </c>
    </row>
    <row r="87" spans="2:25" x14ac:dyDescent="0.15">
      <c r="B87" s="40">
        <v>79</v>
      </c>
      <c r="C87" s="81" t="str">
        <f t="shared" si="10"/>
        <v/>
      </c>
      <c r="D87" s="81"/>
      <c r="E87" s="40"/>
      <c r="F87" s="8"/>
      <c r="G87" s="40"/>
      <c r="H87" s="82"/>
      <c r="I87" s="82"/>
      <c r="J87" s="40"/>
      <c r="K87" s="87" t="str">
        <f t="shared" si="11"/>
        <v/>
      </c>
      <c r="L87" s="88"/>
      <c r="M87" s="6" t="str">
        <f>IF(J87="","",(K87/J87)/LOOKUP(RIGHT($D$2,3),定数!$A$6:$A$13,定数!$B$6:$B$13))</f>
        <v/>
      </c>
      <c r="N87" s="40"/>
      <c r="O87" s="8"/>
      <c r="P87" s="82"/>
      <c r="Q87" s="82"/>
      <c r="R87" s="83" t="str">
        <f>IF(P87="","",T87*M87*LOOKUP(RIGHT($D$2,3),定数!$A$6:$A$13,定数!$B$6:$B$13))</f>
        <v/>
      </c>
      <c r="S87" s="83"/>
      <c r="T87" s="84" t="str">
        <f t="shared" si="13"/>
        <v/>
      </c>
      <c r="U87" s="84"/>
      <c r="V87" t="str">
        <f t="shared" si="12"/>
        <v/>
      </c>
      <c r="W87" t="str">
        <f t="shared" si="12"/>
        <v/>
      </c>
      <c r="X87" s="41" t="str">
        <f t="shared" si="14"/>
        <v/>
      </c>
      <c r="Y87" s="42" t="str">
        <f t="shared" si="15"/>
        <v/>
      </c>
    </row>
    <row r="88" spans="2:25" x14ac:dyDescent="0.15">
      <c r="B88" s="40">
        <v>80</v>
      </c>
      <c r="C88" s="81" t="str">
        <f t="shared" si="10"/>
        <v/>
      </c>
      <c r="D88" s="81"/>
      <c r="E88" s="40"/>
      <c r="F88" s="8"/>
      <c r="G88" s="40"/>
      <c r="H88" s="82"/>
      <c r="I88" s="82"/>
      <c r="J88" s="40"/>
      <c r="K88" s="87" t="str">
        <f t="shared" si="11"/>
        <v/>
      </c>
      <c r="L88" s="88"/>
      <c r="M88" s="6" t="str">
        <f>IF(J88="","",(K88/J88)/LOOKUP(RIGHT($D$2,3),定数!$A$6:$A$13,定数!$B$6:$B$13))</f>
        <v/>
      </c>
      <c r="N88" s="40"/>
      <c r="O88" s="8"/>
      <c r="P88" s="82"/>
      <c r="Q88" s="82"/>
      <c r="R88" s="83" t="str">
        <f>IF(P88="","",T88*M88*LOOKUP(RIGHT($D$2,3),定数!$A$6:$A$13,定数!$B$6:$B$13))</f>
        <v/>
      </c>
      <c r="S88" s="83"/>
      <c r="T88" s="84" t="str">
        <f t="shared" si="13"/>
        <v/>
      </c>
      <c r="U88" s="84"/>
      <c r="V88" t="str">
        <f t="shared" si="12"/>
        <v/>
      </c>
      <c r="W88" t="str">
        <f t="shared" si="12"/>
        <v/>
      </c>
      <c r="X88" s="41" t="str">
        <f t="shared" si="14"/>
        <v/>
      </c>
      <c r="Y88" s="42" t="str">
        <f t="shared" si="15"/>
        <v/>
      </c>
    </row>
    <row r="89" spans="2:25" x14ac:dyDescent="0.15">
      <c r="B89" s="40">
        <v>81</v>
      </c>
      <c r="C89" s="81" t="str">
        <f t="shared" si="10"/>
        <v/>
      </c>
      <c r="D89" s="81"/>
      <c r="E89" s="40"/>
      <c r="F89" s="8"/>
      <c r="G89" s="40"/>
      <c r="H89" s="82"/>
      <c r="I89" s="82"/>
      <c r="J89" s="40"/>
      <c r="K89" s="87" t="str">
        <f t="shared" si="11"/>
        <v/>
      </c>
      <c r="L89" s="88"/>
      <c r="M89" s="6" t="str">
        <f>IF(J89="","",(K89/J89)/LOOKUP(RIGHT($D$2,3),定数!$A$6:$A$13,定数!$B$6:$B$13))</f>
        <v/>
      </c>
      <c r="N89" s="40"/>
      <c r="O89" s="8"/>
      <c r="P89" s="82"/>
      <c r="Q89" s="82"/>
      <c r="R89" s="83" t="str">
        <f>IF(P89="","",T89*M89*LOOKUP(RIGHT($D$2,3),定数!$A$6:$A$13,定数!$B$6:$B$13))</f>
        <v/>
      </c>
      <c r="S89" s="83"/>
      <c r="T89" s="84" t="str">
        <f t="shared" si="13"/>
        <v/>
      </c>
      <c r="U89" s="84"/>
      <c r="V89" t="str">
        <f t="shared" si="12"/>
        <v/>
      </c>
      <c r="W89" t="str">
        <f t="shared" si="12"/>
        <v/>
      </c>
      <c r="X89" s="41" t="str">
        <f t="shared" si="14"/>
        <v/>
      </c>
      <c r="Y89" s="42" t="str">
        <f t="shared" si="15"/>
        <v/>
      </c>
    </row>
    <row r="90" spans="2:25" x14ac:dyDescent="0.15">
      <c r="B90" s="40">
        <v>82</v>
      </c>
      <c r="C90" s="81" t="str">
        <f t="shared" si="10"/>
        <v/>
      </c>
      <c r="D90" s="81"/>
      <c r="E90" s="40"/>
      <c r="F90" s="8"/>
      <c r="G90" s="40"/>
      <c r="H90" s="82"/>
      <c r="I90" s="82"/>
      <c r="J90" s="40"/>
      <c r="K90" s="87" t="str">
        <f t="shared" si="11"/>
        <v/>
      </c>
      <c r="L90" s="88"/>
      <c r="M90" s="6" t="str">
        <f>IF(J90="","",(K90/J90)/LOOKUP(RIGHT($D$2,3),定数!$A$6:$A$13,定数!$B$6:$B$13))</f>
        <v/>
      </c>
      <c r="N90" s="40"/>
      <c r="O90" s="8"/>
      <c r="P90" s="82"/>
      <c r="Q90" s="82"/>
      <c r="R90" s="83" t="str">
        <f>IF(P90="","",T90*M90*LOOKUP(RIGHT($D$2,3),定数!$A$6:$A$13,定数!$B$6:$B$13))</f>
        <v/>
      </c>
      <c r="S90" s="83"/>
      <c r="T90" s="84" t="str">
        <f t="shared" si="13"/>
        <v/>
      </c>
      <c r="U90" s="84"/>
      <c r="V90" t="str">
        <f t="shared" si="12"/>
        <v/>
      </c>
      <c r="W90" t="str">
        <f t="shared" si="12"/>
        <v/>
      </c>
      <c r="X90" s="41" t="str">
        <f t="shared" si="14"/>
        <v/>
      </c>
      <c r="Y90" s="42" t="str">
        <f t="shared" si="15"/>
        <v/>
      </c>
    </row>
    <row r="91" spans="2:25" x14ac:dyDescent="0.15">
      <c r="B91" s="40">
        <v>83</v>
      </c>
      <c r="C91" s="81" t="str">
        <f t="shared" si="10"/>
        <v/>
      </c>
      <c r="D91" s="81"/>
      <c r="E91" s="40"/>
      <c r="F91" s="8"/>
      <c r="G91" s="40"/>
      <c r="H91" s="82"/>
      <c r="I91" s="82"/>
      <c r="J91" s="40"/>
      <c r="K91" s="87" t="str">
        <f t="shared" si="11"/>
        <v/>
      </c>
      <c r="L91" s="88"/>
      <c r="M91" s="6" t="str">
        <f>IF(J91="","",(K91/J91)/LOOKUP(RIGHT($D$2,3),定数!$A$6:$A$13,定数!$B$6:$B$13))</f>
        <v/>
      </c>
      <c r="N91" s="40"/>
      <c r="O91" s="8"/>
      <c r="P91" s="82"/>
      <c r="Q91" s="82"/>
      <c r="R91" s="83" t="str">
        <f>IF(P91="","",T91*M91*LOOKUP(RIGHT($D$2,3),定数!$A$6:$A$13,定数!$B$6:$B$13))</f>
        <v/>
      </c>
      <c r="S91" s="83"/>
      <c r="T91" s="84" t="str">
        <f t="shared" si="13"/>
        <v/>
      </c>
      <c r="U91" s="84"/>
      <c r="V91" t="str">
        <f t="shared" ref="V91:W106" si="16">IF(S91&lt;&gt;"",IF(S91&lt;0,1+V90,0),"")</f>
        <v/>
      </c>
      <c r="W91" t="str">
        <f t="shared" si="16"/>
        <v/>
      </c>
      <c r="X91" s="41" t="str">
        <f t="shared" si="14"/>
        <v/>
      </c>
      <c r="Y91" s="42" t="str">
        <f t="shared" si="15"/>
        <v/>
      </c>
    </row>
    <row r="92" spans="2:25" x14ac:dyDescent="0.15">
      <c r="B92" s="40">
        <v>84</v>
      </c>
      <c r="C92" s="81" t="str">
        <f t="shared" si="10"/>
        <v/>
      </c>
      <c r="D92" s="81"/>
      <c r="E92" s="40"/>
      <c r="F92" s="8"/>
      <c r="G92" s="40"/>
      <c r="H92" s="82"/>
      <c r="I92" s="82"/>
      <c r="J92" s="40"/>
      <c r="K92" s="87" t="str">
        <f t="shared" si="11"/>
        <v/>
      </c>
      <c r="L92" s="88"/>
      <c r="M92" s="6" t="str">
        <f>IF(J92="","",(K92/J92)/LOOKUP(RIGHT($D$2,3),定数!$A$6:$A$13,定数!$B$6:$B$13))</f>
        <v/>
      </c>
      <c r="N92" s="40"/>
      <c r="O92" s="8"/>
      <c r="P92" s="82"/>
      <c r="Q92" s="82"/>
      <c r="R92" s="83" t="str">
        <f>IF(P92="","",T92*M92*LOOKUP(RIGHT($D$2,3),定数!$A$6:$A$13,定数!$B$6:$B$13))</f>
        <v/>
      </c>
      <c r="S92" s="83"/>
      <c r="T92" s="84" t="str">
        <f t="shared" si="13"/>
        <v/>
      </c>
      <c r="U92" s="84"/>
      <c r="V92" t="str">
        <f t="shared" si="16"/>
        <v/>
      </c>
      <c r="W92" t="str">
        <f t="shared" si="16"/>
        <v/>
      </c>
      <c r="X92" s="41" t="str">
        <f t="shared" si="14"/>
        <v/>
      </c>
      <c r="Y92" s="42" t="str">
        <f t="shared" si="15"/>
        <v/>
      </c>
    </row>
    <row r="93" spans="2:25" x14ac:dyDescent="0.15">
      <c r="B93" s="40">
        <v>85</v>
      </c>
      <c r="C93" s="81" t="str">
        <f t="shared" si="10"/>
        <v/>
      </c>
      <c r="D93" s="81"/>
      <c r="E93" s="40"/>
      <c r="F93" s="8"/>
      <c r="G93" s="40"/>
      <c r="H93" s="82"/>
      <c r="I93" s="82"/>
      <c r="J93" s="40"/>
      <c r="K93" s="87" t="str">
        <f t="shared" si="11"/>
        <v/>
      </c>
      <c r="L93" s="88"/>
      <c r="M93" s="6" t="str">
        <f>IF(J93="","",(K93/J93)/LOOKUP(RIGHT($D$2,3),定数!$A$6:$A$13,定数!$B$6:$B$13))</f>
        <v/>
      </c>
      <c r="N93" s="40"/>
      <c r="O93" s="8"/>
      <c r="P93" s="82"/>
      <c r="Q93" s="82"/>
      <c r="R93" s="83" t="str">
        <f>IF(P93="","",T93*M93*LOOKUP(RIGHT($D$2,3),定数!$A$6:$A$13,定数!$B$6:$B$13))</f>
        <v/>
      </c>
      <c r="S93" s="83"/>
      <c r="T93" s="84" t="str">
        <f t="shared" si="13"/>
        <v/>
      </c>
      <c r="U93" s="84"/>
      <c r="V93" t="str">
        <f t="shared" si="16"/>
        <v/>
      </c>
      <c r="W93" t="str">
        <f t="shared" si="16"/>
        <v/>
      </c>
      <c r="X93" s="41" t="str">
        <f t="shared" si="14"/>
        <v/>
      </c>
      <c r="Y93" s="42" t="str">
        <f t="shared" si="15"/>
        <v/>
      </c>
    </row>
    <row r="94" spans="2:25" x14ac:dyDescent="0.15">
      <c r="B94" s="40">
        <v>86</v>
      </c>
      <c r="C94" s="81" t="str">
        <f t="shared" si="10"/>
        <v/>
      </c>
      <c r="D94" s="81"/>
      <c r="E94" s="40"/>
      <c r="F94" s="8"/>
      <c r="G94" s="40"/>
      <c r="H94" s="82"/>
      <c r="I94" s="82"/>
      <c r="J94" s="40"/>
      <c r="K94" s="87" t="str">
        <f t="shared" si="11"/>
        <v/>
      </c>
      <c r="L94" s="88"/>
      <c r="M94" s="6" t="str">
        <f>IF(J94="","",(K94/J94)/LOOKUP(RIGHT($D$2,3),定数!$A$6:$A$13,定数!$B$6:$B$13))</f>
        <v/>
      </c>
      <c r="N94" s="40"/>
      <c r="O94" s="8"/>
      <c r="P94" s="82"/>
      <c r="Q94" s="82"/>
      <c r="R94" s="83" t="str">
        <f>IF(P94="","",T94*M94*LOOKUP(RIGHT($D$2,3),定数!$A$6:$A$13,定数!$B$6:$B$13))</f>
        <v/>
      </c>
      <c r="S94" s="83"/>
      <c r="T94" s="84" t="str">
        <f t="shared" si="13"/>
        <v/>
      </c>
      <c r="U94" s="84"/>
      <c r="V94" t="str">
        <f t="shared" si="16"/>
        <v/>
      </c>
      <c r="W94" t="str">
        <f t="shared" si="16"/>
        <v/>
      </c>
      <c r="X94" s="41" t="str">
        <f t="shared" si="14"/>
        <v/>
      </c>
      <c r="Y94" s="42" t="str">
        <f t="shared" si="15"/>
        <v/>
      </c>
    </row>
    <row r="95" spans="2:25" x14ac:dyDescent="0.15">
      <c r="B95" s="40">
        <v>87</v>
      </c>
      <c r="C95" s="81" t="str">
        <f t="shared" si="10"/>
        <v/>
      </c>
      <c r="D95" s="81"/>
      <c r="E95" s="40"/>
      <c r="F95" s="8"/>
      <c r="G95" s="40"/>
      <c r="H95" s="82"/>
      <c r="I95" s="82"/>
      <c r="J95" s="40"/>
      <c r="K95" s="87" t="str">
        <f t="shared" si="11"/>
        <v/>
      </c>
      <c r="L95" s="88"/>
      <c r="M95" s="6" t="str">
        <f>IF(J95="","",(K95/J95)/LOOKUP(RIGHT($D$2,3),定数!$A$6:$A$13,定数!$B$6:$B$13))</f>
        <v/>
      </c>
      <c r="N95" s="40"/>
      <c r="O95" s="8"/>
      <c r="P95" s="82"/>
      <c r="Q95" s="82"/>
      <c r="R95" s="83" t="str">
        <f>IF(P95="","",T95*M95*LOOKUP(RIGHT($D$2,3),定数!$A$6:$A$13,定数!$B$6:$B$13))</f>
        <v/>
      </c>
      <c r="S95" s="83"/>
      <c r="T95" s="84" t="str">
        <f t="shared" si="13"/>
        <v/>
      </c>
      <c r="U95" s="84"/>
      <c r="V95" t="str">
        <f t="shared" si="16"/>
        <v/>
      </c>
      <c r="W95" t="str">
        <f t="shared" si="16"/>
        <v/>
      </c>
      <c r="X95" s="41" t="str">
        <f t="shared" si="14"/>
        <v/>
      </c>
      <c r="Y95" s="42" t="str">
        <f t="shared" si="15"/>
        <v/>
      </c>
    </row>
    <row r="96" spans="2:25" x14ac:dyDescent="0.15">
      <c r="B96" s="40">
        <v>88</v>
      </c>
      <c r="C96" s="81" t="str">
        <f t="shared" si="10"/>
        <v/>
      </c>
      <c r="D96" s="81"/>
      <c r="E96" s="40"/>
      <c r="F96" s="8"/>
      <c r="G96" s="40"/>
      <c r="H96" s="82"/>
      <c r="I96" s="82"/>
      <c r="J96" s="40"/>
      <c r="K96" s="87" t="str">
        <f t="shared" si="11"/>
        <v/>
      </c>
      <c r="L96" s="88"/>
      <c r="M96" s="6" t="str">
        <f>IF(J96="","",(K96/J96)/LOOKUP(RIGHT($D$2,3),定数!$A$6:$A$13,定数!$B$6:$B$13))</f>
        <v/>
      </c>
      <c r="N96" s="40"/>
      <c r="O96" s="8"/>
      <c r="P96" s="82"/>
      <c r="Q96" s="82"/>
      <c r="R96" s="83" t="str">
        <f>IF(P96="","",T96*M96*LOOKUP(RIGHT($D$2,3),定数!$A$6:$A$13,定数!$B$6:$B$13))</f>
        <v/>
      </c>
      <c r="S96" s="83"/>
      <c r="T96" s="84" t="str">
        <f t="shared" si="13"/>
        <v/>
      </c>
      <c r="U96" s="84"/>
      <c r="V96" t="str">
        <f t="shared" si="16"/>
        <v/>
      </c>
      <c r="W96" t="str">
        <f t="shared" si="16"/>
        <v/>
      </c>
      <c r="X96" s="41" t="str">
        <f t="shared" si="14"/>
        <v/>
      </c>
      <c r="Y96" s="42" t="str">
        <f t="shared" si="15"/>
        <v/>
      </c>
    </row>
    <row r="97" spans="2:25" x14ac:dyDescent="0.15">
      <c r="B97" s="40">
        <v>89</v>
      </c>
      <c r="C97" s="81" t="str">
        <f t="shared" si="10"/>
        <v/>
      </c>
      <c r="D97" s="81"/>
      <c r="E97" s="40"/>
      <c r="F97" s="8"/>
      <c r="G97" s="40"/>
      <c r="H97" s="82"/>
      <c r="I97" s="82"/>
      <c r="J97" s="40"/>
      <c r="K97" s="87" t="str">
        <f t="shared" si="11"/>
        <v/>
      </c>
      <c r="L97" s="88"/>
      <c r="M97" s="6" t="str">
        <f>IF(J97="","",(K97/J97)/LOOKUP(RIGHT($D$2,3),定数!$A$6:$A$13,定数!$B$6:$B$13))</f>
        <v/>
      </c>
      <c r="N97" s="40"/>
      <c r="O97" s="8"/>
      <c r="P97" s="82"/>
      <c r="Q97" s="82"/>
      <c r="R97" s="83" t="str">
        <f>IF(P97="","",T97*M97*LOOKUP(RIGHT($D$2,3),定数!$A$6:$A$13,定数!$B$6:$B$13))</f>
        <v/>
      </c>
      <c r="S97" s="83"/>
      <c r="T97" s="84" t="str">
        <f t="shared" si="13"/>
        <v/>
      </c>
      <c r="U97" s="84"/>
      <c r="V97" t="str">
        <f t="shared" si="16"/>
        <v/>
      </c>
      <c r="W97" t="str">
        <f t="shared" si="16"/>
        <v/>
      </c>
      <c r="X97" s="41" t="str">
        <f t="shared" si="14"/>
        <v/>
      </c>
      <c r="Y97" s="42" t="str">
        <f t="shared" si="15"/>
        <v/>
      </c>
    </row>
    <row r="98" spans="2:25" x14ac:dyDescent="0.15">
      <c r="B98" s="40">
        <v>90</v>
      </c>
      <c r="C98" s="81" t="str">
        <f t="shared" si="10"/>
        <v/>
      </c>
      <c r="D98" s="81"/>
      <c r="E98" s="40"/>
      <c r="F98" s="8"/>
      <c r="G98" s="40"/>
      <c r="H98" s="82"/>
      <c r="I98" s="82"/>
      <c r="J98" s="40"/>
      <c r="K98" s="87" t="str">
        <f t="shared" si="11"/>
        <v/>
      </c>
      <c r="L98" s="88"/>
      <c r="M98" s="6" t="str">
        <f>IF(J98="","",(K98/J98)/LOOKUP(RIGHT($D$2,3),定数!$A$6:$A$13,定数!$B$6:$B$13))</f>
        <v/>
      </c>
      <c r="N98" s="40"/>
      <c r="O98" s="8"/>
      <c r="P98" s="82"/>
      <c r="Q98" s="82"/>
      <c r="R98" s="83" t="str">
        <f>IF(P98="","",T98*M98*LOOKUP(RIGHT($D$2,3),定数!$A$6:$A$13,定数!$B$6:$B$13))</f>
        <v/>
      </c>
      <c r="S98" s="83"/>
      <c r="T98" s="84" t="str">
        <f t="shared" si="13"/>
        <v/>
      </c>
      <c r="U98" s="84"/>
      <c r="V98" t="str">
        <f t="shared" si="16"/>
        <v/>
      </c>
      <c r="W98" t="str">
        <f t="shared" si="16"/>
        <v/>
      </c>
      <c r="X98" s="41" t="str">
        <f t="shared" si="14"/>
        <v/>
      </c>
      <c r="Y98" s="42" t="str">
        <f t="shared" si="15"/>
        <v/>
      </c>
    </row>
    <row r="99" spans="2:25" x14ac:dyDescent="0.15">
      <c r="B99" s="40">
        <v>91</v>
      </c>
      <c r="C99" s="81" t="str">
        <f t="shared" si="10"/>
        <v/>
      </c>
      <c r="D99" s="81"/>
      <c r="E99" s="40"/>
      <c r="F99" s="8"/>
      <c r="G99" s="40"/>
      <c r="H99" s="82"/>
      <c r="I99" s="82"/>
      <c r="J99" s="40"/>
      <c r="K99" s="87" t="str">
        <f t="shared" si="11"/>
        <v/>
      </c>
      <c r="L99" s="88"/>
      <c r="M99" s="6" t="str">
        <f>IF(J99="","",(K99/J99)/LOOKUP(RIGHT($D$2,3),定数!$A$6:$A$13,定数!$B$6:$B$13))</f>
        <v/>
      </c>
      <c r="N99" s="40"/>
      <c r="O99" s="8"/>
      <c r="P99" s="82"/>
      <c r="Q99" s="82"/>
      <c r="R99" s="83" t="str">
        <f>IF(P99="","",T99*M99*LOOKUP(RIGHT($D$2,3),定数!$A$6:$A$13,定数!$B$6:$B$13))</f>
        <v/>
      </c>
      <c r="S99" s="83"/>
      <c r="T99" s="84" t="str">
        <f t="shared" si="13"/>
        <v/>
      </c>
      <c r="U99" s="84"/>
      <c r="V99" t="str">
        <f t="shared" si="16"/>
        <v/>
      </c>
      <c r="W99" t="str">
        <f t="shared" si="16"/>
        <v/>
      </c>
      <c r="X99" s="41" t="str">
        <f t="shared" si="14"/>
        <v/>
      </c>
      <c r="Y99" s="42" t="str">
        <f t="shared" si="15"/>
        <v/>
      </c>
    </row>
    <row r="100" spans="2:25" x14ac:dyDescent="0.15">
      <c r="B100" s="40">
        <v>92</v>
      </c>
      <c r="C100" s="81" t="str">
        <f t="shared" si="10"/>
        <v/>
      </c>
      <c r="D100" s="81"/>
      <c r="E100" s="40"/>
      <c r="F100" s="8"/>
      <c r="G100" s="40"/>
      <c r="H100" s="82"/>
      <c r="I100" s="82"/>
      <c r="J100" s="40"/>
      <c r="K100" s="87" t="str">
        <f t="shared" si="11"/>
        <v/>
      </c>
      <c r="L100" s="88"/>
      <c r="M100" s="6" t="str">
        <f>IF(J100="","",(K100/J100)/LOOKUP(RIGHT($D$2,3),定数!$A$6:$A$13,定数!$B$6:$B$13))</f>
        <v/>
      </c>
      <c r="N100" s="40"/>
      <c r="O100" s="8"/>
      <c r="P100" s="82"/>
      <c r="Q100" s="82"/>
      <c r="R100" s="83" t="str">
        <f>IF(P100="","",T100*M100*LOOKUP(RIGHT($D$2,3),定数!$A$6:$A$13,定数!$B$6:$B$13))</f>
        <v/>
      </c>
      <c r="S100" s="83"/>
      <c r="T100" s="84" t="str">
        <f t="shared" si="13"/>
        <v/>
      </c>
      <c r="U100" s="84"/>
      <c r="V100" t="str">
        <f t="shared" si="16"/>
        <v/>
      </c>
      <c r="W100" t="str">
        <f t="shared" si="16"/>
        <v/>
      </c>
      <c r="X100" s="41" t="str">
        <f t="shared" si="14"/>
        <v/>
      </c>
      <c r="Y100" s="42" t="str">
        <f t="shared" si="15"/>
        <v/>
      </c>
    </row>
    <row r="101" spans="2:25" x14ac:dyDescent="0.15">
      <c r="B101" s="40">
        <v>93</v>
      </c>
      <c r="C101" s="81" t="str">
        <f t="shared" si="10"/>
        <v/>
      </c>
      <c r="D101" s="81"/>
      <c r="E101" s="40"/>
      <c r="F101" s="8"/>
      <c r="G101" s="40"/>
      <c r="H101" s="82"/>
      <c r="I101" s="82"/>
      <c r="J101" s="40"/>
      <c r="K101" s="87" t="str">
        <f t="shared" si="11"/>
        <v/>
      </c>
      <c r="L101" s="88"/>
      <c r="M101" s="6" t="str">
        <f>IF(J101="","",(K101/J101)/LOOKUP(RIGHT($D$2,3),定数!$A$6:$A$13,定数!$B$6:$B$13))</f>
        <v/>
      </c>
      <c r="N101" s="40"/>
      <c r="O101" s="8"/>
      <c r="P101" s="82"/>
      <c r="Q101" s="82"/>
      <c r="R101" s="83" t="str">
        <f>IF(P101="","",T101*M101*LOOKUP(RIGHT($D$2,3),定数!$A$6:$A$13,定数!$B$6:$B$13))</f>
        <v/>
      </c>
      <c r="S101" s="83"/>
      <c r="T101" s="84" t="str">
        <f t="shared" si="13"/>
        <v/>
      </c>
      <c r="U101" s="84"/>
      <c r="V101" t="str">
        <f t="shared" si="16"/>
        <v/>
      </c>
      <c r="W101" t="str">
        <f t="shared" si="16"/>
        <v/>
      </c>
      <c r="X101" s="41" t="str">
        <f t="shared" si="14"/>
        <v/>
      </c>
      <c r="Y101" s="42" t="str">
        <f t="shared" si="15"/>
        <v/>
      </c>
    </row>
    <row r="102" spans="2:25" x14ac:dyDescent="0.15">
      <c r="B102" s="40">
        <v>94</v>
      </c>
      <c r="C102" s="81" t="str">
        <f t="shared" si="10"/>
        <v/>
      </c>
      <c r="D102" s="81"/>
      <c r="E102" s="40"/>
      <c r="F102" s="8"/>
      <c r="G102" s="40"/>
      <c r="H102" s="82"/>
      <c r="I102" s="82"/>
      <c r="J102" s="40"/>
      <c r="K102" s="87" t="str">
        <f t="shared" si="11"/>
        <v/>
      </c>
      <c r="L102" s="88"/>
      <c r="M102" s="6" t="str">
        <f>IF(J102="","",(K102/J102)/LOOKUP(RIGHT($D$2,3),定数!$A$6:$A$13,定数!$B$6:$B$13))</f>
        <v/>
      </c>
      <c r="N102" s="40"/>
      <c r="O102" s="8"/>
      <c r="P102" s="82"/>
      <c r="Q102" s="82"/>
      <c r="R102" s="83" t="str">
        <f>IF(P102="","",T102*M102*LOOKUP(RIGHT($D$2,3),定数!$A$6:$A$13,定数!$B$6:$B$13))</f>
        <v/>
      </c>
      <c r="S102" s="83"/>
      <c r="T102" s="84" t="str">
        <f t="shared" si="13"/>
        <v/>
      </c>
      <c r="U102" s="84"/>
      <c r="V102" t="str">
        <f t="shared" si="16"/>
        <v/>
      </c>
      <c r="W102" t="str">
        <f t="shared" si="16"/>
        <v/>
      </c>
      <c r="X102" s="41" t="str">
        <f t="shared" si="14"/>
        <v/>
      </c>
      <c r="Y102" s="42" t="str">
        <f t="shared" si="15"/>
        <v/>
      </c>
    </row>
    <row r="103" spans="2:25" x14ac:dyDescent="0.15">
      <c r="B103" s="40">
        <v>95</v>
      </c>
      <c r="C103" s="81" t="str">
        <f t="shared" si="10"/>
        <v/>
      </c>
      <c r="D103" s="81"/>
      <c r="E103" s="40"/>
      <c r="F103" s="8"/>
      <c r="G103" s="40"/>
      <c r="H103" s="82"/>
      <c r="I103" s="82"/>
      <c r="J103" s="40"/>
      <c r="K103" s="87" t="str">
        <f t="shared" si="11"/>
        <v/>
      </c>
      <c r="L103" s="88"/>
      <c r="M103" s="6" t="str">
        <f>IF(J103="","",(K103/J103)/LOOKUP(RIGHT($D$2,3),定数!$A$6:$A$13,定数!$B$6:$B$13))</f>
        <v/>
      </c>
      <c r="N103" s="40"/>
      <c r="O103" s="8"/>
      <c r="P103" s="82"/>
      <c r="Q103" s="82"/>
      <c r="R103" s="83" t="str">
        <f>IF(P103="","",T103*M103*LOOKUP(RIGHT($D$2,3),定数!$A$6:$A$13,定数!$B$6:$B$13))</f>
        <v/>
      </c>
      <c r="S103" s="83"/>
      <c r="T103" s="84" t="str">
        <f t="shared" si="13"/>
        <v/>
      </c>
      <c r="U103" s="84"/>
      <c r="V103" t="str">
        <f t="shared" si="16"/>
        <v/>
      </c>
      <c r="W103" t="str">
        <f t="shared" si="16"/>
        <v/>
      </c>
      <c r="X103" s="41" t="str">
        <f t="shared" si="14"/>
        <v/>
      </c>
      <c r="Y103" s="42" t="str">
        <f t="shared" si="15"/>
        <v/>
      </c>
    </row>
    <row r="104" spans="2:25" x14ac:dyDescent="0.15">
      <c r="B104" s="40">
        <v>96</v>
      </c>
      <c r="C104" s="81" t="str">
        <f t="shared" si="10"/>
        <v/>
      </c>
      <c r="D104" s="81"/>
      <c r="E104" s="40"/>
      <c r="F104" s="8"/>
      <c r="G104" s="40"/>
      <c r="H104" s="82"/>
      <c r="I104" s="82"/>
      <c r="J104" s="40"/>
      <c r="K104" s="87" t="str">
        <f t="shared" si="11"/>
        <v/>
      </c>
      <c r="L104" s="88"/>
      <c r="M104" s="6" t="str">
        <f>IF(J104="","",(K104/J104)/LOOKUP(RIGHT($D$2,3),定数!$A$6:$A$13,定数!$B$6:$B$13))</f>
        <v/>
      </c>
      <c r="N104" s="40"/>
      <c r="O104" s="8"/>
      <c r="P104" s="82"/>
      <c r="Q104" s="82"/>
      <c r="R104" s="83" t="str">
        <f>IF(P104="","",T104*M104*LOOKUP(RIGHT($D$2,3),定数!$A$6:$A$13,定数!$B$6:$B$13))</f>
        <v/>
      </c>
      <c r="S104" s="83"/>
      <c r="T104" s="84" t="str">
        <f t="shared" si="13"/>
        <v/>
      </c>
      <c r="U104" s="84"/>
      <c r="V104" t="str">
        <f t="shared" si="16"/>
        <v/>
      </c>
      <c r="W104" t="str">
        <f t="shared" si="16"/>
        <v/>
      </c>
      <c r="X104" s="41" t="str">
        <f t="shared" si="14"/>
        <v/>
      </c>
      <c r="Y104" s="42" t="str">
        <f t="shared" si="15"/>
        <v/>
      </c>
    </row>
    <row r="105" spans="2:25" x14ac:dyDescent="0.15">
      <c r="B105" s="40">
        <v>97</v>
      </c>
      <c r="C105" s="81" t="str">
        <f t="shared" si="10"/>
        <v/>
      </c>
      <c r="D105" s="81"/>
      <c r="E105" s="40"/>
      <c r="F105" s="8"/>
      <c r="G105" s="40"/>
      <c r="H105" s="82"/>
      <c r="I105" s="82"/>
      <c r="J105" s="40"/>
      <c r="K105" s="87" t="str">
        <f t="shared" si="11"/>
        <v/>
      </c>
      <c r="L105" s="88"/>
      <c r="M105" s="6" t="str">
        <f>IF(J105="","",(K105/J105)/LOOKUP(RIGHT($D$2,3),定数!$A$6:$A$13,定数!$B$6:$B$13))</f>
        <v/>
      </c>
      <c r="N105" s="40"/>
      <c r="O105" s="8"/>
      <c r="P105" s="82"/>
      <c r="Q105" s="82"/>
      <c r="R105" s="83" t="str">
        <f>IF(P105="","",T105*M105*LOOKUP(RIGHT($D$2,3),定数!$A$6:$A$13,定数!$B$6:$B$13))</f>
        <v/>
      </c>
      <c r="S105" s="83"/>
      <c r="T105" s="84" t="str">
        <f t="shared" si="13"/>
        <v/>
      </c>
      <c r="U105" s="84"/>
      <c r="V105" t="str">
        <f t="shared" si="16"/>
        <v/>
      </c>
      <c r="W105" t="str">
        <f t="shared" si="16"/>
        <v/>
      </c>
      <c r="X105" s="41" t="str">
        <f t="shared" si="14"/>
        <v/>
      </c>
      <c r="Y105" s="42" t="str">
        <f t="shared" si="15"/>
        <v/>
      </c>
    </row>
    <row r="106" spans="2:25" x14ac:dyDescent="0.15">
      <c r="B106" s="40">
        <v>98</v>
      </c>
      <c r="C106" s="81" t="str">
        <f t="shared" si="10"/>
        <v/>
      </c>
      <c r="D106" s="81"/>
      <c r="E106" s="40"/>
      <c r="F106" s="8"/>
      <c r="G106" s="40"/>
      <c r="H106" s="82"/>
      <c r="I106" s="82"/>
      <c r="J106" s="40"/>
      <c r="K106" s="87" t="str">
        <f t="shared" si="11"/>
        <v/>
      </c>
      <c r="L106" s="88"/>
      <c r="M106" s="6" t="str">
        <f>IF(J106="","",(K106/J106)/LOOKUP(RIGHT($D$2,3),定数!$A$6:$A$13,定数!$B$6:$B$13))</f>
        <v/>
      </c>
      <c r="N106" s="40"/>
      <c r="O106" s="8"/>
      <c r="P106" s="82"/>
      <c r="Q106" s="82"/>
      <c r="R106" s="83" t="str">
        <f>IF(P106="","",T106*M106*LOOKUP(RIGHT($D$2,3),定数!$A$6:$A$13,定数!$B$6:$B$13))</f>
        <v/>
      </c>
      <c r="S106" s="83"/>
      <c r="T106" s="84" t="str">
        <f t="shared" si="13"/>
        <v/>
      </c>
      <c r="U106" s="84"/>
      <c r="V106" t="str">
        <f t="shared" si="16"/>
        <v/>
      </c>
      <c r="W106" t="str">
        <f t="shared" si="16"/>
        <v/>
      </c>
      <c r="X106" s="41" t="str">
        <f t="shared" si="14"/>
        <v/>
      </c>
      <c r="Y106" s="42" t="str">
        <f t="shared" si="15"/>
        <v/>
      </c>
    </row>
    <row r="107" spans="2:25" x14ac:dyDescent="0.15">
      <c r="B107" s="40">
        <v>99</v>
      </c>
      <c r="C107" s="81" t="str">
        <f t="shared" si="10"/>
        <v/>
      </c>
      <c r="D107" s="81"/>
      <c r="E107" s="40"/>
      <c r="F107" s="8"/>
      <c r="G107" s="40"/>
      <c r="H107" s="82"/>
      <c r="I107" s="82"/>
      <c r="J107" s="40"/>
      <c r="K107" s="87" t="str">
        <f t="shared" si="11"/>
        <v/>
      </c>
      <c r="L107" s="88"/>
      <c r="M107" s="6" t="str">
        <f>IF(J107="","",(K107/J107)/LOOKUP(RIGHT($D$2,3),定数!$A$6:$A$13,定数!$B$6:$B$13))</f>
        <v/>
      </c>
      <c r="N107" s="40"/>
      <c r="O107" s="8"/>
      <c r="P107" s="82"/>
      <c r="Q107" s="82"/>
      <c r="R107" s="83" t="str">
        <f>IF(P107="","",T107*M107*LOOKUP(RIGHT($D$2,3),定数!$A$6:$A$13,定数!$B$6:$B$13))</f>
        <v/>
      </c>
      <c r="S107" s="83"/>
      <c r="T107" s="84" t="str">
        <f t="shared" si="13"/>
        <v/>
      </c>
      <c r="U107" s="84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4"/>
        <v/>
      </c>
      <c r="Y107" s="42" t="str">
        <f t="shared" si="15"/>
        <v/>
      </c>
    </row>
    <row r="108" spans="2:25" x14ac:dyDescent="0.15">
      <c r="B108" s="40">
        <v>100</v>
      </c>
      <c r="C108" s="81" t="str">
        <f t="shared" si="10"/>
        <v/>
      </c>
      <c r="D108" s="81"/>
      <c r="E108" s="40"/>
      <c r="F108" s="8"/>
      <c r="G108" s="40"/>
      <c r="H108" s="82"/>
      <c r="I108" s="82"/>
      <c r="J108" s="40"/>
      <c r="K108" s="87" t="str">
        <f t="shared" si="11"/>
        <v/>
      </c>
      <c r="L108" s="88"/>
      <c r="M108" s="6" t="str">
        <f>IF(J108="","",(K108/J108)/LOOKUP(RIGHT($D$2,3),定数!$A$6:$A$13,定数!$B$6:$B$13))</f>
        <v/>
      </c>
      <c r="N108" s="40"/>
      <c r="O108" s="8"/>
      <c r="P108" s="82"/>
      <c r="Q108" s="82"/>
      <c r="R108" s="83" t="str">
        <f>IF(P108="","",T108*M108*LOOKUP(RIGHT($D$2,3),定数!$A$6:$A$13,定数!$B$6:$B$13))</f>
        <v/>
      </c>
      <c r="S108" s="83"/>
      <c r="T108" s="84" t="str">
        <f t="shared" si="13"/>
        <v/>
      </c>
      <c r="U108" s="84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4"/>
        <v/>
      </c>
      <c r="Y108" s="42" t="str">
        <f t="shared" si="15"/>
        <v/>
      </c>
    </row>
    <row r="109" spans="2:25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6">
    <mergeCell ref="S3:X3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3:D33"/>
    <mergeCell ref="R33:S33"/>
    <mergeCell ref="T33:U33"/>
    <mergeCell ref="C34:D34"/>
    <mergeCell ref="H34:I34"/>
    <mergeCell ref="K34:L34"/>
    <mergeCell ref="P34:Q34"/>
    <mergeCell ref="R34:S34"/>
    <mergeCell ref="T34:U34"/>
    <mergeCell ref="H33:I33"/>
    <mergeCell ref="K33:L33"/>
    <mergeCell ref="P33:Q33"/>
    <mergeCell ref="C31:D31"/>
    <mergeCell ref="H31:I31"/>
    <mergeCell ref="K31:L31"/>
    <mergeCell ref="P31:Q31"/>
    <mergeCell ref="R31:S31"/>
    <mergeCell ref="T31:U31"/>
    <mergeCell ref="C32:D32"/>
    <mergeCell ref="R32:S32"/>
    <mergeCell ref="T32:U32"/>
    <mergeCell ref="H32:I32"/>
    <mergeCell ref="K32:L32"/>
    <mergeCell ref="P32:Q32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27:D27"/>
    <mergeCell ref="R27:S27"/>
    <mergeCell ref="T27:U27"/>
    <mergeCell ref="C28:D28"/>
    <mergeCell ref="R28:S28"/>
    <mergeCell ref="T28:U28"/>
    <mergeCell ref="C25:D25"/>
    <mergeCell ref="R25:S25"/>
    <mergeCell ref="T25:U25"/>
    <mergeCell ref="C26:D26"/>
    <mergeCell ref="R26:S26"/>
    <mergeCell ref="T26:U26"/>
    <mergeCell ref="H25:I25"/>
    <mergeCell ref="H26:I26"/>
    <mergeCell ref="H27:I27"/>
    <mergeCell ref="H28:I28"/>
    <mergeCell ref="K25:L25"/>
    <mergeCell ref="K26:L26"/>
    <mergeCell ref="K27:L27"/>
    <mergeCell ref="K28:L28"/>
    <mergeCell ref="P25:Q25"/>
    <mergeCell ref="P26:Q26"/>
    <mergeCell ref="P27:Q27"/>
    <mergeCell ref="P28:Q28"/>
    <mergeCell ref="C23:D23"/>
    <mergeCell ref="R23:S23"/>
    <mergeCell ref="T23:U23"/>
    <mergeCell ref="C24:D24"/>
    <mergeCell ref="R24:S24"/>
    <mergeCell ref="T24:U24"/>
    <mergeCell ref="C21:D21"/>
    <mergeCell ref="R21:S21"/>
    <mergeCell ref="T21:U21"/>
    <mergeCell ref="C22:D22"/>
    <mergeCell ref="R22:S22"/>
    <mergeCell ref="T22:U22"/>
    <mergeCell ref="H21:I21"/>
    <mergeCell ref="H22:I22"/>
    <mergeCell ref="H23:I23"/>
    <mergeCell ref="H24:I24"/>
    <mergeCell ref="K21:L21"/>
    <mergeCell ref="K22:L22"/>
    <mergeCell ref="K23:L23"/>
    <mergeCell ref="K24:L24"/>
    <mergeCell ref="P21:Q21"/>
    <mergeCell ref="P22:Q22"/>
    <mergeCell ref="P23:Q23"/>
    <mergeCell ref="P24:Q24"/>
    <mergeCell ref="C19:D19"/>
    <mergeCell ref="H19:I19"/>
    <mergeCell ref="K19:L19"/>
    <mergeCell ref="P19:Q19"/>
    <mergeCell ref="R19:S19"/>
    <mergeCell ref="T19:U19"/>
    <mergeCell ref="C20:D20"/>
    <mergeCell ref="R20:S20"/>
    <mergeCell ref="T20:U20"/>
    <mergeCell ref="H20:I20"/>
    <mergeCell ref="K20:L20"/>
    <mergeCell ref="P20:Q20"/>
    <mergeCell ref="C17:D17"/>
    <mergeCell ref="R17:S17"/>
    <mergeCell ref="T17:U17"/>
    <mergeCell ref="C18:D18"/>
    <mergeCell ref="H18:I18"/>
    <mergeCell ref="K18:L18"/>
    <mergeCell ref="P18:Q18"/>
    <mergeCell ref="R18:S18"/>
    <mergeCell ref="T18:U18"/>
    <mergeCell ref="H17:I17"/>
    <mergeCell ref="K17:L17"/>
    <mergeCell ref="P17:Q17"/>
    <mergeCell ref="C15:D15"/>
    <mergeCell ref="R15:S15"/>
    <mergeCell ref="T15:U15"/>
    <mergeCell ref="C16:D16"/>
    <mergeCell ref="H16:I16"/>
    <mergeCell ref="K16:L16"/>
    <mergeCell ref="P16:Q16"/>
    <mergeCell ref="R16:S16"/>
    <mergeCell ref="T16:U16"/>
    <mergeCell ref="H15:I15"/>
    <mergeCell ref="K15:L15"/>
    <mergeCell ref="P15:Q15"/>
    <mergeCell ref="C13:D13"/>
    <mergeCell ref="R13:S13"/>
    <mergeCell ref="T13:U13"/>
    <mergeCell ref="C14:D14"/>
    <mergeCell ref="R14:S14"/>
    <mergeCell ref="T14:U14"/>
    <mergeCell ref="C11:D11"/>
    <mergeCell ref="R11:S11"/>
    <mergeCell ref="T11:U11"/>
    <mergeCell ref="C12:D12"/>
    <mergeCell ref="R12:S12"/>
    <mergeCell ref="T12:U12"/>
    <mergeCell ref="H11:I11"/>
    <mergeCell ref="H12:I12"/>
    <mergeCell ref="H13:I13"/>
    <mergeCell ref="H14:I14"/>
    <mergeCell ref="K11:L11"/>
    <mergeCell ref="K12:L12"/>
    <mergeCell ref="K13:L13"/>
    <mergeCell ref="K14:L14"/>
    <mergeCell ref="P11:Q11"/>
    <mergeCell ref="P12:Q12"/>
    <mergeCell ref="P13:Q13"/>
    <mergeCell ref="P14:Q14"/>
    <mergeCell ref="C9:D9"/>
    <mergeCell ref="H9:I9"/>
    <mergeCell ref="K9:L9"/>
    <mergeCell ref="P9:Q9"/>
    <mergeCell ref="R9:S9"/>
    <mergeCell ref="T9:U9"/>
    <mergeCell ref="C10:D10"/>
    <mergeCell ref="R10:S10"/>
    <mergeCell ref="T10:U10"/>
    <mergeCell ref="H10:I10"/>
    <mergeCell ref="K10:L10"/>
    <mergeCell ref="P10:Q10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</mergeCells>
  <phoneticPr fontId="2"/>
  <conditionalFormatting sqref="G9 G63:G108 G11:G37">
    <cfRule type="cellIs" dxfId="425" priority="73" stopIfTrue="1" operator="equal">
      <formula>"買"</formula>
    </cfRule>
    <cfRule type="cellIs" dxfId="424" priority="74" stopIfTrue="1" operator="equal">
      <formula>"売"</formula>
    </cfRule>
  </conditionalFormatting>
  <conditionalFormatting sqref="G13">
    <cfRule type="cellIs" dxfId="423" priority="67" stopIfTrue="1" operator="equal">
      <formula>"買"</formula>
    </cfRule>
    <cfRule type="cellIs" dxfId="422" priority="68" stopIfTrue="1" operator="equal">
      <formula>"売"</formula>
    </cfRule>
  </conditionalFormatting>
  <conditionalFormatting sqref="G10">
    <cfRule type="cellIs" dxfId="421" priority="59" stopIfTrue="1" operator="equal">
      <formula>"買"</formula>
    </cfRule>
    <cfRule type="cellIs" dxfId="420" priority="60" stopIfTrue="1" operator="equal">
      <formula>"売"</formula>
    </cfRule>
  </conditionalFormatting>
  <conditionalFormatting sqref="G12">
    <cfRule type="cellIs" dxfId="419" priority="57" stopIfTrue="1" operator="equal">
      <formula>"買"</formula>
    </cfRule>
    <cfRule type="cellIs" dxfId="418" priority="58" stopIfTrue="1" operator="equal">
      <formula>"売"</formula>
    </cfRule>
  </conditionalFormatting>
  <conditionalFormatting sqref="G19">
    <cfRule type="cellIs" dxfId="417" priority="55" stopIfTrue="1" operator="equal">
      <formula>"買"</formula>
    </cfRule>
    <cfRule type="cellIs" dxfId="416" priority="56" stopIfTrue="1" operator="equal">
      <formula>"売"</formula>
    </cfRule>
  </conditionalFormatting>
  <conditionalFormatting sqref="G23">
    <cfRule type="cellIs" dxfId="415" priority="53" stopIfTrue="1" operator="equal">
      <formula>"買"</formula>
    </cfRule>
    <cfRule type="cellIs" dxfId="414" priority="54" stopIfTrue="1" operator="equal">
      <formula>"売"</formula>
    </cfRule>
  </conditionalFormatting>
  <conditionalFormatting sqref="G36">
    <cfRule type="cellIs" dxfId="413" priority="51" stopIfTrue="1" operator="equal">
      <formula>"買"</formula>
    </cfRule>
    <cfRule type="cellIs" dxfId="412" priority="52" stopIfTrue="1" operator="equal">
      <formula>"売"</formula>
    </cfRule>
  </conditionalFormatting>
  <conditionalFormatting sqref="G62">
    <cfRule type="cellIs" dxfId="411" priority="41" stopIfTrue="1" operator="equal">
      <formula>"買"</formula>
    </cfRule>
    <cfRule type="cellIs" dxfId="410" priority="42" stopIfTrue="1" operator="equal">
      <formula>"売"</formula>
    </cfRule>
  </conditionalFormatting>
  <conditionalFormatting sqref="G10">
    <cfRule type="cellIs" dxfId="409" priority="39" stopIfTrue="1" operator="equal">
      <formula>"買"</formula>
    </cfRule>
    <cfRule type="cellIs" dxfId="408" priority="40" stopIfTrue="1" operator="equal">
      <formula>"売"</formula>
    </cfRule>
  </conditionalFormatting>
  <conditionalFormatting sqref="G11">
    <cfRule type="cellIs" dxfId="407" priority="37" stopIfTrue="1" operator="equal">
      <formula>"買"</formula>
    </cfRule>
    <cfRule type="cellIs" dxfId="406" priority="38" stopIfTrue="1" operator="equal">
      <formula>"売"</formula>
    </cfRule>
  </conditionalFormatting>
  <conditionalFormatting sqref="G11">
    <cfRule type="cellIs" dxfId="405" priority="35" stopIfTrue="1" operator="equal">
      <formula>"買"</formula>
    </cfRule>
    <cfRule type="cellIs" dxfId="404" priority="36" stopIfTrue="1" operator="equal">
      <formula>"売"</formula>
    </cfRule>
  </conditionalFormatting>
  <conditionalFormatting sqref="G17">
    <cfRule type="cellIs" dxfId="403" priority="33" stopIfTrue="1" operator="equal">
      <formula>"買"</formula>
    </cfRule>
    <cfRule type="cellIs" dxfId="402" priority="34" stopIfTrue="1" operator="equal">
      <formula>"売"</formula>
    </cfRule>
  </conditionalFormatting>
  <conditionalFormatting sqref="G20">
    <cfRule type="cellIs" dxfId="401" priority="31" stopIfTrue="1" operator="equal">
      <formula>"買"</formula>
    </cfRule>
    <cfRule type="cellIs" dxfId="400" priority="32" stopIfTrue="1" operator="equal">
      <formula>"売"</formula>
    </cfRule>
  </conditionalFormatting>
  <conditionalFormatting sqref="G32">
    <cfRule type="cellIs" dxfId="399" priority="29" stopIfTrue="1" operator="equal">
      <formula>"買"</formula>
    </cfRule>
    <cfRule type="cellIs" dxfId="398" priority="30" stopIfTrue="1" operator="equal">
      <formula>"売"</formula>
    </cfRule>
  </conditionalFormatting>
  <conditionalFormatting sqref="G33">
    <cfRule type="cellIs" dxfId="397" priority="27" stopIfTrue="1" operator="equal">
      <formula>"買"</formula>
    </cfRule>
    <cfRule type="cellIs" dxfId="396" priority="28" stopIfTrue="1" operator="equal">
      <formula>"売"</formula>
    </cfRule>
  </conditionalFormatting>
  <conditionalFormatting sqref="G39">
    <cfRule type="cellIs" dxfId="395" priority="21" stopIfTrue="1" operator="equal">
      <formula>"買"</formula>
    </cfRule>
    <cfRule type="cellIs" dxfId="394" priority="22" stopIfTrue="1" operator="equal">
      <formula>"売"</formula>
    </cfRule>
  </conditionalFormatting>
  <conditionalFormatting sqref="G40 G38">
    <cfRule type="cellIs" dxfId="393" priority="23" stopIfTrue="1" operator="equal">
      <formula>"買"</formula>
    </cfRule>
    <cfRule type="cellIs" dxfId="392" priority="24" stopIfTrue="1" operator="equal">
      <formula>"売"</formula>
    </cfRule>
  </conditionalFormatting>
  <conditionalFormatting sqref="G40">
    <cfRule type="cellIs" dxfId="391" priority="19" stopIfTrue="1" operator="equal">
      <formula>"買"</formula>
    </cfRule>
    <cfRule type="cellIs" dxfId="390" priority="20" stopIfTrue="1" operator="equal">
      <formula>"売"</formula>
    </cfRule>
  </conditionalFormatting>
  <conditionalFormatting sqref="G41:G43">
    <cfRule type="cellIs" dxfId="389" priority="15" stopIfTrue="1" operator="equal">
      <formula>"買"</formula>
    </cfRule>
    <cfRule type="cellIs" dxfId="388" priority="16" stopIfTrue="1" operator="equal">
      <formula>"売"</formula>
    </cfRule>
  </conditionalFormatting>
  <conditionalFormatting sqref="G44:G49">
    <cfRule type="cellIs" dxfId="387" priority="11" stopIfTrue="1" operator="equal">
      <formula>"買"</formula>
    </cfRule>
    <cfRule type="cellIs" dxfId="386" priority="12" stopIfTrue="1" operator="equal">
      <formula>"売"</formula>
    </cfRule>
  </conditionalFormatting>
  <conditionalFormatting sqref="G50:G51">
    <cfRule type="cellIs" dxfId="385" priority="7" stopIfTrue="1" operator="equal">
      <formula>"買"</formula>
    </cfRule>
    <cfRule type="cellIs" dxfId="384" priority="8" stopIfTrue="1" operator="equal">
      <formula>"売"</formula>
    </cfRule>
  </conditionalFormatting>
  <conditionalFormatting sqref="G51">
    <cfRule type="cellIs" dxfId="383" priority="5" stopIfTrue="1" operator="equal">
      <formula>"買"</formula>
    </cfRule>
    <cfRule type="cellIs" dxfId="382" priority="6" stopIfTrue="1" operator="equal">
      <formula>"売"</formula>
    </cfRule>
  </conditionalFormatting>
  <conditionalFormatting sqref="G52">
    <cfRule type="cellIs" dxfId="381" priority="3" stopIfTrue="1" operator="equal">
      <formula>"買"</formula>
    </cfRule>
    <cfRule type="cellIs" dxfId="380" priority="4" stopIfTrue="1" operator="equal">
      <formula>"売"</formula>
    </cfRule>
  </conditionalFormatting>
  <conditionalFormatting sqref="G53:G61">
    <cfRule type="cellIs" dxfId="379" priority="1" stopIfTrue="1" operator="equal">
      <formula>"買"</formula>
    </cfRule>
    <cfRule type="cellIs" dxfId="378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09"/>
  <sheetViews>
    <sheetView zoomScale="115" zoomScaleNormal="115" workbookViewId="0">
      <pane ySplit="8" topLeftCell="A48" activePane="bottomLeft" state="frozen"/>
      <selection pane="bottomLeft" activeCell="S3" sqref="S3:X3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 x14ac:dyDescent="0.15">
      <c r="B2" s="47" t="s">
        <v>5</v>
      </c>
      <c r="C2" s="47"/>
      <c r="D2" s="49" t="s">
        <v>65</v>
      </c>
      <c r="E2" s="49"/>
      <c r="F2" s="47" t="s">
        <v>6</v>
      </c>
      <c r="G2" s="47"/>
      <c r="H2" s="51" t="s">
        <v>66</v>
      </c>
      <c r="I2" s="51"/>
      <c r="J2" s="47" t="s">
        <v>7</v>
      </c>
      <c r="K2" s="47"/>
      <c r="L2" s="48">
        <v>100000</v>
      </c>
      <c r="M2" s="49"/>
      <c r="N2" s="47" t="s">
        <v>8</v>
      </c>
      <c r="O2" s="47"/>
      <c r="P2" s="50">
        <f>SUM(L2,D4)</f>
        <v>245331.24790955597</v>
      </c>
      <c r="Q2" s="51"/>
      <c r="R2" s="1"/>
      <c r="S2" s="1"/>
      <c r="T2" s="1"/>
    </row>
    <row r="3" spans="2:25" ht="57" customHeight="1" x14ac:dyDescent="0.15">
      <c r="B3" s="47" t="s">
        <v>9</v>
      </c>
      <c r="C3" s="47"/>
      <c r="D3" s="52" t="s">
        <v>81</v>
      </c>
      <c r="E3" s="52"/>
      <c r="F3" s="52"/>
      <c r="G3" s="52"/>
      <c r="H3" s="52"/>
      <c r="I3" s="52"/>
      <c r="J3" s="47" t="s">
        <v>10</v>
      </c>
      <c r="K3" s="47"/>
      <c r="L3" s="52" t="s">
        <v>58</v>
      </c>
      <c r="M3" s="53"/>
      <c r="N3" s="53"/>
      <c r="O3" s="53"/>
      <c r="P3" s="53"/>
      <c r="Q3" s="53"/>
      <c r="R3" s="1"/>
      <c r="S3" s="93" t="s">
        <v>85</v>
      </c>
      <c r="T3" s="93"/>
      <c r="U3" s="93"/>
      <c r="V3" s="93"/>
      <c r="W3" s="93"/>
      <c r="X3" s="93"/>
    </row>
    <row r="4" spans="2:25" x14ac:dyDescent="0.15">
      <c r="B4" s="47" t="s">
        <v>11</v>
      </c>
      <c r="C4" s="47"/>
      <c r="D4" s="54">
        <f>SUM($R$9:$S$993)</f>
        <v>145331.24790955597</v>
      </c>
      <c r="E4" s="54"/>
      <c r="F4" s="47" t="s">
        <v>12</v>
      </c>
      <c r="G4" s="47"/>
      <c r="H4" s="55">
        <f>SUM($T$9:$U$108)</f>
        <v>1623.9999999999991</v>
      </c>
      <c r="I4" s="51"/>
      <c r="J4" s="56" t="s">
        <v>57</v>
      </c>
      <c r="K4" s="56"/>
      <c r="L4" s="50">
        <f>MAX($C$9:$D$990)-C9</f>
        <v>145331.24790955591</v>
      </c>
      <c r="M4" s="50"/>
      <c r="N4" s="56" t="s">
        <v>56</v>
      </c>
      <c r="O4" s="56"/>
      <c r="P4" s="57">
        <f>MAX(Y:Y)</f>
        <v>0.1457433736011875</v>
      </c>
      <c r="Q4" s="57"/>
      <c r="R4" s="1"/>
      <c r="S4" s="1"/>
      <c r="T4" s="1"/>
    </row>
    <row r="5" spans="2:25" x14ac:dyDescent="0.15">
      <c r="B5" s="39" t="s">
        <v>15</v>
      </c>
      <c r="C5" s="2">
        <f>COUNTIF($R$9:$R$990,"&gt;0")</f>
        <v>30</v>
      </c>
      <c r="D5" s="38" t="s">
        <v>16</v>
      </c>
      <c r="E5" s="15">
        <f>COUNTIF($R$9:$R$990,"&lt;0")</f>
        <v>13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0.69767441860465118</v>
      </c>
      <c r="J5" s="58" t="s">
        <v>19</v>
      </c>
      <c r="K5" s="47"/>
      <c r="L5" s="59">
        <f>MAX(V9:V993)</f>
        <v>6</v>
      </c>
      <c r="M5" s="60"/>
      <c r="N5" s="17" t="s">
        <v>20</v>
      </c>
      <c r="O5" s="9"/>
      <c r="P5" s="59">
        <f>MAX(W9:W993)</f>
        <v>5</v>
      </c>
      <c r="Q5" s="60"/>
      <c r="R5" s="1"/>
      <c r="S5" s="1"/>
      <c r="T5" s="1"/>
    </row>
    <row r="6" spans="2:25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63</v>
      </c>
      <c r="N6" s="12"/>
      <c r="O6" s="12"/>
      <c r="P6" s="10"/>
      <c r="Q6" s="7"/>
      <c r="R6" s="1"/>
      <c r="S6" s="1"/>
      <c r="T6" s="1"/>
    </row>
    <row r="7" spans="2:25" x14ac:dyDescent="0.15">
      <c r="B7" s="61" t="s">
        <v>21</v>
      </c>
      <c r="C7" s="63" t="s">
        <v>22</v>
      </c>
      <c r="D7" s="64"/>
      <c r="E7" s="67" t="s">
        <v>23</v>
      </c>
      <c r="F7" s="68"/>
      <c r="G7" s="68"/>
      <c r="H7" s="68"/>
      <c r="I7" s="69"/>
      <c r="J7" s="70"/>
      <c r="K7" s="71"/>
      <c r="L7" s="72"/>
      <c r="M7" s="73" t="s">
        <v>25</v>
      </c>
      <c r="N7" s="74" t="s">
        <v>26</v>
      </c>
      <c r="O7" s="75"/>
      <c r="P7" s="75"/>
      <c r="Q7" s="76"/>
      <c r="R7" s="77" t="s">
        <v>27</v>
      </c>
      <c r="S7" s="77"/>
      <c r="T7" s="77"/>
      <c r="U7" s="77"/>
    </row>
    <row r="8" spans="2:25" x14ac:dyDescent="0.15">
      <c r="B8" s="62"/>
      <c r="C8" s="65"/>
      <c r="D8" s="66"/>
      <c r="E8" s="18" t="s">
        <v>28</v>
      </c>
      <c r="F8" s="18" t="s">
        <v>29</v>
      </c>
      <c r="G8" s="18" t="s">
        <v>30</v>
      </c>
      <c r="H8" s="78" t="s">
        <v>31</v>
      </c>
      <c r="I8" s="69"/>
      <c r="J8" s="4" t="s">
        <v>32</v>
      </c>
      <c r="K8" s="79" t="s">
        <v>33</v>
      </c>
      <c r="L8" s="72"/>
      <c r="M8" s="73"/>
      <c r="N8" s="5" t="s">
        <v>28</v>
      </c>
      <c r="O8" s="5" t="s">
        <v>29</v>
      </c>
      <c r="P8" s="80" t="s">
        <v>31</v>
      </c>
      <c r="Q8" s="76"/>
      <c r="R8" s="77" t="s">
        <v>34</v>
      </c>
      <c r="S8" s="77"/>
      <c r="T8" s="77" t="s">
        <v>32</v>
      </c>
      <c r="U8" s="77"/>
      <c r="Y8" t="s">
        <v>55</v>
      </c>
    </row>
    <row r="9" spans="2:25" x14ac:dyDescent="0.15">
      <c r="B9" s="40">
        <v>1</v>
      </c>
      <c r="C9" s="81">
        <f>L2</f>
        <v>100000</v>
      </c>
      <c r="D9" s="81"/>
      <c r="E9" s="44">
        <v>2013</v>
      </c>
      <c r="F9" s="8">
        <v>43482</v>
      </c>
      <c r="G9" s="44" t="s">
        <v>4</v>
      </c>
      <c r="H9" s="82">
        <v>0.9325</v>
      </c>
      <c r="I9" s="82"/>
      <c r="J9" s="44">
        <v>23</v>
      </c>
      <c r="K9" s="81">
        <f>IF(J9="","",C9*0.03)</f>
        <v>3000</v>
      </c>
      <c r="L9" s="81"/>
      <c r="M9" s="6">
        <f>IF(J9="","",(K9/J9)/LOOKUP(RIGHT($D$2,3),定数!$A$6:$A$13,定数!$B$6:$B$13))</f>
        <v>1.1857707509881423</v>
      </c>
      <c r="N9" s="44">
        <v>2013</v>
      </c>
      <c r="O9" s="8">
        <v>43482</v>
      </c>
      <c r="P9" s="82">
        <v>0.92989999999999995</v>
      </c>
      <c r="Q9" s="82"/>
      <c r="R9" s="83">
        <f>IF(P9="","",T9*M9*LOOKUP(RIGHT($D$2,3),定数!$A$6:$A$13,定数!$B$6:$B$13))</f>
        <v>-3391.3043478261484</v>
      </c>
      <c r="S9" s="83"/>
      <c r="T9" s="84">
        <f>IF(P9="","",IF(G9="買",(P9-H9),(H9-P9))*IF(RIGHT($D$2,3)="JPY",100,10000))</f>
        <v>-26.000000000000469</v>
      </c>
      <c r="U9" s="84"/>
      <c r="V9" s="1">
        <f>IF(T9&lt;&gt;"",IF(T9&gt;0,1+V8,0),"")</f>
        <v>0</v>
      </c>
      <c r="W9">
        <f>IF(T9&lt;&gt;"",IF(T9&lt;0,1+W8,0),"")</f>
        <v>1</v>
      </c>
    </row>
    <row r="10" spans="2:25" x14ac:dyDescent="0.15">
      <c r="B10" s="40">
        <v>2</v>
      </c>
      <c r="C10" s="81">
        <f t="shared" ref="C10:C73" si="0">IF(R9="","",C9+R9)</f>
        <v>96608.695652173847</v>
      </c>
      <c r="D10" s="81"/>
      <c r="E10" s="46">
        <v>2013</v>
      </c>
      <c r="F10" s="8">
        <v>43628</v>
      </c>
      <c r="G10" s="46" t="s">
        <v>3</v>
      </c>
      <c r="H10" s="85">
        <v>0.91720000000000002</v>
      </c>
      <c r="I10" s="86"/>
      <c r="J10" s="46">
        <v>113</v>
      </c>
      <c r="K10" s="87">
        <f t="shared" ref="K10:K61" si="1">IF(J10="","",C10*0.03)</f>
        <v>2898.2608695652152</v>
      </c>
      <c r="L10" s="88"/>
      <c r="M10" s="6">
        <f>IF(J10="","",(K10/J10)/LOOKUP(RIGHT($D$2,3),定数!$A$6:$A$13,定数!$B$6:$B$13))</f>
        <v>0.23316660253943808</v>
      </c>
      <c r="N10" s="46">
        <v>2017</v>
      </c>
      <c r="O10" s="8">
        <v>43635</v>
      </c>
      <c r="P10" s="85">
        <v>0.92869999999999997</v>
      </c>
      <c r="Q10" s="86"/>
      <c r="R10" s="83">
        <f>IF(P10="","",T10*M10*LOOKUP(RIGHT($D$2,3),定数!$A$6:$A$13,定数!$B$6:$B$13))</f>
        <v>-2949.5575221238801</v>
      </c>
      <c r="S10" s="83"/>
      <c r="T10" s="84">
        <f>IF(P10="","",IF(G10="買",(P10-H10),(H10-P10))*IF(RIGHT($D$2,3)="JPY",100,10000))</f>
        <v>-114.99999999999955</v>
      </c>
      <c r="U10" s="84"/>
      <c r="V10" s="22">
        <f t="shared" ref="V10:V22" si="2">IF(T10&lt;&gt;"",IF(T10&gt;0,1+V9,0),"")</f>
        <v>0</v>
      </c>
      <c r="W10">
        <f t="shared" ref="W10:W73" si="3">IF(T10&lt;&gt;"",IF(T10&lt;0,1+W9,0),"")</f>
        <v>2</v>
      </c>
      <c r="X10" s="41">
        <f>IF(C10&lt;&gt;"",MAX(C10,C9),"")</f>
        <v>100000</v>
      </c>
    </row>
    <row r="11" spans="2:25" x14ac:dyDescent="0.15">
      <c r="B11" s="40">
        <v>3</v>
      </c>
      <c r="C11" s="81">
        <f t="shared" si="0"/>
        <v>93659.138130049963</v>
      </c>
      <c r="D11" s="81"/>
      <c r="E11" s="46">
        <v>2013</v>
      </c>
      <c r="F11" s="8">
        <v>43683</v>
      </c>
      <c r="G11" s="46" t="s">
        <v>3</v>
      </c>
      <c r="H11" s="85">
        <v>0.92530000000000001</v>
      </c>
      <c r="I11" s="86"/>
      <c r="J11" s="46">
        <v>41</v>
      </c>
      <c r="K11" s="87">
        <f t="shared" si="1"/>
        <v>2809.774143901499</v>
      </c>
      <c r="L11" s="88"/>
      <c r="M11" s="6">
        <f>IF(J11="","",(K11/J11)/LOOKUP(RIGHT($D$2,3),定数!$A$6:$A$13,定数!$B$6:$B$13))</f>
        <v>0.62300978800476692</v>
      </c>
      <c r="N11" s="46">
        <v>2013</v>
      </c>
      <c r="O11" s="8">
        <v>43685</v>
      </c>
      <c r="P11" s="85">
        <v>0.91930000000000001</v>
      </c>
      <c r="Q11" s="86"/>
      <c r="R11" s="83">
        <f>IF(P11="","",T11*M11*LOOKUP(RIGHT($D$2,3),定数!$A$6:$A$13,定数!$B$6:$B$13))</f>
        <v>4111.8646008314654</v>
      </c>
      <c r="S11" s="83"/>
      <c r="T11" s="84">
        <f>IF(P11="","",IF(G11="買",(P11-H11),(H11-P11))*IF(RIGHT($D$2,3)="JPY",100,10000))</f>
        <v>60.000000000000057</v>
      </c>
      <c r="U11" s="84"/>
      <c r="V11" s="22">
        <f t="shared" si="2"/>
        <v>1</v>
      </c>
      <c r="W11">
        <f t="shared" si="3"/>
        <v>0</v>
      </c>
      <c r="X11" s="41">
        <f>IF(C11&lt;&gt;"",MAX(X10,C11),"")</f>
        <v>100000</v>
      </c>
      <c r="Y11" s="42">
        <f>IF(X11&lt;&gt;"",1-(C11/X11),"")</f>
        <v>6.3408618699500319E-2</v>
      </c>
    </row>
    <row r="12" spans="2:25" x14ac:dyDescent="0.15">
      <c r="B12" s="40">
        <v>4</v>
      </c>
      <c r="C12" s="81">
        <f t="shared" si="0"/>
        <v>97771.002730881431</v>
      </c>
      <c r="D12" s="81"/>
      <c r="E12" s="46">
        <v>2013</v>
      </c>
      <c r="F12" s="8">
        <v>43719</v>
      </c>
      <c r="G12" s="46" t="s">
        <v>3</v>
      </c>
      <c r="H12" s="85">
        <v>0.93010000000000004</v>
      </c>
      <c r="I12" s="86"/>
      <c r="J12" s="46">
        <v>47</v>
      </c>
      <c r="K12" s="87">
        <f t="shared" si="1"/>
        <v>2933.1300819264429</v>
      </c>
      <c r="L12" s="88"/>
      <c r="M12" s="6">
        <f>IF(J12="","",(K12/J12)/LOOKUP(RIGHT($D$2,3),定数!$A$6:$A$13,定数!$B$6:$B$13))</f>
        <v>0.56733657290646866</v>
      </c>
      <c r="N12" s="46">
        <v>2013</v>
      </c>
      <c r="O12" s="8">
        <v>43724</v>
      </c>
      <c r="P12" s="85">
        <v>0.92310000000000003</v>
      </c>
      <c r="Q12" s="86"/>
      <c r="R12" s="83">
        <f>IF(P12="","",T12*M12*LOOKUP(RIGHT($D$2,3),定数!$A$6:$A$13,定数!$B$6:$B$13))</f>
        <v>4368.4916113798126</v>
      </c>
      <c r="S12" s="83"/>
      <c r="T12" s="84">
        <f t="shared" ref="T12:T75" si="4">IF(P12="","",IF(G12="買",(P12-H12),(H12-P12))*IF(RIGHT($D$2,3)="JPY",100,10000))</f>
        <v>70.000000000000057</v>
      </c>
      <c r="U12" s="84"/>
      <c r="V12" s="22">
        <f t="shared" si="2"/>
        <v>2</v>
      </c>
      <c r="W12">
        <f t="shared" si="3"/>
        <v>0</v>
      </c>
      <c r="X12" s="41">
        <f t="shared" ref="X12:X75" si="5">IF(C12&lt;&gt;"",MAX(X11,C12),"")</f>
        <v>100000</v>
      </c>
      <c r="Y12" s="42">
        <f t="shared" ref="Y12:Y75" si="6">IF(X12&lt;&gt;"",1-(C12/X12),"")</f>
        <v>2.2289972691185711E-2</v>
      </c>
    </row>
    <row r="13" spans="2:25" x14ac:dyDescent="0.15">
      <c r="B13" s="40">
        <v>5</v>
      </c>
      <c r="C13" s="81">
        <f t="shared" si="0"/>
        <v>102139.49434226124</v>
      </c>
      <c r="D13" s="81"/>
      <c r="E13" s="46">
        <v>2013</v>
      </c>
      <c r="F13" s="8">
        <v>43759</v>
      </c>
      <c r="G13" s="46" t="s">
        <v>3</v>
      </c>
      <c r="H13" s="85">
        <v>0.90039999999999998</v>
      </c>
      <c r="I13" s="86"/>
      <c r="J13" s="46">
        <v>39</v>
      </c>
      <c r="K13" s="87">
        <f t="shared" si="1"/>
        <v>3064.1848302678372</v>
      </c>
      <c r="L13" s="88"/>
      <c r="M13" s="6">
        <f>IF(J13="","",(K13/J13)/LOOKUP(RIGHT($D$2,3),定数!$A$6:$A$13,定数!$B$6:$B$13))</f>
        <v>0.71426219819763104</v>
      </c>
      <c r="N13" s="46">
        <v>2013</v>
      </c>
      <c r="O13" s="8">
        <v>43760</v>
      </c>
      <c r="P13" s="85">
        <v>0.89459999999999995</v>
      </c>
      <c r="Q13" s="86"/>
      <c r="R13" s="83">
        <f>IF(P13="","",T13*M13*LOOKUP(RIGHT($D$2,3),定数!$A$6:$A$13,定数!$B$6:$B$13))</f>
        <v>4556.9928245009078</v>
      </c>
      <c r="S13" s="83"/>
      <c r="T13" s="84">
        <f t="shared" si="4"/>
        <v>58.00000000000027</v>
      </c>
      <c r="U13" s="84"/>
      <c r="V13" s="22">
        <f t="shared" si="2"/>
        <v>3</v>
      </c>
      <c r="W13">
        <f t="shared" si="3"/>
        <v>0</v>
      </c>
      <c r="X13" s="41">
        <f t="shared" si="5"/>
        <v>102139.49434226124</v>
      </c>
      <c r="Y13" s="42">
        <f t="shared" si="6"/>
        <v>0</v>
      </c>
    </row>
    <row r="14" spans="2:25" x14ac:dyDescent="0.15">
      <c r="B14" s="40">
        <v>6</v>
      </c>
      <c r="C14" s="81">
        <f t="shared" si="0"/>
        <v>106696.48716676215</v>
      </c>
      <c r="D14" s="81"/>
      <c r="E14" s="46">
        <v>2013</v>
      </c>
      <c r="F14" s="8">
        <v>43763</v>
      </c>
      <c r="G14" s="46" t="s">
        <v>3</v>
      </c>
      <c r="H14" s="85">
        <v>0.88929999999999998</v>
      </c>
      <c r="I14" s="86"/>
      <c r="J14" s="46">
        <v>37</v>
      </c>
      <c r="K14" s="87">
        <f t="shared" si="1"/>
        <v>3200.8946150028642</v>
      </c>
      <c r="L14" s="88"/>
      <c r="M14" s="6">
        <f>IF(J14="","",(K14/J14)/LOOKUP(RIGHT($D$2,3),定数!$A$6:$A$13,定数!$B$6:$B$13))</f>
        <v>0.78646059336679719</v>
      </c>
      <c r="N14" s="46">
        <v>2013</v>
      </c>
      <c r="O14" s="8">
        <v>43763</v>
      </c>
      <c r="P14" s="85">
        <v>0.89319999999999999</v>
      </c>
      <c r="Q14" s="86"/>
      <c r="R14" s="83">
        <f>IF(P14="","",T14*M14*LOOKUP(RIGHT($D$2,3),定数!$A$6:$A$13,定数!$B$6:$B$13))</f>
        <v>-3373.9159455435724</v>
      </c>
      <c r="S14" s="83"/>
      <c r="T14" s="84">
        <f t="shared" si="4"/>
        <v>-39.000000000000142</v>
      </c>
      <c r="U14" s="84"/>
      <c r="V14" s="22">
        <f t="shared" si="2"/>
        <v>0</v>
      </c>
      <c r="W14">
        <f t="shared" si="3"/>
        <v>1</v>
      </c>
      <c r="X14" s="41">
        <f t="shared" si="5"/>
        <v>106696.48716676215</v>
      </c>
      <c r="Y14" s="42">
        <f t="shared" si="6"/>
        <v>0</v>
      </c>
    </row>
    <row r="15" spans="2:25" x14ac:dyDescent="0.15">
      <c r="B15" s="40">
        <v>7</v>
      </c>
      <c r="C15" s="81">
        <f t="shared" si="0"/>
        <v>103322.57122121858</v>
      </c>
      <c r="D15" s="81"/>
      <c r="E15" s="46">
        <v>2013</v>
      </c>
      <c r="F15" s="8">
        <v>43788</v>
      </c>
      <c r="G15" s="46" t="s">
        <v>3</v>
      </c>
      <c r="H15" s="85">
        <v>0.91010000000000002</v>
      </c>
      <c r="I15" s="86"/>
      <c r="J15" s="46">
        <v>41</v>
      </c>
      <c r="K15" s="87">
        <f t="shared" si="1"/>
        <v>3099.677136636557</v>
      </c>
      <c r="L15" s="88"/>
      <c r="M15" s="6">
        <f>IF(J15="","",(K15/J15)/LOOKUP(RIGHT($D$2,3),定数!$A$6:$A$13,定数!$B$6:$B$13))</f>
        <v>0.68728983073981309</v>
      </c>
      <c r="N15" s="46">
        <v>2013</v>
      </c>
      <c r="O15" s="8">
        <v>43789</v>
      </c>
      <c r="P15" s="85">
        <v>0.91439999999999999</v>
      </c>
      <c r="Q15" s="86"/>
      <c r="R15" s="83">
        <f>IF(P15="","",T15*M15*LOOKUP(RIGHT($D$2,3),定数!$A$6:$A$13,定数!$B$6:$B$13))</f>
        <v>-3250.8808993992934</v>
      </c>
      <c r="S15" s="83"/>
      <c r="T15" s="84">
        <f t="shared" si="4"/>
        <v>-42.999999999999702</v>
      </c>
      <c r="U15" s="84"/>
      <c r="V15" s="22">
        <f t="shared" si="2"/>
        <v>0</v>
      </c>
      <c r="W15">
        <f t="shared" si="3"/>
        <v>2</v>
      </c>
      <c r="X15" s="41">
        <f t="shared" si="5"/>
        <v>106696.48716676215</v>
      </c>
      <c r="Y15" s="42">
        <f t="shared" si="6"/>
        <v>3.1621621621621743E-2</v>
      </c>
    </row>
    <row r="16" spans="2:25" x14ac:dyDescent="0.15">
      <c r="B16" s="40">
        <v>8</v>
      </c>
      <c r="C16" s="81">
        <f t="shared" si="0"/>
        <v>100071.69032181927</v>
      </c>
      <c r="D16" s="81"/>
      <c r="E16" s="46">
        <v>2014</v>
      </c>
      <c r="F16" s="8">
        <v>43536</v>
      </c>
      <c r="G16" s="46" t="s">
        <v>3</v>
      </c>
      <c r="H16" s="82">
        <v>0.87409999999999999</v>
      </c>
      <c r="I16" s="82"/>
      <c r="J16" s="46">
        <v>45</v>
      </c>
      <c r="K16" s="87">
        <f t="shared" si="1"/>
        <v>3002.1507096545783</v>
      </c>
      <c r="L16" s="88"/>
      <c r="M16" s="6">
        <f>IF(J16="","",(K16/J16)/LOOKUP(RIGHT($D$2,3),定数!$A$6:$A$13,定数!$B$6:$B$13))</f>
        <v>0.60649509285951075</v>
      </c>
      <c r="N16" s="46">
        <v>2014</v>
      </c>
      <c r="O16" s="8">
        <v>43544</v>
      </c>
      <c r="P16" s="82">
        <v>0.87880000000000003</v>
      </c>
      <c r="Q16" s="82"/>
      <c r="R16" s="83">
        <f>IF(P16="","",T16*M16*LOOKUP(RIGHT($D$2,3),定数!$A$6:$A$13,定数!$B$6:$B$13))</f>
        <v>-3135.5796300836955</v>
      </c>
      <c r="S16" s="83"/>
      <c r="T16" s="84">
        <f t="shared" si="4"/>
        <v>-47.000000000000377</v>
      </c>
      <c r="U16" s="84"/>
      <c r="V16" s="22">
        <f t="shared" si="2"/>
        <v>0</v>
      </c>
      <c r="W16">
        <f t="shared" si="3"/>
        <v>3</v>
      </c>
      <c r="X16" s="41">
        <f t="shared" si="5"/>
        <v>106696.48716676215</v>
      </c>
      <c r="Y16" s="42">
        <f t="shared" si="6"/>
        <v>6.2090112063282743E-2</v>
      </c>
    </row>
    <row r="17" spans="2:25" x14ac:dyDescent="0.15">
      <c r="B17" s="40">
        <v>9</v>
      </c>
      <c r="C17" s="81">
        <f t="shared" si="0"/>
        <v>96936.110691735579</v>
      </c>
      <c r="D17" s="81"/>
      <c r="E17" s="46">
        <v>2014</v>
      </c>
      <c r="F17" s="8">
        <v>43598</v>
      </c>
      <c r="G17" s="46" t="s">
        <v>4</v>
      </c>
      <c r="H17" s="85">
        <v>0.89070000000000005</v>
      </c>
      <c r="I17" s="86"/>
      <c r="J17" s="46">
        <v>41</v>
      </c>
      <c r="K17" s="87">
        <f t="shared" si="1"/>
        <v>2908.0833207520673</v>
      </c>
      <c r="L17" s="88"/>
      <c r="M17" s="6">
        <f>IF(J17="","",(K17/J17)/LOOKUP(RIGHT($D$2,3),定数!$A$6:$A$13,定数!$B$6:$B$13))</f>
        <v>0.64480783165234301</v>
      </c>
      <c r="N17" s="46">
        <v>2014</v>
      </c>
      <c r="O17" s="8">
        <v>43608</v>
      </c>
      <c r="P17" s="85">
        <v>0.89680000000000004</v>
      </c>
      <c r="Q17" s="86"/>
      <c r="R17" s="83">
        <f>IF(P17="","",T17*M17*LOOKUP(RIGHT($D$2,3),定数!$A$6:$A$13,定数!$B$6:$B$13))</f>
        <v>4326.6605503872179</v>
      </c>
      <c r="S17" s="83"/>
      <c r="T17" s="84">
        <f t="shared" si="4"/>
        <v>60.999999999999943</v>
      </c>
      <c r="U17" s="84"/>
      <c r="V17" s="22">
        <f t="shared" si="2"/>
        <v>1</v>
      </c>
      <c r="W17">
        <f t="shared" si="3"/>
        <v>0</v>
      </c>
      <c r="X17" s="41">
        <f t="shared" si="5"/>
        <v>106696.48716676215</v>
      </c>
      <c r="Y17" s="42">
        <f t="shared" si="6"/>
        <v>9.1477955218633444E-2</v>
      </c>
    </row>
    <row r="18" spans="2:25" x14ac:dyDescent="0.15">
      <c r="B18" s="40">
        <v>10</v>
      </c>
      <c r="C18" s="81">
        <f t="shared" si="0"/>
        <v>101262.77124212279</v>
      </c>
      <c r="D18" s="81"/>
      <c r="E18" s="46">
        <v>2014</v>
      </c>
      <c r="F18" s="8">
        <v>43649</v>
      </c>
      <c r="G18" s="46" t="s">
        <v>4</v>
      </c>
      <c r="H18" s="82">
        <v>0.89359999999999995</v>
      </c>
      <c r="I18" s="82"/>
      <c r="J18" s="46">
        <v>49</v>
      </c>
      <c r="K18" s="87">
        <f t="shared" si="1"/>
        <v>3037.8831372636837</v>
      </c>
      <c r="L18" s="88"/>
      <c r="M18" s="6">
        <f>IF(J18="","",(K18/J18)/LOOKUP(RIGHT($D$2,3),定数!$A$6:$A$13,定数!$B$6:$B$13))</f>
        <v>0.56361468223816025</v>
      </c>
      <c r="N18" s="46">
        <v>2014</v>
      </c>
      <c r="O18" s="8">
        <v>43668</v>
      </c>
      <c r="P18" s="82">
        <v>0.90100000000000002</v>
      </c>
      <c r="Q18" s="82"/>
      <c r="R18" s="83">
        <f>IF(P18="","",T18*M18*LOOKUP(RIGHT($D$2,3),定数!$A$6:$A$13,定数!$B$6:$B$13))</f>
        <v>4587.8235134186698</v>
      </c>
      <c r="S18" s="83"/>
      <c r="T18" s="84">
        <f t="shared" si="4"/>
        <v>74.000000000000739</v>
      </c>
      <c r="U18" s="84"/>
      <c r="V18" s="22">
        <f t="shared" si="2"/>
        <v>2</v>
      </c>
      <c r="W18">
        <f t="shared" si="3"/>
        <v>0</v>
      </c>
      <c r="X18" s="41">
        <f t="shared" si="5"/>
        <v>106696.48716676215</v>
      </c>
      <c r="Y18" s="42">
        <f t="shared" si="6"/>
        <v>5.0926849317416423E-2</v>
      </c>
    </row>
    <row r="19" spans="2:25" x14ac:dyDescent="0.15">
      <c r="B19" s="40">
        <v>11</v>
      </c>
      <c r="C19" s="81">
        <f t="shared" si="0"/>
        <v>105850.59475554146</v>
      </c>
      <c r="D19" s="81"/>
      <c r="E19" s="46">
        <v>2014</v>
      </c>
      <c r="F19" s="8">
        <v>43734</v>
      </c>
      <c r="G19" s="46" t="s">
        <v>4</v>
      </c>
      <c r="H19" s="82">
        <v>0.94950000000000001</v>
      </c>
      <c r="I19" s="82"/>
      <c r="J19" s="46">
        <v>35</v>
      </c>
      <c r="K19" s="87">
        <f t="shared" si="1"/>
        <v>3175.5178426662437</v>
      </c>
      <c r="L19" s="88"/>
      <c r="M19" s="6">
        <f>IF(J19="","",(K19/J19)/LOOKUP(RIGHT($D$2,3),定数!$A$6:$A$13,定数!$B$6:$B$13))</f>
        <v>0.8248098292639594</v>
      </c>
      <c r="N19" s="46">
        <v>2014</v>
      </c>
      <c r="O19" s="8">
        <v>43738</v>
      </c>
      <c r="P19" s="82">
        <v>0.95479999999999998</v>
      </c>
      <c r="Q19" s="82"/>
      <c r="R19" s="83">
        <f>IF(P19="","",T19*M19*LOOKUP(RIGHT($D$2,3),定数!$A$6:$A$13,定数!$B$6:$B$13))</f>
        <v>4808.6413046088574</v>
      </c>
      <c r="S19" s="83"/>
      <c r="T19" s="84">
        <f t="shared" si="4"/>
        <v>52.999999999999716</v>
      </c>
      <c r="U19" s="84"/>
      <c r="V19" s="22">
        <f t="shared" si="2"/>
        <v>3</v>
      </c>
      <c r="W19">
        <f t="shared" si="3"/>
        <v>0</v>
      </c>
      <c r="X19" s="41">
        <f t="shared" si="5"/>
        <v>106696.48716676215</v>
      </c>
      <c r="Y19" s="42">
        <f t="shared" si="6"/>
        <v>7.9280249395520253E-3</v>
      </c>
    </row>
    <row r="20" spans="2:25" x14ac:dyDescent="0.15">
      <c r="B20" s="40">
        <v>12</v>
      </c>
      <c r="C20" s="81">
        <f t="shared" si="0"/>
        <v>110659.23606015032</v>
      </c>
      <c r="D20" s="81"/>
      <c r="E20" s="46">
        <v>2014</v>
      </c>
      <c r="F20" s="8">
        <v>43822</v>
      </c>
      <c r="G20" s="46" t="s">
        <v>4</v>
      </c>
      <c r="H20" s="85">
        <v>0.98719999999999997</v>
      </c>
      <c r="I20" s="86"/>
      <c r="J20" s="46">
        <v>46</v>
      </c>
      <c r="K20" s="87">
        <f t="shared" si="1"/>
        <v>3319.7770818045092</v>
      </c>
      <c r="L20" s="88"/>
      <c r="M20" s="6">
        <f>IF(J20="","",(K20/J20)/LOOKUP(RIGHT($D$2,3),定数!$A$6:$A$13,定数!$B$6:$B$13))</f>
        <v>0.65608242723409271</v>
      </c>
      <c r="N20" s="46">
        <v>2015</v>
      </c>
      <c r="O20" s="8">
        <v>43467</v>
      </c>
      <c r="P20" s="85">
        <v>0.99419999999999997</v>
      </c>
      <c r="Q20" s="86"/>
      <c r="R20" s="83">
        <f>IF(P20="","",T20*M20*LOOKUP(RIGHT($D$2,3),定数!$A$6:$A$13,定数!$B$6:$B$13))</f>
        <v>5051.8346897025176</v>
      </c>
      <c r="S20" s="83"/>
      <c r="T20" s="84">
        <f t="shared" si="4"/>
        <v>70.000000000000057</v>
      </c>
      <c r="U20" s="84"/>
      <c r="V20" s="22">
        <f t="shared" si="2"/>
        <v>4</v>
      </c>
      <c r="W20">
        <f t="shared" si="3"/>
        <v>0</v>
      </c>
      <c r="X20" s="41">
        <f t="shared" si="5"/>
        <v>110659.23606015032</v>
      </c>
      <c r="Y20" s="42">
        <f t="shared" si="6"/>
        <v>0</v>
      </c>
    </row>
    <row r="21" spans="2:25" x14ac:dyDescent="0.15">
      <c r="B21" s="40">
        <v>13</v>
      </c>
      <c r="C21" s="81">
        <f t="shared" si="0"/>
        <v>115711.07074985284</v>
      </c>
      <c r="D21" s="81"/>
      <c r="E21" s="46">
        <v>2015</v>
      </c>
      <c r="F21" s="8">
        <v>43492</v>
      </c>
      <c r="G21" s="46" t="s">
        <v>4</v>
      </c>
      <c r="H21" s="85">
        <v>0.90580000000000005</v>
      </c>
      <c r="I21" s="86"/>
      <c r="J21" s="46">
        <v>125</v>
      </c>
      <c r="K21" s="87">
        <f t="shared" si="1"/>
        <v>3471.3321224955848</v>
      </c>
      <c r="L21" s="88"/>
      <c r="M21" s="6">
        <f>IF(J21="","",(K21/J21)/LOOKUP(RIGHT($D$2,3),定数!$A$6:$A$13,定数!$B$6:$B$13))</f>
        <v>0.25246051799967889</v>
      </c>
      <c r="N21" s="46">
        <v>2015</v>
      </c>
      <c r="O21" s="8">
        <v>43494</v>
      </c>
      <c r="P21" s="85">
        <v>0.92459999999999998</v>
      </c>
      <c r="Q21" s="86"/>
      <c r="R21" s="83">
        <f>IF(P21="","",T21*M21*LOOKUP(RIGHT($D$2,3),定数!$A$6:$A$13,定数!$B$6:$B$13))</f>
        <v>5220.8835122333403</v>
      </c>
      <c r="S21" s="83"/>
      <c r="T21" s="84">
        <f t="shared" si="4"/>
        <v>187.99999999999929</v>
      </c>
      <c r="U21" s="84"/>
      <c r="V21" s="22">
        <f t="shared" si="2"/>
        <v>5</v>
      </c>
      <c r="W21">
        <f t="shared" si="3"/>
        <v>0</v>
      </c>
      <c r="X21" s="41">
        <f t="shared" si="5"/>
        <v>115711.07074985284</v>
      </c>
      <c r="Y21" s="42">
        <f t="shared" si="6"/>
        <v>0</v>
      </c>
    </row>
    <row r="22" spans="2:25" x14ac:dyDescent="0.15">
      <c r="B22" s="40">
        <v>14</v>
      </c>
      <c r="C22" s="81">
        <f t="shared" si="0"/>
        <v>120931.95426208618</v>
      </c>
      <c r="D22" s="81"/>
      <c r="E22" s="46">
        <v>2015</v>
      </c>
      <c r="F22" s="8">
        <v>43563</v>
      </c>
      <c r="G22" s="46" t="s">
        <v>4</v>
      </c>
      <c r="H22" s="85">
        <v>0.96719999999999995</v>
      </c>
      <c r="I22" s="86"/>
      <c r="J22" s="46">
        <v>74</v>
      </c>
      <c r="K22" s="87">
        <f t="shared" si="1"/>
        <v>3627.9586278625852</v>
      </c>
      <c r="L22" s="88"/>
      <c r="M22" s="6">
        <f>IF(J22="","",(K22/J22)/LOOKUP(RIGHT($D$2,3),定数!$A$6:$A$13,定数!$B$6:$B$13))</f>
        <v>0.44569516312808177</v>
      </c>
      <c r="N22" s="46">
        <v>2015</v>
      </c>
      <c r="O22" s="8">
        <v>43565</v>
      </c>
      <c r="P22" s="85">
        <v>0.97819999999999996</v>
      </c>
      <c r="Q22" s="86"/>
      <c r="R22" s="83">
        <f>IF(P22="","",T22*M22*LOOKUP(RIGHT($D$2,3),定数!$A$6:$A$13,定数!$B$6:$B$13))</f>
        <v>5392.9114738497947</v>
      </c>
      <c r="S22" s="83"/>
      <c r="T22" s="84">
        <f t="shared" si="4"/>
        <v>110.0000000000001</v>
      </c>
      <c r="U22" s="84"/>
      <c r="V22" s="22">
        <f t="shared" si="2"/>
        <v>6</v>
      </c>
      <c r="W22">
        <f t="shared" si="3"/>
        <v>0</v>
      </c>
      <c r="X22" s="41">
        <f t="shared" si="5"/>
        <v>120931.95426208618</v>
      </c>
      <c r="Y22" s="42">
        <f t="shared" si="6"/>
        <v>0</v>
      </c>
    </row>
    <row r="23" spans="2:25" x14ac:dyDescent="0.15">
      <c r="B23" s="40">
        <v>15</v>
      </c>
      <c r="C23" s="81">
        <f t="shared" si="0"/>
        <v>126324.86573593596</v>
      </c>
      <c r="D23" s="81"/>
      <c r="E23" s="46">
        <v>2015</v>
      </c>
      <c r="F23" s="8">
        <v>43568</v>
      </c>
      <c r="G23" s="46" t="s">
        <v>4</v>
      </c>
      <c r="H23" s="85">
        <v>0.98140000000000005</v>
      </c>
      <c r="I23" s="86"/>
      <c r="J23" s="46">
        <v>35</v>
      </c>
      <c r="K23" s="87">
        <f t="shared" si="1"/>
        <v>3789.7459720780789</v>
      </c>
      <c r="L23" s="88"/>
      <c r="M23" s="6">
        <f>IF(J23="","",(K23/J23)/LOOKUP(RIGHT($D$2,3),定数!$A$6:$A$13,定数!$B$6:$B$13))</f>
        <v>0.98434960313716335</v>
      </c>
      <c r="N23" s="46">
        <v>2015</v>
      </c>
      <c r="O23" s="8">
        <v>43568</v>
      </c>
      <c r="P23" s="85">
        <v>0.97770000000000001</v>
      </c>
      <c r="Q23" s="86"/>
      <c r="R23" s="83">
        <f>IF(P23="","",T23*M23*LOOKUP(RIGHT($D$2,3),定数!$A$6:$A$13,定数!$B$6:$B$13))</f>
        <v>-4006.3028847682949</v>
      </c>
      <c r="S23" s="83"/>
      <c r="T23" s="84">
        <f t="shared" si="4"/>
        <v>-37.000000000000369</v>
      </c>
      <c r="U23" s="84"/>
      <c r="V23" t="str">
        <f t="shared" ref="V23:W74" si="7">IF(S23&lt;&gt;"",IF(S23&lt;0,1+V22,0),"")</f>
        <v/>
      </c>
      <c r="W23">
        <f t="shared" si="3"/>
        <v>1</v>
      </c>
      <c r="X23" s="41">
        <f t="shared" si="5"/>
        <v>126324.86573593596</v>
      </c>
      <c r="Y23" s="42">
        <f t="shared" si="6"/>
        <v>0</v>
      </c>
    </row>
    <row r="24" spans="2:25" x14ac:dyDescent="0.15">
      <c r="B24" s="40">
        <v>16</v>
      </c>
      <c r="C24" s="81">
        <f t="shared" si="0"/>
        <v>122318.56285116766</v>
      </c>
      <c r="D24" s="81"/>
      <c r="E24" s="46">
        <v>2015</v>
      </c>
      <c r="F24" s="8">
        <v>43759</v>
      </c>
      <c r="G24" s="46" t="s">
        <v>4</v>
      </c>
      <c r="H24" s="85">
        <v>0.96099999999999997</v>
      </c>
      <c r="I24" s="86"/>
      <c r="J24" s="46">
        <v>82</v>
      </c>
      <c r="K24" s="87">
        <f t="shared" si="1"/>
        <v>3669.5568855350298</v>
      </c>
      <c r="L24" s="88"/>
      <c r="M24" s="6">
        <f>IF(J24="","",(K24/J24)/LOOKUP(RIGHT($D$2,3),定数!$A$6:$A$13,定数!$B$6:$B$13))</f>
        <v>0.4068244884185177</v>
      </c>
      <c r="N24" s="46">
        <v>2015</v>
      </c>
      <c r="O24" s="8">
        <v>43761</v>
      </c>
      <c r="P24" s="85">
        <v>0.97319999999999995</v>
      </c>
      <c r="Q24" s="86"/>
      <c r="R24" s="83">
        <f>IF(P24="","",T24*M24*LOOKUP(RIGHT($D$2,3),定数!$A$6:$A$13,定数!$B$6:$B$13))</f>
        <v>5459.5846345765021</v>
      </c>
      <c r="S24" s="83"/>
      <c r="T24" s="84">
        <f t="shared" si="4"/>
        <v>121.99999999999989</v>
      </c>
      <c r="U24" s="84"/>
      <c r="V24" t="str">
        <f t="shared" si="7"/>
        <v/>
      </c>
      <c r="W24">
        <f t="shared" si="3"/>
        <v>0</v>
      </c>
      <c r="X24" s="41">
        <f t="shared" si="5"/>
        <v>126324.86573593596</v>
      </c>
      <c r="Y24" s="42">
        <f t="shared" si="6"/>
        <v>3.1714285714286139E-2</v>
      </c>
    </row>
    <row r="25" spans="2:25" x14ac:dyDescent="0.15">
      <c r="B25" s="40">
        <v>17</v>
      </c>
      <c r="C25" s="81">
        <f t="shared" si="0"/>
        <v>127778.14748574416</v>
      </c>
      <c r="D25" s="81"/>
      <c r="E25" s="46">
        <v>2015</v>
      </c>
      <c r="F25" s="8">
        <v>43773</v>
      </c>
      <c r="G25" s="46" t="s">
        <v>4</v>
      </c>
      <c r="H25" s="85">
        <v>0.995</v>
      </c>
      <c r="I25" s="86"/>
      <c r="J25" s="46">
        <v>66</v>
      </c>
      <c r="K25" s="87">
        <f t="shared" si="1"/>
        <v>3833.3444245723249</v>
      </c>
      <c r="L25" s="88"/>
      <c r="M25" s="6">
        <f>IF(J25="","",(K25/J25)/LOOKUP(RIGHT($D$2,3),定数!$A$6:$A$13,定数!$B$6:$B$13))</f>
        <v>0.52800887390803375</v>
      </c>
      <c r="N25" s="46">
        <v>2015</v>
      </c>
      <c r="O25" s="8">
        <v>43775</v>
      </c>
      <c r="P25" s="85">
        <v>1.0047999999999999</v>
      </c>
      <c r="Q25" s="86"/>
      <c r="R25" s="83">
        <f>IF(P25="","",T25*M25*LOOKUP(RIGHT($D$2,3),定数!$A$6:$A$13,定数!$B$6:$B$13))</f>
        <v>5691.9356607285572</v>
      </c>
      <c r="S25" s="83"/>
      <c r="T25" s="84">
        <f t="shared" si="4"/>
        <v>97.999999999999204</v>
      </c>
      <c r="U25" s="84"/>
      <c r="V25" t="str">
        <f t="shared" si="7"/>
        <v/>
      </c>
      <c r="W25">
        <f t="shared" si="3"/>
        <v>0</v>
      </c>
      <c r="X25" s="41">
        <f t="shared" si="5"/>
        <v>127778.14748574416</v>
      </c>
      <c r="Y25" s="42">
        <f t="shared" si="6"/>
        <v>0</v>
      </c>
    </row>
    <row r="26" spans="2:25" x14ac:dyDescent="0.15">
      <c r="B26" s="40">
        <v>18</v>
      </c>
      <c r="C26" s="81">
        <f t="shared" si="0"/>
        <v>133470.08314647272</v>
      </c>
      <c r="D26" s="81"/>
      <c r="E26" s="46">
        <v>2015</v>
      </c>
      <c r="F26" s="8">
        <v>43775</v>
      </c>
      <c r="G26" s="46" t="s">
        <v>4</v>
      </c>
      <c r="H26" s="85">
        <v>1.0065</v>
      </c>
      <c r="I26" s="86"/>
      <c r="J26" s="46">
        <v>121</v>
      </c>
      <c r="K26" s="87">
        <f t="shared" si="1"/>
        <v>4004.1024943941816</v>
      </c>
      <c r="L26" s="88"/>
      <c r="M26" s="6">
        <f>IF(J26="","",(K26/J26)/LOOKUP(RIGHT($D$2,3),定数!$A$6:$A$13,定数!$B$6:$B$13))</f>
        <v>0.30083414683652754</v>
      </c>
      <c r="N26" s="46">
        <v>2015</v>
      </c>
      <c r="O26" s="8">
        <v>43794</v>
      </c>
      <c r="P26" s="85">
        <v>1.0246</v>
      </c>
      <c r="Q26" s="86"/>
      <c r="R26" s="83">
        <f>IF(P26="","",T26*M26*LOOKUP(RIGHT($D$2,3),定数!$A$6:$A$13,定数!$B$6:$B$13))</f>
        <v>5989.6078635152653</v>
      </c>
      <c r="S26" s="83"/>
      <c r="T26" s="84">
        <f t="shared" si="4"/>
        <v>181.00000000000006</v>
      </c>
      <c r="U26" s="84"/>
      <c r="V26" t="str">
        <f t="shared" si="7"/>
        <v/>
      </c>
      <c r="W26">
        <f t="shared" si="3"/>
        <v>0</v>
      </c>
      <c r="X26" s="41">
        <f t="shared" si="5"/>
        <v>133470.08314647272</v>
      </c>
      <c r="Y26" s="42">
        <f t="shared" si="6"/>
        <v>0</v>
      </c>
    </row>
    <row r="27" spans="2:25" x14ac:dyDescent="0.15">
      <c r="B27" s="40">
        <v>19</v>
      </c>
      <c r="C27" s="81">
        <f t="shared" si="0"/>
        <v>139459.69100998799</v>
      </c>
      <c r="D27" s="81"/>
      <c r="E27" s="46">
        <v>2015</v>
      </c>
      <c r="F27" s="8">
        <v>43779</v>
      </c>
      <c r="G27" s="46" t="s">
        <v>4</v>
      </c>
      <c r="H27" s="85">
        <v>1.0083</v>
      </c>
      <c r="I27" s="86"/>
      <c r="J27" s="46">
        <v>63</v>
      </c>
      <c r="K27" s="87">
        <f t="shared" si="1"/>
        <v>4183.7907302996391</v>
      </c>
      <c r="L27" s="88"/>
      <c r="M27" s="6">
        <f>IF(J27="","",(K27/J27)/LOOKUP(RIGHT($D$2,3),定数!$A$6:$A$13,定数!$B$6:$B$13))</f>
        <v>0.60372160610384407</v>
      </c>
      <c r="N27" s="46">
        <v>2015</v>
      </c>
      <c r="O27" s="8">
        <v>43781</v>
      </c>
      <c r="P27" s="85">
        <v>1.0018</v>
      </c>
      <c r="Q27" s="86"/>
      <c r="R27" s="83">
        <f>IF(P27="","",T27*M27*LOOKUP(RIGHT($D$2,3),定数!$A$6:$A$13,定数!$B$6:$B$13))</f>
        <v>-4316.6094836424518</v>
      </c>
      <c r="S27" s="83"/>
      <c r="T27" s="84">
        <f t="shared" si="4"/>
        <v>-64.999999999999503</v>
      </c>
      <c r="U27" s="84"/>
      <c r="V27" t="str">
        <f t="shared" si="7"/>
        <v/>
      </c>
      <c r="W27">
        <f t="shared" si="3"/>
        <v>1</v>
      </c>
      <c r="X27" s="41">
        <f t="shared" si="5"/>
        <v>139459.69100998799</v>
      </c>
      <c r="Y27" s="42">
        <f t="shared" si="6"/>
        <v>0</v>
      </c>
    </row>
    <row r="28" spans="2:25" x14ac:dyDescent="0.15">
      <c r="B28" s="40">
        <v>20</v>
      </c>
      <c r="C28" s="81">
        <f t="shared" si="0"/>
        <v>135143.08152634554</v>
      </c>
      <c r="D28" s="81"/>
      <c r="E28" s="46">
        <v>2015</v>
      </c>
      <c r="F28" s="8">
        <v>43787</v>
      </c>
      <c r="G28" s="46" t="s">
        <v>4</v>
      </c>
      <c r="H28" s="85">
        <v>1.0168999999999999</v>
      </c>
      <c r="I28" s="86"/>
      <c r="J28" s="46">
        <v>41</v>
      </c>
      <c r="K28" s="87">
        <f t="shared" si="1"/>
        <v>4054.2924457903664</v>
      </c>
      <c r="L28" s="88"/>
      <c r="M28" s="6">
        <f>IF(J28="","",(K28/J28)/LOOKUP(RIGHT($D$2,3),定数!$A$6:$A$13,定数!$B$6:$B$13))</f>
        <v>0.89895619640584623</v>
      </c>
      <c r="N28" s="46">
        <v>2015</v>
      </c>
      <c r="O28" s="8">
        <v>43789</v>
      </c>
      <c r="P28" s="85">
        <v>1.0125999999999999</v>
      </c>
      <c r="Q28" s="86"/>
      <c r="R28" s="83">
        <f>IF(P28="","",T28*M28*LOOKUP(RIGHT($D$2,3),定数!$A$6:$A$13,定数!$B$6:$B$13))</f>
        <v>-4252.0628089996235</v>
      </c>
      <c r="S28" s="83"/>
      <c r="T28" s="84">
        <f t="shared" si="4"/>
        <v>-42.999999999999702</v>
      </c>
      <c r="U28" s="84"/>
      <c r="V28" t="str">
        <f t="shared" si="7"/>
        <v/>
      </c>
      <c r="W28">
        <f t="shared" si="3"/>
        <v>2</v>
      </c>
      <c r="X28" s="41">
        <f t="shared" si="5"/>
        <v>139459.69100998799</v>
      </c>
      <c r="Y28" s="42">
        <f t="shared" si="6"/>
        <v>3.095238095238062E-2</v>
      </c>
    </row>
    <row r="29" spans="2:25" x14ac:dyDescent="0.15">
      <c r="B29" s="40">
        <v>21</v>
      </c>
      <c r="C29" s="81">
        <f t="shared" si="0"/>
        <v>130891.01871734593</v>
      </c>
      <c r="D29" s="81"/>
      <c r="E29" s="46">
        <v>2015</v>
      </c>
      <c r="F29" s="8">
        <v>43813</v>
      </c>
      <c r="G29" s="46" t="s">
        <v>3</v>
      </c>
      <c r="H29" s="82">
        <v>0.98009999999999997</v>
      </c>
      <c r="I29" s="82"/>
      <c r="J29" s="46">
        <v>69</v>
      </c>
      <c r="K29" s="87">
        <f t="shared" si="1"/>
        <v>3926.7305615203777</v>
      </c>
      <c r="L29" s="88"/>
      <c r="M29" s="6">
        <f>IF(J29="","",(K29/J29)/LOOKUP(RIGHT($D$2,3),定数!$A$6:$A$13,定数!$B$6:$B$13))</f>
        <v>0.51735580520690083</v>
      </c>
      <c r="N29" s="46">
        <v>2015</v>
      </c>
      <c r="O29" s="8">
        <v>43814</v>
      </c>
      <c r="P29" s="82">
        <v>0.98719999999999997</v>
      </c>
      <c r="Q29" s="82"/>
      <c r="R29" s="83">
        <f>IF(P29="","",T29*M29*LOOKUP(RIGHT($D$2,3),定数!$A$6:$A$13,定数!$B$6:$B$13))</f>
        <v>-4040.5488386658931</v>
      </c>
      <c r="S29" s="83"/>
      <c r="T29" s="84">
        <f t="shared" si="4"/>
        <v>-70.999999999999957</v>
      </c>
      <c r="U29" s="84"/>
      <c r="V29" t="str">
        <f t="shared" si="7"/>
        <v/>
      </c>
      <c r="W29">
        <f t="shared" si="3"/>
        <v>3</v>
      </c>
      <c r="X29" s="41">
        <f t="shared" si="5"/>
        <v>139459.69100998799</v>
      </c>
      <c r="Y29" s="42">
        <f t="shared" si="6"/>
        <v>6.1441927990707912E-2</v>
      </c>
    </row>
    <row r="30" spans="2:25" x14ac:dyDescent="0.15">
      <c r="B30" s="40">
        <v>22</v>
      </c>
      <c r="C30" s="81">
        <f t="shared" si="0"/>
        <v>126850.46987868003</v>
      </c>
      <c r="D30" s="81"/>
      <c r="E30" s="46">
        <v>2016</v>
      </c>
      <c r="F30" s="8">
        <v>43469</v>
      </c>
      <c r="G30" s="46" t="s">
        <v>4</v>
      </c>
      <c r="H30" s="82">
        <v>1.0026999999999999</v>
      </c>
      <c r="I30" s="82"/>
      <c r="J30" s="46">
        <v>103</v>
      </c>
      <c r="K30" s="87">
        <f t="shared" si="1"/>
        <v>3805.5140963604008</v>
      </c>
      <c r="L30" s="88"/>
      <c r="M30" s="6">
        <f>IF(J30="","",(K30/J30)/LOOKUP(RIGHT($D$2,3),定数!$A$6:$A$13,定数!$B$6:$B$13))</f>
        <v>0.33587944363286859</v>
      </c>
      <c r="N30" s="46">
        <v>2016</v>
      </c>
      <c r="O30" s="8">
        <v>43473</v>
      </c>
      <c r="P30" s="82">
        <v>0.99219999999999997</v>
      </c>
      <c r="Q30" s="82"/>
      <c r="R30" s="83">
        <f>IF(P30="","",T30*M30*LOOKUP(RIGHT($D$2,3),定数!$A$6:$A$13,定数!$B$6:$B$13))</f>
        <v>-3879.4075739596155</v>
      </c>
      <c r="S30" s="83"/>
      <c r="T30" s="84">
        <f t="shared" si="4"/>
        <v>-104.99999999999955</v>
      </c>
      <c r="U30" s="84"/>
      <c r="V30" t="str">
        <f t="shared" si="7"/>
        <v/>
      </c>
      <c r="W30">
        <f t="shared" si="3"/>
        <v>4</v>
      </c>
      <c r="X30" s="41">
        <f t="shared" si="5"/>
        <v>139459.69100998799</v>
      </c>
      <c r="Y30" s="42">
        <f t="shared" si="6"/>
        <v>9.0414807604907832E-2</v>
      </c>
    </row>
    <row r="31" spans="2:25" x14ac:dyDescent="0.15">
      <c r="B31" s="40">
        <v>23</v>
      </c>
      <c r="C31" s="81">
        <f t="shared" si="0"/>
        <v>122971.06230472041</v>
      </c>
      <c r="D31" s="81"/>
      <c r="E31" s="46">
        <v>2016</v>
      </c>
      <c r="F31" s="8">
        <v>43477</v>
      </c>
      <c r="G31" s="46" t="s">
        <v>4</v>
      </c>
      <c r="H31" s="82">
        <v>1.0045999999999999</v>
      </c>
      <c r="I31" s="82"/>
      <c r="J31" s="46">
        <v>50</v>
      </c>
      <c r="K31" s="87">
        <f t="shared" si="1"/>
        <v>3689.1318691416122</v>
      </c>
      <c r="L31" s="88"/>
      <c r="M31" s="6">
        <f>IF(J31="","",(K31/J31)/LOOKUP(RIGHT($D$2,3),定数!$A$6:$A$13,定数!$B$6:$B$13))</f>
        <v>0.67075124893483862</v>
      </c>
      <c r="N31" s="46">
        <v>2016</v>
      </c>
      <c r="O31" s="8">
        <v>43480</v>
      </c>
      <c r="P31" s="82">
        <v>0.99939999999999996</v>
      </c>
      <c r="Q31" s="82"/>
      <c r="R31" s="83">
        <f>IF(P31="","",T31*M31*LOOKUP(RIGHT($D$2,3),定数!$A$6:$A$13,定数!$B$6:$B$13))</f>
        <v>-3836.6971439072636</v>
      </c>
      <c r="S31" s="83"/>
      <c r="T31" s="84">
        <f t="shared" si="4"/>
        <v>-51.999999999999822</v>
      </c>
      <c r="U31" s="84"/>
      <c r="V31" t="str">
        <f t="shared" si="7"/>
        <v/>
      </c>
      <c r="W31">
        <f t="shared" si="3"/>
        <v>5</v>
      </c>
      <c r="X31" s="41">
        <f t="shared" si="5"/>
        <v>139459.69100998799</v>
      </c>
      <c r="Y31" s="42">
        <f t="shared" si="6"/>
        <v>0.1182322188286411</v>
      </c>
    </row>
    <row r="32" spans="2:25" x14ac:dyDescent="0.15">
      <c r="B32" s="40">
        <v>24</v>
      </c>
      <c r="C32" s="81">
        <f t="shared" si="0"/>
        <v>119134.36516081315</v>
      </c>
      <c r="D32" s="81"/>
      <c r="E32" s="46">
        <v>2016</v>
      </c>
      <c r="F32" s="8">
        <v>43601</v>
      </c>
      <c r="G32" s="46" t="s">
        <v>4</v>
      </c>
      <c r="H32" s="85">
        <v>0.97819999999999996</v>
      </c>
      <c r="I32" s="86"/>
      <c r="J32" s="46">
        <v>34</v>
      </c>
      <c r="K32" s="87">
        <f t="shared" si="1"/>
        <v>3574.0309548243945</v>
      </c>
      <c r="L32" s="88"/>
      <c r="M32" s="6">
        <f>IF(J32="","",(K32/J32)/LOOKUP(RIGHT($D$2,3),定数!$A$6:$A$13,定数!$B$6:$B$13))</f>
        <v>0.95562324995304659</v>
      </c>
      <c r="N32" s="46">
        <v>2016</v>
      </c>
      <c r="O32" s="8">
        <v>43603</v>
      </c>
      <c r="P32" s="85">
        <v>0.98329999999999995</v>
      </c>
      <c r="Q32" s="86"/>
      <c r="R32" s="83">
        <f>IF(P32="","",T32*M32*LOOKUP(RIGHT($D$2,3),定数!$A$6:$A$13,定数!$B$6:$B$13))</f>
        <v>5361.0464322365851</v>
      </c>
      <c r="S32" s="83"/>
      <c r="T32" s="84">
        <f t="shared" si="4"/>
        <v>50.999999999999936</v>
      </c>
      <c r="U32" s="84"/>
      <c r="V32" t="str">
        <f t="shared" si="7"/>
        <v/>
      </c>
      <c r="W32">
        <f t="shared" si="3"/>
        <v>0</v>
      </c>
      <c r="X32" s="41">
        <f t="shared" si="5"/>
        <v>139459.69100998799</v>
      </c>
      <c r="Y32" s="42">
        <f t="shared" si="6"/>
        <v>0.1457433736011875</v>
      </c>
    </row>
    <row r="33" spans="2:25" x14ac:dyDescent="0.15">
      <c r="B33" s="40">
        <v>25</v>
      </c>
      <c r="C33" s="81">
        <f t="shared" si="0"/>
        <v>124495.41159304974</v>
      </c>
      <c r="D33" s="81"/>
      <c r="E33" s="46">
        <v>2016</v>
      </c>
      <c r="F33" s="8">
        <v>43603</v>
      </c>
      <c r="G33" s="46" t="s">
        <v>4</v>
      </c>
      <c r="H33" s="85">
        <v>0.98080000000000001</v>
      </c>
      <c r="I33" s="86"/>
      <c r="J33" s="46">
        <v>57</v>
      </c>
      <c r="K33" s="87">
        <f t="shared" si="1"/>
        <v>3734.8623477914921</v>
      </c>
      <c r="L33" s="88"/>
      <c r="M33" s="6">
        <f>IF(J33="","",(K33/J33)/LOOKUP(RIGHT($D$2,3),定数!$A$6:$A$13,定数!$B$6:$B$13))</f>
        <v>0.59567182580406575</v>
      </c>
      <c r="N33" s="46">
        <v>2016</v>
      </c>
      <c r="O33" s="8">
        <v>43604</v>
      </c>
      <c r="P33" s="85">
        <v>0.98929999999999996</v>
      </c>
      <c r="Q33" s="86"/>
      <c r="R33" s="83">
        <f>IF(P33="","",T33*M33*LOOKUP(RIGHT($D$2,3),定数!$A$6:$A$13,定数!$B$6:$B$13))</f>
        <v>5569.5315712679831</v>
      </c>
      <c r="S33" s="83"/>
      <c r="T33" s="84">
        <f t="shared" si="4"/>
        <v>84.999999999999517</v>
      </c>
      <c r="U33" s="84"/>
      <c r="V33" t="str">
        <f t="shared" si="7"/>
        <v/>
      </c>
      <c r="W33">
        <f t="shared" si="3"/>
        <v>0</v>
      </c>
      <c r="X33" s="41">
        <f t="shared" si="5"/>
        <v>139459.69100998799</v>
      </c>
      <c r="Y33" s="42">
        <f t="shared" si="6"/>
        <v>0.10730182541324096</v>
      </c>
    </row>
    <row r="34" spans="2:25" x14ac:dyDescent="0.15">
      <c r="B34" s="40">
        <v>26</v>
      </c>
      <c r="C34" s="81">
        <f t="shared" si="0"/>
        <v>130064.94316431772</v>
      </c>
      <c r="D34" s="81"/>
      <c r="E34" s="46">
        <v>2016</v>
      </c>
      <c r="F34" s="8">
        <v>43643</v>
      </c>
      <c r="G34" s="46" t="s">
        <v>4</v>
      </c>
      <c r="H34" s="82">
        <v>0.9778</v>
      </c>
      <c r="I34" s="82"/>
      <c r="J34" s="46">
        <v>45</v>
      </c>
      <c r="K34" s="87">
        <f t="shared" si="1"/>
        <v>3901.9482949295316</v>
      </c>
      <c r="L34" s="88"/>
      <c r="M34" s="6">
        <f>IF(J34="","",(K34/J34)/LOOKUP(RIGHT($D$2,3),定数!$A$6:$A$13,定数!$B$6:$B$13))</f>
        <v>0.78827238281404677</v>
      </c>
      <c r="N34" s="46">
        <v>2016</v>
      </c>
      <c r="O34" s="8">
        <v>43647</v>
      </c>
      <c r="P34" s="82">
        <v>0.97309999999999997</v>
      </c>
      <c r="Q34" s="82"/>
      <c r="R34" s="83">
        <f>IF(P34="","",T34*M34*LOOKUP(RIGHT($D$2,3),定数!$A$6:$A$13,定数!$B$6:$B$13))</f>
        <v>-4075.3682191486541</v>
      </c>
      <c r="S34" s="83"/>
      <c r="T34" s="84">
        <f t="shared" si="4"/>
        <v>-47.000000000000377</v>
      </c>
      <c r="U34" s="84"/>
      <c r="V34" t="str">
        <f t="shared" si="7"/>
        <v/>
      </c>
      <c r="W34">
        <f t="shared" si="3"/>
        <v>1</v>
      </c>
      <c r="X34" s="41">
        <f t="shared" si="5"/>
        <v>139459.69100998799</v>
      </c>
      <c r="Y34" s="42">
        <f t="shared" si="6"/>
        <v>6.7365328129096569E-2</v>
      </c>
    </row>
    <row r="35" spans="2:25" x14ac:dyDescent="0.15">
      <c r="B35" s="40">
        <v>27</v>
      </c>
      <c r="C35" s="81">
        <f t="shared" si="0"/>
        <v>125989.57494516906</v>
      </c>
      <c r="D35" s="81"/>
      <c r="E35" s="46">
        <v>2016</v>
      </c>
      <c r="F35" s="8">
        <v>43770</v>
      </c>
      <c r="G35" s="46" t="s">
        <v>3</v>
      </c>
      <c r="H35" s="82">
        <v>0.9869</v>
      </c>
      <c r="I35" s="82"/>
      <c r="J35" s="46">
        <v>27</v>
      </c>
      <c r="K35" s="87">
        <f t="shared" si="1"/>
        <v>3779.6872483550719</v>
      </c>
      <c r="L35" s="88"/>
      <c r="M35" s="6">
        <f>IF(J35="","",(K35/J35)/LOOKUP(RIGHT($D$2,3),定数!$A$6:$A$13,定数!$B$6:$B$13))</f>
        <v>1.2726219691431218</v>
      </c>
      <c r="N35" s="46">
        <v>2016</v>
      </c>
      <c r="O35" s="8">
        <v>43770</v>
      </c>
      <c r="P35" s="82">
        <v>0.9829</v>
      </c>
      <c r="Q35" s="82"/>
      <c r="R35" s="83">
        <f>IF(P35="","",T35*M35*LOOKUP(RIGHT($D$2,3),定数!$A$6:$A$13,定数!$B$6:$B$13))</f>
        <v>5599.5366642297404</v>
      </c>
      <c r="S35" s="83"/>
      <c r="T35" s="84">
        <f t="shared" si="4"/>
        <v>40.000000000000036</v>
      </c>
      <c r="U35" s="84"/>
      <c r="V35" t="str">
        <f t="shared" si="7"/>
        <v/>
      </c>
      <c r="W35">
        <f t="shared" si="3"/>
        <v>0</v>
      </c>
      <c r="X35" s="41">
        <f t="shared" si="5"/>
        <v>139459.69100998799</v>
      </c>
      <c r="Y35" s="42">
        <f t="shared" si="6"/>
        <v>9.6587881181051882E-2</v>
      </c>
    </row>
    <row r="36" spans="2:25" x14ac:dyDescent="0.15">
      <c r="B36" s="40">
        <v>28</v>
      </c>
      <c r="C36" s="81">
        <f t="shared" si="0"/>
        <v>131589.11160939879</v>
      </c>
      <c r="D36" s="81"/>
      <c r="E36" s="46">
        <v>2016</v>
      </c>
      <c r="F36" s="8">
        <v>43784</v>
      </c>
      <c r="G36" s="46" t="s">
        <v>4</v>
      </c>
      <c r="H36" s="82">
        <v>1.002</v>
      </c>
      <c r="I36" s="82"/>
      <c r="J36" s="46">
        <v>70</v>
      </c>
      <c r="K36" s="87">
        <f t="shared" si="1"/>
        <v>3947.6733482819636</v>
      </c>
      <c r="L36" s="88"/>
      <c r="M36" s="6">
        <f>IF(J36="","",(K36/J36)/LOOKUP(RIGHT($D$2,3),定数!$A$6:$A$13,定数!$B$6:$B$13))</f>
        <v>0.51268485042622902</v>
      </c>
      <c r="N36" s="46">
        <v>2016</v>
      </c>
      <c r="O36" s="8">
        <v>43792</v>
      </c>
      <c r="P36" s="82">
        <v>1.0123</v>
      </c>
      <c r="Q36" s="82"/>
      <c r="R36" s="83">
        <f>IF(P36="","",T36*M36*LOOKUP(RIGHT($D$2,3),定数!$A$6:$A$13,定数!$B$6:$B$13))</f>
        <v>5808.7193553291609</v>
      </c>
      <c r="S36" s="83"/>
      <c r="T36" s="84">
        <f t="shared" si="4"/>
        <v>102.99999999999976</v>
      </c>
      <c r="U36" s="84"/>
      <c r="V36" t="str">
        <f t="shared" si="7"/>
        <v/>
      </c>
      <c r="W36">
        <f t="shared" si="3"/>
        <v>0</v>
      </c>
      <c r="X36" s="41">
        <f t="shared" si="5"/>
        <v>139459.69100998799</v>
      </c>
      <c r="Y36" s="42">
        <f t="shared" si="6"/>
        <v>5.6436231455765262E-2</v>
      </c>
    </row>
    <row r="37" spans="2:25" x14ac:dyDescent="0.15">
      <c r="B37" s="40">
        <v>29</v>
      </c>
      <c r="C37" s="81">
        <f t="shared" si="0"/>
        <v>137397.83096472797</v>
      </c>
      <c r="D37" s="81"/>
      <c r="E37" s="46">
        <v>2016</v>
      </c>
      <c r="F37" s="8">
        <v>43785</v>
      </c>
      <c r="G37" s="46" t="s">
        <v>4</v>
      </c>
      <c r="H37" s="82">
        <v>1.0029999999999999</v>
      </c>
      <c r="I37" s="82"/>
      <c r="J37" s="46">
        <v>46</v>
      </c>
      <c r="K37" s="87">
        <f t="shared" si="1"/>
        <v>4121.9349289418387</v>
      </c>
      <c r="L37" s="88"/>
      <c r="M37" s="6">
        <f>IF(J37="","",(K37/J37)/LOOKUP(RIGHT($D$2,3),定数!$A$6:$A$13,定数!$B$6:$B$13))</f>
        <v>0.8146116460359365</v>
      </c>
      <c r="N37" s="46">
        <v>2016</v>
      </c>
      <c r="O37" s="8">
        <v>43787</v>
      </c>
      <c r="P37" s="82">
        <v>1.0099</v>
      </c>
      <c r="Q37" s="82"/>
      <c r="R37" s="83">
        <f>IF(P37="","",T37*M37*LOOKUP(RIGHT($D$2,3),定数!$A$6:$A$13,定数!$B$6:$B$13))</f>
        <v>6182.9023934128727</v>
      </c>
      <c r="S37" s="83"/>
      <c r="T37" s="84">
        <f t="shared" si="4"/>
        <v>69.000000000001279</v>
      </c>
      <c r="U37" s="84"/>
      <c r="V37" t="str">
        <f t="shared" si="7"/>
        <v/>
      </c>
      <c r="W37">
        <f t="shared" si="3"/>
        <v>0</v>
      </c>
      <c r="X37" s="41">
        <f t="shared" si="5"/>
        <v>139459.69100998799</v>
      </c>
      <c r="Y37" s="42">
        <f t="shared" si="6"/>
        <v>1.4784630815741218E-2</v>
      </c>
    </row>
    <row r="38" spans="2:25" x14ac:dyDescent="0.15">
      <c r="B38" s="40">
        <v>30</v>
      </c>
      <c r="C38" s="81">
        <f t="shared" si="0"/>
        <v>143580.73335814083</v>
      </c>
      <c r="D38" s="81"/>
      <c r="E38" s="46">
        <v>2017</v>
      </c>
      <c r="F38" s="8">
        <v>43694</v>
      </c>
      <c r="G38" s="46" t="s">
        <v>3</v>
      </c>
      <c r="H38" s="82">
        <v>0.96179999999999999</v>
      </c>
      <c r="I38" s="82"/>
      <c r="J38" s="46">
        <v>77</v>
      </c>
      <c r="K38" s="87">
        <f t="shared" si="1"/>
        <v>4307.4220007442245</v>
      </c>
      <c r="L38" s="88"/>
      <c r="M38" s="6">
        <f>IF(J38="","",(K38/J38)/LOOKUP(RIGHT($D$2,3),定数!$A$6:$A$13,定数!$B$6:$B$13))</f>
        <v>0.50855041331100648</v>
      </c>
      <c r="N38" s="46">
        <v>2017</v>
      </c>
      <c r="O38" s="8">
        <v>43706</v>
      </c>
      <c r="P38" s="82">
        <v>0.95030000000000003</v>
      </c>
      <c r="Q38" s="82"/>
      <c r="R38" s="83">
        <f>IF(P38="","",T38*M38*LOOKUP(RIGHT($D$2,3),定数!$A$6:$A$13,定数!$B$6:$B$13))</f>
        <v>6433.1627283842063</v>
      </c>
      <c r="S38" s="83"/>
      <c r="T38" s="84">
        <f t="shared" si="4"/>
        <v>114.99999999999955</v>
      </c>
      <c r="U38" s="84"/>
      <c r="V38" t="str">
        <f t="shared" si="7"/>
        <v/>
      </c>
      <c r="W38">
        <f t="shared" si="3"/>
        <v>0</v>
      </c>
      <c r="X38" s="41">
        <f t="shared" si="5"/>
        <v>143580.73335814083</v>
      </c>
      <c r="Y38" s="42">
        <f t="shared" si="6"/>
        <v>0</v>
      </c>
    </row>
    <row r="39" spans="2:25" x14ac:dyDescent="0.15">
      <c r="B39" s="40">
        <v>31</v>
      </c>
      <c r="C39" s="81">
        <f t="shared" si="0"/>
        <v>150013.89608652503</v>
      </c>
      <c r="D39" s="81"/>
      <c r="E39" s="46">
        <v>2017</v>
      </c>
      <c r="F39" s="8">
        <v>43712</v>
      </c>
      <c r="G39" s="46" t="s">
        <v>3</v>
      </c>
      <c r="H39" s="82">
        <v>0.95520000000000005</v>
      </c>
      <c r="I39" s="82"/>
      <c r="J39" s="46">
        <v>58</v>
      </c>
      <c r="K39" s="87">
        <f t="shared" si="1"/>
        <v>4500.4168825957504</v>
      </c>
      <c r="L39" s="88"/>
      <c r="M39" s="6">
        <f>IF(J39="","",(K39/J39)/LOOKUP(RIGHT($D$2,3),定数!$A$6:$A$13,定数!$B$6:$B$13))</f>
        <v>0.70539449570466306</v>
      </c>
      <c r="N39" s="46">
        <v>2017</v>
      </c>
      <c r="O39" s="8">
        <v>43713</v>
      </c>
      <c r="P39" s="82">
        <v>0.96120000000000005</v>
      </c>
      <c r="Q39" s="82"/>
      <c r="R39" s="83">
        <f>IF(P39="","",T39*M39*LOOKUP(RIGHT($D$2,3),定数!$A$6:$A$13,定数!$B$6:$B$13))</f>
        <v>-4655.6036716507806</v>
      </c>
      <c r="S39" s="83"/>
      <c r="T39" s="84">
        <f t="shared" si="4"/>
        <v>-60.000000000000057</v>
      </c>
      <c r="U39" s="84"/>
      <c r="V39" t="str">
        <f t="shared" si="7"/>
        <v/>
      </c>
      <c r="W39">
        <f t="shared" si="3"/>
        <v>1</v>
      </c>
      <c r="X39" s="41">
        <f t="shared" si="5"/>
        <v>150013.89608652503</v>
      </c>
      <c r="Y39" s="42">
        <f t="shared" si="6"/>
        <v>0</v>
      </c>
    </row>
    <row r="40" spans="2:25" x14ac:dyDescent="0.15">
      <c r="B40" s="40">
        <v>32</v>
      </c>
      <c r="C40" s="81">
        <f t="shared" si="0"/>
        <v>145358.29241487425</v>
      </c>
      <c r="D40" s="81"/>
      <c r="E40" s="46">
        <v>2017</v>
      </c>
      <c r="F40" s="8">
        <v>43715</v>
      </c>
      <c r="G40" s="46" t="s">
        <v>3</v>
      </c>
      <c r="H40" s="82">
        <v>0.95130000000000003</v>
      </c>
      <c r="I40" s="82"/>
      <c r="J40" s="46">
        <v>53</v>
      </c>
      <c r="K40" s="87">
        <f t="shared" si="1"/>
        <v>4360.7487724462271</v>
      </c>
      <c r="L40" s="88"/>
      <c r="M40" s="6">
        <f>IF(J40="","",(K40/J40)/LOOKUP(RIGHT($D$2,3),定数!$A$6:$A$13,定数!$B$6:$B$13))</f>
        <v>0.74798435204909552</v>
      </c>
      <c r="N40" s="46">
        <v>2017</v>
      </c>
      <c r="O40" s="8">
        <v>43716</v>
      </c>
      <c r="P40" s="82">
        <v>0.94330000000000003</v>
      </c>
      <c r="Q40" s="82"/>
      <c r="R40" s="83">
        <f>IF(P40="","",T40*M40*LOOKUP(RIGHT($D$2,3),定数!$A$6:$A$13,定数!$B$6:$B$13))</f>
        <v>6582.2622980320466</v>
      </c>
      <c r="S40" s="83"/>
      <c r="T40" s="84">
        <f t="shared" si="4"/>
        <v>80.000000000000071</v>
      </c>
      <c r="U40" s="84"/>
      <c r="V40" t="str">
        <f t="shared" si="7"/>
        <v/>
      </c>
      <c r="W40">
        <f t="shared" si="3"/>
        <v>0</v>
      </c>
      <c r="X40" s="41">
        <f t="shared" si="5"/>
        <v>150013.89608652503</v>
      </c>
      <c r="Y40" s="42">
        <f t="shared" si="6"/>
        <v>3.1034482758620752E-2</v>
      </c>
    </row>
    <row r="41" spans="2:25" x14ac:dyDescent="0.15">
      <c r="B41" s="40">
        <v>33</v>
      </c>
      <c r="C41" s="81">
        <f t="shared" si="0"/>
        <v>151940.55471290631</v>
      </c>
      <c r="D41" s="81"/>
      <c r="E41" s="46">
        <v>2017</v>
      </c>
      <c r="F41" s="8">
        <v>43826</v>
      </c>
      <c r="G41" s="46" t="s">
        <v>3</v>
      </c>
      <c r="H41" s="85">
        <v>0.98619999999999997</v>
      </c>
      <c r="I41" s="86"/>
      <c r="J41" s="46">
        <v>36</v>
      </c>
      <c r="K41" s="87">
        <f t="shared" si="1"/>
        <v>4558.2166413871892</v>
      </c>
      <c r="L41" s="88"/>
      <c r="M41" s="6">
        <f>IF(J41="","",(K41/J41)/LOOKUP(RIGHT($D$2,3),定数!$A$6:$A$13,定数!$B$6:$B$13))</f>
        <v>1.1510648084311084</v>
      </c>
      <c r="N41" s="46">
        <v>2017</v>
      </c>
      <c r="O41" s="8">
        <v>43827</v>
      </c>
      <c r="P41" s="85">
        <v>0.98080000000000001</v>
      </c>
      <c r="Q41" s="86"/>
      <c r="R41" s="83">
        <f>IF(P41="","",T41*M41*LOOKUP(RIGHT($D$2,3),定数!$A$6:$A$13,定数!$B$6:$B$13))</f>
        <v>6837.3249620807337</v>
      </c>
      <c r="S41" s="83"/>
      <c r="T41" s="84">
        <f t="shared" si="4"/>
        <v>53.999999999999602</v>
      </c>
      <c r="U41" s="84"/>
      <c r="V41" t="str">
        <f t="shared" si="7"/>
        <v/>
      </c>
      <c r="W41">
        <f t="shared" si="3"/>
        <v>0</v>
      </c>
      <c r="X41" s="41">
        <f t="shared" si="5"/>
        <v>151940.55471290631</v>
      </c>
      <c r="Y41" s="42">
        <f t="shared" si="6"/>
        <v>0</v>
      </c>
    </row>
    <row r="42" spans="2:25" x14ac:dyDescent="0.15">
      <c r="B42" s="40">
        <v>34</v>
      </c>
      <c r="C42" s="81">
        <f t="shared" si="0"/>
        <v>158777.87967498705</v>
      </c>
      <c r="D42" s="81"/>
      <c r="E42" s="46">
        <v>2018</v>
      </c>
      <c r="F42" s="8">
        <v>43476</v>
      </c>
      <c r="G42" s="46" t="s">
        <v>3</v>
      </c>
      <c r="H42" s="85">
        <v>0.97489999999999999</v>
      </c>
      <c r="I42" s="86"/>
      <c r="J42" s="46">
        <v>64</v>
      </c>
      <c r="K42" s="87">
        <f t="shared" si="1"/>
        <v>4763.3363902496112</v>
      </c>
      <c r="L42" s="88"/>
      <c r="M42" s="6">
        <f>IF(J42="","",(K42/J42)/LOOKUP(RIGHT($D$2,3),定数!$A$6:$A$13,定数!$B$6:$B$13))</f>
        <v>0.67661028270591073</v>
      </c>
      <c r="N42" s="46">
        <v>2018</v>
      </c>
      <c r="O42" s="8">
        <v>43480</v>
      </c>
      <c r="P42" s="85">
        <v>0.96530000000000005</v>
      </c>
      <c r="Q42" s="86"/>
      <c r="R42" s="83">
        <f>IF(P42="","",T42*M42*LOOKUP(RIGHT($D$2,3),定数!$A$6:$A$13,定数!$B$6:$B$13))</f>
        <v>7145.004585374375</v>
      </c>
      <c r="S42" s="83"/>
      <c r="T42" s="84">
        <f t="shared" si="4"/>
        <v>95.999999999999417</v>
      </c>
      <c r="U42" s="84"/>
      <c r="V42" t="str">
        <f t="shared" si="7"/>
        <v/>
      </c>
      <c r="W42">
        <f t="shared" si="3"/>
        <v>0</v>
      </c>
      <c r="X42" s="41">
        <f t="shared" si="5"/>
        <v>158777.87967498705</v>
      </c>
      <c r="Y42" s="42">
        <f t="shared" si="6"/>
        <v>0</v>
      </c>
    </row>
    <row r="43" spans="2:25" x14ac:dyDescent="0.15">
      <c r="B43" s="40">
        <v>35</v>
      </c>
      <c r="C43" s="81">
        <f t="shared" si="0"/>
        <v>165922.88426036143</v>
      </c>
      <c r="D43" s="81"/>
      <c r="E43" s="46">
        <v>2018</v>
      </c>
      <c r="F43" s="8">
        <v>43477</v>
      </c>
      <c r="G43" s="46" t="s">
        <v>3</v>
      </c>
      <c r="H43" s="85">
        <v>0.97040000000000004</v>
      </c>
      <c r="I43" s="86"/>
      <c r="J43" s="46">
        <v>63</v>
      </c>
      <c r="K43" s="87">
        <f t="shared" si="1"/>
        <v>4977.6865278108426</v>
      </c>
      <c r="L43" s="88"/>
      <c r="M43" s="6">
        <f>IF(J43="","",(K43/J43)/LOOKUP(RIGHT($D$2,3),定数!$A$6:$A$13,定数!$B$6:$B$13))</f>
        <v>0.71828088424398884</v>
      </c>
      <c r="N43" s="46">
        <v>2018</v>
      </c>
      <c r="O43" s="8">
        <v>43480</v>
      </c>
      <c r="P43" s="85">
        <v>0.96099999999999997</v>
      </c>
      <c r="Q43" s="86"/>
      <c r="R43" s="83">
        <f>IF(P43="","",T43*M43*LOOKUP(RIGHT($D$2,3),定数!$A$6:$A$13,定数!$B$6:$B$13))</f>
        <v>7427.0243430829041</v>
      </c>
      <c r="S43" s="83"/>
      <c r="T43" s="84">
        <f t="shared" si="4"/>
        <v>94.000000000000753</v>
      </c>
      <c r="U43" s="84"/>
      <c r="V43" t="str">
        <f t="shared" si="7"/>
        <v/>
      </c>
      <c r="W43">
        <f t="shared" si="3"/>
        <v>0</v>
      </c>
      <c r="X43" s="41">
        <f t="shared" si="5"/>
        <v>165922.88426036143</v>
      </c>
      <c r="Y43" s="42">
        <f t="shared" si="6"/>
        <v>0</v>
      </c>
    </row>
    <row r="44" spans="2:25" x14ac:dyDescent="0.15">
      <c r="B44" s="40">
        <v>36</v>
      </c>
      <c r="C44" s="81">
        <f t="shared" si="0"/>
        <v>173349.90860344435</v>
      </c>
      <c r="D44" s="81"/>
      <c r="E44" s="46">
        <v>2018</v>
      </c>
      <c r="F44" s="8">
        <v>43581</v>
      </c>
      <c r="G44" s="46" t="s">
        <v>4</v>
      </c>
      <c r="H44" s="82">
        <v>0.98870000000000002</v>
      </c>
      <c r="I44" s="82"/>
      <c r="J44" s="46">
        <v>70</v>
      </c>
      <c r="K44" s="87">
        <f t="shared" si="1"/>
        <v>5200.4972581033298</v>
      </c>
      <c r="L44" s="88"/>
      <c r="M44" s="6">
        <f>IF(J44="","",(K44/J44)/LOOKUP(RIGHT($D$2,3),定数!$A$6:$A$13,定数!$B$6:$B$13))</f>
        <v>0.67538925429913377</v>
      </c>
      <c r="N44" s="46">
        <v>2018</v>
      </c>
      <c r="O44" s="8">
        <v>43588</v>
      </c>
      <c r="P44" s="82">
        <v>0.99909999999999999</v>
      </c>
      <c r="Q44" s="82"/>
      <c r="R44" s="83">
        <f>IF(P44="","",T44*M44*LOOKUP(RIGHT($D$2,3),定数!$A$6:$A$13,定数!$B$6:$B$13))</f>
        <v>7726.4530691820637</v>
      </c>
      <c r="S44" s="83"/>
      <c r="T44" s="84">
        <f t="shared" si="4"/>
        <v>103.99999999999964</v>
      </c>
      <c r="U44" s="84"/>
      <c r="V44" t="str">
        <f t="shared" si="7"/>
        <v/>
      </c>
      <c r="W44">
        <f t="shared" si="3"/>
        <v>0</v>
      </c>
      <c r="X44" s="41">
        <f t="shared" si="5"/>
        <v>173349.90860344435</v>
      </c>
      <c r="Y44" s="42">
        <f t="shared" si="6"/>
        <v>0</v>
      </c>
    </row>
    <row r="45" spans="2:25" x14ac:dyDescent="0.15">
      <c r="B45" s="40">
        <v>37</v>
      </c>
      <c r="C45" s="81">
        <f t="shared" si="0"/>
        <v>181076.3616726264</v>
      </c>
      <c r="D45" s="81"/>
      <c r="E45" s="46">
        <v>2018</v>
      </c>
      <c r="F45" s="8">
        <v>43737</v>
      </c>
      <c r="G45" s="46" t="s">
        <v>4</v>
      </c>
      <c r="H45" s="82">
        <v>0.98180000000000001</v>
      </c>
      <c r="I45" s="82"/>
      <c r="J45" s="46">
        <v>66</v>
      </c>
      <c r="K45" s="87">
        <f t="shared" si="1"/>
        <v>5432.2908501787915</v>
      </c>
      <c r="L45" s="88"/>
      <c r="M45" s="6">
        <f>IF(J45="","",(K45/J45)/LOOKUP(RIGHT($D$2,3),定数!$A$6:$A$13,定数!$B$6:$B$13))</f>
        <v>0.74824942839928266</v>
      </c>
      <c r="N45" s="46">
        <v>2018</v>
      </c>
      <c r="O45" s="8">
        <v>43742</v>
      </c>
      <c r="P45" s="82">
        <v>0.99170000000000003</v>
      </c>
      <c r="Q45" s="82"/>
      <c r="R45" s="83">
        <f>IF(P45="","",T45*M45*LOOKUP(RIGHT($D$2,3),定数!$A$6:$A$13,定数!$B$6:$B$13))</f>
        <v>8148.4362752682046</v>
      </c>
      <c r="S45" s="83"/>
      <c r="T45" s="84">
        <f t="shared" si="4"/>
        <v>99.000000000000199</v>
      </c>
      <c r="U45" s="84"/>
      <c r="V45" t="str">
        <f t="shared" si="7"/>
        <v/>
      </c>
      <c r="W45">
        <f t="shared" si="3"/>
        <v>0</v>
      </c>
      <c r="X45" s="41">
        <f t="shared" si="5"/>
        <v>181076.3616726264</v>
      </c>
      <c r="Y45" s="42">
        <f t="shared" si="6"/>
        <v>0</v>
      </c>
    </row>
    <row r="46" spans="2:25" x14ac:dyDescent="0.15">
      <c r="B46" s="40">
        <v>38</v>
      </c>
      <c r="C46" s="81">
        <f t="shared" si="0"/>
        <v>189224.79794789461</v>
      </c>
      <c r="D46" s="81"/>
      <c r="E46" s="46">
        <v>2018</v>
      </c>
      <c r="F46" s="8">
        <v>43741</v>
      </c>
      <c r="G46" s="46" t="s">
        <v>4</v>
      </c>
      <c r="H46" s="82">
        <v>0.98650000000000004</v>
      </c>
      <c r="I46" s="82"/>
      <c r="J46" s="46">
        <v>30</v>
      </c>
      <c r="K46" s="87">
        <f t="shared" si="1"/>
        <v>5676.7439384368381</v>
      </c>
      <c r="L46" s="88"/>
      <c r="M46" s="6">
        <f>IF(J46="","",(K46/J46)/LOOKUP(RIGHT($D$2,3),定数!$A$6:$A$13,定数!$B$6:$B$13))</f>
        <v>1.7202254358899511</v>
      </c>
      <c r="N46" s="46">
        <v>2018</v>
      </c>
      <c r="O46" s="8">
        <v>43742</v>
      </c>
      <c r="P46" s="82">
        <v>0.99099999999999999</v>
      </c>
      <c r="Q46" s="82"/>
      <c r="R46" s="83">
        <f>IF(P46="","",T46*M46*LOOKUP(RIGHT($D$2,3),定数!$A$6:$A$13,定数!$B$6:$B$13))</f>
        <v>8515.1159076551612</v>
      </c>
      <c r="S46" s="83"/>
      <c r="T46" s="84">
        <f t="shared" si="4"/>
        <v>44.999999999999488</v>
      </c>
      <c r="U46" s="84"/>
      <c r="V46" t="str">
        <f t="shared" si="7"/>
        <v/>
      </c>
      <c r="W46">
        <f t="shared" si="3"/>
        <v>0</v>
      </c>
      <c r="X46" s="41">
        <f t="shared" si="5"/>
        <v>189224.79794789461</v>
      </c>
      <c r="Y46" s="42">
        <f t="shared" si="6"/>
        <v>0</v>
      </c>
    </row>
    <row r="47" spans="2:25" x14ac:dyDescent="0.15">
      <c r="B47" s="40">
        <v>39</v>
      </c>
      <c r="C47" s="81">
        <f t="shared" si="0"/>
        <v>197739.91385554976</v>
      </c>
      <c r="D47" s="81"/>
      <c r="E47" s="46">
        <v>2019</v>
      </c>
      <c r="F47" s="8">
        <v>43474</v>
      </c>
      <c r="G47" s="46" t="s">
        <v>3</v>
      </c>
      <c r="H47" s="82">
        <v>0.97889999999999999</v>
      </c>
      <c r="I47" s="82"/>
      <c r="J47" s="46">
        <v>25</v>
      </c>
      <c r="K47" s="87">
        <f t="shared" si="1"/>
        <v>5932.1974156664928</v>
      </c>
      <c r="L47" s="88"/>
      <c r="M47" s="6">
        <f>IF(J47="","",(K47/J47)/LOOKUP(RIGHT($D$2,3),定数!$A$6:$A$13,定数!$B$6:$B$13))</f>
        <v>2.1571626966059974</v>
      </c>
      <c r="N47" s="46">
        <v>2019</v>
      </c>
      <c r="O47" s="8">
        <v>43474</v>
      </c>
      <c r="P47" s="82">
        <v>0.97519999999999996</v>
      </c>
      <c r="Q47" s="82"/>
      <c r="R47" s="83">
        <f>IF(P47="","",T47*M47*LOOKUP(RIGHT($D$2,3),定数!$A$6:$A$13,定数!$B$6:$B$13))</f>
        <v>8779.6521751864966</v>
      </c>
      <c r="S47" s="83"/>
      <c r="T47" s="84">
        <f t="shared" si="4"/>
        <v>37.000000000000369</v>
      </c>
      <c r="U47" s="84"/>
      <c r="V47" t="str">
        <f t="shared" si="7"/>
        <v/>
      </c>
      <c r="W47">
        <f t="shared" si="3"/>
        <v>0</v>
      </c>
      <c r="X47" s="41">
        <f t="shared" si="5"/>
        <v>197739.91385554976</v>
      </c>
      <c r="Y47" s="42">
        <f t="shared" si="6"/>
        <v>0</v>
      </c>
    </row>
    <row r="48" spans="2:25" x14ac:dyDescent="0.15">
      <c r="B48" s="40">
        <v>40</v>
      </c>
      <c r="C48" s="81">
        <f t="shared" si="0"/>
        <v>206519.56603073626</v>
      </c>
      <c r="D48" s="81"/>
      <c r="E48" s="46">
        <v>2019</v>
      </c>
      <c r="F48" s="8">
        <v>43502</v>
      </c>
      <c r="G48" s="46" t="s">
        <v>4</v>
      </c>
      <c r="H48" s="82">
        <v>1.0013000000000001</v>
      </c>
      <c r="I48" s="82"/>
      <c r="J48" s="46">
        <v>27</v>
      </c>
      <c r="K48" s="87">
        <f t="shared" si="1"/>
        <v>6195.5869809220876</v>
      </c>
      <c r="L48" s="88"/>
      <c r="M48" s="6">
        <f>IF(J48="","",(K48/J48)/LOOKUP(RIGHT($D$2,3),定数!$A$6:$A$13,定数!$B$6:$B$13))</f>
        <v>2.0860562225326893</v>
      </c>
      <c r="N48" s="46">
        <v>2019</v>
      </c>
      <c r="O48" s="8">
        <v>43507</v>
      </c>
      <c r="P48" s="82">
        <v>1.0053000000000001</v>
      </c>
      <c r="Q48" s="82"/>
      <c r="R48" s="83">
        <f>IF(P48="","",T48*M48*LOOKUP(RIGHT($D$2,3),定数!$A$6:$A$13,定数!$B$6:$B$13))</f>
        <v>9178.647379143842</v>
      </c>
      <c r="S48" s="83"/>
      <c r="T48" s="84">
        <f t="shared" si="4"/>
        <v>40.000000000000036</v>
      </c>
      <c r="U48" s="84"/>
      <c r="V48" t="str">
        <f t="shared" si="7"/>
        <v/>
      </c>
      <c r="W48">
        <f t="shared" si="3"/>
        <v>0</v>
      </c>
      <c r="X48" s="41">
        <f t="shared" si="5"/>
        <v>206519.56603073626</v>
      </c>
      <c r="Y48" s="42">
        <f t="shared" si="6"/>
        <v>0</v>
      </c>
    </row>
    <row r="49" spans="2:25" x14ac:dyDescent="0.15">
      <c r="B49" s="40">
        <v>41</v>
      </c>
      <c r="C49" s="81">
        <f t="shared" si="0"/>
        <v>215698.21340988009</v>
      </c>
      <c r="D49" s="81"/>
      <c r="E49" s="46">
        <v>2019</v>
      </c>
      <c r="F49" s="8">
        <v>43502</v>
      </c>
      <c r="G49" s="46" t="s">
        <v>4</v>
      </c>
      <c r="H49" s="82">
        <v>1.0016</v>
      </c>
      <c r="I49" s="82"/>
      <c r="J49" s="46">
        <v>20</v>
      </c>
      <c r="K49" s="87">
        <f t="shared" si="1"/>
        <v>6470.9464022964021</v>
      </c>
      <c r="L49" s="88"/>
      <c r="M49" s="6">
        <f>IF(J49="","",(K49/J49)/LOOKUP(RIGHT($D$2,3),定数!$A$6:$A$13,定数!$B$6:$B$13))</f>
        <v>2.9413392737710917</v>
      </c>
      <c r="N49" s="46">
        <v>2019</v>
      </c>
      <c r="O49" s="8">
        <v>43507</v>
      </c>
      <c r="P49" s="82">
        <v>1.0044999999999999</v>
      </c>
      <c r="Q49" s="82"/>
      <c r="R49" s="83">
        <f>IF(P49="","",T49*M49*LOOKUP(RIGHT($D$2,3),定数!$A$6:$A$13,定数!$B$6:$B$13))</f>
        <v>9382.8722833294687</v>
      </c>
      <c r="S49" s="83"/>
      <c r="T49" s="84">
        <f t="shared" si="4"/>
        <v>28.999999999999027</v>
      </c>
      <c r="U49" s="84"/>
      <c r="V49" t="str">
        <f t="shared" si="7"/>
        <v/>
      </c>
      <c r="W49">
        <f t="shared" si="3"/>
        <v>0</v>
      </c>
      <c r="X49" s="41">
        <f t="shared" si="5"/>
        <v>215698.21340988009</v>
      </c>
      <c r="Y49" s="42">
        <f t="shared" si="6"/>
        <v>0</v>
      </c>
    </row>
    <row r="50" spans="2:25" x14ac:dyDescent="0.15">
      <c r="B50" s="40">
        <v>42</v>
      </c>
      <c r="C50" s="81">
        <f t="shared" si="0"/>
        <v>225081.08569320955</v>
      </c>
      <c r="D50" s="81"/>
      <c r="E50" s="46">
        <v>2019</v>
      </c>
      <c r="F50" s="8">
        <v>43544</v>
      </c>
      <c r="G50" s="46" t="s">
        <v>3</v>
      </c>
      <c r="H50" s="82">
        <v>0.99760000000000004</v>
      </c>
      <c r="I50" s="82"/>
      <c r="J50" s="46">
        <v>31</v>
      </c>
      <c r="K50" s="87">
        <f t="shared" si="1"/>
        <v>6752.4325707962862</v>
      </c>
      <c r="L50" s="88"/>
      <c r="M50" s="6">
        <f>IF(J50="","",(K50/J50)/LOOKUP(RIGHT($D$2,3),定数!$A$6:$A$13,定数!$B$6:$B$13))</f>
        <v>1.980185504632342</v>
      </c>
      <c r="N50" s="46">
        <v>2019</v>
      </c>
      <c r="O50" s="8">
        <v>43545</v>
      </c>
      <c r="P50" s="82">
        <v>0.99309999999999998</v>
      </c>
      <c r="Q50" s="82"/>
      <c r="R50" s="83">
        <f>IF(P50="","",T50*M50*LOOKUP(RIGHT($D$2,3),定数!$A$6:$A$13,定数!$B$6:$B$13))</f>
        <v>9801.9182479302235</v>
      </c>
      <c r="S50" s="83"/>
      <c r="T50" s="84">
        <f t="shared" si="4"/>
        <v>45.000000000000597</v>
      </c>
      <c r="U50" s="84"/>
      <c r="V50" t="str">
        <f t="shared" si="7"/>
        <v/>
      </c>
      <c r="W50">
        <f t="shared" si="3"/>
        <v>0</v>
      </c>
      <c r="X50" s="41">
        <f t="shared" si="5"/>
        <v>225081.08569320955</v>
      </c>
      <c r="Y50" s="42">
        <f t="shared" si="6"/>
        <v>0</v>
      </c>
    </row>
    <row r="51" spans="2:25" x14ac:dyDescent="0.15">
      <c r="B51" s="40">
        <v>43</v>
      </c>
      <c r="C51" s="81">
        <f t="shared" si="0"/>
        <v>234883.00394113976</v>
      </c>
      <c r="D51" s="81"/>
      <c r="E51" s="46">
        <v>2019</v>
      </c>
      <c r="F51" s="8">
        <v>43608</v>
      </c>
      <c r="G51" s="46" t="s">
        <v>3</v>
      </c>
      <c r="H51" s="82">
        <v>1.0065999999999999</v>
      </c>
      <c r="I51" s="82"/>
      <c r="J51" s="46">
        <v>29</v>
      </c>
      <c r="K51" s="87">
        <f t="shared" si="1"/>
        <v>7046.4901182341928</v>
      </c>
      <c r="L51" s="88"/>
      <c r="M51" s="6">
        <f>IF(J51="","",(K51/J51)/LOOKUP(RIGHT($D$2,3),定数!$A$6:$A$13,定数!$B$6:$B$13))</f>
        <v>2.2089310715467692</v>
      </c>
      <c r="N51" s="46">
        <v>2019</v>
      </c>
      <c r="O51" s="8">
        <v>43609</v>
      </c>
      <c r="P51" s="82">
        <v>1.0023</v>
      </c>
      <c r="Q51" s="82"/>
      <c r="R51" s="83">
        <f>IF(P51="","",T51*M51*LOOKUP(RIGHT($D$2,3),定数!$A$6:$A$13,定数!$B$6:$B$13))</f>
        <v>10448.243968416145</v>
      </c>
      <c r="S51" s="83"/>
      <c r="T51" s="84">
        <f t="shared" si="4"/>
        <v>42.999999999999702</v>
      </c>
      <c r="U51" s="84"/>
      <c r="V51" t="str">
        <f t="shared" si="7"/>
        <v/>
      </c>
      <c r="W51">
        <f t="shared" si="3"/>
        <v>0</v>
      </c>
      <c r="X51" s="41">
        <f t="shared" si="5"/>
        <v>234883.00394113976</v>
      </c>
      <c r="Y51" s="42">
        <f t="shared" si="6"/>
        <v>0</v>
      </c>
    </row>
    <row r="52" spans="2:25" x14ac:dyDescent="0.15">
      <c r="B52" s="40">
        <v>44</v>
      </c>
      <c r="C52" s="81">
        <f t="shared" si="0"/>
        <v>245331.24790955591</v>
      </c>
      <c r="D52" s="81"/>
      <c r="E52" s="46"/>
      <c r="F52" s="8"/>
      <c r="G52" s="46"/>
      <c r="H52" s="82"/>
      <c r="I52" s="82"/>
      <c r="J52" s="46"/>
      <c r="K52" s="87" t="str">
        <f t="shared" si="1"/>
        <v/>
      </c>
      <c r="L52" s="88"/>
      <c r="M52" s="6" t="str">
        <f>IF(J52="","",(K52/J52)/LOOKUP(RIGHT($D$2,3),定数!$A$6:$A$13,定数!$B$6:$B$13))</f>
        <v/>
      </c>
      <c r="N52" s="46"/>
      <c r="O52" s="8"/>
      <c r="P52" s="82"/>
      <c r="Q52" s="82"/>
      <c r="R52" s="83" t="str">
        <f>IF(P52="","",T52*M52*LOOKUP(RIGHT($D$2,3),定数!$A$6:$A$13,定数!$B$6:$B$13))</f>
        <v/>
      </c>
      <c r="S52" s="83"/>
      <c r="T52" s="84" t="str">
        <f t="shared" si="4"/>
        <v/>
      </c>
      <c r="U52" s="84"/>
      <c r="V52" t="str">
        <f t="shared" si="7"/>
        <v/>
      </c>
      <c r="W52" t="str">
        <f t="shared" si="3"/>
        <v/>
      </c>
      <c r="X52" s="41">
        <f t="shared" si="5"/>
        <v>245331.24790955591</v>
      </c>
      <c r="Y52" s="42">
        <f t="shared" si="6"/>
        <v>0</v>
      </c>
    </row>
    <row r="53" spans="2:25" x14ac:dyDescent="0.15">
      <c r="B53" s="40">
        <v>45</v>
      </c>
      <c r="C53" s="81" t="str">
        <f t="shared" si="0"/>
        <v/>
      </c>
      <c r="D53" s="81"/>
      <c r="E53" s="46"/>
      <c r="F53" s="8"/>
      <c r="G53" s="46"/>
      <c r="H53" s="82"/>
      <c r="I53" s="82"/>
      <c r="J53" s="46"/>
      <c r="K53" s="87" t="str">
        <f t="shared" si="1"/>
        <v/>
      </c>
      <c r="L53" s="88"/>
      <c r="M53" s="6" t="str">
        <f>IF(J53="","",(K53/J53)/LOOKUP(RIGHT($D$2,3),定数!$A$6:$A$13,定数!$B$6:$B$13))</f>
        <v/>
      </c>
      <c r="N53" s="46"/>
      <c r="O53" s="8"/>
      <c r="P53" s="82"/>
      <c r="Q53" s="82"/>
      <c r="R53" s="83" t="str">
        <f>IF(P53="","",T53*M53*LOOKUP(RIGHT($D$2,3),定数!$A$6:$A$13,定数!$B$6:$B$13))</f>
        <v/>
      </c>
      <c r="S53" s="83"/>
      <c r="T53" s="84" t="str">
        <f t="shared" si="4"/>
        <v/>
      </c>
      <c r="U53" s="84"/>
      <c r="V53" t="str">
        <f t="shared" si="7"/>
        <v/>
      </c>
      <c r="W53" t="str">
        <f t="shared" si="3"/>
        <v/>
      </c>
      <c r="X53" s="41" t="str">
        <f t="shared" si="5"/>
        <v/>
      </c>
      <c r="Y53" s="42" t="str">
        <f t="shared" si="6"/>
        <v/>
      </c>
    </row>
    <row r="54" spans="2:25" x14ac:dyDescent="0.15">
      <c r="B54" s="40">
        <v>46</v>
      </c>
      <c r="C54" s="81" t="str">
        <f t="shared" si="0"/>
        <v/>
      </c>
      <c r="D54" s="81"/>
      <c r="E54" s="46"/>
      <c r="F54" s="8"/>
      <c r="G54" s="46"/>
      <c r="H54" s="82"/>
      <c r="I54" s="82"/>
      <c r="J54" s="46"/>
      <c r="K54" s="87" t="str">
        <f t="shared" si="1"/>
        <v/>
      </c>
      <c r="L54" s="88"/>
      <c r="M54" s="6" t="str">
        <f>IF(J54="","",(K54/J54)/LOOKUP(RIGHT($D$2,3),定数!$A$6:$A$13,定数!$B$6:$B$13))</f>
        <v/>
      </c>
      <c r="N54" s="46"/>
      <c r="O54" s="8"/>
      <c r="P54" s="82"/>
      <c r="Q54" s="82"/>
      <c r="R54" s="83" t="str">
        <f>IF(P54="","",T54*M54*LOOKUP(RIGHT($D$2,3),定数!$A$6:$A$13,定数!$B$6:$B$13))</f>
        <v/>
      </c>
      <c r="S54" s="83"/>
      <c r="T54" s="84" t="str">
        <f t="shared" si="4"/>
        <v/>
      </c>
      <c r="U54" s="84"/>
      <c r="V54" t="str">
        <f t="shared" si="7"/>
        <v/>
      </c>
      <c r="W54" t="str">
        <f t="shared" si="3"/>
        <v/>
      </c>
      <c r="X54" s="41" t="str">
        <f t="shared" si="5"/>
        <v/>
      </c>
      <c r="Y54" s="42" t="str">
        <f t="shared" si="6"/>
        <v/>
      </c>
    </row>
    <row r="55" spans="2:25" x14ac:dyDescent="0.15">
      <c r="B55" s="40">
        <v>47</v>
      </c>
      <c r="C55" s="81" t="str">
        <f t="shared" si="0"/>
        <v/>
      </c>
      <c r="D55" s="81"/>
      <c r="E55" s="46"/>
      <c r="F55" s="8"/>
      <c r="G55" s="46"/>
      <c r="H55" s="82"/>
      <c r="I55" s="82"/>
      <c r="J55" s="46"/>
      <c r="K55" s="87" t="str">
        <f t="shared" si="1"/>
        <v/>
      </c>
      <c r="L55" s="88"/>
      <c r="M55" s="6" t="str">
        <f>IF(J55="","",(K55/J55)/LOOKUP(RIGHT($D$2,3),定数!$A$6:$A$13,定数!$B$6:$B$13))</f>
        <v/>
      </c>
      <c r="N55" s="46"/>
      <c r="O55" s="8"/>
      <c r="P55" s="82"/>
      <c r="Q55" s="82"/>
      <c r="R55" s="83" t="str">
        <f>IF(P55="","",T55*M55*LOOKUP(RIGHT($D$2,3),定数!$A$6:$A$13,定数!$B$6:$B$13))</f>
        <v/>
      </c>
      <c r="S55" s="83"/>
      <c r="T55" s="84" t="str">
        <f t="shared" si="4"/>
        <v/>
      </c>
      <c r="U55" s="84"/>
      <c r="V55" t="str">
        <f t="shared" si="7"/>
        <v/>
      </c>
      <c r="W55" t="str">
        <f t="shared" si="3"/>
        <v/>
      </c>
      <c r="X55" s="41" t="str">
        <f t="shared" si="5"/>
        <v/>
      </c>
      <c r="Y55" s="42" t="str">
        <f t="shared" si="6"/>
        <v/>
      </c>
    </row>
    <row r="56" spans="2:25" x14ac:dyDescent="0.15">
      <c r="B56" s="40">
        <v>48</v>
      </c>
      <c r="C56" s="81" t="str">
        <f t="shared" si="0"/>
        <v/>
      </c>
      <c r="D56" s="81"/>
      <c r="E56" s="46"/>
      <c r="F56" s="8"/>
      <c r="G56" s="46"/>
      <c r="H56" s="82"/>
      <c r="I56" s="82"/>
      <c r="J56" s="46"/>
      <c r="K56" s="87" t="str">
        <f t="shared" si="1"/>
        <v/>
      </c>
      <c r="L56" s="88"/>
      <c r="M56" s="6" t="str">
        <f>IF(J56="","",(K56/J56)/LOOKUP(RIGHT($D$2,3),定数!$A$6:$A$13,定数!$B$6:$B$13))</f>
        <v/>
      </c>
      <c r="N56" s="46"/>
      <c r="O56" s="8"/>
      <c r="P56" s="82"/>
      <c r="Q56" s="82"/>
      <c r="R56" s="83" t="str">
        <f>IF(P56="","",T56*M56*LOOKUP(RIGHT($D$2,3),定数!$A$6:$A$13,定数!$B$6:$B$13))</f>
        <v/>
      </c>
      <c r="S56" s="83"/>
      <c r="T56" s="84" t="str">
        <f t="shared" si="4"/>
        <v/>
      </c>
      <c r="U56" s="84"/>
      <c r="V56" t="str">
        <f t="shared" si="7"/>
        <v/>
      </c>
      <c r="W56" t="str">
        <f t="shared" si="3"/>
        <v/>
      </c>
      <c r="X56" s="41" t="str">
        <f t="shared" si="5"/>
        <v/>
      </c>
      <c r="Y56" s="42" t="str">
        <f t="shared" si="6"/>
        <v/>
      </c>
    </row>
    <row r="57" spans="2:25" x14ac:dyDescent="0.15">
      <c r="B57" s="40">
        <v>49</v>
      </c>
      <c r="C57" s="81" t="str">
        <f t="shared" si="0"/>
        <v/>
      </c>
      <c r="D57" s="81"/>
      <c r="E57" s="46"/>
      <c r="F57" s="8"/>
      <c r="G57" s="46"/>
      <c r="H57" s="82"/>
      <c r="I57" s="82"/>
      <c r="J57" s="46"/>
      <c r="K57" s="87" t="str">
        <f t="shared" si="1"/>
        <v/>
      </c>
      <c r="L57" s="88"/>
      <c r="M57" s="6" t="str">
        <f>IF(J57="","",(K57/J57)/LOOKUP(RIGHT($D$2,3),定数!$A$6:$A$13,定数!$B$6:$B$13))</f>
        <v/>
      </c>
      <c r="N57" s="46"/>
      <c r="O57" s="8"/>
      <c r="P57" s="82"/>
      <c r="Q57" s="82"/>
      <c r="R57" s="83" t="str">
        <f>IF(P57="","",T57*M57*LOOKUP(RIGHT($D$2,3),定数!$A$6:$A$13,定数!$B$6:$B$13))</f>
        <v/>
      </c>
      <c r="S57" s="83"/>
      <c r="T57" s="84" t="str">
        <f t="shared" si="4"/>
        <v/>
      </c>
      <c r="U57" s="84"/>
      <c r="V57" t="str">
        <f t="shared" si="7"/>
        <v/>
      </c>
      <c r="W57" t="str">
        <f t="shared" si="3"/>
        <v/>
      </c>
      <c r="X57" s="41" t="str">
        <f t="shared" si="5"/>
        <v/>
      </c>
      <c r="Y57" s="42" t="str">
        <f t="shared" si="6"/>
        <v/>
      </c>
    </row>
    <row r="58" spans="2:25" x14ac:dyDescent="0.15">
      <c r="B58" s="40">
        <v>50</v>
      </c>
      <c r="C58" s="81" t="str">
        <f t="shared" si="0"/>
        <v/>
      </c>
      <c r="D58" s="81"/>
      <c r="E58" s="46"/>
      <c r="F58" s="8"/>
      <c r="G58" s="46"/>
      <c r="H58" s="82"/>
      <c r="I58" s="82"/>
      <c r="J58" s="46"/>
      <c r="K58" s="87" t="str">
        <f t="shared" si="1"/>
        <v/>
      </c>
      <c r="L58" s="88"/>
      <c r="M58" s="6" t="str">
        <f>IF(J58="","",(K58/J58)/LOOKUP(RIGHT($D$2,3),定数!$A$6:$A$13,定数!$B$6:$B$13))</f>
        <v/>
      </c>
      <c r="N58" s="46"/>
      <c r="O58" s="8"/>
      <c r="P58" s="82"/>
      <c r="Q58" s="82"/>
      <c r="R58" s="83" t="str">
        <f>IF(P58="","",T58*M58*LOOKUP(RIGHT($D$2,3),定数!$A$6:$A$13,定数!$B$6:$B$13))</f>
        <v/>
      </c>
      <c r="S58" s="83"/>
      <c r="T58" s="84" t="str">
        <f t="shared" si="4"/>
        <v/>
      </c>
      <c r="U58" s="84"/>
      <c r="V58" t="str">
        <f t="shared" si="7"/>
        <v/>
      </c>
      <c r="W58" t="str">
        <f t="shared" si="3"/>
        <v/>
      </c>
      <c r="X58" s="41" t="str">
        <f t="shared" si="5"/>
        <v/>
      </c>
      <c r="Y58" s="42" t="str">
        <f t="shared" si="6"/>
        <v/>
      </c>
    </row>
    <row r="59" spans="2:25" x14ac:dyDescent="0.15">
      <c r="B59" s="40">
        <v>51</v>
      </c>
      <c r="C59" s="81" t="str">
        <f t="shared" si="0"/>
        <v/>
      </c>
      <c r="D59" s="81"/>
      <c r="E59" s="46"/>
      <c r="F59" s="8"/>
      <c r="G59" s="46"/>
      <c r="H59" s="82"/>
      <c r="I59" s="82"/>
      <c r="J59" s="46"/>
      <c r="K59" s="87" t="str">
        <f t="shared" si="1"/>
        <v/>
      </c>
      <c r="L59" s="88"/>
      <c r="M59" s="6" t="str">
        <f>IF(J59="","",(K59/J59)/LOOKUP(RIGHT($D$2,3),定数!$A$6:$A$13,定数!$B$6:$B$13))</f>
        <v/>
      </c>
      <c r="N59" s="46"/>
      <c r="O59" s="8"/>
      <c r="P59" s="82"/>
      <c r="Q59" s="82"/>
      <c r="R59" s="83" t="str">
        <f>IF(P59="","",T59*M59*LOOKUP(RIGHT($D$2,3),定数!$A$6:$A$13,定数!$B$6:$B$13))</f>
        <v/>
      </c>
      <c r="S59" s="83"/>
      <c r="T59" s="84" t="str">
        <f t="shared" si="4"/>
        <v/>
      </c>
      <c r="U59" s="84"/>
      <c r="V59" t="str">
        <f t="shared" si="7"/>
        <v/>
      </c>
      <c r="W59" t="str">
        <f t="shared" si="3"/>
        <v/>
      </c>
      <c r="X59" s="41" t="str">
        <f t="shared" si="5"/>
        <v/>
      </c>
      <c r="Y59" s="42" t="str">
        <f t="shared" si="6"/>
        <v/>
      </c>
    </row>
    <row r="60" spans="2:25" x14ac:dyDescent="0.15">
      <c r="B60" s="40">
        <v>52</v>
      </c>
      <c r="C60" s="81" t="str">
        <f t="shared" si="0"/>
        <v/>
      </c>
      <c r="D60" s="81"/>
      <c r="E60" s="46"/>
      <c r="F60" s="8"/>
      <c r="G60" s="46"/>
      <c r="H60" s="82"/>
      <c r="I60" s="82"/>
      <c r="J60" s="46"/>
      <c r="K60" s="87" t="str">
        <f t="shared" si="1"/>
        <v/>
      </c>
      <c r="L60" s="88"/>
      <c r="M60" s="6" t="str">
        <f>IF(J60="","",(K60/J60)/LOOKUP(RIGHT($D$2,3),定数!$A$6:$A$13,定数!$B$6:$B$13))</f>
        <v/>
      </c>
      <c r="N60" s="46"/>
      <c r="O60" s="8"/>
      <c r="P60" s="82"/>
      <c r="Q60" s="82"/>
      <c r="R60" s="83" t="str">
        <f>IF(P60="","",T60*M60*LOOKUP(RIGHT($D$2,3),定数!$A$6:$A$13,定数!$B$6:$B$13))</f>
        <v/>
      </c>
      <c r="S60" s="83"/>
      <c r="T60" s="84" t="str">
        <f t="shared" si="4"/>
        <v/>
      </c>
      <c r="U60" s="84"/>
      <c r="V60" t="str">
        <f t="shared" si="7"/>
        <v/>
      </c>
      <c r="W60" t="str">
        <f t="shared" si="3"/>
        <v/>
      </c>
      <c r="X60" s="41" t="str">
        <f t="shared" si="5"/>
        <v/>
      </c>
      <c r="Y60" s="42" t="str">
        <f t="shared" si="6"/>
        <v/>
      </c>
    </row>
    <row r="61" spans="2:25" x14ac:dyDescent="0.15">
      <c r="B61" s="40">
        <v>53</v>
      </c>
      <c r="C61" s="81" t="str">
        <f t="shared" si="0"/>
        <v/>
      </c>
      <c r="D61" s="81"/>
      <c r="E61" s="46"/>
      <c r="F61" s="8"/>
      <c r="G61" s="46"/>
      <c r="H61" s="82"/>
      <c r="I61" s="82"/>
      <c r="J61" s="46"/>
      <c r="K61" s="87" t="str">
        <f t="shared" si="1"/>
        <v/>
      </c>
      <c r="L61" s="88"/>
      <c r="M61" s="6" t="str">
        <f>IF(J61="","",(K61/J61)/LOOKUP(RIGHT($D$2,3),定数!$A$6:$A$13,定数!$B$6:$B$13))</f>
        <v/>
      </c>
      <c r="N61" s="46"/>
      <c r="O61" s="8"/>
      <c r="P61" s="82"/>
      <c r="Q61" s="82"/>
      <c r="R61" s="83" t="str">
        <f>IF(P61="","",T61*M61*LOOKUP(RIGHT($D$2,3),定数!$A$6:$A$13,定数!$B$6:$B$13))</f>
        <v/>
      </c>
      <c r="S61" s="83"/>
      <c r="T61" s="84" t="str">
        <f t="shared" si="4"/>
        <v/>
      </c>
      <c r="U61" s="84"/>
      <c r="V61" t="str">
        <f t="shared" si="7"/>
        <v/>
      </c>
      <c r="W61" t="str">
        <f t="shared" si="3"/>
        <v/>
      </c>
      <c r="X61" s="41" t="str">
        <f t="shared" si="5"/>
        <v/>
      </c>
      <c r="Y61" s="42" t="str">
        <f t="shared" si="6"/>
        <v/>
      </c>
    </row>
    <row r="62" spans="2:25" x14ac:dyDescent="0.15">
      <c r="B62" s="40">
        <v>54</v>
      </c>
      <c r="C62" s="81" t="str">
        <f t="shared" si="0"/>
        <v/>
      </c>
      <c r="D62" s="81"/>
      <c r="E62" s="45"/>
      <c r="F62" s="8"/>
      <c r="G62" s="45"/>
      <c r="H62" s="82"/>
      <c r="I62" s="82"/>
      <c r="J62" s="45"/>
      <c r="K62" s="87" t="str">
        <f t="shared" ref="K62" si="8">IF(J62="","",C62*0.03)</f>
        <v/>
      </c>
      <c r="L62" s="88"/>
      <c r="M62" s="6" t="str">
        <f>IF(J62="","",(K62/J62)/LOOKUP(RIGHT($D$2,3),定数!$A$6:$A$13,定数!$B$6:$B$13))</f>
        <v/>
      </c>
      <c r="N62" s="45"/>
      <c r="O62" s="8"/>
      <c r="P62" s="82"/>
      <c r="Q62" s="82"/>
      <c r="R62" s="83" t="str">
        <f>IF(P62="","",T62*M62*LOOKUP(RIGHT($D$2,3),定数!$A$6:$A$13,定数!$B$6:$B$13))</f>
        <v/>
      </c>
      <c r="S62" s="83"/>
      <c r="T62" s="84" t="str">
        <f t="shared" si="4"/>
        <v/>
      </c>
      <c r="U62" s="84"/>
      <c r="V62" t="str">
        <f t="shared" si="7"/>
        <v/>
      </c>
      <c r="W62" t="str">
        <f t="shared" si="3"/>
        <v/>
      </c>
      <c r="X62" s="41" t="str">
        <f t="shared" si="5"/>
        <v/>
      </c>
      <c r="Y62" s="42" t="str">
        <f t="shared" si="6"/>
        <v/>
      </c>
    </row>
    <row r="63" spans="2:25" x14ac:dyDescent="0.15">
      <c r="B63" s="40">
        <v>55</v>
      </c>
      <c r="C63" s="81" t="str">
        <f t="shared" si="0"/>
        <v/>
      </c>
      <c r="D63" s="81"/>
      <c r="E63" s="40"/>
      <c r="F63" s="8"/>
      <c r="G63" s="40"/>
      <c r="H63" s="82"/>
      <c r="I63" s="82"/>
      <c r="J63" s="40"/>
      <c r="K63" s="87" t="str">
        <f t="shared" ref="K63:K74" si="9">IF(J63="","",C63*0.03)</f>
        <v/>
      </c>
      <c r="L63" s="88"/>
      <c r="M63" s="6" t="str">
        <f>IF(J63="","",(K63/J63)/LOOKUP(RIGHT($D$2,3),定数!$A$6:$A$13,定数!$B$6:$B$13))</f>
        <v/>
      </c>
      <c r="N63" s="40"/>
      <c r="O63" s="8"/>
      <c r="P63" s="82"/>
      <c r="Q63" s="82"/>
      <c r="R63" s="83" t="str">
        <f>IF(P63="","",T63*M63*LOOKUP(RIGHT($D$2,3),定数!$A$6:$A$13,定数!$B$6:$B$13))</f>
        <v/>
      </c>
      <c r="S63" s="83"/>
      <c r="T63" s="84" t="str">
        <f t="shared" si="4"/>
        <v/>
      </c>
      <c r="U63" s="84"/>
      <c r="V63" t="str">
        <f t="shared" si="7"/>
        <v/>
      </c>
      <c r="W63" t="str">
        <f t="shared" si="3"/>
        <v/>
      </c>
      <c r="X63" s="41" t="str">
        <f t="shared" si="5"/>
        <v/>
      </c>
      <c r="Y63" s="42" t="str">
        <f t="shared" si="6"/>
        <v/>
      </c>
    </row>
    <row r="64" spans="2:25" x14ac:dyDescent="0.15">
      <c r="B64" s="40">
        <v>56</v>
      </c>
      <c r="C64" s="81" t="str">
        <f t="shared" si="0"/>
        <v/>
      </c>
      <c r="D64" s="81"/>
      <c r="E64" s="40"/>
      <c r="F64" s="8"/>
      <c r="G64" s="40"/>
      <c r="H64" s="82"/>
      <c r="I64" s="82"/>
      <c r="J64" s="40"/>
      <c r="K64" s="87" t="str">
        <f t="shared" si="9"/>
        <v/>
      </c>
      <c r="L64" s="88"/>
      <c r="M64" s="6" t="str">
        <f>IF(J64="","",(K64/J64)/LOOKUP(RIGHT($D$2,3),定数!$A$6:$A$13,定数!$B$6:$B$13))</f>
        <v/>
      </c>
      <c r="N64" s="40"/>
      <c r="O64" s="8"/>
      <c r="P64" s="82"/>
      <c r="Q64" s="82"/>
      <c r="R64" s="83" t="str">
        <f>IF(P64="","",T64*M64*LOOKUP(RIGHT($D$2,3),定数!$A$6:$A$13,定数!$B$6:$B$13))</f>
        <v/>
      </c>
      <c r="S64" s="83"/>
      <c r="T64" s="84" t="str">
        <f t="shared" si="4"/>
        <v/>
      </c>
      <c r="U64" s="84"/>
      <c r="V64" t="str">
        <f t="shared" si="7"/>
        <v/>
      </c>
      <c r="W64" t="str">
        <f t="shared" si="3"/>
        <v/>
      </c>
      <c r="X64" s="41" t="str">
        <f t="shared" si="5"/>
        <v/>
      </c>
      <c r="Y64" s="42" t="str">
        <f t="shared" si="6"/>
        <v/>
      </c>
    </row>
    <row r="65" spans="2:25" x14ac:dyDescent="0.15">
      <c r="B65" s="40">
        <v>57</v>
      </c>
      <c r="C65" s="81" t="str">
        <f t="shared" si="0"/>
        <v/>
      </c>
      <c r="D65" s="81"/>
      <c r="E65" s="40"/>
      <c r="F65" s="8"/>
      <c r="G65" s="40"/>
      <c r="H65" s="82"/>
      <c r="I65" s="82"/>
      <c r="J65" s="40"/>
      <c r="K65" s="87" t="str">
        <f t="shared" si="9"/>
        <v/>
      </c>
      <c r="L65" s="88"/>
      <c r="M65" s="6" t="str">
        <f>IF(J65="","",(K65/J65)/LOOKUP(RIGHT($D$2,3),定数!$A$6:$A$13,定数!$B$6:$B$13))</f>
        <v/>
      </c>
      <c r="N65" s="40"/>
      <c r="O65" s="8"/>
      <c r="P65" s="82"/>
      <c r="Q65" s="82"/>
      <c r="R65" s="83" t="str">
        <f>IF(P65="","",T65*M65*LOOKUP(RIGHT($D$2,3),定数!$A$6:$A$13,定数!$B$6:$B$13))</f>
        <v/>
      </c>
      <c r="S65" s="83"/>
      <c r="T65" s="84" t="str">
        <f t="shared" si="4"/>
        <v/>
      </c>
      <c r="U65" s="84"/>
      <c r="V65" t="str">
        <f t="shared" si="7"/>
        <v/>
      </c>
      <c r="W65" t="str">
        <f t="shared" si="3"/>
        <v/>
      </c>
      <c r="X65" s="41" t="str">
        <f t="shared" si="5"/>
        <v/>
      </c>
      <c r="Y65" s="42" t="str">
        <f t="shared" si="6"/>
        <v/>
      </c>
    </row>
    <row r="66" spans="2:25" x14ac:dyDescent="0.15">
      <c r="B66" s="40">
        <v>58</v>
      </c>
      <c r="C66" s="81" t="str">
        <f t="shared" si="0"/>
        <v/>
      </c>
      <c r="D66" s="81"/>
      <c r="E66" s="40"/>
      <c r="F66" s="8"/>
      <c r="G66" s="40"/>
      <c r="H66" s="82"/>
      <c r="I66" s="82"/>
      <c r="J66" s="40"/>
      <c r="K66" s="87" t="str">
        <f t="shared" si="9"/>
        <v/>
      </c>
      <c r="L66" s="88"/>
      <c r="M66" s="6" t="str">
        <f>IF(J66="","",(K66/J66)/LOOKUP(RIGHT($D$2,3),定数!$A$6:$A$13,定数!$B$6:$B$13))</f>
        <v/>
      </c>
      <c r="N66" s="40"/>
      <c r="O66" s="8"/>
      <c r="P66" s="82"/>
      <c r="Q66" s="82"/>
      <c r="R66" s="83" t="str">
        <f>IF(P66="","",T66*M66*LOOKUP(RIGHT($D$2,3),定数!$A$6:$A$13,定数!$B$6:$B$13))</f>
        <v/>
      </c>
      <c r="S66" s="83"/>
      <c r="T66" s="84" t="str">
        <f t="shared" si="4"/>
        <v/>
      </c>
      <c r="U66" s="84"/>
      <c r="V66" t="str">
        <f t="shared" si="7"/>
        <v/>
      </c>
      <c r="W66" t="str">
        <f t="shared" si="3"/>
        <v/>
      </c>
      <c r="X66" s="41" t="str">
        <f t="shared" si="5"/>
        <v/>
      </c>
      <c r="Y66" s="42" t="str">
        <f t="shared" si="6"/>
        <v/>
      </c>
    </row>
    <row r="67" spans="2:25" x14ac:dyDescent="0.15">
      <c r="B67" s="40">
        <v>59</v>
      </c>
      <c r="C67" s="81" t="str">
        <f t="shared" si="0"/>
        <v/>
      </c>
      <c r="D67" s="81"/>
      <c r="E67" s="40"/>
      <c r="F67" s="8"/>
      <c r="G67" s="40"/>
      <c r="H67" s="82"/>
      <c r="I67" s="82"/>
      <c r="J67" s="40"/>
      <c r="K67" s="87" t="str">
        <f t="shared" si="9"/>
        <v/>
      </c>
      <c r="L67" s="88"/>
      <c r="M67" s="6" t="str">
        <f>IF(J67="","",(K67/J67)/LOOKUP(RIGHT($D$2,3),定数!$A$6:$A$13,定数!$B$6:$B$13))</f>
        <v/>
      </c>
      <c r="N67" s="40"/>
      <c r="O67" s="8"/>
      <c r="P67" s="82"/>
      <c r="Q67" s="82"/>
      <c r="R67" s="83" t="str">
        <f>IF(P67="","",T67*M67*LOOKUP(RIGHT($D$2,3),定数!$A$6:$A$13,定数!$B$6:$B$13))</f>
        <v/>
      </c>
      <c r="S67" s="83"/>
      <c r="T67" s="84" t="str">
        <f t="shared" si="4"/>
        <v/>
      </c>
      <c r="U67" s="84"/>
      <c r="V67" t="str">
        <f t="shared" si="7"/>
        <v/>
      </c>
      <c r="W67" t="str">
        <f t="shared" si="3"/>
        <v/>
      </c>
      <c r="X67" s="41" t="str">
        <f t="shared" si="5"/>
        <v/>
      </c>
      <c r="Y67" s="42" t="str">
        <f t="shared" si="6"/>
        <v/>
      </c>
    </row>
    <row r="68" spans="2:25" x14ac:dyDescent="0.15">
      <c r="B68" s="40">
        <v>60</v>
      </c>
      <c r="C68" s="81" t="str">
        <f t="shared" si="0"/>
        <v/>
      </c>
      <c r="D68" s="81"/>
      <c r="E68" s="40"/>
      <c r="F68" s="8"/>
      <c r="G68" s="40"/>
      <c r="H68" s="82"/>
      <c r="I68" s="82"/>
      <c r="J68" s="40"/>
      <c r="K68" s="87" t="str">
        <f t="shared" si="9"/>
        <v/>
      </c>
      <c r="L68" s="88"/>
      <c r="M68" s="6" t="str">
        <f>IF(J68="","",(K68/J68)/LOOKUP(RIGHT($D$2,3),定数!$A$6:$A$13,定数!$B$6:$B$13))</f>
        <v/>
      </c>
      <c r="N68" s="40"/>
      <c r="O68" s="8"/>
      <c r="P68" s="82"/>
      <c r="Q68" s="82"/>
      <c r="R68" s="83" t="str">
        <f>IF(P68="","",T68*M68*LOOKUP(RIGHT($D$2,3),定数!$A$6:$A$13,定数!$B$6:$B$13))</f>
        <v/>
      </c>
      <c r="S68" s="83"/>
      <c r="T68" s="84" t="str">
        <f t="shared" si="4"/>
        <v/>
      </c>
      <c r="U68" s="84"/>
      <c r="V68" t="str">
        <f t="shared" si="7"/>
        <v/>
      </c>
      <c r="W68" t="str">
        <f t="shared" si="3"/>
        <v/>
      </c>
      <c r="X68" s="41" t="str">
        <f t="shared" si="5"/>
        <v/>
      </c>
      <c r="Y68" s="42" t="str">
        <f t="shared" si="6"/>
        <v/>
      </c>
    </row>
    <row r="69" spans="2:25" x14ac:dyDescent="0.15">
      <c r="B69" s="40">
        <v>61</v>
      </c>
      <c r="C69" s="81" t="str">
        <f t="shared" si="0"/>
        <v/>
      </c>
      <c r="D69" s="81"/>
      <c r="E69" s="40"/>
      <c r="F69" s="8"/>
      <c r="G69" s="40"/>
      <c r="H69" s="82"/>
      <c r="I69" s="82"/>
      <c r="J69" s="40"/>
      <c r="K69" s="87" t="str">
        <f t="shared" si="9"/>
        <v/>
      </c>
      <c r="L69" s="88"/>
      <c r="M69" s="6" t="str">
        <f>IF(J69="","",(K69/J69)/LOOKUP(RIGHT($D$2,3),定数!$A$6:$A$13,定数!$B$6:$B$13))</f>
        <v/>
      </c>
      <c r="N69" s="40"/>
      <c r="O69" s="8"/>
      <c r="P69" s="82"/>
      <c r="Q69" s="82"/>
      <c r="R69" s="83" t="str">
        <f>IF(P69="","",T69*M69*LOOKUP(RIGHT($D$2,3),定数!$A$6:$A$13,定数!$B$6:$B$13))</f>
        <v/>
      </c>
      <c r="S69" s="83"/>
      <c r="T69" s="84" t="str">
        <f t="shared" si="4"/>
        <v/>
      </c>
      <c r="U69" s="84"/>
      <c r="V69" t="str">
        <f t="shared" si="7"/>
        <v/>
      </c>
      <c r="W69" t="str">
        <f t="shared" si="3"/>
        <v/>
      </c>
      <c r="X69" s="41" t="str">
        <f t="shared" si="5"/>
        <v/>
      </c>
      <c r="Y69" s="42" t="str">
        <f t="shared" si="6"/>
        <v/>
      </c>
    </row>
    <row r="70" spans="2:25" x14ac:dyDescent="0.15">
      <c r="B70" s="40">
        <v>62</v>
      </c>
      <c r="C70" s="81" t="str">
        <f t="shared" si="0"/>
        <v/>
      </c>
      <c r="D70" s="81"/>
      <c r="E70" s="40"/>
      <c r="F70" s="8"/>
      <c r="G70" s="40"/>
      <c r="H70" s="82"/>
      <c r="I70" s="82"/>
      <c r="J70" s="40"/>
      <c r="K70" s="87" t="str">
        <f t="shared" si="9"/>
        <v/>
      </c>
      <c r="L70" s="88"/>
      <c r="M70" s="6" t="str">
        <f>IF(J70="","",(K70/J70)/LOOKUP(RIGHT($D$2,3),定数!$A$6:$A$13,定数!$B$6:$B$13))</f>
        <v/>
      </c>
      <c r="N70" s="40"/>
      <c r="O70" s="8"/>
      <c r="P70" s="82"/>
      <c r="Q70" s="82"/>
      <c r="R70" s="83" t="str">
        <f>IF(P70="","",T70*M70*LOOKUP(RIGHT($D$2,3),定数!$A$6:$A$13,定数!$B$6:$B$13))</f>
        <v/>
      </c>
      <c r="S70" s="83"/>
      <c r="T70" s="84" t="str">
        <f t="shared" si="4"/>
        <v/>
      </c>
      <c r="U70" s="84"/>
      <c r="V70" t="str">
        <f t="shared" si="7"/>
        <v/>
      </c>
      <c r="W70" t="str">
        <f t="shared" si="3"/>
        <v/>
      </c>
      <c r="X70" s="41" t="str">
        <f t="shared" si="5"/>
        <v/>
      </c>
      <c r="Y70" s="42" t="str">
        <f t="shared" si="6"/>
        <v/>
      </c>
    </row>
    <row r="71" spans="2:25" x14ac:dyDescent="0.15">
      <c r="B71" s="40">
        <v>63</v>
      </c>
      <c r="C71" s="81" t="str">
        <f t="shared" si="0"/>
        <v/>
      </c>
      <c r="D71" s="81"/>
      <c r="E71" s="40"/>
      <c r="F71" s="8"/>
      <c r="G71" s="40"/>
      <c r="H71" s="82"/>
      <c r="I71" s="82"/>
      <c r="J71" s="40"/>
      <c r="K71" s="87" t="str">
        <f t="shared" si="9"/>
        <v/>
      </c>
      <c r="L71" s="88"/>
      <c r="M71" s="6" t="str">
        <f>IF(J71="","",(K71/J71)/LOOKUP(RIGHT($D$2,3),定数!$A$6:$A$13,定数!$B$6:$B$13))</f>
        <v/>
      </c>
      <c r="N71" s="40"/>
      <c r="O71" s="8"/>
      <c r="P71" s="82"/>
      <c r="Q71" s="82"/>
      <c r="R71" s="83" t="str">
        <f>IF(P71="","",T71*M71*LOOKUP(RIGHT($D$2,3),定数!$A$6:$A$13,定数!$B$6:$B$13))</f>
        <v/>
      </c>
      <c r="S71" s="83"/>
      <c r="T71" s="84" t="str">
        <f t="shared" si="4"/>
        <v/>
      </c>
      <c r="U71" s="84"/>
      <c r="V71" t="str">
        <f t="shared" si="7"/>
        <v/>
      </c>
      <c r="W71" t="str">
        <f t="shared" si="3"/>
        <v/>
      </c>
      <c r="X71" s="41" t="str">
        <f t="shared" si="5"/>
        <v/>
      </c>
      <c r="Y71" s="42" t="str">
        <f t="shared" si="6"/>
        <v/>
      </c>
    </row>
    <row r="72" spans="2:25" x14ac:dyDescent="0.15">
      <c r="B72" s="40">
        <v>64</v>
      </c>
      <c r="C72" s="81" t="str">
        <f t="shared" si="0"/>
        <v/>
      </c>
      <c r="D72" s="81"/>
      <c r="E72" s="40"/>
      <c r="F72" s="8"/>
      <c r="G72" s="40"/>
      <c r="H72" s="82"/>
      <c r="I72" s="82"/>
      <c r="J72" s="40"/>
      <c r="K72" s="87" t="str">
        <f t="shared" si="9"/>
        <v/>
      </c>
      <c r="L72" s="88"/>
      <c r="M72" s="6" t="str">
        <f>IF(J72="","",(K72/J72)/LOOKUP(RIGHT($D$2,3),定数!$A$6:$A$13,定数!$B$6:$B$13))</f>
        <v/>
      </c>
      <c r="N72" s="40"/>
      <c r="O72" s="8"/>
      <c r="P72" s="82"/>
      <c r="Q72" s="82"/>
      <c r="R72" s="83" t="str">
        <f>IF(P72="","",T72*M72*LOOKUP(RIGHT($D$2,3),定数!$A$6:$A$13,定数!$B$6:$B$13))</f>
        <v/>
      </c>
      <c r="S72" s="83"/>
      <c r="T72" s="84" t="str">
        <f t="shared" si="4"/>
        <v/>
      </c>
      <c r="U72" s="84"/>
      <c r="V72" t="str">
        <f t="shared" si="7"/>
        <v/>
      </c>
      <c r="W72" t="str">
        <f t="shared" si="3"/>
        <v/>
      </c>
      <c r="X72" s="41" t="str">
        <f t="shared" si="5"/>
        <v/>
      </c>
      <c r="Y72" s="42" t="str">
        <f t="shared" si="6"/>
        <v/>
      </c>
    </row>
    <row r="73" spans="2:25" x14ac:dyDescent="0.15">
      <c r="B73" s="40">
        <v>65</v>
      </c>
      <c r="C73" s="81" t="str">
        <f t="shared" si="0"/>
        <v/>
      </c>
      <c r="D73" s="81"/>
      <c r="E73" s="40"/>
      <c r="F73" s="8"/>
      <c r="G73" s="40"/>
      <c r="H73" s="82"/>
      <c r="I73" s="82"/>
      <c r="J73" s="40"/>
      <c r="K73" s="87" t="str">
        <f t="shared" si="9"/>
        <v/>
      </c>
      <c r="L73" s="88"/>
      <c r="M73" s="6" t="str">
        <f>IF(J73="","",(K73/J73)/LOOKUP(RIGHT($D$2,3),定数!$A$6:$A$13,定数!$B$6:$B$13))</f>
        <v/>
      </c>
      <c r="N73" s="40"/>
      <c r="O73" s="8"/>
      <c r="P73" s="82"/>
      <c r="Q73" s="82"/>
      <c r="R73" s="83" t="str">
        <f>IF(P73="","",T73*M73*LOOKUP(RIGHT($D$2,3),定数!$A$6:$A$13,定数!$B$6:$B$13))</f>
        <v/>
      </c>
      <c r="S73" s="83"/>
      <c r="T73" s="84" t="str">
        <f t="shared" si="4"/>
        <v/>
      </c>
      <c r="U73" s="84"/>
      <c r="V73" t="str">
        <f t="shared" si="7"/>
        <v/>
      </c>
      <c r="W73" t="str">
        <f t="shared" si="3"/>
        <v/>
      </c>
      <c r="X73" s="41" t="str">
        <f t="shared" si="5"/>
        <v/>
      </c>
      <c r="Y73" s="42" t="str">
        <f t="shared" si="6"/>
        <v/>
      </c>
    </row>
    <row r="74" spans="2:25" x14ac:dyDescent="0.15">
      <c r="B74" s="40">
        <v>66</v>
      </c>
      <c r="C74" s="81" t="str">
        <f t="shared" ref="C74:C108" si="10">IF(R73="","",C73+R73)</f>
        <v/>
      </c>
      <c r="D74" s="81"/>
      <c r="E74" s="40"/>
      <c r="F74" s="8"/>
      <c r="G74" s="40"/>
      <c r="H74" s="82"/>
      <c r="I74" s="82"/>
      <c r="J74" s="40"/>
      <c r="K74" s="87" t="str">
        <f t="shared" si="9"/>
        <v/>
      </c>
      <c r="L74" s="88"/>
      <c r="M74" s="6" t="str">
        <f>IF(J74="","",(K74/J74)/LOOKUP(RIGHT($D$2,3),定数!$A$6:$A$13,定数!$B$6:$B$13))</f>
        <v/>
      </c>
      <c r="N74" s="40"/>
      <c r="O74" s="8"/>
      <c r="P74" s="82"/>
      <c r="Q74" s="82"/>
      <c r="R74" s="83" t="str">
        <f>IF(P74="","",T74*M74*LOOKUP(RIGHT($D$2,3),定数!$A$6:$A$13,定数!$B$6:$B$13))</f>
        <v/>
      </c>
      <c r="S74" s="83"/>
      <c r="T74" s="84" t="str">
        <f t="shared" si="4"/>
        <v/>
      </c>
      <c r="U74" s="84"/>
      <c r="V74" t="str">
        <f t="shared" si="7"/>
        <v/>
      </c>
      <c r="W74" t="str">
        <f t="shared" si="7"/>
        <v/>
      </c>
      <c r="X74" s="41" t="str">
        <f t="shared" si="5"/>
        <v/>
      </c>
      <c r="Y74" s="42" t="str">
        <f t="shared" si="6"/>
        <v/>
      </c>
    </row>
    <row r="75" spans="2:25" x14ac:dyDescent="0.15">
      <c r="B75" s="40">
        <v>67</v>
      </c>
      <c r="C75" s="81" t="str">
        <f t="shared" si="10"/>
        <v/>
      </c>
      <c r="D75" s="81"/>
      <c r="E75" s="40"/>
      <c r="F75" s="8"/>
      <c r="G75" s="40"/>
      <c r="H75" s="82"/>
      <c r="I75" s="82"/>
      <c r="J75" s="40"/>
      <c r="K75" s="87" t="str">
        <f t="shared" ref="K75:K108" si="11">IF(J75="","",C75*0.03)</f>
        <v/>
      </c>
      <c r="L75" s="88"/>
      <c r="M75" s="6" t="str">
        <f>IF(J75="","",(K75/J75)/LOOKUP(RIGHT($D$2,3),定数!$A$6:$A$13,定数!$B$6:$B$13))</f>
        <v/>
      </c>
      <c r="N75" s="40"/>
      <c r="O75" s="8"/>
      <c r="P75" s="82"/>
      <c r="Q75" s="82"/>
      <c r="R75" s="83" t="str">
        <f>IF(P75="","",T75*M75*LOOKUP(RIGHT($D$2,3),定数!$A$6:$A$13,定数!$B$6:$B$13))</f>
        <v/>
      </c>
      <c r="S75" s="83"/>
      <c r="T75" s="84" t="str">
        <f t="shared" si="4"/>
        <v/>
      </c>
      <c r="U75" s="84"/>
      <c r="V75" t="str">
        <f t="shared" ref="V75:W90" si="12">IF(S75&lt;&gt;"",IF(S75&lt;0,1+V74,0),"")</f>
        <v/>
      </c>
      <c r="W75" t="str">
        <f t="shared" si="12"/>
        <v/>
      </c>
      <c r="X75" s="41" t="str">
        <f t="shared" si="5"/>
        <v/>
      </c>
      <c r="Y75" s="42" t="str">
        <f t="shared" si="6"/>
        <v/>
      </c>
    </row>
    <row r="76" spans="2:25" x14ac:dyDescent="0.15">
      <c r="B76" s="40">
        <v>68</v>
      </c>
      <c r="C76" s="81" t="str">
        <f t="shared" si="10"/>
        <v/>
      </c>
      <c r="D76" s="81"/>
      <c r="E76" s="40"/>
      <c r="F76" s="8"/>
      <c r="G76" s="40"/>
      <c r="H76" s="82"/>
      <c r="I76" s="82"/>
      <c r="J76" s="40"/>
      <c r="K76" s="87" t="str">
        <f t="shared" si="11"/>
        <v/>
      </c>
      <c r="L76" s="88"/>
      <c r="M76" s="6" t="str">
        <f>IF(J76="","",(K76/J76)/LOOKUP(RIGHT($D$2,3),定数!$A$6:$A$13,定数!$B$6:$B$13))</f>
        <v/>
      </c>
      <c r="N76" s="40"/>
      <c r="O76" s="8"/>
      <c r="P76" s="82"/>
      <c r="Q76" s="82"/>
      <c r="R76" s="83" t="str">
        <f>IF(P76="","",T76*M76*LOOKUP(RIGHT($D$2,3),定数!$A$6:$A$13,定数!$B$6:$B$13))</f>
        <v/>
      </c>
      <c r="S76" s="83"/>
      <c r="T76" s="84" t="str">
        <f t="shared" ref="T76:T108" si="13">IF(P76="","",IF(G76="買",(P76-H76),(H76-P76))*IF(RIGHT($D$2,3)="JPY",100,10000))</f>
        <v/>
      </c>
      <c r="U76" s="84"/>
      <c r="V76" t="str">
        <f t="shared" si="12"/>
        <v/>
      </c>
      <c r="W76" t="str">
        <f t="shared" si="12"/>
        <v/>
      </c>
      <c r="X76" s="41" t="str">
        <f t="shared" ref="X76:X108" si="14">IF(C76&lt;&gt;"",MAX(X75,C76),"")</f>
        <v/>
      </c>
      <c r="Y76" s="42" t="str">
        <f t="shared" ref="Y76:Y108" si="15">IF(X76&lt;&gt;"",1-(C76/X76),"")</f>
        <v/>
      </c>
    </row>
    <row r="77" spans="2:25" x14ac:dyDescent="0.15">
      <c r="B77" s="40">
        <v>69</v>
      </c>
      <c r="C77" s="81" t="str">
        <f t="shared" si="10"/>
        <v/>
      </c>
      <c r="D77" s="81"/>
      <c r="E77" s="40"/>
      <c r="F77" s="8"/>
      <c r="G77" s="40"/>
      <c r="H77" s="82"/>
      <c r="I77" s="82"/>
      <c r="J77" s="40"/>
      <c r="K77" s="87" t="str">
        <f t="shared" si="11"/>
        <v/>
      </c>
      <c r="L77" s="88"/>
      <c r="M77" s="6" t="str">
        <f>IF(J77="","",(K77/J77)/LOOKUP(RIGHT($D$2,3),定数!$A$6:$A$13,定数!$B$6:$B$13))</f>
        <v/>
      </c>
      <c r="N77" s="40"/>
      <c r="O77" s="8"/>
      <c r="P77" s="82"/>
      <c r="Q77" s="82"/>
      <c r="R77" s="83" t="str">
        <f>IF(P77="","",T77*M77*LOOKUP(RIGHT($D$2,3),定数!$A$6:$A$13,定数!$B$6:$B$13))</f>
        <v/>
      </c>
      <c r="S77" s="83"/>
      <c r="T77" s="84" t="str">
        <f t="shared" si="13"/>
        <v/>
      </c>
      <c r="U77" s="84"/>
      <c r="V77" t="str">
        <f t="shared" si="12"/>
        <v/>
      </c>
      <c r="W77" t="str">
        <f t="shared" si="12"/>
        <v/>
      </c>
      <c r="X77" s="41" t="str">
        <f t="shared" si="14"/>
        <v/>
      </c>
      <c r="Y77" s="42" t="str">
        <f t="shared" si="15"/>
        <v/>
      </c>
    </row>
    <row r="78" spans="2:25" x14ac:dyDescent="0.15">
      <c r="B78" s="40">
        <v>70</v>
      </c>
      <c r="C78" s="81" t="str">
        <f t="shared" si="10"/>
        <v/>
      </c>
      <c r="D78" s="81"/>
      <c r="E78" s="40"/>
      <c r="F78" s="8"/>
      <c r="G78" s="40"/>
      <c r="H78" s="82"/>
      <c r="I78" s="82"/>
      <c r="J78" s="40"/>
      <c r="K78" s="87" t="str">
        <f t="shared" si="11"/>
        <v/>
      </c>
      <c r="L78" s="88"/>
      <c r="M78" s="6" t="str">
        <f>IF(J78="","",(K78/J78)/LOOKUP(RIGHT($D$2,3),定数!$A$6:$A$13,定数!$B$6:$B$13))</f>
        <v/>
      </c>
      <c r="N78" s="40"/>
      <c r="O78" s="8"/>
      <c r="P78" s="82"/>
      <c r="Q78" s="82"/>
      <c r="R78" s="83" t="str">
        <f>IF(P78="","",T78*M78*LOOKUP(RIGHT($D$2,3),定数!$A$6:$A$13,定数!$B$6:$B$13))</f>
        <v/>
      </c>
      <c r="S78" s="83"/>
      <c r="T78" s="84" t="str">
        <f t="shared" si="13"/>
        <v/>
      </c>
      <c r="U78" s="84"/>
      <c r="V78" t="str">
        <f t="shared" si="12"/>
        <v/>
      </c>
      <c r="W78" t="str">
        <f t="shared" si="12"/>
        <v/>
      </c>
      <c r="X78" s="41" t="str">
        <f t="shared" si="14"/>
        <v/>
      </c>
      <c r="Y78" s="42" t="str">
        <f t="shared" si="15"/>
        <v/>
      </c>
    </row>
    <row r="79" spans="2:25" x14ac:dyDescent="0.15">
      <c r="B79" s="40">
        <v>71</v>
      </c>
      <c r="C79" s="81" t="str">
        <f t="shared" si="10"/>
        <v/>
      </c>
      <c r="D79" s="81"/>
      <c r="E79" s="40"/>
      <c r="F79" s="8"/>
      <c r="G79" s="40"/>
      <c r="H79" s="82"/>
      <c r="I79" s="82"/>
      <c r="J79" s="40"/>
      <c r="K79" s="87" t="str">
        <f t="shared" si="11"/>
        <v/>
      </c>
      <c r="L79" s="88"/>
      <c r="M79" s="6" t="str">
        <f>IF(J79="","",(K79/J79)/LOOKUP(RIGHT($D$2,3),定数!$A$6:$A$13,定数!$B$6:$B$13))</f>
        <v/>
      </c>
      <c r="N79" s="40"/>
      <c r="O79" s="8"/>
      <c r="P79" s="82"/>
      <c r="Q79" s="82"/>
      <c r="R79" s="83" t="str">
        <f>IF(P79="","",T79*M79*LOOKUP(RIGHT($D$2,3),定数!$A$6:$A$13,定数!$B$6:$B$13))</f>
        <v/>
      </c>
      <c r="S79" s="83"/>
      <c r="T79" s="84" t="str">
        <f t="shared" si="13"/>
        <v/>
      </c>
      <c r="U79" s="84"/>
      <c r="V79" t="str">
        <f t="shared" si="12"/>
        <v/>
      </c>
      <c r="W79" t="str">
        <f t="shared" si="12"/>
        <v/>
      </c>
      <c r="X79" s="41" t="str">
        <f t="shared" si="14"/>
        <v/>
      </c>
      <c r="Y79" s="42" t="str">
        <f t="shared" si="15"/>
        <v/>
      </c>
    </row>
    <row r="80" spans="2:25" x14ac:dyDescent="0.15">
      <c r="B80" s="40">
        <v>72</v>
      </c>
      <c r="C80" s="81" t="str">
        <f t="shared" si="10"/>
        <v/>
      </c>
      <c r="D80" s="81"/>
      <c r="E80" s="40"/>
      <c r="F80" s="8"/>
      <c r="G80" s="40"/>
      <c r="H80" s="82"/>
      <c r="I80" s="82"/>
      <c r="J80" s="40"/>
      <c r="K80" s="87" t="str">
        <f t="shared" si="11"/>
        <v/>
      </c>
      <c r="L80" s="88"/>
      <c r="M80" s="6" t="str">
        <f>IF(J80="","",(K80/J80)/LOOKUP(RIGHT($D$2,3),定数!$A$6:$A$13,定数!$B$6:$B$13))</f>
        <v/>
      </c>
      <c r="N80" s="40"/>
      <c r="O80" s="8"/>
      <c r="P80" s="82"/>
      <c r="Q80" s="82"/>
      <c r="R80" s="83" t="str">
        <f>IF(P80="","",T80*M80*LOOKUP(RIGHT($D$2,3),定数!$A$6:$A$13,定数!$B$6:$B$13))</f>
        <v/>
      </c>
      <c r="S80" s="83"/>
      <c r="T80" s="84" t="str">
        <f t="shared" si="13"/>
        <v/>
      </c>
      <c r="U80" s="84"/>
      <c r="V80" t="str">
        <f t="shared" si="12"/>
        <v/>
      </c>
      <c r="W80" t="str">
        <f t="shared" si="12"/>
        <v/>
      </c>
      <c r="X80" s="41" t="str">
        <f t="shared" si="14"/>
        <v/>
      </c>
      <c r="Y80" s="42" t="str">
        <f t="shared" si="15"/>
        <v/>
      </c>
    </row>
    <row r="81" spans="2:25" x14ac:dyDescent="0.15">
      <c r="B81" s="40">
        <v>73</v>
      </c>
      <c r="C81" s="81" t="str">
        <f t="shared" si="10"/>
        <v/>
      </c>
      <c r="D81" s="81"/>
      <c r="E81" s="40"/>
      <c r="F81" s="8"/>
      <c r="G81" s="40"/>
      <c r="H81" s="82"/>
      <c r="I81" s="82"/>
      <c r="J81" s="40"/>
      <c r="K81" s="87" t="str">
        <f t="shared" si="11"/>
        <v/>
      </c>
      <c r="L81" s="88"/>
      <c r="M81" s="6" t="str">
        <f>IF(J81="","",(K81/J81)/LOOKUP(RIGHT($D$2,3),定数!$A$6:$A$13,定数!$B$6:$B$13))</f>
        <v/>
      </c>
      <c r="N81" s="40"/>
      <c r="O81" s="8"/>
      <c r="P81" s="82"/>
      <c r="Q81" s="82"/>
      <c r="R81" s="83" t="str">
        <f>IF(P81="","",T81*M81*LOOKUP(RIGHT($D$2,3),定数!$A$6:$A$13,定数!$B$6:$B$13))</f>
        <v/>
      </c>
      <c r="S81" s="83"/>
      <c r="T81" s="84" t="str">
        <f t="shared" si="13"/>
        <v/>
      </c>
      <c r="U81" s="84"/>
      <c r="V81" t="str">
        <f t="shared" si="12"/>
        <v/>
      </c>
      <c r="W81" t="str">
        <f t="shared" si="12"/>
        <v/>
      </c>
      <c r="X81" s="41" t="str">
        <f t="shared" si="14"/>
        <v/>
      </c>
      <c r="Y81" s="42" t="str">
        <f t="shared" si="15"/>
        <v/>
      </c>
    </row>
    <row r="82" spans="2:25" x14ac:dyDescent="0.15">
      <c r="B82" s="40">
        <v>74</v>
      </c>
      <c r="C82" s="81" t="str">
        <f t="shared" si="10"/>
        <v/>
      </c>
      <c r="D82" s="81"/>
      <c r="E82" s="40"/>
      <c r="F82" s="8"/>
      <c r="G82" s="40"/>
      <c r="H82" s="82"/>
      <c r="I82" s="82"/>
      <c r="J82" s="40"/>
      <c r="K82" s="87" t="str">
        <f t="shared" si="11"/>
        <v/>
      </c>
      <c r="L82" s="88"/>
      <c r="M82" s="6" t="str">
        <f>IF(J82="","",(K82/J82)/LOOKUP(RIGHT($D$2,3),定数!$A$6:$A$13,定数!$B$6:$B$13))</f>
        <v/>
      </c>
      <c r="N82" s="40"/>
      <c r="O82" s="8"/>
      <c r="P82" s="82"/>
      <c r="Q82" s="82"/>
      <c r="R82" s="83" t="str">
        <f>IF(P82="","",T82*M82*LOOKUP(RIGHT($D$2,3),定数!$A$6:$A$13,定数!$B$6:$B$13))</f>
        <v/>
      </c>
      <c r="S82" s="83"/>
      <c r="T82" s="84" t="str">
        <f t="shared" si="13"/>
        <v/>
      </c>
      <c r="U82" s="84"/>
      <c r="V82" t="str">
        <f t="shared" si="12"/>
        <v/>
      </c>
      <c r="W82" t="str">
        <f t="shared" si="12"/>
        <v/>
      </c>
      <c r="X82" s="41" t="str">
        <f t="shared" si="14"/>
        <v/>
      </c>
      <c r="Y82" s="42" t="str">
        <f t="shared" si="15"/>
        <v/>
      </c>
    </row>
    <row r="83" spans="2:25" x14ac:dyDescent="0.15">
      <c r="B83" s="40">
        <v>75</v>
      </c>
      <c r="C83" s="81" t="str">
        <f t="shared" si="10"/>
        <v/>
      </c>
      <c r="D83" s="81"/>
      <c r="E83" s="40"/>
      <c r="F83" s="8"/>
      <c r="G83" s="40"/>
      <c r="H83" s="82"/>
      <c r="I83" s="82"/>
      <c r="J83" s="40"/>
      <c r="K83" s="87" t="str">
        <f t="shared" si="11"/>
        <v/>
      </c>
      <c r="L83" s="88"/>
      <c r="M83" s="6" t="str">
        <f>IF(J83="","",(K83/J83)/LOOKUP(RIGHT($D$2,3),定数!$A$6:$A$13,定数!$B$6:$B$13))</f>
        <v/>
      </c>
      <c r="N83" s="40"/>
      <c r="O83" s="8"/>
      <c r="P83" s="82"/>
      <c r="Q83" s="82"/>
      <c r="R83" s="83" t="str">
        <f>IF(P83="","",T83*M83*LOOKUP(RIGHT($D$2,3),定数!$A$6:$A$13,定数!$B$6:$B$13))</f>
        <v/>
      </c>
      <c r="S83" s="83"/>
      <c r="T83" s="84" t="str">
        <f t="shared" si="13"/>
        <v/>
      </c>
      <c r="U83" s="84"/>
      <c r="V83" t="str">
        <f t="shared" si="12"/>
        <v/>
      </c>
      <c r="W83" t="str">
        <f t="shared" si="12"/>
        <v/>
      </c>
      <c r="X83" s="41" t="str">
        <f t="shared" si="14"/>
        <v/>
      </c>
      <c r="Y83" s="42" t="str">
        <f t="shared" si="15"/>
        <v/>
      </c>
    </row>
    <row r="84" spans="2:25" x14ac:dyDescent="0.15">
      <c r="B84" s="40">
        <v>76</v>
      </c>
      <c r="C84" s="81" t="str">
        <f t="shared" si="10"/>
        <v/>
      </c>
      <c r="D84" s="81"/>
      <c r="E84" s="40"/>
      <c r="F84" s="8"/>
      <c r="G84" s="40"/>
      <c r="H84" s="82"/>
      <c r="I84" s="82"/>
      <c r="J84" s="40"/>
      <c r="K84" s="87" t="str">
        <f t="shared" si="11"/>
        <v/>
      </c>
      <c r="L84" s="88"/>
      <c r="M84" s="6" t="str">
        <f>IF(J84="","",(K84/J84)/LOOKUP(RIGHT($D$2,3),定数!$A$6:$A$13,定数!$B$6:$B$13))</f>
        <v/>
      </c>
      <c r="N84" s="40"/>
      <c r="O84" s="8"/>
      <c r="P84" s="82"/>
      <c r="Q84" s="82"/>
      <c r="R84" s="83" t="str">
        <f>IF(P84="","",T84*M84*LOOKUP(RIGHT($D$2,3),定数!$A$6:$A$13,定数!$B$6:$B$13))</f>
        <v/>
      </c>
      <c r="S84" s="83"/>
      <c r="T84" s="84" t="str">
        <f t="shared" si="13"/>
        <v/>
      </c>
      <c r="U84" s="84"/>
      <c r="V84" t="str">
        <f t="shared" si="12"/>
        <v/>
      </c>
      <c r="W84" t="str">
        <f t="shared" si="12"/>
        <v/>
      </c>
      <c r="X84" s="41" t="str">
        <f t="shared" si="14"/>
        <v/>
      </c>
      <c r="Y84" s="42" t="str">
        <f t="shared" si="15"/>
        <v/>
      </c>
    </row>
    <row r="85" spans="2:25" x14ac:dyDescent="0.15">
      <c r="B85" s="40">
        <v>77</v>
      </c>
      <c r="C85" s="81" t="str">
        <f t="shared" si="10"/>
        <v/>
      </c>
      <c r="D85" s="81"/>
      <c r="E85" s="40"/>
      <c r="F85" s="8"/>
      <c r="G85" s="40"/>
      <c r="H85" s="82"/>
      <c r="I85" s="82"/>
      <c r="J85" s="40"/>
      <c r="K85" s="87" t="str">
        <f t="shared" si="11"/>
        <v/>
      </c>
      <c r="L85" s="88"/>
      <c r="M85" s="6" t="str">
        <f>IF(J85="","",(K85/J85)/LOOKUP(RIGHT($D$2,3),定数!$A$6:$A$13,定数!$B$6:$B$13))</f>
        <v/>
      </c>
      <c r="N85" s="40"/>
      <c r="O85" s="8"/>
      <c r="P85" s="82"/>
      <c r="Q85" s="82"/>
      <c r="R85" s="83" t="str">
        <f>IF(P85="","",T85*M85*LOOKUP(RIGHT($D$2,3),定数!$A$6:$A$13,定数!$B$6:$B$13))</f>
        <v/>
      </c>
      <c r="S85" s="83"/>
      <c r="T85" s="84" t="str">
        <f t="shared" si="13"/>
        <v/>
      </c>
      <c r="U85" s="84"/>
      <c r="V85" t="str">
        <f t="shared" si="12"/>
        <v/>
      </c>
      <c r="W85" t="str">
        <f t="shared" si="12"/>
        <v/>
      </c>
      <c r="X85" s="41" t="str">
        <f t="shared" si="14"/>
        <v/>
      </c>
      <c r="Y85" s="42" t="str">
        <f t="shared" si="15"/>
        <v/>
      </c>
    </row>
    <row r="86" spans="2:25" x14ac:dyDescent="0.15">
      <c r="B86" s="40">
        <v>78</v>
      </c>
      <c r="C86" s="81" t="str">
        <f t="shared" si="10"/>
        <v/>
      </c>
      <c r="D86" s="81"/>
      <c r="E86" s="40"/>
      <c r="F86" s="8"/>
      <c r="G86" s="40"/>
      <c r="H86" s="82"/>
      <c r="I86" s="82"/>
      <c r="J86" s="40"/>
      <c r="K86" s="87" t="str">
        <f t="shared" si="11"/>
        <v/>
      </c>
      <c r="L86" s="88"/>
      <c r="M86" s="6" t="str">
        <f>IF(J86="","",(K86/J86)/LOOKUP(RIGHT($D$2,3),定数!$A$6:$A$13,定数!$B$6:$B$13))</f>
        <v/>
      </c>
      <c r="N86" s="40"/>
      <c r="O86" s="8"/>
      <c r="P86" s="82"/>
      <c r="Q86" s="82"/>
      <c r="R86" s="83" t="str">
        <f>IF(P86="","",T86*M86*LOOKUP(RIGHT($D$2,3),定数!$A$6:$A$13,定数!$B$6:$B$13))</f>
        <v/>
      </c>
      <c r="S86" s="83"/>
      <c r="T86" s="84" t="str">
        <f t="shared" si="13"/>
        <v/>
      </c>
      <c r="U86" s="84"/>
      <c r="V86" t="str">
        <f t="shared" si="12"/>
        <v/>
      </c>
      <c r="W86" t="str">
        <f t="shared" si="12"/>
        <v/>
      </c>
      <c r="X86" s="41" t="str">
        <f t="shared" si="14"/>
        <v/>
      </c>
      <c r="Y86" s="42" t="str">
        <f t="shared" si="15"/>
        <v/>
      </c>
    </row>
    <row r="87" spans="2:25" x14ac:dyDescent="0.15">
      <c r="B87" s="40">
        <v>79</v>
      </c>
      <c r="C87" s="81" t="str">
        <f t="shared" si="10"/>
        <v/>
      </c>
      <c r="D87" s="81"/>
      <c r="E87" s="40"/>
      <c r="F87" s="8"/>
      <c r="G87" s="40"/>
      <c r="H87" s="82"/>
      <c r="I87" s="82"/>
      <c r="J87" s="40"/>
      <c r="K87" s="87" t="str">
        <f t="shared" si="11"/>
        <v/>
      </c>
      <c r="L87" s="88"/>
      <c r="M87" s="6" t="str">
        <f>IF(J87="","",(K87/J87)/LOOKUP(RIGHT($D$2,3),定数!$A$6:$A$13,定数!$B$6:$B$13))</f>
        <v/>
      </c>
      <c r="N87" s="40"/>
      <c r="O87" s="8"/>
      <c r="P87" s="82"/>
      <c r="Q87" s="82"/>
      <c r="R87" s="83" t="str">
        <f>IF(P87="","",T87*M87*LOOKUP(RIGHT($D$2,3),定数!$A$6:$A$13,定数!$B$6:$B$13))</f>
        <v/>
      </c>
      <c r="S87" s="83"/>
      <c r="T87" s="84" t="str">
        <f t="shared" si="13"/>
        <v/>
      </c>
      <c r="U87" s="84"/>
      <c r="V87" t="str">
        <f t="shared" si="12"/>
        <v/>
      </c>
      <c r="W87" t="str">
        <f t="shared" si="12"/>
        <v/>
      </c>
      <c r="X87" s="41" t="str">
        <f t="shared" si="14"/>
        <v/>
      </c>
      <c r="Y87" s="42" t="str">
        <f t="shared" si="15"/>
        <v/>
      </c>
    </row>
    <row r="88" spans="2:25" x14ac:dyDescent="0.15">
      <c r="B88" s="40">
        <v>80</v>
      </c>
      <c r="C88" s="81" t="str">
        <f t="shared" si="10"/>
        <v/>
      </c>
      <c r="D88" s="81"/>
      <c r="E88" s="40"/>
      <c r="F88" s="8"/>
      <c r="G88" s="40"/>
      <c r="H88" s="82"/>
      <c r="I88" s="82"/>
      <c r="J88" s="40"/>
      <c r="K88" s="87" t="str">
        <f t="shared" si="11"/>
        <v/>
      </c>
      <c r="L88" s="88"/>
      <c r="M88" s="6" t="str">
        <f>IF(J88="","",(K88/J88)/LOOKUP(RIGHT($D$2,3),定数!$A$6:$A$13,定数!$B$6:$B$13))</f>
        <v/>
      </c>
      <c r="N88" s="40"/>
      <c r="O88" s="8"/>
      <c r="P88" s="82"/>
      <c r="Q88" s="82"/>
      <c r="R88" s="83" t="str">
        <f>IF(P88="","",T88*M88*LOOKUP(RIGHT($D$2,3),定数!$A$6:$A$13,定数!$B$6:$B$13))</f>
        <v/>
      </c>
      <c r="S88" s="83"/>
      <c r="T88" s="84" t="str">
        <f t="shared" si="13"/>
        <v/>
      </c>
      <c r="U88" s="84"/>
      <c r="V88" t="str">
        <f t="shared" si="12"/>
        <v/>
      </c>
      <c r="W88" t="str">
        <f t="shared" si="12"/>
        <v/>
      </c>
      <c r="X88" s="41" t="str">
        <f t="shared" si="14"/>
        <v/>
      </c>
      <c r="Y88" s="42" t="str">
        <f t="shared" si="15"/>
        <v/>
      </c>
    </row>
    <row r="89" spans="2:25" x14ac:dyDescent="0.15">
      <c r="B89" s="40">
        <v>81</v>
      </c>
      <c r="C89" s="81" t="str">
        <f t="shared" si="10"/>
        <v/>
      </c>
      <c r="D89" s="81"/>
      <c r="E89" s="40"/>
      <c r="F89" s="8"/>
      <c r="G89" s="40"/>
      <c r="H89" s="82"/>
      <c r="I89" s="82"/>
      <c r="J89" s="40"/>
      <c r="K89" s="87" t="str">
        <f t="shared" si="11"/>
        <v/>
      </c>
      <c r="L89" s="88"/>
      <c r="M89" s="6" t="str">
        <f>IF(J89="","",(K89/J89)/LOOKUP(RIGHT($D$2,3),定数!$A$6:$A$13,定数!$B$6:$B$13))</f>
        <v/>
      </c>
      <c r="N89" s="40"/>
      <c r="O89" s="8"/>
      <c r="P89" s="82"/>
      <c r="Q89" s="82"/>
      <c r="R89" s="83" t="str">
        <f>IF(P89="","",T89*M89*LOOKUP(RIGHT($D$2,3),定数!$A$6:$A$13,定数!$B$6:$B$13))</f>
        <v/>
      </c>
      <c r="S89" s="83"/>
      <c r="T89" s="84" t="str">
        <f t="shared" si="13"/>
        <v/>
      </c>
      <c r="U89" s="84"/>
      <c r="V89" t="str">
        <f t="shared" si="12"/>
        <v/>
      </c>
      <c r="W89" t="str">
        <f t="shared" si="12"/>
        <v/>
      </c>
      <c r="X89" s="41" t="str">
        <f t="shared" si="14"/>
        <v/>
      </c>
      <c r="Y89" s="42" t="str">
        <f t="shared" si="15"/>
        <v/>
      </c>
    </row>
    <row r="90" spans="2:25" x14ac:dyDescent="0.15">
      <c r="B90" s="40">
        <v>82</v>
      </c>
      <c r="C90" s="81" t="str">
        <f t="shared" si="10"/>
        <v/>
      </c>
      <c r="D90" s="81"/>
      <c r="E90" s="40"/>
      <c r="F90" s="8"/>
      <c r="G90" s="40"/>
      <c r="H90" s="82"/>
      <c r="I90" s="82"/>
      <c r="J90" s="40"/>
      <c r="K90" s="87" t="str">
        <f t="shared" si="11"/>
        <v/>
      </c>
      <c r="L90" s="88"/>
      <c r="M90" s="6" t="str">
        <f>IF(J90="","",(K90/J90)/LOOKUP(RIGHT($D$2,3),定数!$A$6:$A$13,定数!$B$6:$B$13))</f>
        <v/>
      </c>
      <c r="N90" s="40"/>
      <c r="O90" s="8"/>
      <c r="P90" s="82"/>
      <c r="Q90" s="82"/>
      <c r="R90" s="83" t="str">
        <f>IF(P90="","",T90*M90*LOOKUP(RIGHT($D$2,3),定数!$A$6:$A$13,定数!$B$6:$B$13))</f>
        <v/>
      </c>
      <c r="S90" s="83"/>
      <c r="T90" s="84" t="str">
        <f t="shared" si="13"/>
        <v/>
      </c>
      <c r="U90" s="84"/>
      <c r="V90" t="str">
        <f t="shared" si="12"/>
        <v/>
      </c>
      <c r="W90" t="str">
        <f t="shared" si="12"/>
        <v/>
      </c>
      <c r="X90" s="41" t="str">
        <f t="shared" si="14"/>
        <v/>
      </c>
      <c r="Y90" s="42" t="str">
        <f t="shared" si="15"/>
        <v/>
      </c>
    </row>
    <row r="91" spans="2:25" x14ac:dyDescent="0.15">
      <c r="B91" s="40">
        <v>83</v>
      </c>
      <c r="C91" s="81" t="str">
        <f t="shared" si="10"/>
        <v/>
      </c>
      <c r="D91" s="81"/>
      <c r="E91" s="40"/>
      <c r="F91" s="8"/>
      <c r="G91" s="40"/>
      <c r="H91" s="82"/>
      <c r="I91" s="82"/>
      <c r="J91" s="40"/>
      <c r="K91" s="87" t="str">
        <f t="shared" si="11"/>
        <v/>
      </c>
      <c r="L91" s="88"/>
      <c r="M91" s="6" t="str">
        <f>IF(J91="","",(K91/J91)/LOOKUP(RIGHT($D$2,3),定数!$A$6:$A$13,定数!$B$6:$B$13))</f>
        <v/>
      </c>
      <c r="N91" s="40"/>
      <c r="O91" s="8"/>
      <c r="P91" s="82"/>
      <c r="Q91" s="82"/>
      <c r="R91" s="83" t="str">
        <f>IF(P91="","",T91*M91*LOOKUP(RIGHT($D$2,3),定数!$A$6:$A$13,定数!$B$6:$B$13))</f>
        <v/>
      </c>
      <c r="S91" s="83"/>
      <c r="T91" s="84" t="str">
        <f t="shared" si="13"/>
        <v/>
      </c>
      <c r="U91" s="84"/>
      <c r="V91" t="str">
        <f t="shared" ref="V91:W106" si="16">IF(S91&lt;&gt;"",IF(S91&lt;0,1+V90,0),"")</f>
        <v/>
      </c>
      <c r="W91" t="str">
        <f t="shared" si="16"/>
        <v/>
      </c>
      <c r="X91" s="41" t="str">
        <f t="shared" si="14"/>
        <v/>
      </c>
      <c r="Y91" s="42" t="str">
        <f t="shared" si="15"/>
        <v/>
      </c>
    </row>
    <row r="92" spans="2:25" x14ac:dyDescent="0.15">
      <c r="B92" s="40">
        <v>84</v>
      </c>
      <c r="C92" s="81" t="str">
        <f t="shared" si="10"/>
        <v/>
      </c>
      <c r="D92" s="81"/>
      <c r="E92" s="40"/>
      <c r="F92" s="8"/>
      <c r="G92" s="40"/>
      <c r="H92" s="82"/>
      <c r="I92" s="82"/>
      <c r="J92" s="40"/>
      <c r="K92" s="87" t="str">
        <f t="shared" si="11"/>
        <v/>
      </c>
      <c r="L92" s="88"/>
      <c r="M92" s="6" t="str">
        <f>IF(J92="","",(K92/J92)/LOOKUP(RIGHT($D$2,3),定数!$A$6:$A$13,定数!$B$6:$B$13))</f>
        <v/>
      </c>
      <c r="N92" s="40"/>
      <c r="O92" s="8"/>
      <c r="P92" s="82"/>
      <c r="Q92" s="82"/>
      <c r="R92" s="83" t="str">
        <f>IF(P92="","",T92*M92*LOOKUP(RIGHT($D$2,3),定数!$A$6:$A$13,定数!$B$6:$B$13))</f>
        <v/>
      </c>
      <c r="S92" s="83"/>
      <c r="T92" s="84" t="str">
        <f t="shared" si="13"/>
        <v/>
      </c>
      <c r="U92" s="84"/>
      <c r="V92" t="str">
        <f t="shared" si="16"/>
        <v/>
      </c>
      <c r="W92" t="str">
        <f t="shared" si="16"/>
        <v/>
      </c>
      <c r="X92" s="41" t="str">
        <f t="shared" si="14"/>
        <v/>
      </c>
      <c r="Y92" s="42" t="str">
        <f t="shared" si="15"/>
        <v/>
      </c>
    </row>
    <row r="93" spans="2:25" x14ac:dyDescent="0.15">
      <c r="B93" s="40">
        <v>85</v>
      </c>
      <c r="C93" s="81" t="str">
        <f t="shared" si="10"/>
        <v/>
      </c>
      <c r="D93" s="81"/>
      <c r="E93" s="40"/>
      <c r="F93" s="8"/>
      <c r="G93" s="40"/>
      <c r="H93" s="82"/>
      <c r="I93" s="82"/>
      <c r="J93" s="40"/>
      <c r="K93" s="87" t="str">
        <f t="shared" si="11"/>
        <v/>
      </c>
      <c r="L93" s="88"/>
      <c r="M93" s="6" t="str">
        <f>IF(J93="","",(K93/J93)/LOOKUP(RIGHT($D$2,3),定数!$A$6:$A$13,定数!$B$6:$B$13))</f>
        <v/>
      </c>
      <c r="N93" s="40"/>
      <c r="O93" s="8"/>
      <c r="P93" s="82"/>
      <c r="Q93" s="82"/>
      <c r="R93" s="83" t="str">
        <f>IF(P93="","",T93*M93*LOOKUP(RIGHT($D$2,3),定数!$A$6:$A$13,定数!$B$6:$B$13))</f>
        <v/>
      </c>
      <c r="S93" s="83"/>
      <c r="T93" s="84" t="str">
        <f t="shared" si="13"/>
        <v/>
      </c>
      <c r="U93" s="84"/>
      <c r="V93" t="str">
        <f t="shared" si="16"/>
        <v/>
      </c>
      <c r="W93" t="str">
        <f t="shared" si="16"/>
        <v/>
      </c>
      <c r="X93" s="41" t="str">
        <f t="shared" si="14"/>
        <v/>
      </c>
      <c r="Y93" s="42" t="str">
        <f t="shared" si="15"/>
        <v/>
      </c>
    </row>
    <row r="94" spans="2:25" x14ac:dyDescent="0.15">
      <c r="B94" s="40">
        <v>86</v>
      </c>
      <c r="C94" s="81" t="str">
        <f t="shared" si="10"/>
        <v/>
      </c>
      <c r="D94" s="81"/>
      <c r="E94" s="40"/>
      <c r="F94" s="8"/>
      <c r="G94" s="40"/>
      <c r="H94" s="82"/>
      <c r="I94" s="82"/>
      <c r="J94" s="40"/>
      <c r="K94" s="87" t="str">
        <f t="shared" si="11"/>
        <v/>
      </c>
      <c r="L94" s="88"/>
      <c r="M94" s="6" t="str">
        <f>IF(J94="","",(K94/J94)/LOOKUP(RIGHT($D$2,3),定数!$A$6:$A$13,定数!$B$6:$B$13))</f>
        <v/>
      </c>
      <c r="N94" s="40"/>
      <c r="O94" s="8"/>
      <c r="P94" s="82"/>
      <c r="Q94" s="82"/>
      <c r="R94" s="83" t="str">
        <f>IF(P94="","",T94*M94*LOOKUP(RIGHT($D$2,3),定数!$A$6:$A$13,定数!$B$6:$B$13))</f>
        <v/>
      </c>
      <c r="S94" s="83"/>
      <c r="T94" s="84" t="str">
        <f t="shared" si="13"/>
        <v/>
      </c>
      <c r="U94" s="84"/>
      <c r="V94" t="str">
        <f t="shared" si="16"/>
        <v/>
      </c>
      <c r="W94" t="str">
        <f t="shared" si="16"/>
        <v/>
      </c>
      <c r="X94" s="41" t="str">
        <f t="shared" si="14"/>
        <v/>
      </c>
      <c r="Y94" s="42" t="str">
        <f t="shared" si="15"/>
        <v/>
      </c>
    </row>
    <row r="95" spans="2:25" x14ac:dyDescent="0.15">
      <c r="B95" s="40">
        <v>87</v>
      </c>
      <c r="C95" s="81" t="str">
        <f t="shared" si="10"/>
        <v/>
      </c>
      <c r="D95" s="81"/>
      <c r="E95" s="40"/>
      <c r="F95" s="8"/>
      <c r="G95" s="40"/>
      <c r="H95" s="82"/>
      <c r="I95" s="82"/>
      <c r="J95" s="40"/>
      <c r="K95" s="87" t="str">
        <f t="shared" si="11"/>
        <v/>
      </c>
      <c r="L95" s="88"/>
      <c r="M95" s="6" t="str">
        <f>IF(J95="","",(K95/J95)/LOOKUP(RIGHT($D$2,3),定数!$A$6:$A$13,定数!$B$6:$B$13))</f>
        <v/>
      </c>
      <c r="N95" s="40"/>
      <c r="O95" s="8"/>
      <c r="P95" s="82"/>
      <c r="Q95" s="82"/>
      <c r="R95" s="83" t="str">
        <f>IF(P95="","",T95*M95*LOOKUP(RIGHT($D$2,3),定数!$A$6:$A$13,定数!$B$6:$B$13))</f>
        <v/>
      </c>
      <c r="S95" s="83"/>
      <c r="T95" s="84" t="str">
        <f t="shared" si="13"/>
        <v/>
      </c>
      <c r="U95" s="84"/>
      <c r="V95" t="str">
        <f t="shared" si="16"/>
        <v/>
      </c>
      <c r="W95" t="str">
        <f t="shared" si="16"/>
        <v/>
      </c>
      <c r="X95" s="41" t="str">
        <f t="shared" si="14"/>
        <v/>
      </c>
      <c r="Y95" s="42" t="str">
        <f t="shared" si="15"/>
        <v/>
      </c>
    </row>
    <row r="96" spans="2:25" x14ac:dyDescent="0.15">
      <c r="B96" s="40">
        <v>88</v>
      </c>
      <c r="C96" s="81" t="str">
        <f t="shared" si="10"/>
        <v/>
      </c>
      <c r="D96" s="81"/>
      <c r="E96" s="40"/>
      <c r="F96" s="8"/>
      <c r="G96" s="40"/>
      <c r="H96" s="82"/>
      <c r="I96" s="82"/>
      <c r="J96" s="40"/>
      <c r="K96" s="87" t="str">
        <f t="shared" si="11"/>
        <v/>
      </c>
      <c r="L96" s="88"/>
      <c r="M96" s="6" t="str">
        <f>IF(J96="","",(K96/J96)/LOOKUP(RIGHT($D$2,3),定数!$A$6:$A$13,定数!$B$6:$B$13))</f>
        <v/>
      </c>
      <c r="N96" s="40"/>
      <c r="O96" s="8"/>
      <c r="P96" s="82"/>
      <c r="Q96" s="82"/>
      <c r="R96" s="83" t="str">
        <f>IF(P96="","",T96*M96*LOOKUP(RIGHT($D$2,3),定数!$A$6:$A$13,定数!$B$6:$B$13))</f>
        <v/>
      </c>
      <c r="S96" s="83"/>
      <c r="T96" s="84" t="str">
        <f t="shared" si="13"/>
        <v/>
      </c>
      <c r="U96" s="84"/>
      <c r="V96" t="str">
        <f t="shared" si="16"/>
        <v/>
      </c>
      <c r="W96" t="str">
        <f t="shared" si="16"/>
        <v/>
      </c>
      <c r="X96" s="41" t="str">
        <f t="shared" si="14"/>
        <v/>
      </c>
      <c r="Y96" s="42" t="str">
        <f t="shared" si="15"/>
        <v/>
      </c>
    </row>
    <row r="97" spans="2:25" x14ac:dyDescent="0.15">
      <c r="B97" s="40">
        <v>89</v>
      </c>
      <c r="C97" s="81" t="str">
        <f t="shared" si="10"/>
        <v/>
      </c>
      <c r="D97" s="81"/>
      <c r="E97" s="40"/>
      <c r="F97" s="8"/>
      <c r="G97" s="40"/>
      <c r="H97" s="82"/>
      <c r="I97" s="82"/>
      <c r="J97" s="40"/>
      <c r="K97" s="87" t="str">
        <f t="shared" si="11"/>
        <v/>
      </c>
      <c r="L97" s="88"/>
      <c r="M97" s="6" t="str">
        <f>IF(J97="","",(K97/J97)/LOOKUP(RIGHT($D$2,3),定数!$A$6:$A$13,定数!$B$6:$B$13))</f>
        <v/>
      </c>
      <c r="N97" s="40"/>
      <c r="O97" s="8"/>
      <c r="P97" s="82"/>
      <c r="Q97" s="82"/>
      <c r="R97" s="83" t="str">
        <f>IF(P97="","",T97*M97*LOOKUP(RIGHT($D$2,3),定数!$A$6:$A$13,定数!$B$6:$B$13))</f>
        <v/>
      </c>
      <c r="S97" s="83"/>
      <c r="T97" s="84" t="str">
        <f t="shared" si="13"/>
        <v/>
      </c>
      <c r="U97" s="84"/>
      <c r="V97" t="str">
        <f t="shared" si="16"/>
        <v/>
      </c>
      <c r="W97" t="str">
        <f t="shared" si="16"/>
        <v/>
      </c>
      <c r="X97" s="41" t="str">
        <f t="shared" si="14"/>
        <v/>
      </c>
      <c r="Y97" s="42" t="str">
        <f t="shared" si="15"/>
        <v/>
      </c>
    </row>
    <row r="98" spans="2:25" x14ac:dyDescent="0.15">
      <c r="B98" s="40">
        <v>90</v>
      </c>
      <c r="C98" s="81" t="str">
        <f t="shared" si="10"/>
        <v/>
      </c>
      <c r="D98" s="81"/>
      <c r="E98" s="40"/>
      <c r="F98" s="8"/>
      <c r="G98" s="40"/>
      <c r="H98" s="82"/>
      <c r="I98" s="82"/>
      <c r="J98" s="40"/>
      <c r="K98" s="87" t="str">
        <f t="shared" si="11"/>
        <v/>
      </c>
      <c r="L98" s="88"/>
      <c r="M98" s="6" t="str">
        <f>IF(J98="","",(K98/J98)/LOOKUP(RIGHT($D$2,3),定数!$A$6:$A$13,定数!$B$6:$B$13))</f>
        <v/>
      </c>
      <c r="N98" s="40"/>
      <c r="O98" s="8"/>
      <c r="P98" s="82"/>
      <c r="Q98" s="82"/>
      <c r="R98" s="83" t="str">
        <f>IF(P98="","",T98*M98*LOOKUP(RIGHT($D$2,3),定数!$A$6:$A$13,定数!$B$6:$B$13))</f>
        <v/>
      </c>
      <c r="S98" s="83"/>
      <c r="T98" s="84" t="str">
        <f t="shared" si="13"/>
        <v/>
      </c>
      <c r="U98" s="84"/>
      <c r="V98" t="str">
        <f t="shared" si="16"/>
        <v/>
      </c>
      <c r="W98" t="str">
        <f t="shared" si="16"/>
        <v/>
      </c>
      <c r="X98" s="41" t="str">
        <f t="shared" si="14"/>
        <v/>
      </c>
      <c r="Y98" s="42" t="str">
        <f t="shared" si="15"/>
        <v/>
      </c>
    </row>
    <row r="99" spans="2:25" x14ac:dyDescent="0.15">
      <c r="B99" s="40">
        <v>91</v>
      </c>
      <c r="C99" s="81" t="str">
        <f t="shared" si="10"/>
        <v/>
      </c>
      <c r="D99" s="81"/>
      <c r="E99" s="40"/>
      <c r="F99" s="8"/>
      <c r="G99" s="40"/>
      <c r="H99" s="82"/>
      <c r="I99" s="82"/>
      <c r="J99" s="40"/>
      <c r="K99" s="87" t="str">
        <f t="shared" si="11"/>
        <v/>
      </c>
      <c r="L99" s="88"/>
      <c r="M99" s="6" t="str">
        <f>IF(J99="","",(K99/J99)/LOOKUP(RIGHT($D$2,3),定数!$A$6:$A$13,定数!$B$6:$B$13))</f>
        <v/>
      </c>
      <c r="N99" s="40"/>
      <c r="O99" s="8"/>
      <c r="P99" s="82"/>
      <c r="Q99" s="82"/>
      <c r="R99" s="83" t="str">
        <f>IF(P99="","",T99*M99*LOOKUP(RIGHT($D$2,3),定数!$A$6:$A$13,定数!$B$6:$B$13))</f>
        <v/>
      </c>
      <c r="S99" s="83"/>
      <c r="T99" s="84" t="str">
        <f t="shared" si="13"/>
        <v/>
      </c>
      <c r="U99" s="84"/>
      <c r="V99" t="str">
        <f t="shared" si="16"/>
        <v/>
      </c>
      <c r="W99" t="str">
        <f t="shared" si="16"/>
        <v/>
      </c>
      <c r="X99" s="41" t="str">
        <f t="shared" si="14"/>
        <v/>
      </c>
      <c r="Y99" s="42" t="str">
        <f t="shared" si="15"/>
        <v/>
      </c>
    </row>
    <row r="100" spans="2:25" x14ac:dyDescent="0.15">
      <c r="B100" s="40">
        <v>92</v>
      </c>
      <c r="C100" s="81" t="str">
        <f t="shared" si="10"/>
        <v/>
      </c>
      <c r="D100" s="81"/>
      <c r="E100" s="40"/>
      <c r="F100" s="8"/>
      <c r="G100" s="40"/>
      <c r="H100" s="82"/>
      <c r="I100" s="82"/>
      <c r="J100" s="40"/>
      <c r="K100" s="87" t="str">
        <f t="shared" si="11"/>
        <v/>
      </c>
      <c r="L100" s="88"/>
      <c r="M100" s="6" t="str">
        <f>IF(J100="","",(K100/J100)/LOOKUP(RIGHT($D$2,3),定数!$A$6:$A$13,定数!$B$6:$B$13))</f>
        <v/>
      </c>
      <c r="N100" s="40"/>
      <c r="O100" s="8"/>
      <c r="P100" s="82"/>
      <c r="Q100" s="82"/>
      <c r="R100" s="83" t="str">
        <f>IF(P100="","",T100*M100*LOOKUP(RIGHT($D$2,3),定数!$A$6:$A$13,定数!$B$6:$B$13))</f>
        <v/>
      </c>
      <c r="S100" s="83"/>
      <c r="T100" s="84" t="str">
        <f t="shared" si="13"/>
        <v/>
      </c>
      <c r="U100" s="84"/>
      <c r="V100" t="str">
        <f t="shared" si="16"/>
        <v/>
      </c>
      <c r="W100" t="str">
        <f t="shared" si="16"/>
        <v/>
      </c>
      <c r="X100" s="41" t="str">
        <f t="shared" si="14"/>
        <v/>
      </c>
      <c r="Y100" s="42" t="str">
        <f t="shared" si="15"/>
        <v/>
      </c>
    </row>
    <row r="101" spans="2:25" x14ac:dyDescent="0.15">
      <c r="B101" s="40">
        <v>93</v>
      </c>
      <c r="C101" s="81" t="str">
        <f t="shared" si="10"/>
        <v/>
      </c>
      <c r="D101" s="81"/>
      <c r="E101" s="40"/>
      <c r="F101" s="8"/>
      <c r="G101" s="40"/>
      <c r="H101" s="82"/>
      <c r="I101" s="82"/>
      <c r="J101" s="40"/>
      <c r="K101" s="87" t="str">
        <f t="shared" si="11"/>
        <v/>
      </c>
      <c r="L101" s="88"/>
      <c r="M101" s="6" t="str">
        <f>IF(J101="","",(K101/J101)/LOOKUP(RIGHT($D$2,3),定数!$A$6:$A$13,定数!$B$6:$B$13))</f>
        <v/>
      </c>
      <c r="N101" s="40"/>
      <c r="O101" s="8"/>
      <c r="P101" s="82"/>
      <c r="Q101" s="82"/>
      <c r="R101" s="83" t="str">
        <f>IF(P101="","",T101*M101*LOOKUP(RIGHT($D$2,3),定数!$A$6:$A$13,定数!$B$6:$B$13))</f>
        <v/>
      </c>
      <c r="S101" s="83"/>
      <c r="T101" s="84" t="str">
        <f t="shared" si="13"/>
        <v/>
      </c>
      <c r="U101" s="84"/>
      <c r="V101" t="str">
        <f t="shared" si="16"/>
        <v/>
      </c>
      <c r="W101" t="str">
        <f t="shared" si="16"/>
        <v/>
      </c>
      <c r="X101" s="41" t="str">
        <f t="shared" si="14"/>
        <v/>
      </c>
      <c r="Y101" s="42" t="str">
        <f t="shared" si="15"/>
        <v/>
      </c>
    </row>
    <row r="102" spans="2:25" x14ac:dyDescent="0.15">
      <c r="B102" s="40">
        <v>94</v>
      </c>
      <c r="C102" s="81" t="str">
        <f t="shared" si="10"/>
        <v/>
      </c>
      <c r="D102" s="81"/>
      <c r="E102" s="40"/>
      <c r="F102" s="8"/>
      <c r="G102" s="40"/>
      <c r="H102" s="82"/>
      <c r="I102" s="82"/>
      <c r="J102" s="40"/>
      <c r="K102" s="87" t="str">
        <f t="shared" si="11"/>
        <v/>
      </c>
      <c r="L102" s="88"/>
      <c r="M102" s="6" t="str">
        <f>IF(J102="","",(K102/J102)/LOOKUP(RIGHT($D$2,3),定数!$A$6:$A$13,定数!$B$6:$B$13))</f>
        <v/>
      </c>
      <c r="N102" s="40"/>
      <c r="O102" s="8"/>
      <c r="P102" s="82"/>
      <c r="Q102" s="82"/>
      <c r="R102" s="83" t="str">
        <f>IF(P102="","",T102*M102*LOOKUP(RIGHT($D$2,3),定数!$A$6:$A$13,定数!$B$6:$B$13))</f>
        <v/>
      </c>
      <c r="S102" s="83"/>
      <c r="T102" s="84" t="str">
        <f t="shared" si="13"/>
        <v/>
      </c>
      <c r="U102" s="84"/>
      <c r="V102" t="str">
        <f t="shared" si="16"/>
        <v/>
      </c>
      <c r="W102" t="str">
        <f t="shared" si="16"/>
        <v/>
      </c>
      <c r="X102" s="41" t="str">
        <f t="shared" si="14"/>
        <v/>
      </c>
      <c r="Y102" s="42" t="str">
        <f t="shared" si="15"/>
        <v/>
      </c>
    </row>
    <row r="103" spans="2:25" x14ac:dyDescent="0.15">
      <c r="B103" s="40">
        <v>95</v>
      </c>
      <c r="C103" s="81" t="str">
        <f t="shared" si="10"/>
        <v/>
      </c>
      <c r="D103" s="81"/>
      <c r="E103" s="40"/>
      <c r="F103" s="8"/>
      <c r="G103" s="40"/>
      <c r="H103" s="82"/>
      <c r="I103" s="82"/>
      <c r="J103" s="40"/>
      <c r="K103" s="87" t="str">
        <f t="shared" si="11"/>
        <v/>
      </c>
      <c r="L103" s="88"/>
      <c r="M103" s="6" t="str">
        <f>IF(J103="","",(K103/J103)/LOOKUP(RIGHT($D$2,3),定数!$A$6:$A$13,定数!$B$6:$B$13))</f>
        <v/>
      </c>
      <c r="N103" s="40"/>
      <c r="O103" s="8"/>
      <c r="P103" s="82"/>
      <c r="Q103" s="82"/>
      <c r="R103" s="83" t="str">
        <f>IF(P103="","",T103*M103*LOOKUP(RIGHT($D$2,3),定数!$A$6:$A$13,定数!$B$6:$B$13))</f>
        <v/>
      </c>
      <c r="S103" s="83"/>
      <c r="T103" s="84" t="str">
        <f t="shared" si="13"/>
        <v/>
      </c>
      <c r="U103" s="84"/>
      <c r="V103" t="str">
        <f t="shared" si="16"/>
        <v/>
      </c>
      <c r="W103" t="str">
        <f t="shared" si="16"/>
        <v/>
      </c>
      <c r="X103" s="41" t="str">
        <f t="shared" si="14"/>
        <v/>
      </c>
      <c r="Y103" s="42" t="str">
        <f t="shared" si="15"/>
        <v/>
      </c>
    </row>
    <row r="104" spans="2:25" x14ac:dyDescent="0.15">
      <c r="B104" s="40">
        <v>96</v>
      </c>
      <c r="C104" s="81" t="str">
        <f t="shared" si="10"/>
        <v/>
      </c>
      <c r="D104" s="81"/>
      <c r="E104" s="40"/>
      <c r="F104" s="8"/>
      <c r="G104" s="40"/>
      <c r="H104" s="82"/>
      <c r="I104" s="82"/>
      <c r="J104" s="40"/>
      <c r="K104" s="87" t="str">
        <f t="shared" si="11"/>
        <v/>
      </c>
      <c r="L104" s="88"/>
      <c r="M104" s="6" t="str">
        <f>IF(J104="","",(K104/J104)/LOOKUP(RIGHT($D$2,3),定数!$A$6:$A$13,定数!$B$6:$B$13))</f>
        <v/>
      </c>
      <c r="N104" s="40"/>
      <c r="O104" s="8"/>
      <c r="P104" s="82"/>
      <c r="Q104" s="82"/>
      <c r="R104" s="83" t="str">
        <f>IF(P104="","",T104*M104*LOOKUP(RIGHT($D$2,3),定数!$A$6:$A$13,定数!$B$6:$B$13))</f>
        <v/>
      </c>
      <c r="S104" s="83"/>
      <c r="T104" s="84" t="str">
        <f t="shared" si="13"/>
        <v/>
      </c>
      <c r="U104" s="84"/>
      <c r="V104" t="str">
        <f t="shared" si="16"/>
        <v/>
      </c>
      <c r="W104" t="str">
        <f t="shared" si="16"/>
        <v/>
      </c>
      <c r="X104" s="41" t="str">
        <f t="shared" si="14"/>
        <v/>
      </c>
      <c r="Y104" s="42" t="str">
        <f t="shared" si="15"/>
        <v/>
      </c>
    </row>
    <row r="105" spans="2:25" x14ac:dyDescent="0.15">
      <c r="B105" s="40">
        <v>97</v>
      </c>
      <c r="C105" s="81" t="str">
        <f t="shared" si="10"/>
        <v/>
      </c>
      <c r="D105" s="81"/>
      <c r="E105" s="40"/>
      <c r="F105" s="8"/>
      <c r="G105" s="40"/>
      <c r="H105" s="82"/>
      <c r="I105" s="82"/>
      <c r="J105" s="40"/>
      <c r="K105" s="87" t="str">
        <f t="shared" si="11"/>
        <v/>
      </c>
      <c r="L105" s="88"/>
      <c r="M105" s="6" t="str">
        <f>IF(J105="","",(K105/J105)/LOOKUP(RIGHT($D$2,3),定数!$A$6:$A$13,定数!$B$6:$B$13))</f>
        <v/>
      </c>
      <c r="N105" s="40"/>
      <c r="O105" s="8"/>
      <c r="P105" s="82"/>
      <c r="Q105" s="82"/>
      <c r="R105" s="83" t="str">
        <f>IF(P105="","",T105*M105*LOOKUP(RIGHT($D$2,3),定数!$A$6:$A$13,定数!$B$6:$B$13))</f>
        <v/>
      </c>
      <c r="S105" s="83"/>
      <c r="T105" s="84" t="str">
        <f t="shared" si="13"/>
        <v/>
      </c>
      <c r="U105" s="84"/>
      <c r="V105" t="str">
        <f t="shared" si="16"/>
        <v/>
      </c>
      <c r="W105" t="str">
        <f t="shared" si="16"/>
        <v/>
      </c>
      <c r="X105" s="41" t="str">
        <f t="shared" si="14"/>
        <v/>
      </c>
      <c r="Y105" s="42" t="str">
        <f t="shared" si="15"/>
        <v/>
      </c>
    </row>
    <row r="106" spans="2:25" x14ac:dyDescent="0.15">
      <c r="B106" s="40">
        <v>98</v>
      </c>
      <c r="C106" s="81" t="str">
        <f t="shared" si="10"/>
        <v/>
      </c>
      <c r="D106" s="81"/>
      <c r="E106" s="40"/>
      <c r="F106" s="8"/>
      <c r="G106" s="40"/>
      <c r="H106" s="82"/>
      <c r="I106" s="82"/>
      <c r="J106" s="40"/>
      <c r="K106" s="87" t="str">
        <f t="shared" si="11"/>
        <v/>
      </c>
      <c r="L106" s="88"/>
      <c r="M106" s="6" t="str">
        <f>IF(J106="","",(K106/J106)/LOOKUP(RIGHT($D$2,3),定数!$A$6:$A$13,定数!$B$6:$B$13))</f>
        <v/>
      </c>
      <c r="N106" s="40"/>
      <c r="O106" s="8"/>
      <c r="P106" s="82"/>
      <c r="Q106" s="82"/>
      <c r="R106" s="83" t="str">
        <f>IF(P106="","",T106*M106*LOOKUP(RIGHT($D$2,3),定数!$A$6:$A$13,定数!$B$6:$B$13))</f>
        <v/>
      </c>
      <c r="S106" s="83"/>
      <c r="T106" s="84" t="str">
        <f t="shared" si="13"/>
        <v/>
      </c>
      <c r="U106" s="84"/>
      <c r="V106" t="str">
        <f t="shared" si="16"/>
        <v/>
      </c>
      <c r="W106" t="str">
        <f t="shared" si="16"/>
        <v/>
      </c>
      <c r="X106" s="41" t="str">
        <f t="shared" si="14"/>
        <v/>
      </c>
      <c r="Y106" s="42" t="str">
        <f t="shared" si="15"/>
        <v/>
      </c>
    </row>
    <row r="107" spans="2:25" x14ac:dyDescent="0.15">
      <c r="B107" s="40">
        <v>99</v>
      </c>
      <c r="C107" s="81" t="str">
        <f t="shared" si="10"/>
        <v/>
      </c>
      <c r="D107" s="81"/>
      <c r="E107" s="40"/>
      <c r="F107" s="8"/>
      <c r="G107" s="40"/>
      <c r="H107" s="82"/>
      <c r="I107" s="82"/>
      <c r="J107" s="40"/>
      <c r="K107" s="87" t="str">
        <f t="shared" si="11"/>
        <v/>
      </c>
      <c r="L107" s="88"/>
      <c r="M107" s="6" t="str">
        <f>IF(J107="","",(K107/J107)/LOOKUP(RIGHT($D$2,3),定数!$A$6:$A$13,定数!$B$6:$B$13))</f>
        <v/>
      </c>
      <c r="N107" s="40"/>
      <c r="O107" s="8"/>
      <c r="P107" s="82"/>
      <c r="Q107" s="82"/>
      <c r="R107" s="83" t="str">
        <f>IF(P107="","",T107*M107*LOOKUP(RIGHT($D$2,3),定数!$A$6:$A$13,定数!$B$6:$B$13))</f>
        <v/>
      </c>
      <c r="S107" s="83"/>
      <c r="T107" s="84" t="str">
        <f t="shared" si="13"/>
        <v/>
      </c>
      <c r="U107" s="84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4"/>
        <v/>
      </c>
      <c r="Y107" s="42" t="str">
        <f t="shared" si="15"/>
        <v/>
      </c>
    </row>
    <row r="108" spans="2:25" x14ac:dyDescent="0.15">
      <c r="B108" s="40">
        <v>100</v>
      </c>
      <c r="C108" s="81" t="str">
        <f t="shared" si="10"/>
        <v/>
      </c>
      <c r="D108" s="81"/>
      <c r="E108" s="40"/>
      <c r="F108" s="8"/>
      <c r="G108" s="40"/>
      <c r="H108" s="82"/>
      <c r="I108" s="82"/>
      <c r="J108" s="40"/>
      <c r="K108" s="87" t="str">
        <f t="shared" si="11"/>
        <v/>
      </c>
      <c r="L108" s="88"/>
      <c r="M108" s="6" t="str">
        <f>IF(J108="","",(K108/J108)/LOOKUP(RIGHT($D$2,3),定数!$A$6:$A$13,定数!$B$6:$B$13))</f>
        <v/>
      </c>
      <c r="N108" s="40"/>
      <c r="O108" s="8"/>
      <c r="P108" s="82"/>
      <c r="Q108" s="82"/>
      <c r="R108" s="83" t="str">
        <f>IF(P108="","",T108*M108*LOOKUP(RIGHT($D$2,3),定数!$A$6:$A$13,定数!$B$6:$B$13))</f>
        <v/>
      </c>
      <c r="S108" s="83"/>
      <c r="T108" s="84" t="str">
        <f t="shared" si="13"/>
        <v/>
      </c>
      <c r="U108" s="84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4"/>
        <v/>
      </c>
      <c r="Y108" s="42" t="str">
        <f t="shared" si="15"/>
        <v/>
      </c>
    </row>
    <row r="109" spans="2:25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6">
    <mergeCell ref="S3:X3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</mergeCells>
  <phoneticPr fontId="2"/>
  <conditionalFormatting sqref="G9 G63:G108 G11:G37">
    <cfRule type="cellIs" dxfId="377" priority="265" stopIfTrue="1" operator="equal">
      <formula>"買"</formula>
    </cfRule>
    <cfRule type="cellIs" dxfId="376" priority="266" stopIfTrue="1" operator="equal">
      <formula>"売"</formula>
    </cfRule>
  </conditionalFormatting>
  <conditionalFormatting sqref="G13">
    <cfRule type="cellIs" dxfId="375" priority="259" stopIfTrue="1" operator="equal">
      <formula>"買"</formula>
    </cfRule>
    <cfRule type="cellIs" dxfId="374" priority="260" stopIfTrue="1" operator="equal">
      <formula>"売"</formula>
    </cfRule>
  </conditionalFormatting>
  <conditionalFormatting sqref="G9">
    <cfRule type="cellIs" dxfId="373" priority="257" stopIfTrue="1" operator="equal">
      <formula>"買"</formula>
    </cfRule>
    <cfRule type="cellIs" dxfId="372" priority="258" stopIfTrue="1" operator="equal">
      <formula>"売"</formula>
    </cfRule>
  </conditionalFormatting>
  <conditionalFormatting sqref="G11">
    <cfRule type="cellIs" dxfId="371" priority="253" stopIfTrue="1" operator="equal">
      <formula>"買"</formula>
    </cfRule>
    <cfRule type="cellIs" dxfId="370" priority="254" stopIfTrue="1" operator="equal">
      <formula>"売"</formula>
    </cfRule>
  </conditionalFormatting>
  <conditionalFormatting sqref="G9">
    <cfRule type="cellIs" dxfId="369" priority="251" stopIfTrue="1" operator="equal">
      <formula>"買"</formula>
    </cfRule>
    <cfRule type="cellIs" dxfId="368" priority="252" stopIfTrue="1" operator="equal">
      <formula>"売"</formula>
    </cfRule>
  </conditionalFormatting>
  <conditionalFormatting sqref="G11">
    <cfRule type="cellIs" dxfId="367" priority="247" stopIfTrue="1" operator="equal">
      <formula>"買"</formula>
    </cfRule>
    <cfRule type="cellIs" dxfId="366" priority="248" stopIfTrue="1" operator="equal">
      <formula>"売"</formula>
    </cfRule>
  </conditionalFormatting>
  <conditionalFormatting sqref="G13">
    <cfRule type="cellIs" dxfId="365" priority="243" stopIfTrue="1" operator="equal">
      <formula>"買"</formula>
    </cfRule>
    <cfRule type="cellIs" dxfId="364" priority="244" stopIfTrue="1" operator="equal">
      <formula>"売"</formula>
    </cfRule>
  </conditionalFormatting>
  <conditionalFormatting sqref="G14">
    <cfRule type="cellIs" dxfId="363" priority="241" stopIfTrue="1" operator="equal">
      <formula>"買"</formula>
    </cfRule>
    <cfRule type="cellIs" dxfId="362" priority="242" stopIfTrue="1" operator="equal">
      <formula>"売"</formula>
    </cfRule>
  </conditionalFormatting>
  <conditionalFormatting sqref="G15">
    <cfRule type="cellIs" dxfId="361" priority="239" stopIfTrue="1" operator="equal">
      <formula>"買"</formula>
    </cfRule>
    <cfRule type="cellIs" dxfId="360" priority="240" stopIfTrue="1" operator="equal">
      <formula>"売"</formula>
    </cfRule>
  </conditionalFormatting>
  <conditionalFormatting sqref="G16">
    <cfRule type="cellIs" dxfId="359" priority="237" stopIfTrue="1" operator="equal">
      <formula>"買"</formula>
    </cfRule>
    <cfRule type="cellIs" dxfId="358" priority="238" stopIfTrue="1" operator="equal">
      <formula>"売"</formula>
    </cfRule>
  </conditionalFormatting>
  <conditionalFormatting sqref="G17">
    <cfRule type="cellIs" dxfId="357" priority="235" stopIfTrue="1" operator="equal">
      <formula>"買"</formula>
    </cfRule>
    <cfRule type="cellIs" dxfId="356" priority="236" stopIfTrue="1" operator="equal">
      <formula>"売"</formula>
    </cfRule>
  </conditionalFormatting>
  <conditionalFormatting sqref="G18">
    <cfRule type="cellIs" dxfId="355" priority="233" stopIfTrue="1" operator="equal">
      <formula>"買"</formula>
    </cfRule>
    <cfRule type="cellIs" dxfId="354" priority="234" stopIfTrue="1" operator="equal">
      <formula>"売"</formula>
    </cfRule>
  </conditionalFormatting>
  <conditionalFormatting sqref="G20">
    <cfRule type="cellIs" dxfId="353" priority="229" stopIfTrue="1" operator="equal">
      <formula>"買"</formula>
    </cfRule>
    <cfRule type="cellIs" dxfId="352" priority="230" stopIfTrue="1" operator="equal">
      <formula>"売"</formula>
    </cfRule>
  </conditionalFormatting>
  <conditionalFormatting sqref="G21">
    <cfRule type="cellIs" dxfId="351" priority="227" stopIfTrue="1" operator="equal">
      <formula>"買"</formula>
    </cfRule>
    <cfRule type="cellIs" dxfId="350" priority="228" stopIfTrue="1" operator="equal">
      <formula>"売"</formula>
    </cfRule>
  </conditionalFormatting>
  <conditionalFormatting sqref="G22">
    <cfRule type="cellIs" dxfId="349" priority="225" stopIfTrue="1" operator="equal">
      <formula>"買"</formula>
    </cfRule>
    <cfRule type="cellIs" dxfId="348" priority="226" stopIfTrue="1" operator="equal">
      <formula>"売"</formula>
    </cfRule>
  </conditionalFormatting>
  <conditionalFormatting sqref="G24">
    <cfRule type="cellIs" dxfId="347" priority="221" stopIfTrue="1" operator="equal">
      <formula>"買"</formula>
    </cfRule>
    <cfRule type="cellIs" dxfId="346" priority="222" stopIfTrue="1" operator="equal">
      <formula>"売"</formula>
    </cfRule>
  </conditionalFormatting>
  <conditionalFormatting sqref="G25">
    <cfRule type="cellIs" dxfId="345" priority="219" stopIfTrue="1" operator="equal">
      <formula>"買"</formula>
    </cfRule>
    <cfRule type="cellIs" dxfId="344" priority="220" stopIfTrue="1" operator="equal">
      <formula>"売"</formula>
    </cfRule>
  </conditionalFormatting>
  <conditionalFormatting sqref="G26">
    <cfRule type="cellIs" dxfId="343" priority="217" stopIfTrue="1" operator="equal">
      <formula>"買"</formula>
    </cfRule>
    <cfRule type="cellIs" dxfId="342" priority="218" stopIfTrue="1" operator="equal">
      <formula>"売"</formula>
    </cfRule>
  </conditionalFormatting>
  <conditionalFormatting sqref="G27">
    <cfRule type="cellIs" dxfId="341" priority="215" stopIfTrue="1" operator="equal">
      <formula>"買"</formula>
    </cfRule>
    <cfRule type="cellIs" dxfId="340" priority="216" stopIfTrue="1" operator="equal">
      <formula>"売"</formula>
    </cfRule>
  </conditionalFormatting>
  <conditionalFormatting sqref="G28">
    <cfRule type="cellIs" dxfId="339" priority="213" stopIfTrue="1" operator="equal">
      <formula>"買"</formula>
    </cfRule>
    <cfRule type="cellIs" dxfId="338" priority="214" stopIfTrue="1" operator="equal">
      <formula>"売"</formula>
    </cfRule>
  </conditionalFormatting>
  <conditionalFormatting sqref="G29">
    <cfRule type="cellIs" dxfId="337" priority="211" stopIfTrue="1" operator="equal">
      <formula>"買"</formula>
    </cfRule>
    <cfRule type="cellIs" dxfId="336" priority="212" stopIfTrue="1" operator="equal">
      <formula>"売"</formula>
    </cfRule>
  </conditionalFormatting>
  <conditionalFormatting sqref="G30">
    <cfRule type="cellIs" dxfId="335" priority="209" stopIfTrue="1" operator="equal">
      <formula>"買"</formula>
    </cfRule>
    <cfRule type="cellIs" dxfId="334" priority="210" stopIfTrue="1" operator="equal">
      <formula>"売"</formula>
    </cfRule>
  </conditionalFormatting>
  <conditionalFormatting sqref="G31">
    <cfRule type="cellIs" dxfId="333" priority="207" stopIfTrue="1" operator="equal">
      <formula>"買"</formula>
    </cfRule>
    <cfRule type="cellIs" dxfId="332" priority="208" stopIfTrue="1" operator="equal">
      <formula>"売"</formula>
    </cfRule>
  </conditionalFormatting>
  <conditionalFormatting sqref="G32">
    <cfRule type="cellIs" dxfId="331" priority="205" stopIfTrue="1" operator="equal">
      <formula>"買"</formula>
    </cfRule>
    <cfRule type="cellIs" dxfId="330" priority="206" stopIfTrue="1" operator="equal">
      <formula>"売"</formula>
    </cfRule>
  </conditionalFormatting>
  <conditionalFormatting sqref="G33">
    <cfRule type="cellIs" dxfId="329" priority="203" stopIfTrue="1" operator="equal">
      <formula>"買"</formula>
    </cfRule>
    <cfRule type="cellIs" dxfId="328" priority="204" stopIfTrue="1" operator="equal">
      <formula>"売"</formula>
    </cfRule>
  </conditionalFormatting>
  <conditionalFormatting sqref="G34">
    <cfRule type="cellIs" dxfId="327" priority="201" stopIfTrue="1" operator="equal">
      <formula>"買"</formula>
    </cfRule>
    <cfRule type="cellIs" dxfId="326" priority="202" stopIfTrue="1" operator="equal">
      <formula>"売"</formula>
    </cfRule>
  </conditionalFormatting>
  <conditionalFormatting sqref="G35">
    <cfRule type="cellIs" dxfId="325" priority="199" stopIfTrue="1" operator="equal">
      <formula>"買"</formula>
    </cfRule>
    <cfRule type="cellIs" dxfId="324" priority="200" stopIfTrue="1" operator="equal">
      <formula>"売"</formula>
    </cfRule>
  </conditionalFormatting>
  <conditionalFormatting sqref="G37">
    <cfRule type="cellIs" dxfId="323" priority="195" stopIfTrue="1" operator="equal">
      <formula>"買"</formula>
    </cfRule>
    <cfRule type="cellIs" dxfId="322" priority="196" stopIfTrue="1" operator="equal">
      <formula>"売"</formula>
    </cfRule>
  </conditionalFormatting>
  <conditionalFormatting sqref="G10">
    <cfRule type="cellIs" dxfId="321" priority="141" stopIfTrue="1" operator="equal">
      <formula>"買"</formula>
    </cfRule>
    <cfRule type="cellIs" dxfId="320" priority="142" stopIfTrue="1" operator="equal">
      <formula>"売"</formula>
    </cfRule>
  </conditionalFormatting>
  <conditionalFormatting sqref="G12">
    <cfRule type="cellIs" dxfId="319" priority="139" stopIfTrue="1" operator="equal">
      <formula>"買"</formula>
    </cfRule>
    <cfRule type="cellIs" dxfId="318" priority="140" stopIfTrue="1" operator="equal">
      <formula>"売"</formula>
    </cfRule>
  </conditionalFormatting>
  <conditionalFormatting sqref="G19">
    <cfRule type="cellIs" dxfId="317" priority="137" stopIfTrue="1" operator="equal">
      <formula>"買"</formula>
    </cfRule>
    <cfRule type="cellIs" dxfId="316" priority="138" stopIfTrue="1" operator="equal">
      <formula>"売"</formula>
    </cfRule>
  </conditionalFormatting>
  <conditionalFormatting sqref="G23">
    <cfRule type="cellIs" dxfId="315" priority="135" stopIfTrue="1" operator="equal">
      <formula>"買"</formula>
    </cfRule>
    <cfRule type="cellIs" dxfId="314" priority="136" stopIfTrue="1" operator="equal">
      <formula>"売"</formula>
    </cfRule>
  </conditionalFormatting>
  <conditionalFormatting sqref="G36">
    <cfRule type="cellIs" dxfId="313" priority="133" stopIfTrue="1" operator="equal">
      <formula>"買"</formula>
    </cfRule>
    <cfRule type="cellIs" dxfId="312" priority="134" stopIfTrue="1" operator="equal">
      <formula>"売"</formula>
    </cfRule>
  </conditionalFormatting>
  <conditionalFormatting sqref="G62">
    <cfRule type="cellIs" dxfId="311" priority="123" stopIfTrue="1" operator="equal">
      <formula>"買"</formula>
    </cfRule>
    <cfRule type="cellIs" dxfId="310" priority="124" stopIfTrue="1" operator="equal">
      <formula>"売"</formula>
    </cfRule>
  </conditionalFormatting>
  <conditionalFormatting sqref="G10">
    <cfRule type="cellIs" dxfId="309" priority="121" stopIfTrue="1" operator="equal">
      <formula>"買"</formula>
    </cfRule>
    <cfRule type="cellIs" dxfId="308" priority="122" stopIfTrue="1" operator="equal">
      <formula>"売"</formula>
    </cfRule>
  </conditionalFormatting>
  <conditionalFormatting sqref="G10">
    <cfRule type="cellIs" dxfId="307" priority="119" stopIfTrue="1" operator="equal">
      <formula>"買"</formula>
    </cfRule>
    <cfRule type="cellIs" dxfId="306" priority="120" stopIfTrue="1" operator="equal">
      <formula>"売"</formula>
    </cfRule>
  </conditionalFormatting>
  <conditionalFormatting sqref="G10">
    <cfRule type="cellIs" dxfId="305" priority="117" stopIfTrue="1" operator="equal">
      <formula>"買"</formula>
    </cfRule>
    <cfRule type="cellIs" dxfId="304" priority="118" stopIfTrue="1" operator="equal">
      <formula>"売"</formula>
    </cfRule>
  </conditionalFormatting>
  <conditionalFormatting sqref="G11">
    <cfRule type="cellIs" dxfId="303" priority="115" stopIfTrue="1" operator="equal">
      <formula>"買"</formula>
    </cfRule>
    <cfRule type="cellIs" dxfId="302" priority="116" stopIfTrue="1" operator="equal">
      <formula>"売"</formula>
    </cfRule>
  </conditionalFormatting>
  <conditionalFormatting sqref="G11">
    <cfRule type="cellIs" dxfId="301" priority="113" stopIfTrue="1" operator="equal">
      <formula>"買"</formula>
    </cfRule>
    <cfRule type="cellIs" dxfId="300" priority="114" stopIfTrue="1" operator="equal">
      <formula>"売"</formula>
    </cfRule>
  </conditionalFormatting>
  <conditionalFormatting sqref="G11">
    <cfRule type="cellIs" dxfId="299" priority="111" stopIfTrue="1" operator="equal">
      <formula>"買"</formula>
    </cfRule>
    <cfRule type="cellIs" dxfId="298" priority="112" stopIfTrue="1" operator="equal">
      <formula>"売"</formula>
    </cfRule>
  </conditionalFormatting>
  <conditionalFormatting sqref="G12">
    <cfRule type="cellIs" dxfId="297" priority="109" stopIfTrue="1" operator="equal">
      <formula>"買"</formula>
    </cfRule>
    <cfRule type="cellIs" dxfId="296" priority="110" stopIfTrue="1" operator="equal">
      <formula>"売"</formula>
    </cfRule>
  </conditionalFormatting>
  <conditionalFormatting sqref="G13">
    <cfRule type="cellIs" dxfId="295" priority="107" stopIfTrue="1" operator="equal">
      <formula>"買"</formula>
    </cfRule>
    <cfRule type="cellIs" dxfId="294" priority="108" stopIfTrue="1" operator="equal">
      <formula>"売"</formula>
    </cfRule>
  </conditionalFormatting>
  <conditionalFormatting sqref="G14">
    <cfRule type="cellIs" dxfId="293" priority="105" stopIfTrue="1" operator="equal">
      <formula>"買"</formula>
    </cfRule>
    <cfRule type="cellIs" dxfId="292" priority="106" stopIfTrue="1" operator="equal">
      <formula>"売"</formula>
    </cfRule>
  </conditionalFormatting>
  <conditionalFormatting sqref="G15">
    <cfRule type="cellIs" dxfId="291" priority="103" stopIfTrue="1" operator="equal">
      <formula>"買"</formula>
    </cfRule>
    <cfRule type="cellIs" dxfId="290" priority="104" stopIfTrue="1" operator="equal">
      <formula>"売"</formula>
    </cfRule>
  </conditionalFormatting>
  <conditionalFormatting sqref="G16">
    <cfRule type="cellIs" dxfId="289" priority="101" stopIfTrue="1" operator="equal">
      <formula>"買"</formula>
    </cfRule>
    <cfRule type="cellIs" dxfId="288" priority="102" stopIfTrue="1" operator="equal">
      <formula>"売"</formula>
    </cfRule>
  </conditionalFormatting>
  <conditionalFormatting sqref="G17">
    <cfRule type="cellIs" dxfId="287" priority="99" stopIfTrue="1" operator="equal">
      <formula>"買"</formula>
    </cfRule>
    <cfRule type="cellIs" dxfId="286" priority="100" stopIfTrue="1" operator="equal">
      <formula>"売"</formula>
    </cfRule>
  </conditionalFormatting>
  <conditionalFormatting sqref="G17">
    <cfRule type="cellIs" dxfId="285" priority="97" stopIfTrue="1" operator="equal">
      <formula>"買"</formula>
    </cfRule>
    <cfRule type="cellIs" dxfId="284" priority="98" stopIfTrue="1" operator="equal">
      <formula>"売"</formula>
    </cfRule>
  </conditionalFormatting>
  <conditionalFormatting sqref="G18">
    <cfRule type="cellIs" dxfId="283" priority="95" stopIfTrue="1" operator="equal">
      <formula>"買"</formula>
    </cfRule>
    <cfRule type="cellIs" dxfId="282" priority="96" stopIfTrue="1" operator="equal">
      <formula>"売"</formula>
    </cfRule>
  </conditionalFormatting>
  <conditionalFormatting sqref="G19">
    <cfRule type="cellIs" dxfId="281" priority="93" stopIfTrue="1" operator="equal">
      <formula>"買"</formula>
    </cfRule>
    <cfRule type="cellIs" dxfId="280" priority="94" stopIfTrue="1" operator="equal">
      <formula>"売"</formula>
    </cfRule>
  </conditionalFormatting>
  <conditionalFormatting sqref="G20">
    <cfRule type="cellIs" dxfId="279" priority="91" stopIfTrue="1" operator="equal">
      <formula>"買"</formula>
    </cfRule>
    <cfRule type="cellIs" dxfId="278" priority="92" stopIfTrue="1" operator="equal">
      <formula>"売"</formula>
    </cfRule>
  </conditionalFormatting>
  <conditionalFormatting sqref="G20">
    <cfRule type="cellIs" dxfId="277" priority="89" stopIfTrue="1" operator="equal">
      <formula>"買"</formula>
    </cfRule>
    <cfRule type="cellIs" dxfId="276" priority="90" stopIfTrue="1" operator="equal">
      <formula>"売"</formula>
    </cfRule>
  </conditionalFormatting>
  <conditionalFormatting sqref="G21">
    <cfRule type="cellIs" dxfId="275" priority="87" stopIfTrue="1" operator="equal">
      <formula>"買"</formula>
    </cfRule>
    <cfRule type="cellIs" dxfId="274" priority="88" stopIfTrue="1" operator="equal">
      <formula>"売"</formula>
    </cfRule>
  </conditionalFormatting>
  <conditionalFormatting sqref="G22">
    <cfRule type="cellIs" dxfId="273" priority="85" stopIfTrue="1" operator="equal">
      <formula>"買"</formula>
    </cfRule>
    <cfRule type="cellIs" dxfId="272" priority="86" stopIfTrue="1" operator="equal">
      <formula>"売"</formula>
    </cfRule>
  </conditionalFormatting>
  <conditionalFormatting sqref="G23">
    <cfRule type="cellIs" dxfId="271" priority="83" stopIfTrue="1" operator="equal">
      <formula>"買"</formula>
    </cfRule>
    <cfRule type="cellIs" dxfId="270" priority="84" stopIfTrue="1" operator="equal">
      <formula>"売"</formula>
    </cfRule>
  </conditionalFormatting>
  <conditionalFormatting sqref="G24">
    <cfRule type="cellIs" dxfId="269" priority="81" stopIfTrue="1" operator="equal">
      <formula>"買"</formula>
    </cfRule>
    <cfRule type="cellIs" dxfId="268" priority="82" stopIfTrue="1" operator="equal">
      <formula>"売"</formula>
    </cfRule>
  </conditionalFormatting>
  <conditionalFormatting sqref="G25">
    <cfRule type="cellIs" dxfId="267" priority="79" stopIfTrue="1" operator="equal">
      <formula>"買"</formula>
    </cfRule>
    <cfRule type="cellIs" dxfId="266" priority="80" stopIfTrue="1" operator="equal">
      <formula>"売"</formula>
    </cfRule>
  </conditionalFormatting>
  <conditionalFormatting sqref="G26">
    <cfRule type="cellIs" dxfId="265" priority="77" stopIfTrue="1" operator="equal">
      <formula>"買"</formula>
    </cfRule>
    <cfRule type="cellIs" dxfId="264" priority="78" stopIfTrue="1" operator="equal">
      <formula>"売"</formula>
    </cfRule>
  </conditionalFormatting>
  <conditionalFormatting sqref="G27">
    <cfRule type="cellIs" dxfId="263" priority="75" stopIfTrue="1" operator="equal">
      <formula>"買"</formula>
    </cfRule>
    <cfRule type="cellIs" dxfId="262" priority="76" stopIfTrue="1" operator="equal">
      <formula>"売"</formula>
    </cfRule>
  </conditionalFormatting>
  <conditionalFormatting sqref="G28">
    <cfRule type="cellIs" dxfId="261" priority="73" stopIfTrue="1" operator="equal">
      <formula>"買"</formula>
    </cfRule>
    <cfRule type="cellIs" dxfId="260" priority="74" stopIfTrue="1" operator="equal">
      <formula>"売"</formula>
    </cfRule>
  </conditionalFormatting>
  <conditionalFormatting sqref="G29">
    <cfRule type="cellIs" dxfId="259" priority="71" stopIfTrue="1" operator="equal">
      <formula>"買"</formula>
    </cfRule>
    <cfRule type="cellIs" dxfId="258" priority="72" stopIfTrue="1" operator="equal">
      <formula>"売"</formula>
    </cfRule>
  </conditionalFormatting>
  <conditionalFormatting sqref="G30">
    <cfRule type="cellIs" dxfId="257" priority="69" stopIfTrue="1" operator="equal">
      <formula>"買"</formula>
    </cfRule>
    <cfRule type="cellIs" dxfId="256" priority="70" stopIfTrue="1" operator="equal">
      <formula>"売"</formula>
    </cfRule>
  </conditionalFormatting>
  <conditionalFormatting sqref="G31">
    <cfRule type="cellIs" dxfId="255" priority="67" stopIfTrue="1" operator="equal">
      <formula>"買"</formula>
    </cfRule>
    <cfRule type="cellIs" dxfId="254" priority="68" stopIfTrue="1" operator="equal">
      <formula>"売"</formula>
    </cfRule>
  </conditionalFormatting>
  <conditionalFormatting sqref="G32">
    <cfRule type="cellIs" dxfId="253" priority="65" stopIfTrue="1" operator="equal">
      <formula>"買"</formula>
    </cfRule>
    <cfRule type="cellIs" dxfId="252" priority="66" stopIfTrue="1" operator="equal">
      <formula>"売"</formula>
    </cfRule>
  </conditionalFormatting>
  <conditionalFormatting sqref="G32">
    <cfRule type="cellIs" dxfId="251" priority="63" stopIfTrue="1" operator="equal">
      <formula>"買"</formula>
    </cfRule>
    <cfRule type="cellIs" dxfId="250" priority="64" stopIfTrue="1" operator="equal">
      <formula>"売"</formula>
    </cfRule>
  </conditionalFormatting>
  <conditionalFormatting sqref="G34">
    <cfRule type="cellIs" dxfId="249" priority="61" stopIfTrue="1" operator="equal">
      <formula>"買"</formula>
    </cfRule>
    <cfRule type="cellIs" dxfId="248" priority="62" stopIfTrue="1" operator="equal">
      <formula>"売"</formula>
    </cfRule>
  </conditionalFormatting>
  <conditionalFormatting sqref="G35">
    <cfRule type="cellIs" dxfId="247" priority="59" stopIfTrue="1" operator="equal">
      <formula>"買"</formula>
    </cfRule>
    <cfRule type="cellIs" dxfId="246" priority="60" stopIfTrue="1" operator="equal">
      <formula>"売"</formula>
    </cfRule>
  </conditionalFormatting>
  <conditionalFormatting sqref="G36">
    <cfRule type="cellIs" dxfId="245" priority="57" stopIfTrue="1" operator="equal">
      <formula>"買"</formula>
    </cfRule>
    <cfRule type="cellIs" dxfId="244" priority="58" stopIfTrue="1" operator="equal">
      <formula>"売"</formula>
    </cfRule>
  </conditionalFormatting>
  <conditionalFormatting sqref="G37">
    <cfRule type="cellIs" dxfId="243" priority="55" stopIfTrue="1" operator="equal">
      <formula>"買"</formula>
    </cfRule>
    <cfRule type="cellIs" dxfId="242" priority="56" stopIfTrue="1" operator="equal">
      <formula>"売"</formula>
    </cfRule>
  </conditionalFormatting>
  <conditionalFormatting sqref="G39">
    <cfRule type="cellIs" dxfId="241" priority="49" stopIfTrue="1" operator="equal">
      <formula>"買"</formula>
    </cfRule>
    <cfRule type="cellIs" dxfId="240" priority="50" stopIfTrue="1" operator="equal">
      <formula>"売"</formula>
    </cfRule>
  </conditionalFormatting>
  <conditionalFormatting sqref="G40 G38">
    <cfRule type="cellIs" dxfId="239" priority="51" stopIfTrue="1" operator="equal">
      <formula>"買"</formula>
    </cfRule>
    <cfRule type="cellIs" dxfId="238" priority="52" stopIfTrue="1" operator="equal">
      <formula>"売"</formula>
    </cfRule>
  </conditionalFormatting>
  <conditionalFormatting sqref="G38">
    <cfRule type="cellIs" dxfId="237" priority="47" stopIfTrue="1" operator="equal">
      <formula>"買"</formula>
    </cfRule>
    <cfRule type="cellIs" dxfId="236" priority="48" stopIfTrue="1" operator="equal">
      <formula>"売"</formula>
    </cfRule>
  </conditionalFormatting>
  <conditionalFormatting sqref="G39">
    <cfRule type="cellIs" dxfId="235" priority="45" stopIfTrue="1" operator="equal">
      <formula>"買"</formula>
    </cfRule>
    <cfRule type="cellIs" dxfId="234" priority="46" stopIfTrue="1" operator="equal">
      <formula>"売"</formula>
    </cfRule>
  </conditionalFormatting>
  <conditionalFormatting sqref="G40">
    <cfRule type="cellIs" dxfId="233" priority="43" stopIfTrue="1" operator="equal">
      <formula>"買"</formula>
    </cfRule>
    <cfRule type="cellIs" dxfId="232" priority="44" stopIfTrue="1" operator="equal">
      <formula>"売"</formula>
    </cfRule>
  </conditionalFormatting>
  <conditionalFormatting sqref="G40">
    <cfRule type="cellIs" dxfId="231" priority="41" stopIfTrue="1" operator="equal">
      <formula>"買"</formula>
    </cfRule>
    <cfRule type="cellIs" dxfId="230" priority="42" stopIfTrue="1" operator="equal">
      <formula>"売"</formula>
    </cfRule>
  </conditionalFormatting>
  <conditionalFormatting sqref="G39">
    <cfRule type="cellIs" dxfId="229" priority="39" stopIfTrue="1" operator="equal">
      <formula>"買"</formula>
    </cfRule>
    <cfRule type="cellIs" dxfId="228" priority="40" stopIfTrue="1" operator="equal">
      <formula>"売"</formula>
    </cfRule>
  </conditionalFormatting>
  <conditionalFormatting sqref="G41:G43">
    <cfRule type="cellIs" dxfId="227" priority="35" stopIfTrue="1" operator="equal">
      <formula>"買"</formula>
    </cfRule>
    <cfRule type="cellIs" dxfId="226" priority="36" stopIfTrue="1" operator="equal">
      <formula>"売"</formula>
    </cfRule>
  </conditionalFormatting>
  <conditionalFormatting sqref="G41">
    <cfRule type="cellIs" dxfId="225" priority="33" stopIfTrue="1" operator="equal">
      <formula>"買"</formula>
    </cfRule>
    <cfRule type="cellIs" dxfId="224" priority="34" stopIfTrue="1" operator="equal">
      <formula>"売"</formula>
    </cfRule>
  </conditionalFormatting>
  <conditionalFormatting sqref="G42">
    <cfRule type="cellIs" dxfId="223" priority="31" stopIfTrue="1" operator="equal">
      <formula>"買"</formula>
    </cfRule>
    <cfRule type="cellIs" dxfId="222" priority="32" stopIfTrue="1" operator="equal">
      <formula>"売"</formula>
    </cfRule>
  </conditionalFormatting>
  <conditionalFormatting sqref="G43">
    <cfRule type="cellIs" dxfId="221" priority="29" stopIfTrue="1" operator="equal">
      <formula>"買"</formula>
    </cfRule>
    <cfRule type="cellIs" dxfId="220" priority="30" stopIfTrue="1" operator="equal">
      <formula>"売"</formula>
    </cfRule>
  </conditionalFormatting>
  <conditionalFormatting sqref="G44:G49">
    <cfRule type="cellIs" dxfId="219" priority="25" stopIfTrue="1" operator="equal">
      <formula>"買"</formula>
    </cfRule>
    <cfRule type="cellIs" dxfId="218" priority="26" stopIfTrue="1" operator="equal">
      <formula>"売"</formula>
    </cfRule>
  </conditionalFormatting>
  <conditionalFormatting sqref="G44">
    <cfRule type="cellIs" dxfId="217" priority="23" stopIfTrue="1" operator="equal">
      <formula>"買"</formula>
    </cfRule>
    <cfRule type="cellIs" dxfId="216" priority="24" stopIfTrue="1" operator="equal">
      <formula>"売"</formula>
    </cfRule>
  </conditionalFormatting>
  <conditionalFormatting sqref="G45">
    <cfRule type="cellIs" dxfId="215" priority="21" stopIfTrue="1" operator="equal">
      <formula>"買"</formula>
    </cfRule>
    <cfRule type="cellIs" dxfId="214" priority="22" stopIfTrue="1" operator="equal">
      <formula>"売"</formula>
    </cfRule>
  </conditionalFormatting>
  <conditionalFormatting sqref="G46">
    <cfRule type="cellIs" dxfId="213" priority="19" stopIfTrue="1" operator="equal">
      <formula>"買"</formula>
    </cfRule>
    <cfRule type="cellIs" dxfId="212" priority="20" stopIfTrue="1" operator="equal">
      <formula>"売"</formula>
    </cfRule>
  </conditionalFormatting>
  <conditionalFormatting sqref="G47">
    <cfRule type="cellIs" dxfId="211" priority="17" stopIfTrue="1" operator="equal">
      <formula>"買"</formula>
    </cfRule>
    <cfRule type="cellIs" dxfId="210" priority="18" stopIfTrue="1" operator="equal">
      <formula>"売"</formula>
    </cfRule>
  </conditionalFormatting>
  <conditionalFormatting sqref="G48">
    <cfRule type="cellIs" dxfId="209" priority="15" stopIfTrue="1" operator="equal">
      <formula>"買"</formula>
    </cfRule>
    <cfRule type="cellIs" dxfId="208" priority="16" stopIfTrue="1" operator="equal">
      <formula>"売"</formula>
    </cfRule>
  </conditionalFormatting>
  <conditionalFormatting sqref="G49">
    <cfRule type="cellIs" dxfId="207" priority="13" stopIfTrue="1" operator="equal">
      <formula>"買"</formula>
    </cfRule>
    <cfRule type="cellIs" dxfId="206" priority="14" stopIfTrue="1" operator="equal">
      <formula>"売"</formula>
    </cfRule>
  </conditionalFormatting>
  <conditionalFormatting sqref="G50:G51">
    <cfRule type="cellIs" dxfId="205" priority="9" stopIfTrue="1" operator="equal">
      <formula>"買"</formula>
    </cfRule>
    <cfRule type="cellIs" dxfId="204" priority="10" stopIfTrue="1" operator="equal">
      <formula>"売"</formula>
    </cfRule>
  </conditionalFormatting>
  <conditionalFormatting sqref="G50">
    <cfRule type="cellIs" dxfId="203" priority="7" stopIfTrue="1" operator="equal">
      <formula>"買"</formula>
    </cfRule>
    <cfRule type="cellIs" dxfId="202" priority="8" stopIfTrue="1" operator="equal">
      <formula>"売"</formula>
    </cfRule>
  </conditionalFormatting>
  <conditionalFormatting sqref="G51">
    <cfRule type="cellIs" dxfId="201" priority="5" stopIfTrue="1" operator="equal">
      <formula>"買"</formula>
    </cfRule>
    <cfRule type="cellIs" dxfId="200" priority="6" stopIfTrue="1" operator="equal">
      <formula>"売"</formula>
    </cfRule>
  </conditionalFormatting>
  <conditionalFormatting sqref="G52">
    <cfRule type="cellIs" dxfId="199" priority="3" stopIfTrue="1" operator="equal">
      <formula>"買"</formula>
    </cfRule>
    <cfRule type="cellIs" dxfId="198" priority="4" stopIfTrue="1" operator="equal">
      <formula>"売"</formula>
    </cfRule>
  </conditionalFormatting>
  <conditionalFormatting sqref="G53:G61">
    <cfRule type="cellIs" dxfId="197" priority="1" stopIfTrue="1" operator="equal">
      <formula>"買"</formula>
    </cfRule>
    <cfRule type="cellIs" dxfId="196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09"/>
  <sheetViews>
    <sheetView zoomScale="115" zoomScaleNormal="115" workbookViewId="0">
      <pane ySplit="8" topLeftCell="A41" activePane="bottomLeft" state="frozen"/>
      <selection pane="bottomLeft" activeCell="S3" sqref="S3:X3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 x14ac:dyDescent="0.15">
      <c r="B2" s="47" t="s">
        <v>5</v>
      </c>
      <c r="C2" s="47"/>
      <c r="D2" s="49" t="s">
        <v>65</v>
      </c>
      <c r="E2" s="49"/>
      <c r="F2" s="47" t="s">
        <v>6</v>
      </c>
      <c r="G2" s="47"/>
      <c r="H2" s="51" t="s">
        <v>66</v>
      </c>
      <c r="I2" s="51"/>
      <c r="J2" s="47" t="s">
        <v>7</v>
      </c>
      <c r="K2" s="47"/>
      <c r="L2" s="48">
        <v>100000</v>
      </c>
      <c r="M2" s="49"/>
      <c r="N2" s="47" t="s">
        <v>8</v>
      </c>
      <c r="O2" s="47"/>
      <c r="P2" s="50">
        <f>SUM(L2,D4)</f>
        <v>314528.93706020107</v>
      </c>
      <c r="Q2" s="51"/>
      <c r="R2" s="1"/>
      <c r="S2" s="1"/>
      <c r="T2" s="1"/>
    </row>
    <row r="3" spans="2:25" ht="57" customHeight="1" x14ac:dyDescent="0.15">
      <c r="B3" s="47" t="s">
        <v>9</v>
      </c>
      <c r="C3" s="47"/>
      <c r="D3" s="52" t="s">
        <v>81</v>
      </c>
      <c r="E3" s="52"/>
      <c r="F3" s="52"/>
      <c r="G3" s="52"/>
      <c r="H3" s="52"/>
      <c r="I3" s="52"/>
      <c r="J3" s="47" t="s">
        <v>10</v>
      </c>
      <c r="K3" s="47"/>
      <c r="L3" s="52" t="s">
        <v>60</v>
      </c>
      <c r="M3" s="53"/>
      <c r="N3" s="53"/>
      <c r="O3" s="53"/>
      <c r="P3" s="53"/>
      <c r="Q3" s="53"/>
      <c r="R3" s="1"/>
      <c r="S3" s="93" t="s">
        <v>85</v>
      </c>
      <c r="T3" s="93"/>
      <c r="U3" s="93"/>
      <c r="V3" s="93"/>
      <c r="W3" s="93"/>
      <c r="X3" s="93"/>
    </row>
    <row r="4" spans="2:25" x14ac:dyDescent="0.15">
      <c r="B4" s="47" t="s">
        <v>11</v>
      </c>
      <c r="C4" s="47"/>
      <c r="D4" s="54">
        <f>SUM($R$9:$S$993)</f>
        <v>214528.93706020105</v>
      </c>
      <c r="E4" s="54"/>
      <c r="F4" s="47" t="s">
        <v>12</v>
      </c>
      <c r="G4" s="47"/>
      <c r="H4" s="55">
        <f>SUM($T$9:$U$108)</f>
        <v>2135.0000000000018</v>
      </c>
      <c r="I4" s="51"/>
      <c r="J4" s="56" t="s">
        <v>57</v>
      </c>
      <c r="K4" s="56"/>
      <c r="L4" s="50">
        <f>MAX($C$9:$D$990)-C9</f>
        <v>214528.93706020113</v>
      </c>
      <c r="M4" s="50"/>
      <c r="N4" s="56" t="s">
        <v>56</v>
      </c>
      <c r="O4" s="56"/>
      <c r="P4" s="57">
        <f>MAX(Y:Y)</f>
        <v>0.1457433736011875</v>
      </c>
      <c r="Q4" s="57"/>
      <c r="R4" s="1"/>
      <c r="S4" s="1"/>
      <c r="T4" s="1"/>
    </row>
    <row r="5" spans="2:25" x14ac:dyDescent="0.15">
      <c r="B5" s="36" t="s">
        <v>15</v>
      </c>
      <c r="C5" s="2">
        <f>COUNTIF($R$9:$R$990,"&gt;0")</f>
        <v>28</v>
      </c>
      <c r="D5" s="37" t="s">
        <v>16</v>
      </c>
      <c r="E5" s="15">
        <f>COUNTIF($R$9:$R$990,"&lt;0")</f>
        <v>15</v>
      </c>
      <c r="F5" s="37" t="s">
        <v>17</v>
      </c>
      <c r="G5" s="2">
        <f>COUNTIF($R$9:$R$990,"=0")</f>
        <v>0</v>
      </c>
      <c r="H5" s="37" t="s">
        <v>18</v>
      </c>
      <c r="I5" s="3">
        <f>C5/SUM(C5,E5,G5)</f>
        <v>0.65116279069767447</v>
      </c>
      <c r="J5" s="58" t="s">
        <v>19</v>
      </c>
      <c r="K5" s="47"/>
      <c r="L5" s="59">
        <f>MAX(V9:V993)</f>
        <v>6</v>
      </c>
      <c r="M5" s="60"/>
      <c r="N5" s="17" t="s">
        <v>20</v>
      </c>
      <c r="O5" s="9"/>
      <c r="P5" s="59">
        <f>MAX(W9:W993)</f>
        <v>5</v>
      </c>
      <c r="Q5" s="60"/>
      <c r="R5" s="1"/>
      <c r="S5" s="1"/>
      <c r="T5" s="1"/>
    </row>
    <row r="6" spans="2:25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61</v>
      </c>
      <c r="N6" s="12"/>
      <c r="O6" s="12"/>
      <c r="P6" s="10"/>
      <c r="Q6" s="7"/>
      <c r="R6" s="1"/>
      <c r="S6" s="1"/>
      <c r="T6" s="1"/>
    </row>
    <row r="7" spans="2:25" x14ac:dyDescent="0.15">
      <c r="B7" s="61" t="s">
        <v>21</v>
      </c>
      <c r="C7" s="63" t="s">
        <v>22</v>
      </c>
      <c r="D7" s="64"/>
      <c r="E7" s="67" t="s">
        <v>23</v>
      </c>
      <c r="F7" s="68"/>
      <c r="G7" s="68"/>
      <c r="H7" s="68"/>
      <c r="I7" s="69"/>
      <c r="J7" s="70" t="s">
        <v>24</v>
      </c>
      <c r="K7" s="71"/>
      <c r="L7" s="72"/>
      <c r="M7" s="73" t="s">
        <v>25</v>
      </c>
      <c r="N7" s="74" t="s">
        <v>26</v>
      </c>
      <c r="O7" s="75"/>
      <c r="P7" s="75"/>
      <c r="Q7" s="76"/>
      <c r="R7" s="77" t="s">
        <v>27</v>
      </c>
      <c r="S7" s="77"/>
      <c r="T7" s="77"/>
      <c r="U7" s="77"/>
    </row>
    <row r="8" spans="2:25" x14ac:dyDescent="0.15">
      <c r="B8" s="62"/>
      <c r="C8" s="65"/>
      <c r="D8" s="66"/>
      <c r="E8" s="18" t="s">
        <v>28</v>
      </c>
      <c r="F8" s="18" t="s">
        <v>29</v>
      </c>
      <c r="G8" s="18" t="s">
        <v>30</v>
      </c>
      <c r="H8" s="78" t="s">
        <v>31</v>
      </c>
      <c r="I8" s="69"/>
      <c r="J8" s="4" t="s">
        <v>32</v>
      </c>
      <c r="K8" s="79" t="s">
        <v>33</v>
      </c>
      <c r="L8" s="72"/>
      <c r="M8" s="73"/>
      <c r="N8" s="5" t="s">
        <v>28</v>
      </c>
      <c r="O8" s="5" t="s">
        <v>29</v>
      </c>
      <c r="P8" s="80" t="s">
        <v>31</v>
      </c>
      <c r="Q8" s="76"/>
      <c r="R8" s="77" t="s">
        <v>34</v>
      </c>
      <c r="S8" s="77"/>
      <c r="T8" s="77" t="s">
        <v>32</v>
      </c>
      <c r="U8" s="77"/>
      <c r="Y8" t="s">
        <v>55</v>
      </c>
    </row>
    <row r="9" spans="2:25" x14ac:dyDescent="0.15">
      <c r="B9" s="35">
        <v>1</v>
      </c>
      <c r="C9" s="81">
        <f>L2</f>
        <v>100000</v>
      </c>
      <c r="D9" s="81"/>
      <c r="E9" s="44">
        <v>2013</v>
      </c>
      <c r="F9" s="8">
        <v>43482</v>
      </c>
      <c r="G9" s="44" t="s">
        <v>4</v>
      </c>
      <c r="H9" s="82">
        <v>0.9325</v>
      </c>
      <c r="I9" s="82"/>
      <c r="J9" s="44">
        <v>23</v>
      </c>
      <c r="K9" s="81">
        <f>IF(J9="","",C9*0.03)</f>
        <v>3000</v>
      </c>
      <c r="L9" s="81"/>
      <c r="M9" s="6">
        <f>IF(J9="","",(K9/J9)/LOOKUP(RIGHT($D$2,3),定数!$A$6:$A$13,定数!$B$6:$B$13))</f>
        <v>1.1857707509881423</v>
      </c>
      <c r="N9" s="44">
        <v>2013</v>
      </c>
      <c r="O9" s="8">
        <v>43482</v>
      </c>
      <c r="P9" s="82">
        <v>0.92989999999999995</v>
      </c>
      <c r="Q9" s="82"/>
      <c r="R9" s="83">
        <f>IF(P9="","",T9*M9*LOOKUP(RIGHT($D$2,3),定数!$A$6:$A$13,定数!$B$6:$B$13))</f>
        <v>-3391.3043478261484</v>
      </c>
      <c r="S9" s="83"/>
      <c r="T9" s="84">
        <f>IF(P9="","",IF(G9="買",(P9-H9),(H9-P9))*IF(RIGHT($D$2,3)="JPY",100,10000))</f>
        <v>-26.000000000000469</v>
      </c>
      <c r="U9" s="84"/>
      <c r="V9" s="1">
        <f>IF(T9&lt;&gt;"",IF(T9&gt;0,1+V8,0),"")</f>
        <v>0</v>
      </c>
      <c r="W9">
        <f>IF(T9&lt;&gt;"",IF(T9&lt;0,1+W8,0),"")</f>
        <v>1</v>
      </c>
    </row>
    <row r="10" spans="2:25" x14ac:dyDescent="0.15">
      <c r="B10" s="35">
        <v>2</v>
      </c>
      <c r="C10" s="81">
        <f t="shared" ref="C10:C73" si="0">IF(R9="","",C9+R9)</f>
        <v>96608.695652173847</v>
      </c>
      <c r="D10" s="81"/>
      <c r="E10" s="46">
        <v>2013</v>
      </c>
      <c r="F10" s="8">
        <v>43628</v>
      </c>
      <c r="G10" s="46" t="s">
        <v>3</v>
      </c>
      <c r="H10" s="85">
        <v>0.91720000000000002</v>
      </c>
      <c r="I10" s="86"/>
      <c r="J10" s="46">
        <v>113</v>
      </c>
      <c r="K10" s="87">
        <f t="shared" ref="K10:K61" si="1">IF(J10="","",C10*0.03)</f>
        <v>2898.2608695652152</v>
      </c>
      <c r="L10" s="88"/>
      <c r="M10" s="6">
        <f>IF(J10="","",(K10/J10)/LOOKUP(RIGHT($D$2,3),定数!$A$6:$A$13,定数!$B$6:$B$13))</f>
        <v>0.23316660253943808</v>
      </c>
      <c r="N10" s="46">
        <v>2017</v>
      </c>
      <c r="O10" s="8">
        <v>43635</v>
      </c>
      <c r="P10" s="85">
        <v>0.92869999999999997</v>
      </c>
      <c r="Q10" s="86"/>
      <c r="R10" s="83">
        <f>IF(P10="","",T10*M10*LOOKUP(RIGHT($D$2,3),定数!$A$6:$A$13,定数!$B$6:$B$13))</f>
        <v>-2949.5575221238801</v>
      </c>
      <c r="S10" s="83"/>
      <c r="T10" s="84">
        <f>IF(P10="","",IF(G10="買",(P10-H10),(H10-P10))*IF(RIGHT($D$2,3)="JPY",100,10000))</f>
        <v>-114.99999999999955</v>
      </c>
      <c r="U10" s="84"/>
      <c r="V10" s="22">
        <f t="shared" ref="V10:V22" si="2">IF(T10&lt;&gt;"",IF(T10&gt;0,1+V9,0),"")</f>
        <v>0</v>
      </c>
      <c r="W10">
        <f t="shared" ref="W10:W73" si="3">IF(T10&lt;&gt;"",IF(T10&lt;0,1+W9,0),"")</f>
        <v>2</v>
      </c>
      <c r="X10" s="41">
        <f>IF(C10&lt;&gt;"",MAX(C10,C9),"")</f>
        <v>100000</v>
      </c>
    </row>
    <row r="11" spans="2:25" x14ac:dyDescent="0.15">
      <c r="B11" s="35">
        <v>3</v>
      </c>
      <c r="C11" s="81">
        <f t="shared" ref="C11:C16" si="4">IF(R10="","",C10+R10)</f>
        <v>93659.138130049963</v>
      </c>
      <c r="D11" s="81"/>
      <c r="E11" s="46">
        <v>2013</v>
      </c>
      <c r="F11" s="8">
        <v>43683</v>
      </c>
      <c r="G11" s="46" t="s">
        <v>3</v>
      </c>
      <c r="H11" s="85">
        <v>0.92530000000000001</v>
      </c>
      <c r="I11" s="86"/>
      <c r="J11" s="46">
        <v>41</v>
      </c>
      <c r="K11" s="87">
        <f t="shared" si="1"/>
        <v>2809.774143901499</v>
      </c>
      <c r="L11" s="88"/>
      <c r="M11" s="6">
        <f>IF(J11="","",(K11/J11)/LOOKUP(RIGHT($D$2,3),定数!$A$6:$A$13,定数!$B$6:$B$13))</f>
        <v>0.62300978800476692</v>
      </c>
      <c r="N11" s="46">
        <v>2013</v>
      </c>
      <c r="O11" s="8">
        <v>43690</v>
      </c>
      <c r="P11" s="85">
        <v>0.92969999999999997</v>
      </c>
      <c r="Q11" s="86"/>
      <c r="R11" s="83">
        <f>IF(P11="","",T11*M11*LOOKUP(RIGHT($D$2,3),定数!$A$6:$A$13,定数!$B$6:$B$13))</f>
        <v>-3015.3673739430442</v>
      </c>
      <c r="S11" s="83"/>
      <c r="T11" s="84">
        <f>IF(P11="","",IF(G11="買",(P11-H11),(H11-P11))*IF(RIGHT($D$2,3)="JPY",100,10000))</f>
        <v>-43.999999999999595</v>
      </c>
      <c r="U11" s="84"/>
      <c r="V11" s="22">
        <f t="shared" si="2"/>
        <v>0</v>
      </c>
      <c r="W11">
        <f t="shared" si="3"/>
        <v>3</v>
      </c>
      <c r="X11" s="41">
        <f>IF(C11&lt;&gt;"",MAX(X10,C11),"")</f>
        <v>100000</v>
      </c>
      <c r="Y11" s="42">
        <f>IF(X11&lt;&gt;"",1-(C11/X11),"")</f>
        <v>6.3408618699500319E-2</v>
      </c>
    </row>
    <row r="12" spans="2:25" x14ac:dyDescent="0.15">
      <c r="B12" s="35">
        <v>4</v>
      </c>
      <c r="C12" s="81">
        <f t="shared" si="4"/>
        <v>90643.770756106926</v>
      </c>
      <c r="D12" s="81"/>
      <c r="E12" s="46">
        <v>2013</v>
      </c>
      <c r="F12" s="8">
        <v>43719</v>
      </c>
      <c r="G12" s="46" t="s">
        <v>3</v>
      </c>
      <c r="H12" s="85">
        <v>0.93010000000000004</v>
      </c>
      <c r="I12" s="86"/>
      <c r="J12" s="46">
        <v>47</v>
      </c>
      <c r="K12" s="87">
        <f t="shared" si="1"/>
        <v>2719.3131226832074</v>
      </c>
      <c r="L12" s="88"/>
      <c r="M12" s="6">
        <f>IF(J12="","",(K12/J12)/LOOKUP(RIGHT($D$2,3),定数!$A$6:$A$13,定数!$B$6:$B$13))</f>
        <v>0.52597932740487574</v>
      </c>
      <c r="N12" s="46">
        <v>2013</v>
      </c>
      <c r="O12" s="8">
        <v>43726</v>
      </c>
      <c r="P12" s="85">
        <v>0.92069999999999996</v>
      </c>
      <c r="Q12" s="86"/>
      <c r="R12" s="83">
        <f>IF(P12="","",T12*M12*LOOKUP(RIGHT($D$2,3),定数!$A$6:$A$13,定数!$B$6:$B$13))</f>
        <v>5438.6262453664585</v>
      </c>
      <c r="S12" s="83"/>
      <c r="T12" s="84">
        <f t="shared" ref="T12:T75" si="5">IF(P12="","",IF(G12="買",(P12-H12),(H12-P12))*IF(RIGHT($D$2,3)="JPY",100,10000))</f>
        <v>94.000000000000753</v>
      </c>
      <c r="U12" s="84"/>
      <c r="V12" s="22">
        <f t="shared" si="2"/>
        <v>1</v>
      </c>
      <c r="W12">
        <f t="shared" si="3"/>
        <v>0</v>
      </c>
      <c r="X12" s="41">
        <f t="shared" ref="X12:X75" si="6">IF(C12&lt;&gt;"",MAX(X11,C12),"")</f>
        <v>100000</v>
      </c>
      <c r="Y12" s="42">
        <f t="shared" ref="Y12:Y75" si="7">IF(X12&lt;&gt;"",1-(C12/X12),"")</f>
        <v>9.3562292438930772E-2</v>
      </c>
    </row>
    <row r="13" spans="2:25" x14ac:dyDescent="0.15">
      <c r="B13" s="35">
        <v>5</v>
      </c>
      <c r="C13" s="81">
        <f t="shared" si="4"/>
        <v>96082.397001473379</v>
      </c>
      <c r="D13" s="81"/>
      <c r="E13" s="46">
        <v>2013</v>
      </c>
      <c r="F13" s="8">
        <v>43759</v>
      </c>
      <c r="G13" s="46" t="s">
        <v>3</v>
      </c>
      <c r="H13" s="85">
        <v>0.90039999999999998</v>
      </c>
      <c r="I13" s="86"/>
      <c r="J13" s="46">
        <v>39</v>
      </c>
      <c r="K13" s="87">
        <f t="shared" si="1"/>
        <v>2882.4719100442012</v>
      </c>
      <c r="L13" s="88"/>
      <c r="M13" s="6">
        <f>IF(J13="","",(K13/J13)/LOOKUP(RIGHT($D$2,3),定数!$A$6:$A$13,定数!$B$6:$B$13))</f>
        <v>0.6719048741361775</v>
      </c>
      <c r="N13" s="46">
        <v>2013</v>
      </c>
      <c r="O13" s="8">
        <v>43761</v>
      </c>
      <c r="P13" s="85">
        <v>0.89270000000000005</v>
      </c>
      <c r="Q13" s="86"/>
      <c r="R13" s="83">
        <f>IF(P13="","",T13*M13*LOOKUP(RIGHT($D$2,3),定数!$A$6:$A$13,定数!$B$6:$B$13))</f>
        <v>5691.0342839333707</v>
      </c>
      <c r="S13" s="83"/>
      <c r="T13" s="84">
        <f t="shared" si="5"/>
        <v>76.999999999999289</v>
      </c>
      <c r="U13" s="84"/>
      <c r="V13" s="22">
        <f t="shared" si="2"/>
        <v>2</v>
      </c>
      <c r="W13">
        <f t="shared" si="3"/>
        <v>0</v>
      </c>
      <c r="X13" s="41">
        <f t="shared" si="6"/>
        <v>100000</v>
      </c>
      <c r="Y13" s="42">
        <f t="shared" si="7"/>
        <v>3.9176029985266259E-2</v>
      </c>
    </row>
    <row r="14" spans="2:25" x14ac:dyDescent="0.15">
      <c r="B14" s="35">
        <v>6</v>
      </c>
      <c r="C14" s="81">
        <f t="shared" si="4"/>
        <v>101773.43128540675</v>
      </c>
      <c r="D14" s="81"/>
      <c r="E14" s="46">
        <v>2013</v>
      </c>
      <c r="F14" s="8">
        <v>43763</v>
      </c>
      <c r="G14" s="46" t="s">
        <v>3</v>
      </c>
      <c r="H14" s="85">
        <v>0.88929999999999998</v>
      </c>
      <c r="I14" s="86"/>
      <c r="J14" s="46">
        <v>37</v>
      </c>
      <c r="K14" s="87">
        <f t="shared" si="1"/>
        <v>3053.2029385622027</v>
      </c>
      <c r="L14" s="88"/>
      <c r="M14" s="6">
        <f>IF(J14="","",(K14/J14)/LOOKUP(RIGHT($D$2,3),定数!$A$6:$A$13,定数!$B$6:$B$13))</f>
        <v>0.7501727121774453</v>
      </c>
      <c r="N14" s="46">
        <v>2013</v>
      </c>
      <c r="O14" s="8">
        <v>43763</v>
      </c>
      <c r="P14" s="85">
        <v>0.89319999999999999</v>
      </c>
      <c r="Q14" s="86"/>
      <c r="R14" s="83">
        <f>IF(P14="","",T14*M14*LOOKUP(RIGHT($D$2,3),定数!$A$6:$A$13,定数!$B$6:$B$13))</f>
        <v>-3218.2409352412519</v>
      </c>
      <c r="S14" s="83"/>
      <c r="T14" s="84">
        <f t="shared" si="5"/>
        <v>-39.000000000000142</v>
      </c>
      <c r="U14" s="84"/>
      <c r="V14" s="22">
        <f t="shared" si="2"/>
        <v>0</v>
      </c>
      <c r="W14">
        <f t="shared" si="3"/>
        <v>1</v>
      </c>
      <c r="X14" s="41">
        <f t="shared" si="6"/>
        <v>101773.43128540675</v>
      </c>
      <c r="Y14" s="42">
        <f t="shared" si="7"/>
        <v>0</v>
      </c>
    </row>
    <row r="15" spans="2:25" x14ac:dyDescent="0.15">
      <c r="B15" s="35">
        <v>7</v>
      </c>
      <c r="C15" s="81">
        <f t="shared" si="4"/>
        <v>98555.190350165503</v>
      </c>
      <c r="D15" s="81"/>
      <c r="E15" s="46">
        <v>2013</v>
      </c>
      <c r="F15" s="8">
        <v>43788</v>
      </c>
      <c r="G15" s="46" t="s">
        <v>3</v>
      </c>
      <c r="H15" s="85">
        <v>0.91010000000000002</v>
      </c>
      <c r="I15" s="86"/>
      <c r="J15" s="46">
        <v>41</v>
      </c>
      <c r="K15" s="87">
        <f t="shared" si="1"/>
        <v>2956.6557105049651</v>
      </c>
      <c r="L15" s="88"/>
      <c r="M15" s="6">
        <f>IF(J15="","",(K15/J15)/LOOKUP(RIGHT($D$2,3),定数!$A$6:$A$13,定数!$B$6:$B$13))</f>
        <v>0.65557776286141134</v>
      </c>
      <c r="N15" s="46">
        <v>2013</v>
      </c>
      <c r="O15" s="8">
        <v>43789</v>
      </c>
      <c r="P15" s="85">
        <v>0.91439999999999999</v>
      </c>
      <c r="Q15" s="86"/>
      <c r="R15" s="83">
        <f>IF(P15="","",T15*M15*LOOKUP(RIGHT($D$2,3),定数!$A$6:$A$13,定数!$B$6:$B$13))</f>
        <v>-3100.882818334454</v>
      </c>
      <c r="S15" s="83"/>
      <c r="T15" s="84">
        <f t="shared" si="5"/>
        <v>-42.999999999999702</v>
      </c>
      <c r="U15" s="84"/>
      <c r="V15" s="22">
        <f t="shared" si="2"/>
        <v>0</v>
      </c>
      <c r="W15">
        <f t="shared" si="3"/>
        <v>2</v>
      </c>
      <c r="X15" s="41">
        <f t="shared" si="6"/>
        <v>101773.43128540675</v>
      </c>
      <c r="Y15" s="42">
        <f t="shared" si="7"/>
        <v>3.1621621621621743E-2</v>
      </c>
    </row>
    <row r="16" spans="2:25" x14ac:dyDescent="0.15">
      <c r="B16" s="35">
        <v>8</v>
      </c>
      <c r="C16" s="81">
        <f t="shared" si="4"/>
        <v>95454.307531831044</v>
      </c>
      <c r="D16" s="81"/>
      <c r="E16" s="46">
        <v>2014</v>
      </c>
      <c r="F16" s="8">
        <v>43536</v>
      </c>
      <c r="G16" s="46" t="s">
        <v>3</v>
      </c>
      <c r="H16" s="82">
        <v>0.87409999999999999</v>
      </c>
      <c r="I16" s="82"/>
      <c r="J16" s="46">
        <v>45</v>
      </c>
      <c r="K16" s="87">
        <f t="shared" si="1"/>
        <v>2863.6292259549314</v>
      </c>
      <c r="L16" s="88"/>
      <c r="M16" s="6">
        <f>IF(J16="","",(K16/J16)/LOOKUP(RIGHT($D$2,3),定数!$A$6:$A$13,定数!$B$6:$B$13))</f>
        <v>0.57851095473837</v>
      </c>
      <c r="N16" s="46">
        <v>2014</v>
      </c>
      <c r="O16" s="8">
        <v>43544</v>
      </c>
      <c r="P16" s="82">
        <v>0.87880000000000003</v>
      </c>
      <c r="Q16" s="82"/>
      <c r="R16" s="83">
        <f>IF(P16="","",T16*M16*LOOKUP(RIGHT($D$2,3),定数!$A$6:$A$13,定数!$B$6:$B$13))</f>
        <v>-2990.9016359973966</v>
      </c>
      <c r="S16" s="83"/>
      <c r="T16" s="84">
        <f t="shared" si="5"/>
        <v>-47.000000000000377</v>
      </c>
      <c r="U16" s="84"/>
      <c r="V16" s="22">
        <f t="shared" si="2"/>
        <v>0</v>
      </c>
      <c r="W16">
        <f t="shared" si="3"/>
        <v>3</v>
      </c>
      <c r="X16" s="41">
        <f t="shared" si="6"/>
        <v>101773.43128540675</v>
      </c>
      <c r="Y16" s="42">
        <f t="shared" si="7"/>
        <v>6.2090112063282743E-2</v>
      </c>
    </row>
    <row r="17" spans="2:25" x14ac:dyDescent="0.15">
      <c r="B17" s="35">
        <v>9</v>
      </c>
      <c r="C17" s="81">
        <f t="shared" si="0"/>
        <v>92463.405895833654</v>
      </c>
      <c r="D17" s="81"/>
      <c r="E17" s="46">
        <v>2014</v>
      </c>
      <c r="F17" s="8">
        <v>43598</v>
      </c>
      <c r="G17" s="46" t="s">
        <v>4</v>
      </c>
      <c r="H17" s="85">
        <v>0.89070000000000005</v>
      </c>
      <c r="I17" s="86"/>
      <c r="J17" s="46">
        <v>41</v>
      </c>
      <c r="K17" s="87">
        <f t="shared" si="1"/>
        <v>2773.9021768750094</v>
      </c>
      <c r="L17" s="88"/>
      <c r="M17" s="6">
        <f>IF(J17="","",(K17/J17)/LOOKUP(RIGHT($D$2,3),定数!$A$6:$A$13,定数!$B$6:$B$13))</f>
        <v>0.61505591504989121</v>
      </c>
      <c r="N17" s="46">
        <v>2014</v>
      </c>
      <c r="O17" s="8">
        <v>43618</v>
      </c>
      <c r="P17" s="85">
        <v>0.89890000000000003</v>
      </c>
      <c r="Q17" s="86"/>
      <c r="R17" s="83">
        <f>IF(P17="","",T17*M17*LOOKUP(RIGHT($D$2,3),定数!$A$6:$A$13,定数!$B$6:$B$13))</f>
        <v>5547.8043537500089</v>
      </c>
      <c r="S17" s="83"/>
      <c r="T17" s="84">
        <f t="shared" si="5"/>
        <v>81.999999999999858</v>
      </c>
      <c r="U17" s="84"/>
      <c r="V17" s="22">
        <f t="shared" si="2"/>
        <v>1</v>
      </c>
      <c r="W17">
        <f t="shared" si="3"/>
        <v>0</v>
      </c>
      <c r="X17" s="41">
        <f t="shared" si="6"/>
        <v>101773.43128540675</v>
      </c>
      <c r="Y17" s="42">
        <f t="shared" si="7"/>
        <v>9.1477955218633333E-2</v>
      </c>
    </row>
    <row r="18" spans="2:25" x14ac:dyDescent="0.15">
      <c r="B18" s="35">
        <v>10</v>
      </c>
      <c r="C18" s="81">
        <f t="shared" si="0"/>
        <v>98011.210249583659</v>
      </c>
      <c r="D18" s="81"/>
      <c r="E18" s="46">
        <v>2014</v>
      </c>
      <c r="F18" s="8">
        <v>43649</v>
      </c>
      <c r="G18" s="46" t="s">
        <v>4</v>
      </c>
      <c r="H18" s="82">
        <v>0.89359999999999995</v>
      </c>
      <c r="I18" s="82"/>
      <c r="J18" s="46">
        <v>49</v>
      </c>
      <c r="K18" s="87">
        <f t="shared" si="1"/>
        <v>2940.3363074875097</v>
      </c>
      <c r="L18" s="88"/>
      <c r="M18" s="6">
        <f>IF(J18="","",(K18/J18)/LOOKUP(RIGHT($D$2,3),定数!$A$6:$A$13,定数!$B$6:$B$13))</f>
        <v>0.54551694016465857</v>
      </c>
      <c r="N18" s="46">
        <v>2014</v>
      </c>
      <c r="O18" s="8">
        <v>43671</v>
      </c>
      <c r="P18" s="82">
        <v>0.90339999999999998</v>
      </c>
      <c r="Q18" s="82"/>
      <c r="R18" s="83">
        <f>IF(P18="","",T18*M18*LOOKUP(RIGHT($D$2,3),定数!$A$6:$A$13,定数!$B$6:$B$13))</f>
        <v>5880.6726149750384</v>
      </c>
      <c r="S18" s="83"/>
      <c r="T18" s="84">
        <f t="shared" si="5"/>
        <v>98.000000000000313</v>
      </c>
      <c r="U18" s="84"/>
      <c r="V18" s="22">
        <f t="shared" si="2"/>
        <v>2</v>
      </c>
      <c r="W18">
        <f t="shared" si="3"/>
        <v>0</v>
      </c>
      <c r="X18" s="41">
        <f t="shared" si="6"/>
        <v>101773.43128540675</v>
      </c>
      <c r="Y18" s="42">
        <f t="shared" si="7"/>
        <v>3.6966632531751475E-2</v>
      </c>
    </row>
    <row r="19" spans="2:25" x14ac:dyDescent="0.15">
      <c r="B19" s="35">
        <v>11</v>
      </c>
      <c r="C19" s="81">
        <f t="shared" si="0"/>
        <v>103891.88286455869</v>
      </c>
      <c r="D19" s="81"/>
      <c r="E19" s="46">
        <v>2014</v>
      </c>
      <c r="F19" s="8">
        <v>43734</v>
      </c>
      <c r="G19" s="46" t="s">
        <v>4</v>
      </c>
      <c r="H19" s="82">
        <v>0.94950000000000001</v>
      </c>
      <c r="I19" s="82"/>
      <c r="J19" s="46">
        <v>35</v>
      </c>
      <c r="K19" s="87">
        <f t="shared" si="1"/>
        <v>3116.7564859367608</v>
      </c>
      <c r="L19" s="88"/>
      <c r="M19" s="6">
        <f>IF(J19="","",(K19/J19)/LOOKUP(RIGHT($D$2,3),定数!$A$6:$A$13,定数!$B$6:$B$13))</f>
        <v>0.80954713920435339</v>
      </c>
      <c r="N19" s="46">
        <v>2014</v>
      </c>
      <c r="O19" s="8">
        <v>43738</v>
      </c>
      <c r="P19" s="82">
        <v>0.95650000000000002</v>
      </c>
      <c r="Q19" s="82"/>
      <c r="R19" s="83">
        <f>IF(P19="","",T19*M19*LOOKUP(RIGHT($D$2,3),定数!$A$6:$A$13,定数!$B$6:$B$13))</f>
        <v>6233.5129718735261</v>
      </c>
      <c r="S19" s="83"/>
      <c r="T19" s="84">
        <f t="shared" si="5"/>
        <v>70.000000000000057</v>
      </c>
      <c r="U19" s="84"/>
      <c r="V19" s="22">
        <f t="shared" si="2"/>
        <v>3</v>
      </c>
      <c r="W19">
        <f t="shared" si="3"/>
        <v>0</v>
      </c>
      <c r="X19" s="41">
        <f t="shared" si="6"/>
        <v>103891.88286455869</v>
      </c>
      <c r="Y19" s="42">
        <f t="shared" si="7"/>
        <v>0</v>
      </c>
    </row>
    <row r="20" spans="2:25" x14ac:dyDescent="0.15">
      <c r="B20" s="35">
        <v>12</v>
      </c>
      <c r="C20" s="81">
        <f t="shared" si="0"/>
        <v>110125.39583643222</v>
      </c>
      <c r="D20" s="81"/>
      <c r="E20" s="46">
        <v>2014</v>
      </c>
      <c r="F20" s="8">
        <v>43822</v>
      </c>
      <c r="G20" s="46" t="s">
        <v>4</v>
      </c>
      <c r="H20" s="85">
        <v>0.98719999999999997</v>
      </c>
      <c r="I20" s="86"/>
      <c r="J20" s="46">
        <v>46</v>
      </c>
      <c r="K20" s="87">
        <f t="shared" si="1"/>
        <v>3303.7618750929664</v>
      </c>
      <c r="L20" s="88"/>
      <c r="M20" s="6">
        <f>IF(J20="","",(K20/J20)/LOOKUP(RIGHT($D$2,3),定数!$A$6:$A$13,定数!$B$6:$B$13))</f>
        <v>0.65291736661916333</v>
      </c>
      <c r="N20" s="46">
        <v>2015</v>
      </c>
      <c r="O20" s="8">
        <v>43467</v>
      </c>
      <c r="P20" s="85">
        <v>0.99650000000000005</v>
      </c>
      <c r="Q20" s="86"/>
      <c r="R20" s="83">
        <f>IF(P20="","",T20*M20*LOOKUP(RIGHT($D$2,3),定数!$A$6:$A$13,定数!$B$6:$B$13))</f>
        <v>6679.3446605141016</v>
      </c>
      <c r="S20" s="83"/>
      <c r="T20" s="84">
        <f t="shared" si="5"/>
        <v>93.000000000000853</v>
      </c>
      <c r="U20" s="84"/>
      <c r="V20" s="22">
        <f t="shared" si="2"/>
        <v>4</v>
      </c>
      <c r="W20">
        <f t="shared" si="3"/>
        <v>0</v>
      </c>
      <c r="X20" s="41">
        <f t="shared" si="6"/>
        <v>110125.39583643222</v>
      </c>
      <c r="Y20" s="42">
        <f t="shared" si="7"/>
        <v>0</v>
      </c>
    </row>
    <row r="21" spans="2:25" x14ac:dyDescent="0.15">
      <c r="B21" s="35">
        <v>13</v>
      </c>
      <c r="C21" s="81">
        <f t="shared" si="0"/>
        <v>116804.74049694632</v>
      </c>
      <c r="D21" s="81"/>
      <c r="E21" s="46">
        <v>2015</v>
      </c>
      <c r="F21" s="8">
        <v>43492</v>
      </c>
      <c r="G21" s="46" t="s">
        <v>4</v>
      </c>
      <c r="H21" s="85">
        <v>0.90580000000000005</v>
      </c>
      <c r="I21" s="86"/>
      <c r="J21" s="46">
        <v>125</v>
      </c>
      <c r="K21" s="87">
        <f t="shared" si="1"/>
        <v>3504.1422149083896</v>
      </c>
      <c r="L21" s="88"/>
      <c r="M21" s="6">
        <f>IF(J21="","",(K21/J21)/LOOKUP(RIGHT($D$2,3),定数!$A$6:$A$13,定数!$B$6:$B$13))</f>
        <v>0.25484670653879199</v>
      </c>
      <c r="N21" s="46">
        <v>2015</v>
      </c>
      <c r="O21" s="8">
        <v>43498</v>
      </c>
      <c r="P21" s="85">
        <v>0.93089999999999995</v>
      </c>
      <c r="Q21" s="86"/>
      <c r="R21" s="83">
        <f>IF(P21="","",T21*M21*LOOKUP(RIGHT($D$2,3),定数!$A$6:$A$13,定数!$B$6:$B$13))</f>
        <v>7036.3175675360189</v>
      </c>
      <c r="S21" s="83"/>
      <c r="T21" s="84">
        <f t="shared" si="5"/>
        <v>250.99999999999901</v>
      </c>
      <c r="U21" s="84"/>
      <c r="V21" s="22">
        <f t="shared" si="2"/>
        <v>5</v>
      </c>
      <c r="W21">
        <f t="shared" si="3"/>
        <v>0</v>
      </c>
      <c r="X21" s="41">
        <f t="shared" si="6"/>
        <v>116804.74049694632</v>
      </c>
      <c r="Y21" s="42">
        <f t="shared" si="7"/>
        <v>0</v>
      </c>
    </row>
    <row r="22" spans="2:25" x14ac:dyDescent="0.15">
      <c r="B22" s="35">
        <v>14</v>
      </c>
      <c r="C22" s="81">
        <f t="shared" si="0"/>
        <v>123841.05806448235</v>
      </c>
      <c r="D22" s="81"/>
      <c r="E22" s="46">
        <v>2015</v>
      </c>
      <c r="F22" s="8">
        <v>43563</v>
      </c>
      <c r="G22" s="46" t="s">
        <v>4</v>
      </c>
      <c r="H22" s="85">
        <v>0.96719999999999995</v>
      </c>
      <c r="I22" s="86"/>
      <c r="J22" s="46">
        <v>74</v>
      </c>
      <c r="K22" s="87">
        <f t="shared" si="1"/>
        <v>3715.2317419344704</v>
      </c>
      <c r="L22" s="88"/>
      <c r="M22" s="6">
        <f>IF(J22="","",(K22/J22)/LOOKUP(RIGHT($D$2,3),定数!$A$6:$A$13,定数!$B$6:$B$13))</f>
        <v>0.45641667591332558</v>
      </c>
      <c r="N22" s="46">
        <v>2015</v>
      </c>
      <c r="O22" s="8">
        <v>43565</v>
      </c>
      <c r="P22" s="85">
        <v>0.9819</v>
      </c>
      <c r="Q22" s="86"/>
      <c r="R22" s="83">
        <f>IF(P22="","",T22*M22*LOOKUP(RIGHT($D$2,3),定数!$A$6:$A$13,定数!$B$6:$B$13))</f>
        <v>7380.2576495184976</v>
      </c>
      <c r="S22" s="83"/>
      <c r="T22" s="84">
        <f t="shared" si="5"/>
        <v>147.00000000000045</v>
      </c>
      <c r="U22" s="84"/>
      <c r="V22" s="22">
        <f t="shared" si="2"/>
        <v>6</v>
      </c>
      <c r="W22">
        <f t="shared" si="3"/>
        <v>0</v>
      </c>
      <c r="X22" s="41">
        <f t="shared" si="6"/>
        <v>123841.05806448235</v>
      </c>
      <c r="Y22" s="42">
        <f t="shared" si="7"/>
        <v>0</v>
      </c>
    </row>
    <row r="23" spans="2:25" x14ac:dyDescent="0.15">
      <c r="B23" s="35">
        <v>15</v>
      </c>
      <c r="C23" s="81">
        <f t="shared" si="0"/>
        <v>131221.31571400084</v>
      </c>
      <c r="D23" s="81"/>
      <c r="E23" s="46">
        <v>2015</v>
      </c>
      <c r="F23" s="8">
        <v>43568</v>
      </c>
      <c r="G23" s="46" t="s">
        <v>4</v>
      </c>
      <c r="H23" s="85">
        <v>0.98140000000000005</v>
      </c>
      <c r="I23" s="86"/>
      <c r="J23" s="46">
        <v>35</v>
      </c>
      <c r="K23" s="87">
        <f t="shared" si="1"/>
        <v>3936.6394714200251</v>
      </c>
      <c r="L23" s="88"/>
      <c r="M23" s="6">
        <f>IF(J23="","",(K23/J23)/LOOKUP(RIGHT($D$2,3),定数!$A$6:$A$13,定数!$B$6:$B$13))</f>
        <v>1.0225037588103962</v>
      </c>
      <c r="N23" s="46">
        <v>2015</v>
      </c>
      <c r="O23" s="8">
        <v>43568</v>
      </c>
      <c r="P23" s="85">
        <v>0.97770000000000001</v>
      </c>
      <c r="Q23" s="86"/>
      <c r="R23" s="83">
        <f>IF(P23="","",T23*M23*LOOKUP(RIGHT($D$2,3),定数!$A$6:$A$13,定数!$B$6:$B$13))</f>
        <v>-4161.5902983583537</v>
      </c>
      <c r="S23" s="83"/>
      <c r="T23" s="84">
        <f t="shared" si="5"/>
        <v>-37.000000000000369</v>
      </c>
      <c r="U23" s="84"/>
      <c r="V23" t="str">
        <f t="shared" ref="V23:W74" si="8">IF(S23&lt;&gt;"",IF(S23&lt;0,1+V22,0),"")</f>
        <v/>
      </c>
      <c r="W23">
        <f t="shared" si="3"/>
        <v>1</v>
      </c>
      <c r="X23" s="41">
        <f t="shared" si="6"/>
        <v>131221.31571400084</v>
      </c>
      <c r="Y23" s="42">
        <f t="shared" si="7"/>
        <v>0</v>
      </c>
    </row>
    <row r="24" spans="2:25" x14ac:dyDescent="0.15">
      <c r="B24" s="35">
        <v>16</v>
      </c>
      <c r="C24" s="81">
        <f t="shared" si="0"/>
        <v>127059.72541564249</v>
      </c>
      <c r="D24" s="81"/>
      <c r="E24" s="46">
        <v>2015</v>
      </c>
      <c r="F24" s="8">
        <v>43759</v>
      </c>
      <c r="G24" s="46" t="s">
        <v>4</v>
      </c>
      <c r="H24" s="85">
        <v>0.96099999999999997</v>
      </c>
      <c r="I24" s="86"/>
      <c r="J24" s="46">
        <v>82</v>
      </c>
      <c r="K24" s="87">
        <f t="shared" si="1"/>
        <v>3811.7917624692745</v>
      </c>
      <c r="L24" s="88"/>
      <c r="M24" s="6">
        <f>IF(J24="","",(K24/J24)/LOOKUP(RIGHT($D$2,3),定数!$A$6:$A$13,定数!$B$6:$B$13))</f>
        <v>0.42259332178151604</v>
      </c>
      <c r="N24" s="46">
        <v>2015</v>
      </c>
      <c r="O24" s="8">
        <v>43761</v>
      </c>
      <c r="P24" s="85">
        <v>0.97729999999999995</v>
      </c>
      <c r="Q24" s="86"/>
      <c r="R24" s="83">
        <f>IF(P24="","",T24*M24*LOOKUP(RIGHT($D$2,3),定数!$A$6:$A$13,定数!$B$6:$B$13))</f>
        <v>7577.0982595425739</v>
      </c>
      <c r="S24" s="83"/>
      <c r="T24" s="84">
        <f t="shared" si="5"/>
        <v>162.9999999999998</v>
      </c>
      <c r="U24" s="84"/>
      <c r="V24" t="str">
        <f t="shared" si="8"/>
        <v/>
      </c>
      <c r="W24">
        <f t="shared" si="3"/>
        <v>0</v>
      </c>
      <c r="X24" s="41">
        <f t="shared" si="6"/>
        <v>131221.31571400084</v>
      </c>
      <c r="Y24" s="42">
        <f t="shared" si="7"/>
        <v>3.1714285714286028E-2</v>
      </c>
    </row>
    <row r="25" spans="2:25" x14ac:dyDescent="0.15">
      <c r="B25" s="35">
        <v>17</v>
      </c>
      <c r="C25" s="81">
        <f t="shared" si="0"/>
        <v>134636.82367518506</v>
      </c>
      <c r="D25" s="81"/>
      <c r="E25" s="46">
        <v>2015</v>
      </c>
      <c r="F25" s="8">
        <v>43773</v>
      </c>
      <c r="G25" s="46" t="s">
        <v>4</v>
      </c>
      <c r="H25" s="85">
        <v>0.995</v>
      </c>
      <c r="I25" s="86"/>
      <c r="J25" s="46">
        <v>66</v>
      </c>
      <c r="K25" s="87">
        <f t="shared" si="1"/>
        <v>4039.1047102555517</v>
      </c>
      <c r="L25" s="88"/>
      <c r="M25" s="6">
        <f>IF(J25="","",(K25/J25)/LOOKUP(RIGHT($D$2,3),定数!$A$6:$A$13,定数!$B$6:$B$13))</f>
        <v>0.55635051105448374</v>
      </c>
      <c r="N25" s="46">
        <v>2015</v>
      </c>
      <c r="O25" s="8">
        <v>43779</v>
      </c>
      <c r="P25" s="85">
        <v>1.0081</v>
      </c>
      <c r="Q25" s="86"/>
      <c r="R25" s="83">
        <f>IF(P25="","",T25*M25*LOOKUP(RIGHT($D$2,3),定数!$A$6:$A$13,定数!$B$6:$B$13))</f>
        <v>8017.0108642951109</v>
      </c>
      <c r="S25" s="83"/>
      <c r="T25" s="84">
        <f t="shared" si="5"/>
        <v>131</v>
      </c>
      <c r="U25" s="84"/>
      <c r="V25" t="str">
        <f t="shared" si="8"/>
        <v/>
      </c>
      <c r="W25">
        <f t="shared" si="3"/>
        <v>0</v>
      </c>
      <c r="X25" s="41">
        <f t="shared" si="6"/>
        <v>134636.82367518506</v>
      </c>
      <c r="Y25" s="42">
        <f t="shared" si="7"/>
        <v>0</v>
      </c>
    </row>
    <row r="26" spans="2:25" x14ac:dyDescent="0.15">
      <c r="B26" s="35">
        <v>18</v>
      </c>
      <c r="C26" s="81">
        <f t="shared" si="0"/>
        <v>142653.83453948019</v>
      </c>
      <c r="D26" s="81"/>
      <c r="E26" s="46">
        <v>2015</v>
      </c>
      <c r="F26" s="8">
        <v>43775</v>
      </c>
      <c r="G26" s="46" t="s">
        <v>4</v>
      </c>
      <c r="H26" s="85">
        <v>1.0065</v>
      </c>
      <c r="I26" s="86"/>
      <c r="J26" s="46">
        <v>121</v>
      </c>
      <c r="K26" s="87">
        <f t="shared" si="1"/>
        <v>4279.6150361844057</v>
      </c>
      <c r="L26" s="88"/>
      <c r="M26" s="6">
        <f>IF(J26="","",(K26/J26)/LOOKUP(RIGHT($D$2,3),定数!$A$6:$A$13,定数!$B$6:$B$13))</f>
        <v>0.32153381188462848</v>
      </c>
      <c r="N26" s="46">
        <v>2015</v>
      </c>
      <c r="O26" s="8">
        <v>43796</v>
      </c>
      <c r="P26" s="85">
        <v>1.0306</v>
      </c>
      <c r="Q26" s="86"/>
      <c r="R26" s="83">
        <f>IF(P26="","",T26*M26*LOOKUP(RIGHT($D$2,3),定数!$A$6:$A$13,定数!$B$6:$B$13))</f>
        <v>8523.8613530615057</v>
      </c>
      <c r="S26" s="83"/>
      <c r="T26" s="84">
        <f t="shared" si="5"/>
        <v>241.00000000000011</v>
      </c>
      <c r="U26" s="84"/>
      <c r="V26" t="str">
        <f t="shared" si="8"/>
        <v/>
      </c>
      <c r="W26">
        <f t="shared" si="3"/>
        <v>0</v>
      </c>
      <c r="X26" s="41">
        <f t="shared" si="6"/>
        <v>142653.83453948019</v>
      </c>
      <c r="Y26" s="42">
        <f t="shared" si="7"/>
        <v>0</v>
      </c>
    </row>
    <row r="27" spans="2:25" x14ac:dyDescent="0.15">
      <c r="B27" s="35">
        <v>19</v>
      </c>
      <c r="C27" s="81">
        <f t="shared" si="0"/>
        <v>151177.6958925417</v>
      </c>
      <c r="D27" s="81"/>
      <c r="E27" s="46">
        <v>2015</v>
      </c>
      <c r="F27" s="8">
        <v>43779</v>
      </c>
      <c r="G27" s="46" t="s">
        <v>4</v>
      </c>
      <c r="H27" s="85">
        <v>1.0083</v>
      </c>
      <c r="I27" s="86"/>
      <c r="J27" s="46">
        <v>63</v>
      </c>
      <c r="K27" s="87">
        <f t="shared" si="1"/>
        <v>4535.330876776251</v>
      </c>
      <c r="L27" s="88"/>
      <c r="M27" s="6">
        <f>IF(J27="","",(K27/J27)/LOOKUP(RIGHT($D$2,3),定数!$A$6:$A$13,定数!$B$6:$B$13))</f>
        <v>0.65444889996771294</v>
      </c>
      <c r="N27" s="46">
        <v>2015</v>
      </c>
      <c r="O27" s="8">
        <v>43781</v>
      </c>
      <c r="P27" s="85">
        <v>1.0018</v>
      </c>
      <c r="Q27" s="86"/>
      <c r="R27" s="83">
        <f>IF(P27="","",T27*M27*LOOKUP(RIGHT($D$2,3),定数!$A$6:$A$13,定数!$B$6:$B$13))</f>
        <v>-4679.3096347691117</v>
      </c>
      <c r="S27" s="83"/>
      <c r="T27" s="84">
        <f t="shared" si="5"/>
        <v>-64.999999999999503</v>
      </c>
      <c r="U27" s="84"/>
      <c r="V27" t="str">
        <f t="shared" si="8"/>
        <v/>
      </c>
      <c r="W27">
        <f t="shared" si="3"/>
        <v>1</v>
      </c>
      <c r="X27" s="41">
        <f t="shared" si="6"/>
        <v>151177.6958925417</v>
      </c>
      <c r="Y27" s="42">
        <f t="shared" si="7"/>
        <v>0</v>
      </c>
    </row>
    <row r="28" spans="2:25" x14ac:dyDescent="0.15">
      <c r="B28" s="35">
        <v>20</v>
      </c>
      <c r="C28" s="81">
        <f t="shared" si="0"/>
        <v>146498.3862577726</v>
      </c>
      <c r="D28" s="81"/>
      <c r="E28" s="46">
        <v>2015</v>
      </c>
      <c r="F28" s="8">
        <v>43787</v>
      </c>
      <c r="G28" s="46" t="s">
        <v>4</v>
      </c>
      <c r="H28" s="85">
        <v>1.0168999999999999</v>
      </c>
      <c r="I28" s="86"/>
      <c r="J28" s="46">
        <v>41</v>
      </c>
      <c r="K28" s="87">
        <f t="shared" si="1"/>
        <v>4394.9515877331778</v>
      </c>
      <c r="L28" s="88"/>
      <c r="M28" s="6">
        <f>IF(J28="","",(K28/J28)/LOOKUP(RIGHT($D$2,3),定数!$A$6:$A$13,定数!$B$6:$B$13))</f>
        <v>0.97449037422021678</v>
      </c>
      <c r="N28" s="46">
        <v>2015</v>
      </c>
      <c r="O28" s="8">
        <v>43789</v>
      </c>
      <c r="P28" s="85">
        <v>1.0125999999999999</v>
      </c>
      <c r="Q28" s="86"/>
      <c r="R28" s="83">
        <f>IF(P28="","",T28*M28*LOOKUP(RIGHT($D$2,3),定数!$A$6:$A$13,定数!$B$6:$B$13))</f>
        <v>-4609.3394700615927</v>
      </c>
      <c r="S28" s="83"/>
      <c r="T28" s="84">
        <f t="shared" si="5"/>
        <v>-42.999999999999702</v>
      </c>
      <c r="U28" s="84"/>
      <c r="V28" t="str">
        <f t="shared" si="8"/>
        <v/>
      </c>
      <c r="W28">
        <f t="shared" si="3"/>
        <v>2</v>
      </c>
      <c r="X28" s="41">
        <f t="shared" si="6"/>
        <v>151177.6958925417</v>
      </c>
      <c r="Y28" s="42">
        <f t="shared" si="7"/>
        <v>3.095238095238062E-2</v>
      </c>
    </row>
    <row r="29" spans="2:25" x14ac:dyDescent="0.15">
      <c r="B29" s="35">
        <v>21</v>
      </c>
      <c r="C29" s="81">
        <f t="shared" si="0"/>
        <v>141889.04678771101</v>
      </c>
      <c r="D29" s="81"/>
      <c r="E29" s="46">
        <v>2015</v>
      </c>
      <c r="F29" s="8">
        <v>43813</v>
      </c>
      <c r="G29" s="46" t="s">
        <v>3</v>
      </c>
      <c r="H29" s="82">
        <v>0.98009999999999997</v>
      </c>
      <c r="I29" s="82"/>
      <c r="J29" s="46">
        <v>69</v>
      </c>
      <c r="K29" s="87">
        <f t="shared" si="1"/>
        <v>4256.6714036313297</v>
      </c>
      <c r="L29" s="88"/>
      <c r="M29" s="6">
        <f>IF(J29="","",(K29/J29)/LOOKUP(RIGHT($D$2,3),定数!$A$6:$A$13,定数!$B$6:$B$13))</f>
        <v>0.56082627188818568</v>
      </c>
      <c r="N29" s="46">
        <v>2015</v>
      </c>
      <c r="O29" s="8">
        <v>43814</v>
      </c>
      <c r="P29" s="82">
        <v>0.98719999999999997</v>
      </c>
      <c r="Q29" s="82"/>
      <c r="R29" s="83">
        <f>IF(P29="","",T29*M29*LOOKUP(RIGHT($D$2,3),定数!$A$6:$A$13,定数!$B$6:$B$13))</f>
        <v>-4380.0531834467274</v>
      </c>
      <c r="S29" s="83"/>
      <c r="T29" s="84">
        <f t="shared" si="5"/>
        <v>-70.999999999999957</v>
      </c>
      <c r="U29" s="84"/>
      <c r="V29" t="str">
        <f t="shared" si="8"/>
        <v/>
      </c>
      <c r="W29">
        <f t="shared" si="3"/>
        <v>3</v>
      </c>
      <c r="X29" s="41">
        <f t="shared" si="6"/>
        <v>151177.6958925417</v>
      </c>
      <c r="Y29" s="42">
        <f t="shared" si="7"/>
        <v>6.1441927990707912E-2</v>
      </c>
    </row>
    <row r="30" spans="2:25" x14ac:dyDescent="0.15">
      <c r="B30" s="35">
        <v>22</v>
      </c>
      <c r="C30" s="81">
        <f t="shared" si="0"/>
        <v>137508.99360426428</v>
      </c>
      <c r="D30" s="81"/>
      <c r="E30" s="46">
        <v>2016</v>
      </c>
      <c r="F30" s="8">
        <v>43469</v>
      </c>
      <c r="G30" s="46" t="s">
        <v>4</v>
      </c>
      <c r="H30" s="82">
        <v>1.0026999999999999</v>
      </c>
      <c r="I30" s="82"/>
      <c r="J30" s="46">
        <v>103</v>
      </c>
      <c r="K30" s="87">
        <f t="shared" si="1"/>
        <v>4125.2698081279286</v>
      </c>
      <c r="L30" s="88"/>
      <c r="M30" s="6">
        <f>IF(J30="","",(K30/J30)/LOOKUP(RIGHT($D$2,3),定数!$A$6:$A$13,定数!$B$6:$B$13))</f>
        <v>0.36410148350643673</v>
      </c>
      <c r="N30" s="46">
        <v>2016</v>
      </c>
      <c r="O30" s="8">
        <v>43473</v>
      </c>
      <c r="P30" s="82">
        <v>0.99219999999999997</v>
      </c>
      <c r="Q30" s="82"/>
      <c r="R30" s="83">
        <f>IF(P30="","",T30*M30*LOOKUP(RIGHT($D$2,3),定数!$A$6:$A$13,定数!$B$6:$B$13))</f>
        <v>-4205.3721344993264</v>
      </c>
      <c r="S30" s="83"/>
      <c r="T30" s="84">
        <f t="shared" si="5"/>
        <v>-104.99999999999955</v>
      </c>
      <c r="U30" s="84"/>
      <c r="V30" t="str">
        <f t="shared" si="8"/>
        <v/>
      </c>
      <c r="W30">
        <f t="shared" si="3"/>
        <v>4</v>
      </c>
      <c r="X30" s="41">
        <f t="shared" si="6"/>
        <v>151177.6958925417</v>
      </c>
      <c r="Y30" s="42">
        <f t="shared" si="7"/>
        <v>9.0414807604907832E-2</v>
      </c>
    </row>
    <row r="31" spans="2:25" x14ac:dyDescent="0.15">
      <c r="B31" s="35">
        <v>23</v>
      </c>
      <c r="C31" s="81">
        <f t="shared" si="0"/>
        <v>133303.62146976494</v>
      </c>
      <c r="D31" s="81"/>
      <c r="E31" s="46">
        <v>2016</v>
      </c>
      <c r="F31" s="8">
        <v>43477</v>
      </c>
      <c r="G31" s="46" t="s">
        <v>4</v>
      </c>
      <c r="H31" s="82">
        <v>1.0045999999999999</v>
      </c>
      <c r="I31" s="82"/>
      <c r="J31" s="46">
        <v>50</v>
      </c>
      <c r="K31" s="87">
        <f t="shared" si="1"/>
        <v>3999.108644092948</v>
      </c>
      <c r="L31" s="88"/>
      <c r="M31" s="6">
        <f>IF(J31="","",(K31/J31)/LOOKUP(RIGHT($D$2,3),定数!$A$6:$A$13,定数!$B$6:$B$13))</f>
        <v>0.72711066256235413</v>
      </c>
      <c r="N31" s="46">
        <v>2016</v>
      </c>
      <c r="O31" s="8">
        <v>43480</v>
      </c>
      <c r="P31" s="82">
        <v>0.99939999999999996</v>
      </c>
      <c r="Q31" s="82"/>
      <c r="R31" s="83">
        <f>IF(P31="","",T31*M31*LOOKUP(RIGHT($D$2,3),定数!$A$6:$A$13,定数!$B$6:$B$13))</f>
        <v>-4159.0729898566515</v>
      </c>
      <c r="S31" s="83"/>
      <c r="T31" s="84">
        <f t="shared" si="5"/>
        <v>-51.999999999999822</v>
      </c>
      <c r="U31" s="84"/>
      <c r="V31" t="str">
        <f t="shared" si="8"/>
        <v/>
      </c>
      <c r="W31">
        <f t="shared" si="3"/>
        <v>5</v>
      </c>
      <c r="X31" s="41">
        <f t="shared" si="6"/>
        <v>151177.6958925417</v>
      </c>
      <c r="Y31" s="42">
        <f t="shared" si="7"/>
        <v>0.11823221882864121</v>
      </c>
    </row>
    <row r="32" spans="2:25" x14ac:dyDescent="0.15">
      <c r="B32" s="35">
        <v>24</v>
      </c>
      <c r="C32" s="81">
        <f t="shared" si="0"/>
        <v>129144.54847990829</v>
      </c>
      <c r="D32" s="81"/>
      <c r="E32" s="46">
        <v>2016</v>
      </c>
      <c r="F32" s="8">
        <v>43601</v>
      </c>
      <c r="G32" s="46" t="s">
        <v>4</v>
      </c>
      <c r="H32" s="85">
        <v>0.97819999999999996</v>
      </c>
      <c r="I32" s="86"/>
      <c r="J32" s="46">
        <v>34</v>
      </c>
      <c r="K32" s="87">
        <f t="shared" si="1"/>
        <v>3874.3364543972484</v>
      </c>
      <c r="L32" s="88"/>
      <c r="M32" s="6">
        <f>IF(J32="","",(K32/J32)/LOOKUP(RIGHT($D$2,3),定数!$A$6:$A$13,定数!$B$6:$B$13))</f>
        <v>1.0359188380741307</v>
      </c>
      <c r="N32" s="46">
        <v>2016</v>
      </c>
      <c r="O32" s="8">
        <v>43604</v>
      </c>
      <c r="P32" s="85">
        <v>0.98509999999999998</v>
      </c>
      <c r="Q32" s="86"/>
      <c r="R32" s="83">
        <f>IF(P32="","",T32*M32*LOOKUP(RIGHT($D$2,3),定数!$A$6:$A$13,定数!$B$6:$B$13))</f>
        <v>7862.623980982672</v>
      </c>
      <c r="S32" s="83"/>
      <c r="T32" s="84">
        <f t="shared" si="5"/>
        <v>69.000000000000171</v>
      </c>
      <c r="U32" s="84"/>
      <c r="V32" t="str">
        <f t="shared" si="8"/>
        <v/>
      </c>
      <c r="W32">
        <f t="shared" si="3"/>
        <v>0</v>
      </c>
      <c r="X32" s="41">
        <f t="shared" si="6"/>
        <v>151177.6958925417</v>
      </c>
      <c r="Y32" s="42">
        <f t="shared" si="7"/>
        <v>0.1457433736011875</v>
      </c>
    </row>
    <row r="33" spans="2:25" x14ac:dyDescent="0.15">
      <c r="B33" s="35">
        <v>25</v>
      </c>
      <c r="C33" s="81">
        <f t="shared" si="0"/>
        <v>137007.17246089096</v>
      </c>
      <c r="D33" s="81"/>
      <c r="E33" s="46">
        <v>2016</v>
      </c>
      <c r="F33" s="8">
        <v>43603</v>
      </c>
      <c r="G33" s="46" t="s">
        <v>4</v>
      </c>
      <c r="H33" s="85">
        <v>0.98080000000000001</v>
      </c>
      <c r="I33" s="86"/>
      <c r="J33" s="46">
        <v>57</v>
      </c>
      <c r="K33" s="87">
        <f t="shared" si="1"/>
        <v>4110.2151738267285</v>
      </c>
      <c r="L33" s="88"/>
      <c r="M33" s="6">
        <f>IF(J33="","",(K33/J33)/LOOKUP(RIGHT($D$2,3),定数!$A$6:$A$13,定数!$B$6:$B$13))</f>
        <v>0.65553671033919125</v>
      </c>
      <c r="N33" s="46">
        <v>2016</v>
      </c>
      <c r="O33" s="8">
        <v>43605</v>
      </c>
      <c r="P33" s="85">
        <v>0.99219999999999997</v>
      </c>
      <c r="Q33" s="86"/>
      <c r="R33" s="83">
        <f>IF(P33="","",T33*M33*LOOKUP(RIGHT($D$2,3),定数!$A$6:$A$13,定数!$B$6:$B$13))</f>
        <v>8220.4303476534351</v>
      </c>
      <c r="S33" s="83"/>
      <c r="T33" s="84">
        <f t="shared" si="5"/>
        <v>113.99999999999966</v>
      </c>
      <c r="U33" s="84"/>
      <c r="V33" t="str">
        <f t="shared" si="8"/>
        <v/>
      </c>
      <c r="W33">
        <f t="shared" si="3"/>
        <v>0</v>
      </c>
      <c r="X33" s="41">
        <f t="shared" si="6"/>
        <v>151177.6958925417</v>
      </c>
      <c r="Y33" s="42">
        <f t="shared" si="7"/>
        <v>9.3734220170436089E-2</v>
      </c>
    </row>
    <row r="34" spans="2:25" x14ac:dyDescent="0.15">
      <c r="B34" s="35">
        <v>26</v>
      </c>
      <c r="C34" s="81">
        <f t="shared" si="0"/>
        <v>145227.60280854438</v>
      </c>
      <c r="D34" s="81"/>
      <c r="E34" s="46">
        <v>2016</v>
      </c>
      <c r="F34" s="8">
        <v>43643</v>
      </c>
      <c r="G34" s="46" t="s">
        <v>4</v>
      </c>
      <c r="H34" s="82">
        <v>0.9778</v>
      </c>
      <c r="I34" s="82"/>
      <c r="J34" s="46">
        <v>45</v>
      </c>
      <c r="K34" s="87">
        <f t="shared" si="1"/>
        <v>4356.8280842563317</v>
      </c>
      <c r="L34" s="88"/>
      <c r="M34" s="6">
        <f>IF(J34="","",(K34/J34)/LOOKUP(RIGHT($D$2,3),定数!$A$6:$A$13,定数!$B$6:$B$13))</f>
        <v>0.88016728974875391</v>
      </c>
      <c r="N34" s="46">
        <v>2016</v>
      </c>
      <c r="O34" s="8">
        <v>43647</v>
      </c>
      <c r="P34" s="82">
        <v>0.97309999999999997</v>
      </c>
      <c r="Q34" s="82"/>
      <c r="R34" s="83">
        <f>IF(P34="","",T34*M34*LOOKUP(RIGHT($D$2,3),定数!$A$6:$A$13,定数!$B$6:$B$13))</f>
        <v>-4550.4648880010946</v>
      </c>
      <c r="S34" s="83"/>
      <c r="T34" s="84">
        <f t="shared" si="5"/>
        <v>-47.000000000000377</v>
      </c>
      <c r="U34" s="84"/>
      <c r="V34" t="str">
        <f t="shared" si="8"/>
        <v/>
      </c>
      <c r="W34">
        <f t="shared" si="3"/>
        <v>1</v>
      </c>
      <c r="X34" s="41">
        <f t="shared" si="6"/>
        <v>151177.6958925417</v>
      </c>
      <c r="Y34" s="42">
        <f t="shared" si="7"/>
        <v>3.9358273380662556E-2</v>
      </c>
    </row>
    <row r="35" spans="2:25" x14ac:dyDescent="0.15">
      <c r="B35" s="35">
        <v>27</v>
      </c>
      <c r="C35" s="81">
        <f t="shared" si="0"/>
        <v>140677.13792054329</v>
      </c>
      <c r="D35" s="81"/>
      <c r="E35" s="46">
        <v>2016</v>
      </c>
      <c r="F35" s="8">
        <v>43770</v>
      </c>
      <c r="G35" s="46" t="s">
        <v>3</v>
      </c>
      <c r="H35" s="82">
        <v>0.9869</v>
      </c>
      <c r="I35" s="82"/>
      <c r="J35" s="46">
        <v>27</v>
      </c>
      <c r="K35" s="87">
        <f t="shared" si="1"/>
        <v>4220.3141376162985</v>
      </c>
      <c r="L35" s="88"/>
      <c r="M35" s="6">
        <f>IF(J35="","",(K35/J35)/LOOKUP(RIGHT($D$2,3),定数!$A$6:$A$13,定数!$B$6:$B$13))</f>
        <v>1.4209811911165988</v>
      </c>
      <c r="N35" s="46">
        <v>2016</v>
      </c>
      <c r="O35" s="8">
        <v>43770</v>
      </c>
      <c r="P35" s="82">
        <v>0.98150000000000004</v>
      </c>
      <c r="Q35" s="82"/>
      <c r="R35" s="83">
        <f>IF(P35="","",T35*M35*LOOKUP(RIGHT($D$2,3),定数!$A$6:$A$13,定数!$B$6:$B$13))</f>
        <v>8440.6282752325351</v>
      </c>
      <c r="S35" s="83"/>
      <c r="T35" s="84">
        <f t="shared" si="5"/>
        <v>53.999999999999602</v>
      </c>
      <c r="U35" s="84"/>
      <c r="V35" t="str">
        <f t="shared" si="8"/>
        <v/>
      </c>
      <c r="W35">
        <f t="shared" si="3"/>
        <v>0</v>
      </c>
      <c r="X35" s="41">
        <f t="shared" si="6"/>
        <v>151177.6958925417</v>
      </c>
      <c r="Y35" s="42">
        <f t="shared" si="7"/>
        <v>6.9458380814735321E-2</v>
      </c>
    </row>
    <row r="36" spans="2:25" x14ac:dyDescent="0.15">
      <c r="B36" s="35">
        <v>28</v>
      </c>
      <c r="C36" s="81">
        <f t="shared" si="0"/>
        <v>149117.76619577582</v>
      </c>
      <c r="D36" s="81"/>
      <c r="E36" s="46">
        <v>2016</v>
      </c>
      <c r="F36" s="8">
        <v>43784</v>
      </c>
      <c r="G36" s="46" t="s">
        <v>4</v>
      </c>
      <c r="H36" s="82">
        <v>1.002</v>
      </c>
      <c r="I36" s="82"/>
      <c r="J36" s="46">
        <v>70</v>
      </c>
      <c r="K36" s="87">
        <f t="shared" si="1"/>
        <v>4473.5329858732748</v>
      </c>
      <c r="L36" s="88"/>
      <c r="M36" s="6">
        <f>IF(J36="","",(K36/J36)/LOOKUP(RIGHT($D$2,3),定数!$A$6:$A$13,定数!$B$6:$B$13))</f>
        <v>0.58097830985367205</v>
      </c>
      <c r="N36" s="46">
        <v>2016</v>
      </c>
      <c r="O36" s="8">
        <v>43799</v>
      </c>
      <c r="P36" s="82">
        <v>1.0159</v>
      </c>
      <c r="Q36" s="82"/>
      <c r="R36" s="83">
        <f>IF(P36="","",T36*M36*LOOKUP(RIGHT($D$2,3),定数!$A$6:$A$13,定数!$B$6:$B$13))</f>
        <v>8883.1583576626617</v>
      </c>
      <c r="S36" s="83"/>
      <c r="T36" s="84">
        <f t="shared" si="5"/>
        <v>139.00000000000023</v>
      </c>
      <c r="U36" s="84"/>
      <c r="V36" t="str">
        <f t="shared" si="8"/>
        <v/>
      </c>
      <c r="W36">
        <f t="shared" si="3"/>
        <v>0</v>
      </c>
      <c r="X36" s="41">
        <f t="shared" si="6"/>
        <v>151177.6958925417</v>
      </c>
      <c r="Y36" s="42">
        <f t="shared" si="7"/>
        <v>1.3625883663619831E-2</v>
      </c>
    </row>
    <row r="37" spans="2:25" x14ac:dyDescent="0.15">
      <c r="B37" s="35">
        <v>29</v>
      </c>
      <c r="C37" s="81">
        <f t="shared" si="0"/>
        <v>158000.9245534385</v>
      </c>
      <c r="D37" s="81"/>
      <c r="E37" s="46">
        <v>2016</v>
      </c>
      <c r="F37" s="8">
        <v>43785</v>
      </c>
      <c r="G37" s="46" t="s">
        <v>4</v>
      </c>
      <c r="H37" s="82">
        <v>1.0029999999999999</v>
      </c>
      <c r="I37" s="82"/>
      <c r="J37" s="46">
        <v>46</v>
      </c>
      <c r="K37" s="87">
        <f t="shared" si="1"/>
        <v>4740.0277366031551</v>
      </c>
      <c r="L37" s="88"/>
      <c r="M37" s="6">
        <f>IF(J37="","",(K37/J37)/LOOKUP(RIGHT($D$2,3),定数!$A$6:$A$13,定数!$B$6:$B$13))</f>
        <v>0.93676437482275787</v>
      </c>
      <c r="N37" s="46">
        <v>2016</v>
      </c>
      <c r="O37" s="8">
        <v>43787</v>
      </c>
      <c r="P37" s="82">
        <v>1.0122</v>
      </c>
      <c r="Q37" s="82"/>
      <c r="R37" s="83">
        <f>IF(P37="","",T37*M37*LOOKUP(RIGHT($D$2,3),定数!$A$6:$A$13,定数!$B$6:$B$13))</f>
        <v>9480.0554732064102</v>
      </c>
      <c r="S37" s="83"/>
      <c r="T37" s="84">
        <f t="shared" si="5"/>
        <v>92.000000000000966</v>
      </c>
      <c r="U37" s="84"/>
      <c r="V37" t="str">
        <f t="shared" si="8"/>
        <v/>
      </c>
      <c r="W37">
        <f t="shared" si="3"/>
        <v>0</v>
      </c>
      <c r="X37" s="41">
        <f t="shared" si="6"/>
        <v>158000.9245534385</v>
      </c>
      <c r="Y37" s="42">
        <f t="shared" si="7"/>
        <v>0</v>
      </c>
    </row>
    <row r="38" spans="2:25" x14ac:dyDescent="0.15">
      <c r="B38" s="35">
        <v>30</v>
      </c>
      <c r="C38" s="81">
        <f t="shared" si="0"/>
        <v>167480.98002664492</v>
      </c>
      <c r="D38" s="81"/>
      <c r="E38" s="46">
        <v>2017</v>
      </c>
      <c r="F38" s="8">
        <v>43694</v>
      </c>
      <c r="G38" s="46" t="s">
        <v>3</v>
      </c>
      <c r="H38" s="82">
        <v>0.96179999999999999</v>
      </c>
      <c r="I38" s="82"/>
      <c r="J38" s="46">
        <v>77</v>
      </c>
      <c r="K38" s="87">
        <f t="shared" si="1"/>
        <v>5024.4294007993476</v>
      </c>
      <c r="L38" s="88"/>
      <c r="M38" s="6">
        <f>IF(J38="","",(K38/J38)/LOOKUP(RIGHT($D$2,3),定数!$A$6:$A$13,定数!$B$6:$B$13))</f>
        <v>0.59320299891373651</v>
      </c>
      <c r="N38" s="46">
        <v>2017</v>
      </c>
      <c r="O38" s="8">
        <v>43706</v>
      </c>
      <c r="P38" s="82">
        <v>0.94650000000000001</v>
      </c>
      <c r="Q38" s="82"/>
      <c r="R38" s="83">
        <f>IF(P38="","",T38*M38*LOOKUP(RIGHT($D$2,3),定数!$A$6:$A$13,定数!$B$6:$B$13))</f>
        <v>9983.6064717181725</v>
      </c>
      <c r="S38" s="83"/>
      <c r="T38" s="84">
        <f t="shared" si="5"/>
        <v>152.9999999999998</v>
      </c>
      <c r="U38" s="84"/>
      <c r="V38" t="str">
        <f t="shared" si="8"/>
        <v/>
      </c>
      <c r="W38">
        <f t="shared" si="3"/>
        <v>0</v>
      </c>
      <c r="X38" s="41">
        <f t="shared" si="6"/>
        <v>167480.98002664492</v>
      </c>
      <c r="Y38" s="42">
        <f t="shared" si="7"/>
        <v>0</v>
      </c>
    </row>
    <row r="39" spans="2:25" x14ac:dyDescent="0.15">
      <c r="B39" s="35">
        <v>31</v>
      </c>
      <c r="C39" s="81">
        <f t="shared" si="0"/>
        <v>177464.58649836309</v>
      </c>
      <c r="D39" s="81"/>
      <c r="E39" s="46">
        <v>2017</v>
      </c>
      <c r="F39" s="8">
        <v>43712</v>
      </c>
      <c r="G39" s="46" t="s">
        <v>3</v>
      </c>
      <c r="H39" s="82">
        <v>0.95520000000000005</v>
      </c>
      <c r="I39" s="82"/>
      <c r="J39" s="46">
        <v>58</v>
      </c>
      <c r="K39" s="87">
        <f t="shared" si="1"/>
        <v>5323.9375949508922</v>
      </c>
      <c r="L39" s="88"/>
      <c r="M39" s="6">
        <f>IF(J39="","",(K39/J39)/LOOKUP(RIGHT($D$2,3),定数!$A$6:$A$13,定数!$B$6:$B$13))</f>
        <v>0.83447297726503</v>
      </c>
      <c r="N39" s="46">
        <v>2017</v>
      </c>
      <c r="O39" s="8">
        <v>43713</v>
      </c>
      <c r="P39" s="82">
        <v>0.96120000000000005</v>
      </c>
      <c r="Q39" s="82"/>
      <c r="R39" s="83">
        <f>IF(P39="","",T39*M39*LOOKUP(RIGHT($D$2,3),定数!$A$6:$A$13,定数!$B$6:$B$13))</f>
        <v>-5507.5216499492026</v>
      </c>
      <c r="S39" s="83"/>
      <c r="T39" s="84">
        <f t="shared" si="5"/>
        <v>-60.000000000000057</v>
      </c>
      <c r="U39" s="84"/>
      <c r="V39" t="str">
        <f t="shared" si="8"/>
        <v/>
      </c>
      <c r="W39">
        <f t="shared" si="3"/>
        <v>1</v>
      </c>
      <c r="X39" s="41">
        <f t="shared" si="6"/>
        <v>177464.58649836309</v>
      </c>
      <c r="Y39" s="42">
        <f t="shared" si="7"/>
        <v>0</v>
      </c>
    </row>
    <row r="40" spans="2:25" x14ac:dyDescent="0.15">
      <c r="B40" s="35">
        <v>32</v>
      </c>
      <c r="C40" s="81">
        <f t="shared" si="0"/>
        <v>171957.06484841389</v>
      </c>
      <c r="D40" s="81"/>
      <c r="E40" s="46">
        <v>2017</v>
      </c>
      <c r="F40" s="8">
        <v>43715</v>
      </c>
      <c r="G40" s="46" t="s">
        <v>3</v>
      </c>
      <c r="H40" s="82">
        <v>0.95130000000000003</v>
      </c>
      <c r="I40" s="82"/>
      <c r="J40" s="46">
        <v>53</v>
      </c>
      <c r="K40" s="87">
        <f t="shared" si="1"/>
        <v>5158.7119454524163</v>
      </c>
      <c r="L40" s="88"/>
      <c r="M40" s="6">
        <f>IF(J40="","",(K40/J40)/LOOKUP(RIGHT($D$2,3),定数!$A$6:$A$13,定数!$B$6:$B$13))</f>
        <v>0.88485625136405088</v>
      </c>
      <c r="N40" s="46">
        <v>2017</v>
      </c>
      <c r="O40" s="8">
        <v>43720</v>
      </c>
      <c r="P40" s="82">
        <v>0.95689999999999997</v>
      </c>
      <c r="Q40" s="82"/>
      <c r="R40" s="83">
        <f>IF(P40="","",T40*M40*LOOKUP(RIGHT($D$2,3),定数!$A$6:$A$13,定数!$B$6:$B$13))</f>
        <v>-5450.7145084024933</v>
      </c>
      <c r="S40" s="83"/>
      <c r="T40" s="84">
        <f t="shared" si="5"/>
        <v>-55.999999999999382</v>
      </c>
      <c r="U40" s="84"/>
      <c r="V40" t="str">
        <f t="shared" si="8"/>
        <v/>
      </c>
      <c r="W40">
        <f t="shared" si="3"/>
        <v>2</v>
      </c>
      <c r="X40" s="41">
        <f t="shared" si="6"/>
        <v>177464.58649836309</v>
      </c>
      <c r="Y40" s="42">
        <f t="shared" si="7"/>
        <v>3.1034482758620641E-2</v>
      </c>
    </row>
    <row r="41" spans="2:25" x14ac:dyDescent="0.15">
      <c r="B41" s="35">
        <v>33</v>
      </c>
      <c r="C41" s="81">
        <f t="shared" si="0"/>
        <v>166506.35034001141</v>
      </c>
      <c r="D41" s="81"/>
      <c r="E41" s="46">
        <v>2017</v>
      </c>
      <c r="F41" s="8">
        <v>43826</v>
      </c>
      <c r="G41" s="46" t="s">
        <v>3</v>
      </c>
      <c r="H41" s="82">
        <v>0.98619999999999997</v>
      </c>
      <c r="I41" s="82"/>
      <c r="J41" s="46">
        <v>36</v>
      </c>
      <c r="K41" s="87">
        <f t="shared" si="1"/>
        <v>4995.190510200342</v>
      </c>
      <c r="L41" s="88"/>
      <c r="M41" s="6">
        <f>IF(J41="","",(K41/J41)/LOOKUP(RIGHT($D$2,3),定数!$A$6:$A$13,定数!$B$6:$B$13))</f>
        <v>1.2614117450000863</v>
      </c>
      <c r="N41" s="46">
        <v>2017</v>
      </c>
      <c r="O41" s="8">
        <v>43827</v>
      </c>
      <c r="P41" s="82">
        <v>0.97899999999999998</v>
      </c>
      <c r="Q41" s="82"/>
      <c r="R41" s="83">
        <f>IF(P41="","",T41*M41*LOOKUP(RIGHT($D$2,3),定数!$A$6:$A$13,定数!$B$6:$B$13))</f>
        <v>9990.3810204006622</v>
      </c>
      <c r="S41" s="83"/>
      <c r="T41" s="84">
        <f t="shared" si="5"/>
        <v>71.999999999999844</v>
      </c>
      <c r="U41" s="84"/>
      <c r="V41" t="str">
        <f t="shared" si="8"/>
        <v/>
      </c>
      <c r="W41">
        <f t="shared" si="3"/>
        <v>0</v>
      </c>
      <c r="X41" s="41">
        <f t="shared" si="6"/>
        <v>177464.58649836309</v>
      </c>
      <c r="Y41" s="42">
        <f t="shared" si="7"/>
        <v>6.1748861418347012E-2</v>
      </c>
    </row>
    <row r="42" spans="2:25" x14ac:dyDescent="0.15">
      <c r="B42" s="35">
        <v>34</v>
      </c>
      <c r="C42" s="81">
        <f t="shared" si="0"/>
        <v>176496.73136041209</v>
      </c>
      <c r="D42" s="81"/>
      <c r="E42" s="46">
        <v>2018</v>
      </c>
      <c r="F42" s="8">
        <v>43476</v>
      </c>
      <c r="G42" s="46" t="s">
        <v>3</v>
      </c>
      <c r="H42" s="82">
        <v>0.97489999999999999</v>
      </c>
      <c r="I42" s="82"/>
      <c r="J42" s="46">
        <v>64</v>
      </c>
      <c r="K42" s="87">
        <f t="shared" si="1"/>
        <v>5294.9019408123622</v>
      </c>
      <c r="L42" s="88"/>
      <c r="M42" s="6">
        <f>IF(J42="","",(K42/J42)/LOOKUP(RIGHT($D$2,3),定数!$A$6:$A$13,定数!$B$6:$B$13))</f>
        <v>0.75211675295630143</v>
      </c>
      <c r="N42" s="46">
        <v>2018</v>
      </c>
      <c r="O42" s="8">
        <v>43480</v>
      </c>
      <c r="P42" s="82">
        <v>0.96209999999999996</v>
      </c>
      <c r="Q42" s="82"/>
      <c r="R42" s="83">
        <f>IF(P42="","",T42*M42*LOOKUP(RIGHT($D$2,3),定数!$A$6:$A$13,定数!$B$6:$B$13))</f>
        <v>10589.803881624752</v>
      </c>
      <c r="S42" s="83"/>
      <c r="T42" s="84">
        <f t="shared" si="5"/>
        <v>128.00000000000034</v>
      </c>
      <c r="U42" s="84"/>
      <c r="V42" t="str">
        <f t="shared" si="8"/>
        <v/>
      </c>
      <c r="W42">
        <f t="shared" si="3"/>
        <v>0</v>
      </c>
      <c r="X42" s="41">
        <f t="shared" si="6"/>
        <v>177464.58649836309</v>
      </c>
      <c r="Y42" s="42">
        <f t="shared" si="7"/>
        <v>5.453793103447846E-3</v>
      </c>
    </row>
    <row r="43" spans="2:25" x14ac:dyDescent="0.15">
      <c r="B43" s="35">
        <v>35</v>
      </c>
      <c r="C43" s="81">
        <f t="shared" si="0"/>
        <v>187086.53524203683</v>
      </c>
      <c r="D43" s="81"/>
      <c r="E43" s="46">
        <v>2018</v>
      </c>
      <c r="F43" s="8">
        <v>43477</v>
      </c>
      <c r="G43" s="46" t="s">
        <v>3</v>
      </c>
      <c r="H43" s="82">
        <v>0.97040000000000004</v>
      </c>
      <c r="I43" s="82"/>
      <c r="J43" s="46">
        <v>63</v>
      </c>
      <c r="K43" s="87">
        <f t="shared" si="1"/>
        <v>5612.5960572611048</v>
      </c>
      <c r="L43" s="88"/>
      <c r="M43" s="6">
        <f>IF(J43="","",(K43/J43)/LOOKUP(RIGHT($D$2,3),定数!$A$6:$A$13,定数!$B$6:$B$13))</f>
        <v>0.80989842096119846</v>
      </c>
      <c r="N43" s="46">
        <v>2018</v>
      </c>
      <c r="O43" s="8">
        <v>43482</v>
      </c>
      <c r="P43" s="82">
        <v>0.95779999999999998</v>
      </c>
      <c r="Q43" s="82"/>
      <c r="R43" s="83">
        <f>IF(P43="","",T43*M43*LOOKUP(RIGHT($D$2,3),定数!$A$6:$A$13,定数!$B$6:$B$13))</f>
        <v>11225.192114522259</v>
      </c>
      <c r="S43" s="83"/>
      <c r="T43" s="84">
        <f t="shared" si="5"/>
        <v>126.00000000000055</v>
      </c>
      <c r="U43" s="84"/>
      <c r="V43" t="str">
        <f t="shared" si="8"/>
        <v/>
      </c>
      <c r="W43">
        <f t="shared" si="3"/>
        <v>0</v>
      </c>
      <c r="X43" s="41">
        <f t="shared" si="6"/>
        <v>187086.53524203683</v>
      </c>
      <c r="Y43" s="42">
        <f t="shared" si="7"/>
        <v>0</v>
      </c>
    </row>
    <row r="44" spans="2:25" x14ac:dyDescent="0.15">
      <c r="B44" s="35">
        <v>36</v>
      </c>
      <c r="C44" s="81">
        <f t="shared" si="0"/>
        <v>198311.72735655907</v>
      </c>
      <c r="D44" s="81"/>
      <c r="E44" s="46">
        <v>2018</v>
      </c>
      <c r="F44" s="8">
        <v>43581</v>
      </c>
      <c r="G44" s="46" t="s">
        <v>4</v>
      </c>
      <c r="H44" s="82">
        <v>0.98870000000000002</v>
      </c>
      <c r="I44" s="82"/>
      <c r="J44" s="46">
        <v>70</v>
      </c>
      <c r="K44" s="87">
        <f t="shared" si="1"/>
        <v>5949.3518206967719</v>
      </c>
      <c r="L44" s="88"/>
      <c r="M44" s="6">
        <f>IF(J44="","",(K44/J44)/LOOKUP(RIGHT($D$2,3),定数!$A$6:$A$13,定数!$B$6:$B$13))</f>
        <v>0.77264309359698335</v>
      </c>
      <c r="N44" s="46">
        <v>2018</v>
      </c>
      <c r="O44" s="8">
        <v>43592</v>
      </c>
      <c r="P44" s="82">
        <v>1.0025999999999999</v>
      </c>
      <c r="Q44" s="82"/>
      <c r="R44" s="83">
        <f>IF(P44="","",T44*M44*LOOKUP(RIGHT($D$2,3),定数!$A$6:$A$13,定数!$B$6:$B$13))</f>
        <v>11813.712901097801</v>
      </c>
      <c r="S44" s="83"/>
      <c r="T44" s="84">
        <f t="shared" si="5"/>
        <v>138.99999999999912</v>
      </c>
      <c r="U44" s="84"/>
      <c r="V44" t="str">
        <f t="shared" si="8"/>
        <v/>
      </c>
      <c r="W44">
        <f t="shared" si="3"/>
        <v>0</v>
      </c>
      <c r="X44" s="41">
        <f t="shared" si="6"/>
        <v>198311.72735655907</v>
      </c>
      <c r="Y44" s="42">
        <f t="shared" si="7"/>
        <v>0</v>
      </c>
    </row>
    <row r="45" spans="2:25" x14ac:dyDescent="0.15">
      <c r="B45" s="35">
        <v>37</v>
      </c>
      <c r="C45" s="81">
        <f t="shared" si="0"/>
        <v>210125.44025765688</v>
      </c>
      <c r="D45" s="81"/>
      <c r="E45" s="46">
        <v>2018</v>
      </c>
      <c r="F45" s="8">
        <v>43737</v>
      </c>
      <c r="G45" s="46" t="s">
        <v>4</v>
      </c>
      <c r="H45" s="82">
        <v>0.98180000000000001</v>
      </c>
      <c r="I45" s="82"/>
      <c r="J45" s="46">
        <v>66</v>
      </c>
      <c r="K45" s="87">
        <f t="shared" si="1"/>
        <v>6303.7632077297067</v>
      </c>
      <c r="L45" s="88"/>
      <c r="M45" s="6">
        <f>IF(J45="","",(K45/J45)/LOOKUP(RIGHT($D$2,3),定数!$A$6:$A$13,定数!$B$6:$B$13))</f>
        <v>0.86828694321345823</v>
      </c>
      <c r="N45" s="46">
        <v>2018</v>
      </c>
      <c r="O45" s="8">
        <v>43743</v>
      </c>
      <c r="P45" s="82">
        <v>0.995</v>
      </c>
      <c r="Q45" s="82"/>
      <c r="R45" s="83">
        <f>IF(P45="","",T45*M45*LOOKUP(RIGHT($D$2,3),定数!$A$6:$A$13,定数!$B$6:$B$13))</f>
        <v>12607.526415459402</v>
      </c>
      <c r="S45" s="83"/>
      <c r="T45" s="84">
        <f t="shared" si="5"/>
        <v>131.99999999999989</v>
      </c>
      <c r="U45" s="84"/>
      <c r="V45" t="str">
        <f t="shared" si="8"/>
        <v/>
      </c>
      <c r="W45">
        <f t="shared" si="3"/>
        <v>0</v>
      </c>
      <c r="X45" s="41">
        <f t="shared" si="6"/>
        <v>210125.44025765688</v>
      </c>
      <c r="Y45" s="42">
        <f t="shared" si="7"/>
        <v>0</v>
      </c>
    </row>
    <row r="46" spans="2:25" x14ac:dyDescent="0.15">
      <c r="B46" s="35">
        <v>38</v>
      </c>
      <c r="C46" s="81">
        <f t="shared" si="0"/>
        <v>222732.96667311629</v>
      </c>
      <c r="D46" s="81"/>
      <c r="E46" s="46">
        <v>2018</v>
      </c>
      <c r="F46" s="8">
        <v>43741</v>
      </c>
      <c r="G46" s="46" t="s">
        <v>4</v>
      </c>
      <c r="H46" s="82">
        <v>0.98650000000000004</v>
      </c>
      <c r="I46" s="82"/>
      <c r="J46" s="46">
        <v>30</v>
      </c>
      <c r="K46" s="87">
        <f t="shared" si="1"/>
        <v>6681.9890001934882</v>
      </c>
      <c r="L46" s="88"/>
      <c r="M46" s="6">
        <f>IF(J46="","",(K46/J46)/LOOKUP(RIGHT($D$2,3),定数!$A$6:$A$13,定数!$B$6:$B$13))</f>
        <v>2.0248451515737842</v>
      </c>
      <c r="N46" s="46">
        <v>2018</v>
      </c>
      <c r="O46" s="8">
        <v>43742</v>
      </c>
      <c r="P46" s="82">
        <v>0.99250000000000005</v>
      </c>
      <c r="Q46" s="82"/>
      <c r="R46" s="83">
        <f>IF(P46="","",T46*M46*LOOKUP(RIGHT($D$2,3),定数!$A$6:$A$13,定数!$B$6:$B$13))</f>
        <v>13363.978000386987</v>
      </c>
      <c r="S46" s="83"/>
      <c r="T46" s="84">
        <f t="shared" si="5"/>
        <v>60.000000000000057</v>
      </c>
      <c r="U46" s="84"/>
      <c r="V46" t="str">
        <f t="shared" si="8"/>
        <v/>
      </c>
      <c r="W46">
        <f t="shared" si="3"/>
        <v>0</v>
      </c>
      <c r="X46" s="41">
        <f t="shared" si="6"/>
        <v>222732.96667311629</v>
      </c>
      <c r="Y46" s="42">
        <f t="shared" si="7"/>
        <v>0</v>
      </c>
    </row>
    <row r="47" spans="2:25" x14ac:dyDescent="0.15">
      <c r="B47" s="35">
        <v>39</v>
      </c>
      <c r="C47" s="81">
        <f t="shared" si="0"/>
        <v>236096.94467350328</v>
      </c>
      <c r="D47" s="81"/>
      <c r="E47" s="46">
        <v>2019</v>
      </c>
      <c r="F47" s="8">
        <v>43474</v>
      </c>
      <c r="G47" s="46" t="s">
        <v>3</v>
      </c>
      <c r="H47" s="82">
        <v>0.97889999999999999</v>
      </c>
      <c r="I47" s="82"/>
      <c r="J47" s="46">
        <v>25</v>
      </c>
      <c r="K47" s="87">
        <f t="shared" si="1"/>
        <v>7082.9083402050983</v>
      </c>
      <c r="L47" s="88"/>
      <c r="M47" s="6">
        <f>IF(J47="","",(K47/J47)/LOOKUP(RIGHT($D$2,3),定数!$A$6:$A$13,定数!$B$6:$B$13))</f>
        <v>2.5756030328018538</v>
      </c>
      <c r="N47" s="46">
        <v>2019</v>
      </c>
      <c r="O47" s="8">
        <v>43474</v>
      </c>
      <c r="P47" s="82">
        <v>0.97399999999999998</v>
      </c>
      <c r="Q47" s="82"/>
      <c r="R47" s="83">
        <f>IF(P47="","",T47*M47*LOOKUP(RIGHT($D$2,3),定数!$A$6:$A$13,定数!$B$6:$B$13))</f>
        <v>13882.500346802037</v>
      </c>
      <c r="S47" s="83"/>
      <c r="T47" s="84">
        <f t="shared" si="5"/>
        <v>49.000000000000156</v>
      </c>
      <c r="U47" s="84"/>
      <c r="V47" t="str">
        <f t="shared" si="8"/>
        <v/>
      </c>
      <c r="W47">
        <f t="shared" si="3"/>
        <v>0</v>
      </c>
      <c r="X47" s="41">
        <f t="shared" si="6"/>
        <v>236096.94467350328</v>
      </c>
      <c r="Y47" s="42">
        <f t="shared" si="7"/>
        <v>0</v>
      </c>
    </row>
    <row r="48" spans="2:25" x14ac:dyDescent="0.15">
      <c r="B48" s="35">
        <v>40</v>
      </c>
      <c r="C48" s="81">
        <f t="shared" si="0"/>
        <v>249979.44502030531</v>
      </c>
      <c r="D48" s="81"/>
      <c r="E48" s="46">
        <v>2019</v>
      </c>
      <c r="F48" s="8">
        <v>43502</v>
      </c>
      <c r="G48" s="46" t="s">
        <v>4</v>
      </c>
      <c r="H48" s="82">
        <v>1.0013000000000001</v>
      </c>
      <c r="I48" s="82"/>
      <c r="J48" s="46">
        <v>27</v>
      </c>
      <c r="K48" s="87">
        <f t="shared" si="1"/>
        <v>7499.3833506091587</v>
      </c>
      <c r="L48" s="88"/>
      <c r="M48" s="6">
        <f>IF(J48="","",(K48/J48)/LOOKUP(RIGHT($D$2,3),定数!$A$6:$A$13,定数!$B$6:$B$13))</f>
        <v>2.5250448991950027</v>
      </c>
      <c r="N48" s="46">
        <v>2019</v>
      </c>
      <c r="O48" s="8">
        <v>43507</v>
      </c>
      <c r="P48" s="82">
        <v>1.0065999999999999</v>
      </c>
      <c r="Q48" s="82"/>
      <c r="R48" s="83">
        <f>IF(P48="","",T48*M48*LOOKUP(RIGHT($D$2,3),定数!$A$6:$A$13,定数!$B$6:$B$13))</f>
        <v>14721.011762306478</v>
      </c>
      <c r="S48" s="83"/>
      <c r="T48" s="84">
        <f t="shared" si="5"/>
        <v>52.999999999998607</v>
      </c>
      <c r="U48" s="84"/>
      <c r="V48" t="str">
        <f t="shared" si="8"/>
        <v/>
      </c>
      <c r="W48">
        <f t="shared" si="3"/>
        <v>0</v>
      </c>
      <c r="X48" s="41">
        <f t="shared" si="6"/>
        <v>249979.44502030531</v>
      </c>
      <c r="Y48" s="42">
        <f t="shared" si="7"/>
        <v>0</v>
      </c>
    </row>
    <row r="49" spans="2:25" x14ac:dyDescent="0.15">
      <c r="B49" s="35">
        <v>41</v>
      </c>
      <c r="C49" s="81">
        <f t="shared" si="0"/>
        <v>264700.45678261179</v>
      </c>
      <c r="D49" s="81"/>
      <c r="E49" s="46">
        <v>2019</v>
      </c>
      <c r="F49" s="8">
        <v>43502</v>
      </c>
      <c r="G49" s="46" t="s">
        <v>4</v>
      </c>
      <c r="H49" s="82">
        <v>1.0016</v>
      </c>
      <c r="I49" s="82"/>
      <c r="J49" s="46">
        <v>20</v>
      </c>
      <c r="K49" s="87">
        <f t="shared" si="1"/>
        <v>7941.0137034783529</v>
      </c>
      <c r="L49" s="88"/>
      <c r="M49" s="6">
        <f>IF(J49="","",(K49/J49)/LOOKUP(RIGHT($D$2,3),定数!$A$6:$A$13,定数!$B$6:$B$13))</f>
        <v>3.6095516833992516</v>
      </c>
      <c r="N49" s="46">
        <v>2019</v>
      </c>
      <c r="O49" s="8">
        <v>43507</v>
      </c>
      <c r="P49" s="82">
        <v>1.0055000000000001</v>
      </c>
      <c r="Q49" s="82"/>
      <c r="R49" s="83">
        <f>IF(P49="","",T49*M49*LOOKUP(RIGHT($D$2,3),定数!$A$6:$A$13,定数!$B$6:$B$13))</f>
        <v>15484.976721782845</v>
      </c>
      <c r="S49" s="83"/>
      <c r="T49" s="84">
        <f t="shared" si="5"/>
        <v>39.000000000000142</v>
      </c>
      <c r="U49" s="84"/>
      <c r="V49" t="str">
        <f t="shared" si="8"/>
        <v/>
      </c>
      <c r="W49">
        <f t="shared" si="3"/>
        <v>0</v>
      </c>
      <c r="X49" s="41">
        <f t="shared" si="6"/>
        <v>264700.45678261179</v>
      </c>
      <c r="Y49" s="42">
        <f t="shared" si="7"/>
        <v>0</v>
      </c>
    </row>
    <row r="50" spans="2:25" x14ac:dyDescent="0.15">
      <c r="B50" s="35">
        <v>42</v>
      </c>
      <c r="C50" s="81">
        <f t="shared" si="0"/>
        <v>280185.4335043946</v>
      </c>
      <c r="D50" s="81"/>
      <c r="E50" s="46">
        <v>2019</v>
      </c>
      <c r="F50" s="8">
        <v>43544</v>
      </c>
      <c r="G50" s="46" t="s">
        <v>3</v>
      </c>
      <c r="H50" s="82">
        <v>0.99760000000000004</v>
      </c>
      <c r="I50" s="82"/>
      <c r="J50" s="46">
        <v>31</v>
      </c>
      <c r="K50" s="87">
        <f t="shared" si="1"/>
        <v>8405.5630051318385</v>
      </c>
      <c r="L50" s="88"/>
      <c r="M50" s="6">
        <f>IF(J50="","",(K50/J50)/LOOKUP(RIGHT($D$2,3),定数!$A$6:$A$13,定数!$B$6:$B$13))</f>
        <v>2.464974488308457</v>
      </c>
      <c r="N50" s="46">
        <v>2019</v>
      </c>
      <c r="O50" s="8">
        <v>43545</v>
      </c>
      <c r="P50" s="82">
        <v>0.99150000000000005</v>
      </c>
      <c r="Q50" s="82"/>
      <c r="R50" s="83">
        <f>IF(P50="","",T50*M50*LOOKUP(RIGHT($D$2,3),定数!$A$6:$A$13,定数!$B$6:$B$13))</f>
        <v>16539.97881654973</v>
      </c>
      <c r="S50" s="83"/>
      <c r="T50" s="84">
        <f t="shared" si="5"/>
        <v>60.999999999999943</v>
      </c>
      <c r="U50" s="84"/>
      <c r="V50" t="str">
        <f t="shared" si="8"/>
        <v/>
      </c>
      <c r="W50">
        <f t="shared" si="3"/>
        <v>0</v>
      </c>
      <c r="X50" s="41">
        <f t="shared" si="6"/>
        <v>280185.4335043946</v>
      </c>
      <c r="Y50" s="42">
        <f t="shared" si="7"/>
        <v>0</v>
      </c>
    </row>
    <row r="51" spans="2:25" x14ac:dyDescent="0.15">
      <c r="B51" s="35">
        <v>43</v>
      </c>
      <c r="C51" s="81">
        <f t="shared" si="0"/>
        <v>296725.41232094436</v>
      </c>
      <c r="D51" s="81"/>
      <c r="E51" s="46">
        <v>2019</v>
      </c>
      <c r="F51" s="8">
        <v>43608</v>
      </c>
      <c r="G51" s="46" t="s">
        <v>3</v>
      </c>
      <c r="H51" s="82">
        <v>1.0065999999999999</v>
      </c>
      <c r="I51" s="82"/>
      <c r="J51" s="46">
        <v>29</v>
      </c>
      <c r="K51" s="87">
        <f t="shared" si="1"/>
        <v>8901.7623696283299</v>
      </c>
      <c r="L51" s="88"/>
      <c r="M51" s="6">
        <f>IF(J51="","",(K51/J51)/LOOKUP(RIGHT($D$2,3),定数!$A$6:$A$13,定数!$B$6:$B$13))</f>
        <v>2.7905211190057462</v>
      </c>
      <c r="N51" s="46">
        <v>2019</v>
      </c>
      <c r="O51" s="8">
        <v>43609</v>
      </c>
      <c r="P51" s="82">
        <v>1.0007999999999999</v>
      </c>
      <c r="Q51" s="82"/>
      <c r="R51" s="83">
        <f>IF(P51="","",T51*M51*LOOKUP(RIGHT($D$2,3),定数!$A$6:$A$13,定数!$B$6:$B$13))</f>
        <v>17803.524739256743</v>
      </c>
      <c r="S51" s="83"/>
      <c r="T51" s="84">
        <f t="shared" si="5"/>
        <v>58.00000000000027</v>
      </c>
      <c r="U51" s="84"/>
      <c r="V51" t="str">
        <f t="shared" si="8"/>
        <v/>
      </c>
      <c r="W51">
        <f t="shared" si="3"/>
        <v>0</v>
      </c>
      <c r="X51" s="41">
        <f t="shared" si="6"/>
        <v>296725.41232094436</v>
      </c>
      <c r="Y51" s="42">
        <f t="shared" si="7"/>
        <v>0</v>
      </c>
    </row>
    <row r="52" spans="2:25" x14ac:dyDescent="0.15">
      <c r="B52" s="35">
        <v>44</v>
      </c>
      <c r="C52" s="81">
        <f t="shared" si="0"/>
        <v>314528.93706020113</v>
      </c>
      <c r="D52" s="81"/>
      <c r="E52" s="46"/>
      <c r="F52" s="8"/>
      <c r="G52" s="46"/>
      <c r="H52" s="82"/>
      <c r="I52" s="82"/>
      <c r="J52" s="46"/>
      <c r="K52" s="87" t="str">
        <f t="shared" si="1"/>
        <v/>
      </c>
      <c r="L52" s="88"/>
      <c r="M52" s="6" t="str">
        <f>IF(J52="","",(K52/J52)/LOOKUP(RIGHT($D$2,3),定数!$A$6:$A$13,定数!$B$6:$B$13))</f>
        <v/>
      </c>
      <c r="N52" s="46"/>
      <c r="O52" s="8"/>
      <c r="P52" s="82"/>
      <c r="Q52" s="82"/>
      <c r="R52" s="83" t="str">
        <f>IF(P52="","",T52*M52*LOOKUP(RIGHT($D$2,3),定数!$A$6:$A$13,定数!$B$6:$B$13))</f>
        <v/>
      </c>
      <c r="S52" s="83"/>
      <c r="T52" s="84" t="str">
        <f t="shared" si="5"/>
        <v/>
      </c>
      <c r="U52" s="84"/>
      <c r="V52" t="str">
        <f t="shared" si="8"/>
        <v/>
      </c>
      <c r="W52" t="str">
        <f t="shared" si="3"/>
        <v/>
      </c>
      <c r="X52" s="41">
        <f t="shared" si="6"/>
        <v>314528.93706020113</v>
      </c>
      <c r="Y52" s="42">
        <f t="shared" si="7"/>
        <v>0</v>
      </c>
    </row>
    <row r="53" spans="2:25" x14ac:dyDescent="0.15">
      <c r="B53" s="35">
        <v>45</v>
      </c>
      <c r="C53" s="81" t="str">
        <f t="shared" si="0"/>
        <v/>
      </c>
      <c r="D53" s="81"/>
      <c r="E53" s="46"/>
      <c r="F53" s="8"/>
      <c r="G53" s="46"/>
      <c r="H53" s="85"/>
      <c r="I53" s="86"/>
      <c r="J53" s="46"/>
      <c r="K53" s="87" t="str">
        <f t="shared" si="1"/>
        <v/>
      </c>
      <c r="L53" s="88"/>
      <c r="M53" s="6" t="str">
        <f>IF(J53="","",(K53/J53)/LOOKUP(RIGHT($D$2,3),定数!$A$6:$A$13,定数!$B$6:$B$13))</f>
        <v/>
      </c>
      <c r="N53" s="46"/>
      <c r="O53" s="8"/>
      <c r="P53" s="85"/>
      <c r="Q53" s="86"/>
      <c r="R53" s="83" t="str">
        <f>IF(P53="","",T53*M53*LOOKUP(RIGHT($D$2,3),定数!$A$6:$A$13,定数!$B$6:$B$13))</f>
        <v/>
      </c>
      <c r="S53" s="83"/>
      <c r="T53" s="84" t="str">
        <f t="shared" si="5"/>
        <v/>
      </c>
      <c r="U53" s="84"/>
      <c r="V53" t="str">
        <f t="shared" si="8"/>
        <v/>
      </c>
      <c r="W53" t="str">
        <f t="shared" si="3"/>
        <v/>
      </c>
      <c r="X53" s="41" t="str">
        <f t="shared" si="6"/>
        <v/>
      </c>
      <c r="Y53" s="42" t="str">
        <f t="shared" si="7"/>
        <v/>
      </c>
    </row>
    <row r="54" spans="2:25" x14ac:dyDescent="0.15">
      <c r="B54" s="35">
        <v>46</v>
      </c>
      <c r="C54" s="81" t="str">
        <f t="shared" si="0"/>
        <v/>
      </c>
      <c r="D54" s="81"/>
      <c r="E54" s="46"/>
      <c r="F54" s="8"/>
      <c r="G54" s="46"/>
      <c r="H54" s="85"/>
      <c r="I54" s="86"/>
      <c r="J54" s="46"/>
      <c r="K54" s="87" t="str">
        <f t="shared" si="1"/>
        <v/>
      </c>
      <c r="L54" s="88"/>
      <c r="M54" s="6" t="str">
        <f>IF(J54="","",(K54/J54)/LOOKUP(RIGHT($D$2,3),定数!$A$6:$A$13,定数!$B$6:$B$13))</f>
        <v/>
      </c>
      <c r="N54" s="46"/>
      <c r="O54" s="8"/>
      <c r="P54" s="85"/>
      <c r="Q54" s="86"/>
      <c r="R54" s="83" t="str">
        <f>IF(P54="","",T54*M54*LOOKUP(RIGHT($D$2,3),定数!$A$6:$A$13,定数!$B$6:$B$13))</f>
        <v/>
      </c>
      <c r="S54" s="83"/>
      <c r="T54" s="84" t="str">
        <f t="shared" si="5"/>
        <v/>
      </c>
      <c r="U54" s="84"/>
      <c r="V54" t="str">
        <f t="shared" si="8"/>
        <v/>
      </c>
      <c r="W54" t="str">
        <f t="shared" si="3"/>
        <v/>
      </c>
      <c r="X54" s="41" t="str">
        <f t="shared" si="6"/>
        <v/>
      </c>
      <c r="Y54" s="42" t="str">
        <f t="shared" si="7"/>
        <v/>
      </c>
    </row>
    <row r="55" spans="2:25" x14ac:dyDescent="0.15">
      <c r="B55" s="35">
        <v>47</v>
      </c>
      <c r="C55" s="81" t="str">
        <f t="shared" si="0"/>
        <v/>
      </c>
      <c r="D55" s="81"/>
      <c r="E55" s="46"/>
      <c r="F55" s="8"/>
      <c r="G55" s="46"/>
      <c r="H55" s="85"/>
      <c r="I55" s="86"/>
      <c r="J55" s="46"/>
      <c r="K55" s="87" t="str">
        <f t="shared" si="1"/>
        <v/>
      </c>
      <c r="L55" s="88"/>
      <c r="M55" s="6" t="str">
        <f>IF(J55="","",(K55/J55)/LOOKUP(RIGHT($D$2,3),定数!$A$6:$A$13,定数!$B$6:$B$13))</f>
        <v/>
      </c>
      <c r="N55" s="46"/>
      <c r="O55" s="8"/>
      <c r="P55" s="85"/>
      <c r="Q55" s="86"/>
      <c r="R55" s="83" t="str">
        <f>IF(P55="","",T55*M55*LOOKUP(RIGHT($D$2,3),定数!$A$6:$A$13,定数!$B$6:$B$13))</f>
        <v/>
      </c>
      <c r="S55" s="83"/>
      <c r="T55" s="84" t="str">
        <f t="shared" si="5"/>
        <v/>
      </c>
      <c r="U55" s="84"/>
      <c r="V55" t="str">
        <f t="shared" si="8"/>
        <v/>
      </c>
      <c r="W55" t="str">
        <f t="shared" si="3"/>
        <v/>
      </c>
      <c r="X55" s="41" t="str">
        <f t="shared" si="6"/>
        <v/>
      </c>
      <c r="Y55" s="42" t="str">
        <f t="shared" si="7"/>
        <v/>
      </c>
    </row>
    <row r="56" spans="2:25" x14ac:dyDescent="0.15">
      <c r="B56" s="35">
        <v>48</v>
      </c>
      <c r="C56" s="81" t="str">
        <f t="shared" si="0"/>
        <v/>
      </c>
      <c r="D56" s="81"/>
      <c r="E56" s="46"/>
      <c r="F56" s="8"/>
      <c r="G56" s="46"/>
      <c r="H56" s="85"/>
      <c r="I56" s="86"/>
      <c r="J56" s="46"/>
      <c r="K56" s="87" t="str">
        <f t="shared" si="1"/>
        <v/>
      </c>
      <c r="L56" s="88"/>
      <c r="M56" s="6" t="str">
        <f>IF(J56="","",(K56/J56)/LOOKUP(RIGHT($D$2,3),定数!$A$6:$A$13,定数!$B$6:$B$13))</f>
        <v/>
      </c>
      <c r="N56" s="46"/>
      <c r="O56" s="8"/>
      <c r="P56" s="85"/>
      <c r="Q56" s="86"/>
      <c r="R56" s="83" t="str">
        <f>IF(P56="","",T56*M56*LOOKUP(RIGHT($D$2,3),定数!$A$6:$A$13,定数!$B$6:$B$13))</f>
        <v/>
      </c>
      <c r="S56" s="83"/>
      <c r="T56" s="84" t="str">
        <f t="shared" si="5"/>
        <v/>
      </c>
      <c r="U56" s="84"/>
      <c r="V56" t="str">
        <f t="shared" si="8"/>
        <v/>
      </c>
      <c r="W56" t="str">
        <f t="shared" si="3"/>
        <v/>
      </c>
      <c r="X56" s="41" t="str">
        <f t="shared" si="6"/>
        <v/>
      </c>
      <c r="Y56" s="42" t="str">
        <f t="shared" si="7"/>
        <v/>
      </c>
    </row>
    <row r="57" spans="2:25" x14ac:dyDescent="0.15">
      <c r="B57" s="35">
        <v>49</v>
      </c>
      <c r="C57" s="81" t="str">
        <f t="shared" si="0"/>
        <v/>
      </c>
      <c r="D57" s="81"/>
      <c r="E57" s="46"/>
      <c r="F57" s="8"/>
      <c r="G57" s="46"/>
      <c r="H57" s="85"/>
      <c r="I57" s="86"/>
      <c r="J57" s="46"/>
      <c r="K57" s="87" t="str">
        <f t="shared" si="1"/>
        <v/>
      </c>
      <c r="L57" s="88"/>
      <c r="M57" s="6" t="str">
        <f>IF(J57="","",(K57/J57)/LOOKUP(RIGHT($D$2,3),定数!$A$6:$A$13,定数!$B$6:$B$13))</f>
        <v/>
      </c>
      <c r="N57" s="46"/>
      <c r="O57" s="8"/>
      <c r="P57" s="85"/>
      <c r="Q57" s="86"/>
      <c r="R57" s="83" t="str">
        <f>IF(P57="","",T57*M57*LOOKUP(RIGHT($D$2,3),定数!$A$6:$A$13,定数!$B$6:$B$13))</f>
        <v/>
      </c>
      <c r="S57" s="83"/>
      <c r="T57" s="84" t="str">
        <f t="shared" si="5"/>
        <v/>
      </c>
      <c r="U57" s="84"/>
      <c r="V57" t="str">
        <f t="shared" si="8"/>
        <v/>
      </c>
      <c r="W57" t="str">
        <f t="shared" si="3"/>
        <v/>
      </c>
      <c r="X57" s="41" t="str">
        <f t="shared" si="6"/>
        <v/>
      </c>
      <c r="Y57" s="42" t="str">
        <f t="shared" si="7"/>
        <v/>
      </c>
    </row>
    <row r="58" spans="2:25" x14ac:dyDescent="0.15">
      <c r="B58" s="35">
        <v>50</v>
      </c>
      <c r="C58" s="81" t="str">
        <f t="shared" si="0"/>
        <v/>
      </c>
      <c r="D58" s="81"/>
      <c r="E58" s="46"/>
      <c r="F58" s="8"/>
      <c r="G58" s="46"/>
      <c r="H58" s="85"/>
      <c r="I58" s="86"/>
      <c r="J58" s="46"/>
      <c r="K58" s="87" t="str">
        <f t="shared" si="1"/>
        <v/>
      </c>
      <c r="L58" s="88"/>
      <c r="M58" s="6" t="str">
        <f>IF(J58="","",(K58/J58)/LOOKUP(RIGHT($D$2,3),定数!$A$6:$A$13,定数!$B$6:$B$13))</f>
        <v/>
      </c>
      <c r="N58" s="46"/>
      <c r="O58" s="8"/>
      <c r="P58" s="85"/>
      <c r="Q58" s="86"/>
      <c r="R58" s="83" t="str">
        <f>IF(P58="","",T58*M58*LOOKUP(RIGHT($D$2,3),定数!$A$6:$A$13,定数!$B$6:$B$13))</f>
        <v/>
      </c>
      <c r="S58" s="83"/>
      <c r="T58" s="84" t="str">
        <f t="shared" si="5"/>
        <v/>
      </c>
      <c r="U58" s="84"/>
      <c r="V58" t="str">
        <f t="shared" si="8"/>
        <v/>
      </c>
      <c r="W58" t="str">
        <f t="shared" si="3"/>
        <v/>
      </c>
      <c r="X58" s="41" t="str">
        <f t="shared" si="6"/>
        <v/>
      </c>
      <c r="Y58" s="42" t="str">
        <f t="shared" si="7"/>
        <v/>
      </c>
    </row>
    <row r="59" spans="2:25" x14ac:dyDescent="0.15">
      <c r="B59" s="35">
        <v>51</v>
      </c>
      <c r="C59" s="81" t="str">
        <f t="shared" si="0"/>
        <v/>
      </c>
      <c r="D59" s="81"/>
      <c r="E59" s="46"/>
      <c r="F59" s="8"/>
      <c r="G59" s="46"/>
      <c r="H59" s="85"/>
      <c r="I59" s="86"/>
      <c r="J59" s="46"/>
      <c r="K59" s="87" t="str">
        <f t="shared" si="1"/>
        <v/>
      </c>
      <c r="L59" s="88"/>
      <c r="M59" s="6" t="str">
        <f>IF(J59="","",(K59/J59)/LOOKUP(RIGHT($D$2,3),定数!$A$6:$A$13,定数!$B$6:$B$13))</f>
        <v/>
      </c>
      <c r="N59" s="46"/>
      <c r="O59" s="8"/>
      <c r="P59" s="85"/>
      <c r="Q59" s="86"/>
      <c r="R59" s="83" t="str">
        <f>IF(P59="","",T59*M59*LOOKUP(RIGHT($D$2,3),定数!$A$6:$A$13,定数!$B$6:$B$13))</f>
        <v/>
      </c>
      <c r="S59" s="83"/>
      <c r="T59" s="84" t="str">
        <f t="shared" si="5"/>
        <v/>
      </c>
      <c r="U59" s="84"/>
      <c r="V59" t="str">
        <f t="shared" si="8"/>
        <v/>
      </c>
      <c r="W59" t="str">
        <f t="shared" si="3"/>
        <v/>
      </c>
      <c r="X59" s="41" t="str">
        <f t="shared" si="6"/>
        <v/>
      </c>
      <c r="Y59" s="42" t="str">
        <f t="shared" si="7"/>
        <v/>
      </c>
    </row>
    <row r="60" spans="2:25" x14ac:dyDescent="0.15">
      <c r="B60" s="35">
        <v>52</v>
      </c>
      <c r="C60" s="81" t="str">
        <f t="shared" si="0"/>
        <v/>
      </c>
      <c r="D60" s="81"/>
      <c r="E60" s="46"/>
      <c r="F60" s="8"/>
      <c r="G60" s="46"/>
      <c r="H60" s="85"/>
      <c r="I60" s="86"/>
      <c r="J60" s="46"/>
      <c r="K60" s="87" t="str">
        <f t="shared" si="1"/>
        <v/>
      </c>
      <c r="L60" s="88"/>
      <c r="M60" s="6" t="str">
        <f>IF(J60="","",(K60/J60)/LOOKUP(RIGHT($D$2,3),定数!$A$6:$A$13,定数!$B$6:$B$13))</f>
        <v/>
      </c>
      <c r="N60" s="46"/>
      <c r="O60" s="8"/>
      <c r="P60" s="85"/>
      <c r="Q60" s="86"/>
      <c r="R60" s="83" t="str">
        <f>IF(P60="","",T60*M60*LOOKUP(RIGHT($D$2,3),定数!$A$6:$A$13,定数!$B$6:$B$13))</f>
        <v/>
      </c>
      <c r="S60" s="83"/>
      <c r="T60" s="84" t="str">
        <f t="shared" si="5"/>
        <v/>
      </c>
      <c r="U60" s="84"/>
      <c r="V60" t="str">
        <f t="shared" si="8"/>
        <v/>
      </c>
      <c r="W60" t="str">
        <f t="shared" si="3"/>
        <v/>
      </c>
      <c r="X60" s="41" t="str">
        <f t="shared" si="6"/>
        <v/>
      </c>
      <c r="Y60" s="42" t="str">
        <f t="shared" si="7"/>
        <v/>
      </c>
    </row>
    <row r="61" spans="2:25" x14ac:dyDescent="0.15">
      <c r="B61" s="35">
        <v>53</v>
      </c>
      <c r="C61" s="81" t="str">
        <f t="shared" si="0"/>
        <v/>
      </c>
      <c r="D61" s="81"/>
      <c r="E61" s="46"/>
      <c r="F61" s="8"/>
      <c r="G61" s="46"/>
      <c r="H61" s="85"/>
      <c r="I61" s="86"/>
      <c r="J61" s="46"/>
      <c r="K61" s="87" t="str">
        <f t="shared" si="1"/>
        <v/>
      </c>
      <c r="L61" s="88"/>
      <c r="M61" s="6" t="str">
        <f>IF(J61="","",(K61/J61)/LOOKUP(RIGHT($D$2,3),定数!$A$6:$A$13,定数!$B$6:$B$13))</f>
        <v/>
      </c>
      <c r="N61" s="46"/>
      <c r="O61" s="8"/>
      <c r="P61" s="85"/>
      <c r="Q61" s="86"/>
      <c r="R61" s="83" t="str">
        <f>IF(P61="","",T61*M61*LOOKUP(RIGHT($D$2,3),定数!$A$6:$A$13,定数!$B$6:$B$13))</f>
        <v/>
      </c>
      <c r="S61" s="83"/>
      <c r="T61" s="84" t="str">
        <f t="shared" si="5"/>
        <v/>
      </c>
      <c r="U61" s="84"/>
      <c r="V61" t="str">
        <f t="shared" si="8"/>
        <v/>
      </c>
      <c r="W61" t="str">
        <f t="shared" si="3"/>
        <v/>
      </c>
      <c r="X61" s="41" t="str">
        <f t="shared" si="6"/>
        <v/>
      </c>
      <c r="Y61" s="42" t="str">
        <f t="shared" si="7"/>
        <v/>
      </c>
    </row>
    <row r="62" spans="2:25" x14ac:dyDescent="0.15">
      <c r="B62" s="35">
        <v>54</v>
      </c>
      <c r="C62" s="81" t="str">
        <f t="shared" si="0"/>
        <v/>
      </c>
      <c r="D62" s="81"/>
      <c r="E62" s="45"/>
      <c r="F62" s="8"/>
      <c r="G62" s="45"/>
      <c r="H62" s="82"/>
      <c r="I62" s="82"/>
      <c r="J62" s="45"/>
      <c r="K62" s="87" t="str">
        <f t="shared" ref="K62" si="9">IF(J62="","",C62*0.03)</f>
        <v/>
      </c>
      <c r="L62" s="88"/>
      <c r="M62" s="6" t="str">
        <f>IF(J62="","",(K62/J62)/LOOKUP(RIGHT($D$2,3),定数!$A$6:$A$13,定数!$B$6:$B$13))</f>
        <v/>
      </c>
      <c r="N62" s="45"/>
      <c r="O62" s="8"/>
      <c r="P62" s="82"/>
      <c r="Q62" s="82"/>
      <c r="R62" s="83" t="str">
        <f>IF(P62="","",T62*M62*LOOKUP(RIGHT($D$2,3),定数!$A$6:$A$13,定数!$B$6:$B$13))</f>
        <v/>
      </c>
      <c r="S62" s="83"/>
      <c r="T62" s="84" t="str">
        <f t="shared" si="5"/>
        <v/>
      </c>
      <c r="U62" s="84"/>
      <c r="V62" t="str">
        <f t="shared" si="8"/>
        <v/>
      </c>
      <c r="W62" t="str">
        <f t="shared" si="3"/>
        <v/>
      </c>
      <c r="X62" s="41" t="str">
        <f t="shared" si="6"/>
        <v/>
      </c>
      <c r="Y62" s="42" t="str">
        <f t="shared" si="7"/>
        <v/>
      </c>
    </row>
    <row r="63" spans="2:25" x14ac:dyDescent="0.15">
      <c r="B63" s="35">
        <v>55</v>
      </c>
      <c r="C63" s="81" t="str">
        <f t="shared" si="0"/>
        <v/>
      </c>
      <c r="D63" s="81"/>
      <c r="E63" s="35"/>
      <c r="F63" s="8"/>
      <c r="G63" s="35"/>
      <c r="H63" s="82"/>
      <c r="I63" s="82"/>
      <c r="J63" s="35"/>
      <c r="K63" s="87" t="str">
        <f t="shared" ref="K63:K74" si="10">IF(J63="","",C63*0.03)</f>
        <v/>
      </c>
      <c r="L63" s="88"/>
      <c r="M63" s="6" t="str">
        <f>IF(J63="","",(K63/J63)/LOOKUP(RIGHT($D$2,3),定数!$A$6:$A$13,定数!$B$6:$B$13))</f>
        <v/>
      </c>
      <c r="N63" s="35"/>
      <c r="O63" s="8"/>
      <c r="P63" s="82"/>
      <c r="Q63" s="82"/>
      <c r="R63" s="83" t="str">
        <f>IF(P63="","",T63*M63*LOOKUP(RIGHT($D$2,3),定数!$A$6:$A$13,定数!$B$6:$B$13))</f>
        <v/>
      </c>
      <c r="S63" s="83"/>
      <c r="T63" s="84" t="str">
        <f t="shared" si="5"/>
        <v/>
      </c>
      <c r="U63" s="84"/>
      <c r="V63" t="str">
        <f t="shared" si="8"/>
        <v/>
      </c>
      <c r="W63" t="str">
        <f t="shared" si="3"/>
        <v/>
      </c>
      <c r="X63" s="41" t="str">
        <f t="shared" si="6"/>
        <v/>
      </c>
      <c r="Y63" s="42" t="str">
        <f t="shared" si="7"/>
        <v/>
      </c>
    </row>
    <row r="64" spans="2:25" x14ac:dyDescent="0.15">
      <c r="B64" s="35">
        <v>56</v>
      </c>
      <c r="C64" s="81" t="str">
        <f t="shared" si="0"/>
        <v/>
      </c>
      <c r="D64" s="81"/>
      <c r="E64" s="46"/>
      <c r="F64" s="8"/>
      <c r="G64" s="46"/>
      <c r="H64" s="85"/>
      <c r="I64" s="86"/>
      <c r="J64" s="46"/>
      <c r="K64" s="87" t="str">
        <f t="shared" si="10"/>
        <v/>
      </c>
      <c r="L64" s="88"/>
      <c r="M64" s="6" t="str">
        <f>IF(J64="","",(K64/J64)/LOOKUP(RIGHT($D$2,3),定数!$A$6:$A$13,定数!$B$6:$B$13))</f>
        <v/>
      </c>
      <c r="N64" s="46"/>
      <c r="O64" s="8"/>
      <c r="P64" s="85"/>
      <c r="Q64" s="86"/>
      <c r="R64" s="83" t="str">
        <f>IF(P64="","",T64*M64*LOOKUP(RIGHT($D$2,3),定数!$A$6:$A$13,定数!$B$6:$B$13))</f>
        <v/>
      </c>
      <c r="S64" s="83"/>
      <c r="T64" s="84" t="str">
        <f t="shared" si="5"/>
        <v/>
      </c>
      <c r="U64" s="84"/>
      <c r="V64" t="str">
        <f t="shared" si="8"/>
        <v/>
      </c>
      <c r="W64" t="str">
        <f t="shared" si="3"/>
        <v/>
      </c>
      <c r="X64" s="41" t="str">
        <f t="shared" si="6"/>
        <v/>
      </c>
      <c r="Y64" s="42" t="str">
        <f t="shared" si="7"/>
        <v/>
      </c>
    </row>
    <row r="65" spans="2:25" x14ac:dyDescent="0.15">
      <c r="B65" s="35">
        <v>57</v>
      </c>
      <c r="C65" s="81" t="str">
        <f t="shared" si="0"/>
        <v/>
      </c>
      <c r="D65" s="81"/>
      <c r="E65" s="46"/>
      <c r="F65" s="8"/>
      <c r="G65" s="46"/>
      <c r="H65" s="85"/>
      <c r="I65" s="86"/>
      <c r="J65" s="46"/>
      <c r="K65" s="87" t="str">
        <f t="shared" si="10"/>
        <v/>
      </c>
      <c r="L65" s="88"/>
      <c r="M65" s="6" t="str">
        <f>IF(J65="","",(K65/J65)/LOOKUP(RIGHT($D$2,3),定数!$A$6:$A$13,定数!$B$6:$B$13))</f>
        <v/>
      </c>
      <c r="N65" s="46"/>
      <c r="O65" s="8"/>
      <c r="P65" s="85"/>
      <c r="Q65" s="86"/>
      <c r="R65" s="83" t="str">
        <f>IF(P65="","",T65*M65*LOOKUP(RIGHT($D$2,3),定数!$A$6:$A$13,定数!$B$6:$B$13))</f>
        <v/>
      </c>
      <c r="S65" s="83"/>
      <c r="T65" s="84" t="str">
        <f t="shared" si="5"/>
        <v/>
      </c>
      <c r="U65" s="84"/>
      <c r="V65" t="str">
        <f t="shared" si="8"/>
        <v/>
      </c>
      <c r="W65" t="str">
        <f t="shared" si="3"/>
        <v/>
      </c>
      <c r="X65" s="41" t="str">
        <f t="shared" si="6"/>
        <v/>
      </c>
      <c r="Y65" s="42" t="str">
        <f t="shared" si="7"/>
        <v/>
      </c>
    </row>
    <row r="66" spans="2:25" x14ac:dyDescent="0.15">
      <c r="B66" s="35">
        <v>58</v>
      </c>
      <c r="C66" s="81" t="str">
        <f t="shared" si="0"/>
        <v/>
      </c>
      <c r="D66" s="81"/>
      <c r="E66" s="46"/>
      <c r="F66" s="8"/>
      <c r="G66" s="46"/>
      <c r="H66" s="85"/>
      <c r="I66" s="86"/>
      <c r="J66" s="46"/>
      <c r="K66" s="87" t="str">
        <f t="shared" si="10"/>
        <v/>
      </c>
      <c r="L66" s="88"/>
      <c r="M66" s="6" t="str">
        <f>IF(J66="","",(K66/J66)/LOOKUP(RIGHT($D$2,3),定数!$A$6:$A$13,定数!$B$6:$B$13))</f>
        <v/>
      </c>
      <c r="N66" s="46"/>
      <c r="O66" s="8"/>
      <c r="P66" s="85"/>
      <c r="Q66" s="86"/>
      <c r="R66" s="83" t="str">
        <f>IF(P66="","",T66*M66*LOOKUP(RIGHT($D$2,3),定数!$A$6:$A$13,定数!$B$6:$B$13))</f>
        <v/>
      </c>
      <c r="S66" s="83"/>
      <c r="T66" s="84" t="str">
        <f t="shared" si="5"/>
        <v/>
      </c>
      <c r="U66" s="84"/>
      <c r="V66" t="str">
        <f t="shared" si="8"/>
        <v/>
      </c>
      <c r="W66" t="str">
        <f t="shared" si="3"/>
        <v/>
      </c>
      <c r="X66" s="41" t="str">
        <f t="shared" si="6"/>
        <v/>
      </c>
      <c r="Y66" s="42" t="str">
        <f t="shared" si="7"/>
        <v/>
      </c>
    </row>
    <row r="67" spans="2:25" x14ac:dyDescent="0.15">
      <c r="B67" s="35">
        <v>59</v>
      </c>
      <c r="C67" s="81" t="str">
        <f t="shared" si="0"/>
        <v/>
      </c>
      <c r="D67" s="81"/>
      <c r="E67" s="35"/>
      <c r="F67" s="8"/>
      <c r="G67" s="35"/>
      <c r="H67" s="82"/>
      <c r="I67" s="82"/>
      <c r="J67" s="35"/>
      <c r="K67" s="87" t="str">
        <f t="shared" si="10"/>
        <v/>
      </c>
      <c r="L67" s="88"/>
      <c r="M67" s="6" t="str">
        <f>IF(J67="","",(K67/J67)/LOOKUP(RIGHT($D$2,3),定数!$A$6:$A$13,定数!$B$6:$B$13))</f>
        <v/>
      </c>
      <c r="N67" s="35"/>
      <c r="O67" s="8"/>
      <c r="P67" s="82"/>
      <c r="Q67" s="82"/>
      <c r="R67" s="83" t="str">
        <f>IF(P67="","",T67*M67*LOOKUP(RIGHT($D$2,3),定数!$A$6:$A$13,定数!$B$6:$B$13))</f>
        <v/>
      </c>
      <c r="S67" s="83"/>
      <c r="T67" s="84" t="str">
        <f t="shared" si="5"/>
        <v/>
      </c>
      <c r="U67" s="84"/>
      <c r="V67" t="str">
        <f t="shared" si="8"/>
        <v/>
      </c>
      <c r="W67" t="str">
        <f t="shared" si="3"/>
        <v/>
      </c>
      <c r="X67" s="41" t="str">
        <f t="shared" si="6"/>
        <v/>
      </c>
      <c r="Y67" s="42" t="str">
        <f t="shared" si="7"/>
        <v/>
      </c>
    </row>
    <row r="68" spans="2:25" x14ac:dyDescent="0.15">
      <c r="B68" s="35">
        <v>60</v>
      </c>
      <c r="C68" s="81" t="str">
        <f t="shared" si="0"/>
        <v/>
      </c>
      <c r="D68" s="81"/>
      <c r="E68" s="35"/>
      <c r="F68" s="8"/>
      <c r="G68" s="35"/>
      <c r="H68" s="82"/>
      <c r="I68" s="82"/>
      <c r="J68" s="35"/>
      <c r="K68" s="87" t="str">
        <f t="shared" si="10"/>
        <v/>
      </c>
      <c r="L68" s="88"/>
      <c r="M68" s="6" t="str">
        <f>IF(J68="","",(K68/J68)/LOOKUP(RIGHT($D$2,3),定数!$A$6:$A$13,定数!$B$6:$B$13))</f>
        <v/>
      </c>
      <c r="N68" s="35"/>
      <c r="O68" s="8"/>
      <c r="P68" s="82"/>
      <c r="Q68" s="82"/>
      <c r="R68" s="83" t="str">
        <f>IF(P68="","",T68*M68*LOOKUP(RIGHT($D$2,3),定数!$A$6:$A$13,定数!$B$6:$B$13))</f>
        <v/>
      </c>
      <c r="S68" s="83"/>
      <c r="T68" s="84" t="str">
        <f t="shared" si="5"/>
        <v/>
      </c>
      <c r="U68" s="84"/>
      <c r="V68" t="str">
        <f t="shared" si="8"/>
        <v/>
      </c>
      <c r="W68" t="str">
        <f t="shared" si="3"/>
        <v/>
      </c>
      <c r="X68" s="41" t="str">
        <f t="shared" si="6"/>
        <v/>
      </c>
      <c r="Y68" s="42" t="str">
        <f t="shared" si="7"/>
        <v/>
      </c>
    </row>
    <row r="69" spans="2:25" x14ac:dyDescent="0.15">
      <c r="B69" s="35">
        <v>61</v>
      </c>
      <c r="C69" s="81" t="str">
        <f t="shared" si="0"/>
        <v/>
      </c>
      <c r="D69" s="81"/>
      <c r="E69" s="35"/>
      <c r="F69" s="8"/>
      <c r="G69" s="35"/>
      <c r="H69" s="82"/>
      <c r="I69" s="82"/>
      <c r="J69" s="35"/>
      <c r="K69" s="87" t="str">
        <f t="shared" si="10"/>
        <v/>
      </c>
      <c r="L69" s="88"/>
      <c r="M69" s="6" t="str">
        <f>IF(J69="","",(K69/J69)/LOOKUP(RIGHT($D$2,3),定数!$A$6:$A$13,定数!$B$6:$B$13))</f>
        <v/>
      </c>
      <c r="N69" s="35"/>
      <c r="O69" s="8"/>
      <c r="P69" s="82"/>
      <c r="Q69" s="82"/>
      <c r="R69" s="83" t="str">
        <f>IF(P69="","",T69*M69*LOOKUP(RIGHT($D$2,3),定数!$A$6:$A$13,定数!$B$6:$B$13))</f>
        <v/>
      </c>
      <c r="S69" s="83"/>
      <c r="T69" s="84" t="str">
        <f t="shared" si="5"/>
        <v/>
      </c>
      <c r="U69" s="84"/>
      <c r="V69" t="str">
        <f t="shared" si="8"/>
        <v/>
      </c>
      <c r="W69" t="str">
        <f t="shared" si="3"/>
        <v/>
      </c>
      <c r="X69" s="41" t="str">
        <f t="shared" si="6"/>
        <v/>
      </c>
      <c r="Y69" s="42" t="str">
        <f t="shared" si="7"/>
        <v/>
      </c>
    </row>
    <row r="70" spans="2:25" x14ac:dyDescent="0.15">
      <c r="B70" s="35">
        <v>62</v>
      </c>
      <c r="C70" s="81" t="str">
        <f t="shared" si="0"/>
        <v/>
      </c>
      <c r="D70" s="81"/>
      <c r="E70" s="35"/>
      <c r="F70" s="8"/>
      <c r="G70" s="35"/>
      <c r="H70" s="82"/>
      <c r="I70" s="82"/>
      <c r="J70" s="35"/>
      <c r="K70" s="87" t="str">
        <f t="shared" si="10"/>
        <v/>
      </c>
      <c r="L70" s="88"/>
      <c r="M70" s="6" t="str">
        <f>IF(J70="","",(K70/J70)/LOOKUP(RIGHT($D$2,3),定数!$A$6:$A$13,定数!$B$6:$B$13))</f>
        <v/>
      </c>
      <c r="N70" s="35"/>
      <c r="O70" s="8"/>
      <c r="P70" s="82"/>
      <c r="Q70" s="82"/>
      <c r="R70" s="83" t="str">
        <f>IF(P70="","",T70*M70*LOOKUP(RIGHT($D$2,3),定数!$A$6:$A$13,定数!$B$6:$B$13))</f>
        <v/>
      </c>
      <c r="S70" s="83"/>
      <c r="T70" s="84" t="str">
        <f t="shared" si="5"/>
        <v/>
      </c>
      <c r="U70" s="84"/>
      <c r="V70" t="str">
        <f t="shared" si="8"/>
        <v/>
      </c>
      <c r="W70" t="str">
        <f t="shared" si="3"/>
        <v/>
      </c>
      <c r="X70" s="41" t="str">
        <f t="shared" si="6"/>
        <v/>
      </c>
      <c r="Y70" s="42" t="str">
        <f t="shared" si="7"/>
        <v/>
      </c>
    </row>
    <row r="71" spans="2:25" x14ac:dyDescent="0.15">
      <c r="B71" s="35">
        <v>63</v>
      </c>
      <c r="C71" s="81" t="str">
        <f t="shared" si="0"/>
        <v/>
      </c>
      <c r="D71" s="81"/>
      <c r="E71" s="35"/>
      <c r="F71" s="8"/>
      <c r="G71" s="35"/>
      <c r="H71" s="82"/>
      <c r="I71" s="82"/>
      <c r="J71" s="35"/>
      <c r="K71" s="87" t="str">
        <f t="shared" si="10"/>
        <v/>
      </c>
      <c r="L71" s="88"/>
      <c r="M71" s="6" t="str">
        <f>IF(J71="","",(K71/J71)/LOOKUP(RIGHT($D$2,3),定数!$A$6:$A$13,定数!$B$6:$B$13))</f>
        <v/>
      </c>
      <c r="N71" s="35"/>
      <c r="O71" s="8"/>
      <c r="P71" s="82"/>
      <c r="Q71" s="82"/>
      <c r="R71" s="83" t="str">
        <f>IF(P71="","",T71*M71*LOOKUP(RIGHT($D$2,3),定数!$A$6:$A$13,定数!$B$6:$B$13))</f>
        <v/>
      </c>
      <c r="S71" s="83"/>
      <c r="T71" s="84" t="str">
        <f t="shared" si="5"/>
        <v/>
      </c>
      <c r="U71" s="84"/>
      <c r="V71" t="str">
        <f t="shared" si="8"/>
        <v/>
      </c>
      <c r="W71" t="str">
        <f t="shared" si="3"/>
        <v/>
      </c>
      <c r="X71" s="41" t="str">
        <f t="shared" si="6"/>
        <v/>
      </c>
      <c r="Y71" s="42" t="str">
        <f t="shared" si="7"/>
        <v/>
      </c>
    </row>
    <row r="72" spans="2:25" x14ac:dyDescent="0.15">
      <c r="B72" s="35">
        <v>64</v>
      </c>
      <c r="C72" s="81" t="str">
        <f t="shared" si="0"/>
        <v/>
      </c>
      <c r="D72" s="81"/>
      <c r="E72" s="35"/>
      <c r="F72" s="8"/>
      <c r="G72" s="35"/>
      <c r="H72" s="82"/>
      <c r="I72" s="82"/>
      <c r="J72" s="35"/>
      <c r="K72" s="87" t="str">
        <f t="shared" si="10"/>
        <v/>
      </c>
      <c r="L72" s="88"/>
      <c r="M72" s="6" t="str">
        <f>IF(J72="","",(K72/J72)/LOOKUP(RIGHT($D$2,3),定数!$A$6:$A$13,定数!$B$6:$B$13))</f>
        <v/>
      </c>
      <c r="N72" s="35"/>
      <c r="O72" s="8"/>
      <c r="P72" s="82"/>
      <c r="Q72" s="82"/>
      <c r="R72" s="83" t="str">
        <f>IF(P72="","",T72*M72*LOOKUP(RIGHT($D$2,3),定数!$A$6:$A$13,定数!$B$6:$B$13))</f>
        <v/>
      </c>
      <c r="S72" s="83"/>
      <c r="T72" s="84" t="str">
        <f t="shared" si="5"/>
        <v/>
      </c>
      <c r="U72" s="84"/>
      <c r="V72" t="str">
        <f t="shared" si="8"/>
        <v/>
      </c>
      <c r="W72" t="str">
        <f t="shared" si="3"/>
        <v/>
      </c>
      <c r="X72" s="41" t="str">
        <f t="shared" si="6"/>
        <v/>
      </c>
      <c r="Y72" s="42" t="str">
        <f t="shared" si="7"/>
        <v/>
      </c>
    </row>
    <row r="73" spans="2:25" x14ac:dyDescent="0.15">
      <c r="B73" s="35">
        <v>65</v>
      </c>
      <c r="C73" s="81" t="str">
        <f t="shared" si="0"/>
        <v/>
      </c>
      <c r="D73" s="81"/>
      <c r="E73" s="35"/>
      <c r="F73" s="8"/>
      <c r="G73" s="35"/>
      <c r="H73" s="82"/>
      <c r="I73" s="82"/>
      <c r="J73" s="35"/>
      <c r="K73" s="87" t="str">
        <f t="shared" si="10"/>
        <v/>
      </c>
      <c r="L73" s="88"/>
      <c r="M73" s="6" t="str">
        <f>IF(J73="","",(K73/J73)/LOOKUP(RIGHT($D$2,3),定数!$A$6:$A$13,定数!$B$6:$B$13))</f>
        <v/>
      </c>
      <c r="N73" s="35"/>
      <c r="O73" s="8"/>
      <c r="P73" s="82"/>
      <c r="Q73" s="82"/>
      <c r="R73" s="83" t="str">
        <f>IF(P73="","",T73*M73*LOOKUP(RIGHT($D$2,3),定数!$A$6:$A$13,定数!$B$6:$B$13))</f>
        <v/>
      </c>
      <c r="S73" s="83"/>
      <c r="T73" s="84" t="str">
        <f t="shared" si="5"/>
        <v/>
      </c>
      <c r="U73" s="84"/>
      <c r="V73" t="str">
        <f t="shared" si="8"/>
        <v/>
      </c>
      <c r="W73" t="str">
        <f t="shared" si="3"/>
        <v/>
      </c>
      <c r="X73" s="41" t="str">
        <f t="shared" si="6"/>
        <v/>
      </c>
      <c r="Y73" s="42" t="str">
        <f t="shared" si="7"/>
        <v/>
      </c>
    </row>
    <row r="74" spans="2:25" x14ac:dyDescent="0.15">
      <c r="B74" s="35">
        <v>66</v>
      </c>
      <c r="C74" s="81" t="str">
        <f t="shared" ref="C74:C108" si="11">IF(R73="","",C73+R73)</f>
        <v/>
      </c>
      <c r="D74" s="81"/>
      <c r="E74" s="35"/>
      <c r="F74" s="8"/>
      <c r="G74" s="35"/>
      <c r="H74" s="82"/>
      <c r="I74" s="82"/>
      <c r="J74" s="35"/>
      <c r="K74" s="87" t="str">
        <f t="shared" si="10"/>
        <v/>
      </c>
      <c r="L74" s="88"/>
      <c r="M74" s="6" t="str">
        <f>IF(J74="","",(K74/J74)/LOOKUP(RIGHT($D$2,3),定数!$A$6:$A$13,定数!$B$6:$B$13))</f>
        <v/>
      </c>
      <c r="N74" s="35"/>
      <c r="O74" s="8"/>
      <c r="P74" s="82"/>
      <c r="Q74" s="82"/>
      <c r="R74" s="83" t="str">
        <f>IF(P74="","",T74*M74*LOOKUP(RIGHT($D$2,3),定数!$A$6:$A$13,定数!$B$6:$B$13))</f>
        <v/>
      </c>
      <c r="S74" s="83"/>
      <c r="T74" s="84" t="str">
        <f t="shared" si="5"/>
        <v/>
      </c>
      <c r="U74" s="84"/>
      <c r="V74" t="str">
        <f t="shared" si="8"/>
        <v/>
      </c>
      <c r="W74" t="str">
        <f t="shared" si="8"/>
        <v/>
      </c>
      <c r="X74" s="41" t="str">
        <f t="shared" si="6"/>
        <v/>
      </c>
      <c r="Y74" s="42" t="str">
        <f t="shared" si="7"/>
        <v/>
      </c>
    </row>
    <row r="75" spans="2:25" x14ac:dyDescent="0.15">
      <c r="B75" s="35">
        <v>67</v>
      </c>
      <c r="C75" s="81" t="str">
        <f t="shared" si="11"/>
        <v/>
      </c>
      <c r="D75" s="81"/>
      <c r="E75" s="35"/>
      <c r="F75" s="8"/>
      <c r="G75" s="35"/>
      <c r="H75" s="82"/>
      <c r="I75" s="82"/>
      <c r="J75" s="35"/>
      <c r="K75" s="87" t="str">
        <f t="shared" ref="K75:K108" si="12">IF(J75="","",C75*0.03)</f>
        <v/>
      </c>
      <c r="L75" s="88"/>
      <c r="M75" s="6" t="str">
        <f>IF(J75="","",(K75/J75)/LOOKUP(RIGHT($D$2,3),定数!$A$6:$A$13,定数!$B$6:$B$13))</f>
        <v/>
      </c>
      <c r="N75" s="35"/>
      <c r="O75" s="8"/>
      <c r="P75" s="82"/>
      <c r="Q75" s="82"/>
      <c r="R75" s="83" t="str">
        <f>IF(P75="","",T75*M75*LOOKUP(RIGHT($D$2,3),定数!$A$6:$A$13,定数!$B$6:$B$13))</f>
        <v/>
      </c>
      <c r="S75" s="83"/>
      <c r="T75" s="84" t="str">
        <f t="shared" si="5"/>
        <v/>
      </c>
      <c r="U75" s="84"/>
      <c r="V75" t="str">
        <f t="shared" ref="V75:W90" si="13">IF(S75&lt;&gt;"",IF(S75&lt;0,1+V74,0),"")</f>
        <v/>
      </c>
      <c r="W75" t="str">
        <f t="shared" si="13"/>
        <v/>
      </c>
      <c r="X75" s="41" t="str">
        <f t="shared" si="6"/>
        <v/>
      </c>
      <c r="Y75" s="42" t="str">
        <f t="shared" si="7"/>
        <v/>
      </c>
    </row>
    <row r="76" spans="2:25" x14ac:dyDescent="0.15">
      <c r="B76" s="35">
        <v>68</v>
      </c>
      <c r="C76" s="81" t="str">
        <f t="shared" si="11"/>
        <v/>
      </c>
      <c r="D76" s="81"/>
      <c r="E76" s="35"/>
      <c r="F76" s="8"/>
      <c r="G76" s="35"/>
      <c r="H76" s="82"/>
      <c r="I76" s="82"/>
      <c r="J76" s="35"/>
      <c r="K76" s="87" t="str">
        <f t="shared" si="12"/>
        <v/>
      </c>
      <c r="L76" s="88"/>
      <c r="M76" s="6" t="str">
        <f>IF(J76="","",(K76/J76)/LOOKUP(RIGHT($D$2,3),定数!$A$6:$A$13,定数!$B$6:$B$13))</f>
        <v/>
      </c>
      <c r="N76" s="35"/>
      <c r="O76" s="8"/>
      <c r="P76" s="82"/>
      <c r="Q76" s="82"/>
      <c r="R76" s="83" t="str">
        <f>IF(P76="","",T76*M76*LOOKUP(RIGHT($D$2,3),定数!$A$6:$A$13,定数!$B$6:$B$13))</f>
        <v/>
      </c>
      <c r="S76" s="83"/>
      <c r="T76" s="84" t="str">
        <f t="shared" ref="T76:T108" si="14">IF(P76="","",IF(G76="買",(P76-H76),(H76-P76))*IF(RIGHT($D$2,3)="JPY",100,10000))</f>
        <v/>
      </c>
      <c r="U76" s="84"/>
      <c r="V76" t="str">
        <f t="shared" si="13"/>
        <v/>
      </c>
      <c r="W76" t="str">
        <f t="shared" si="13"/>
        <v/>
      </c>
      <c r="X76" s="41" t="str">
        <f t="shared" ref="X76:X108" si="15">IF(C76&lt;&gt;"",MAX(X75,C76),"")</f>
        <v/>
      </c>
      <c r="Y76" s="42" t="str">
        <f t="shared" ref="Y76:Y108" si="16">IF(X76&lt;&gt;"",1-(C76/X76),"")</f>
        <v/>
      </c>
    </row>
    <row r="77" spans="2:25" x14ac:dyDescent="0.15">
      <c r="B77" s="35">
        <v>69</v>
      </c>
      <c r="C77" s="81" t="str">
        <f t="shared" si="11"/>
        <v/>
      </c>
      <c r="D77" s="81"/>
      <c r="E77" s="35"/>
      <c r="F77" s="8"/>
      <c r="G77" s="35"/>
      <c r="H77" s="82"/>
      <c r="I77" s="82"/>
      <c r="J77" s="35"/>
      <c r="K77" s="87" t="str">
        <f t="shared" si="12"/>
        <v/>
      </c>
      <c r="L77" s="88"/>
      <c r="M77" s="6" t="str">
        <f>IF(J77="","",(K77/J77)/LOOKUP(RIGHT($D$2,3),定数!$A$6:$A$13,定数!$B$6:$B$13))</f>
        <v/>
      </c>
      <c r="N77" s="35"/>
      <c r="O77" s="8"/>
      <c r="P77" s="82"/>
      <c r="Q77" s="82"/>
      <c r="R77" s="83" t="str">
        <f>IF(P77="","",T77*M77*LOOKUP(RIGHT($D$2,3),定数!$A$6:$A$13,定数!$B$6:$B$13))</f>
        <v/>
      </c>
      <c r="S77" s="83"/>
      <c r="T77" s="84" t="str">
        <f t="shared" si="14"/>
        <v/>
      </c>
      <c r="U77" s="84"/>
      <c r="V77" t="str">
        <f t="shared" si="13"/>
        <v/>
      </c>
      <c r="W77" t="str">
        <f t="shared" si="13"/>
        <v/>
      </c>
      <c r="X77" s="41" t="str">
        <f t="shared" si="15"/>
        <v/>
      </c>
      <c r="Y77" s="42" t="str">
        <f t="shared" si="16"/>
        <v/>
      </c>
    </row>
    <row r="78" spans="2:25" x14ac:dyDescent="0.15">
      <c r="B78" s="35">
        <v>70</v>
      </c>
      <c r="C78" s="81" t="str">
        <f t="shared" si="11"/>
        <v/>
      </c>
      <c r="D78" s="81"/>
      <c r="E78" s="35"/>
      <c r="F78" s="8"/>
      <c r="G78" s="35"/>
      <c r="H78" s="82"/>
      <c r="I78" s="82"/>
      <c r="J78" s="35"/>
      <c r="K78" s="87" t="str">
        <f t="shared" si="12"/>
        <v/>
      </c>
      <c r="L78" s="88"/>
      <c r="M78" s="6" t="str">
        <f>IF(J78="","",(K78/J78)/LOOKUP(RIGHT($D$2,3),定数!$A$6:$A$13,定数!$B$6:$B$13))</f>
        <v/>
      </c>
      <c r="N78" s="35"/>
      <c r="O78" s="8"/>
      <c r="P78" s="82"/>
      <c r="Q78" s="82"/>
      <c r="R78" s="83" t="str">
        <f>IF(P78="","",T78*M78*LOOKUP(RIGHT($D$2,3),定数!$A$6:$A$13,定数!$B$6:$B$13))</f>
        <v/>
      </c>
      <c r="S78" s="83"/>
      <c r="T78" s="84" t="str">
        <f t="shared" si="14"/>
        <v/>
      </c>
      <c r="U78" s="84"/>
      <c r="V78" t="str">
        <f t="shared" si="13"/>
        <v/>
      </c>
      <c r="W78" t="str">
        <f t="shared" si="13"/>
        <v/>
      </c>
      <c r="X78" s="41" t="str">
        <f t="shared" si="15"/>
        <v/>
      </c>
      <c r="Y78" s="42" t="str">
        <f t="shared" si="16"/>
        <v/>
      </c>
    </row>
    <row r="79" spans="2:25" x14ac:dyDescent="0.15">
      <c r="B79" s="35">
        <v>71</v>
      </c>
      <c r="C79" s="81" t="str">
        <f t="shared" si="11"/>
        <v/>
      </c>
      <c r="D79" s="81"/>
      <c r="E79" s="35"/>
      <c r="F79" s="8"/>
      <c r="G79" s="35"/>
      <c r="H79" s="82"/>
      <c r="I79" s="82"/>
      <c r="J79" s="35"/>
      <c r="K79" s="87" t="str">
        <f t="shared" si="12"/>
        <v/>
      </c>
      <c r="L79" s="88"/>
      <c r="M79" s="6" t="str">
        <f>IF(J79="","",(K79/J79)/LOOKUP(RIGHT($D$2,3),定数!$A$6:$A$13,定数!$B$6:$B$13))</f>
        <v/>
      </c>
      <c r="N79" s="35"/>
      <c r="O79" s="8"/>
      <c r="P79" s="82"/>
      <c r="Q79" s="82"/>
      <c r="R79" s="83" t="str">
        <f>IF(P79="","",T79*M79*LOOKUP(RIGHT($D$2,3),定数!$A$6:$A$13,定数!$B$6:$B$13))</f>
        <v/>
      </c>
      <c r="S79" s="83"/>
      <c r="T79" s="84" t="str">
        <f t="shared" si="14"/>
        <v/>
      </c>
      <c r="U79" s="84"/>
      <c r="V79" t="str">
        <f t="shared" si="13"/>
        <v/>
      </c>
      <c r="W79" t="str">
        <f t="shared" si="13"/>
        <v/>
      </c>
      <c r="X79" s="41" t="str">
        <f t="shared" si="15"/>
        <v/>
      </c>
      <c r="Y79" s="42" t="str">
        <f t="shared" si="16"/>
        <v/>
      </c>
    </row>
    <row r="80" spans="2:25" x14ac:dyDescent="0.15">
      <c r="B80" s="35">
        <v>72</v>
      </c>
      <c r="C80" s="81" t="str">
        <f t="shared" si="11"/>
        <v/>
      </c>
      <c r="D80" s="81"/>
      <c r="E80" s="35"/>
      <c r="F80" s="8"/>
      <c r="G80" s="35"/>
      <c r="H80" s="82"/>
      <c r="I80" s="82"/>
      <c r="J80" s="35"/>
      <c r="K80" s="87" t="str">
        <f t="shared" si="12"/>
        <v/>
      </c>
      <c r="L80" s="88"/>
      <c r="M80" s="6" t="str">
        <f>IF(J80="","",(K80/J80)/LOOKUP(RIGHT($D$2,3),定数!$A$6:$A$13,定数!$B$6:$B$13))</f>
        <v/>
      </c>
      <c r="N80" s="35"/>
      <c r="O80" s="8"/>
      <c r="P80" s="82"/>
      <c r="Q80" s="82"/>
      <c r="R80" s="83" t="str">
        <f>IF(P80="","",T80*M80*LOOKUP(RIGHT($D$2,3),定数!$A$6:$A$13,定数!$B$6:$B$13))</f>
        <v/>
      </c>
      <c r="S80" s="83"/>
      <c r="T80" s="84" t="str">
        <f t="shared" si="14"/>
        <v/>
      </c>
      <c r="U80" s="84"/>
      <c r="V80" t="str">
        <f t="shared" si="13"/>
        <v/>
      </c>
      <c r="W80" t="str">
        <f t="shared" si="13"/>
        <v/>
      </c>
      <c r="X80" s="41" t="str">
        <f t="shared" si="15"/>
        <v/>
      </c>
      <c r="Y80" s="42" t="str">
        <f t="shared" si="16"/>
        <v/>
      </c>
    </row>
    <row r="81" spans="2:25" x14ac:dyDescent="0.15">
      <c r="B81" s="35">
        <v>73</v>
      </c>
      <c r="C81" s="81" t="str">
        <f t="shared" si="11"/>
        <v/>
      </c>
      <c r="D81" s="81"/>
      <c r="E81" s="35"/>
      <c r="F81" s="8"/>
      <c r="G81" s="35"/>
      <c r="H81" s="82"/>
      <c r="I81" s="82"/>
      <c r="J81" s="35"/>
      <c r="K81" s="87" t="str">
        <f t="shared" si="12"/>
        <v/>
      </c>
      <c r="L81" s="88"/>
      <c r="M81" s="6" t="str">
        <f>IF(J81="","",(K81/J81)/LOOKUP(RIGHT($D$2,3),定数!$A$6:$A$13,定数!$B$6:$B$13))</f>
        <v/>
      </c>
      <c r="N81" s="35"/>
      <c r="O81" s="8"/>
      <c r="P81" s="82"/>
      <c r="Q81" s="82"/>
      <c r="R81" s="83" t="str">
        <f>IF(P81="","",T81*M81*LOOKUP(RIGHT($D$2,3),定数!$A$6:$A$13,定数!$B$6:$B$13))</f>
        <v/>
      </c>
      <c r="S81" s="83"/>
      <c r="T81" s="84" t="str">
        <f t="shared" si="14"/>
        <v/>
      </c>
      <c r="U81" s="84"/>
      <c r="V81" t="str">
        <f t="shared" si="13"/>
        <v/>
      </c>
      <c r="W81" t="str">
        <f t="shared" si="13"/>
        <v/>
      </c>
      <c r="X81" s="41" t="str">
        <f t="shared" si="15"/>
        <v/>
      </c>
      <c r="Y81" s="42" t="str">
        <f t="shared" si="16"/>
        <v/>
      </c>
    </row>
    <row r="82" spans="2:25" x14ac:dyDescent="0.15">
      <c r="B82" s="35">
        <v>74</v>
      </c>
      <c r="C82" s="81" t="str">
        <f t="shared" si="11"/>
        <v/>
      </c>
      <c r="D82" s="81"/>
      <c r="E82" s="35"/>
      <c r="F82" s="8"/>
      <c r="G82" s="35"/>
      <c r="H82" s="82"/>
      <c r="I82" s="82"/>
      <c r="J82" s="35"/>
      <c r="K82" s="87" t="str">
        <f t="shared" si="12"/>
        <v/>
      </c>
      <c r="L82" s="88"/>
      <c r="M82" s="6" t="str">
        <f>IF(J82="","",(K82/J82)/LOOKUP(RIGHT($D$2,3),定数!$A$6:$A$13,定数!$B$6:$B$13))</f>
        <v/>
      </c>
      <c r="N82" s="35"/>
      <c r="O82" s="8"/>
      <c r="P82" s="82"/>
      <c r="Q82" s="82"/>
      <c r="R82" s="83" t="str">
        <f>IF(P82="","",T82*M82*LOOKUP(RIGHT($D$2,3),定数!$A$6:$A$13,定数!$B$6:$B$13))</f>
        <v/>
      </c>
      <c r="S82" s="83"/>
      <c r="T82" s="84" t="str">
        <f t="shared" si="14"/>
        <v/>
      </c>
      <c r="U82" s="84"/>
      <c r="V82" t="str">
        <f t="shared" si="13"/>
        <v/>
      </c>
      <c r="W82" t="str">
        <f t="shared" si="13"/>
        <v/>
      </c>
      <c r="X82" s="41" t="str">
        <f t="shared" si="15"/>
        <v/>
      </c>
      <c r="Y82" s="42" t="str">
        <f t="shared" si="16"/>
        <v/>
      </c>
    </row>
    <row r="83" spans="2:25" x14ac:dyDescent="0.15">
      <c r="B83" s="35">
        <v>75</v>
      </c>
      <c r="C83" s="81" t="str">
        <f t="shared" si="11"/>
        <v/>
      </c>
      <c r="D83" s="81"/>
      <c r="E83" s="35"/>
      <c r="F83" s="8"/>
      <c r="G83" s="35"/>
      <c r="H83" s="82"/>
      <c r="I83" s="82"/>
      <c r="J83" s="35"/>
      <c r="K83" s="87" t="str">
        <f t="shared" si="12"/>
        <v/>
      </c>
      <c r="L83" s="88"/>
      <c r="M83" s="6" t="str">
        <f>IF(J83="","",(K83/J83)/LOOKUP(RIGHT($D$2,3),定数!$A$6:$A$13,定数!$B$6:$B$13))</f>
        <v/>
      </c>
      <c r="N83" s="35"/>
      <c r="O83" s="8"/>
      <c r="P83" s="82"/>
      <c r="Q83" s="82"/>
      <c r="R83" s="83" t="str">
        <f>IF(P83="","",T83*M83*LOOKUP(RIGHT($D$2,3),定数!$A$6:$A$13,定数!$B$6:$B$13))</f>
        <v/>
      </c>
      <c r="S83" s="83"/>
      <c r="T83" s="84" t="str">
        <f t="shared" si="14"/>
        <v/>
      </c>
      <c r="U83" s="84"/>
      <c r="V83" t="str">
        <f t="shared" si="13"/>
        <v/>
      </c>
      <c r="W83" t="str">
        <f t="shared" si="13"/>
        <v/>
      </c>
      <c r="X83" s="41" t="str">
        <f t="shared" si="15"/>
        <v/>
      </c>
      <c r="Y83" s="42" t="str">
        <f t="shared" si="16"/>
        <v/>
      </c>
    </row>
    <row r="84" spans="2:25" x14ac:dyDescent="0.15">
      <c r="B84" s="35">
        <v>76</v>
      </c>
      <c r="C84" s="81" t="str">
        <f t="shared" si="11"/>
        <v/>
      </c>
      <c r="D84" s="81"/>
      <c r="E84" s="35"/>
      <c r="F84" s="8"/>
      <c r="G84" s="35"/>
      <c r="H84" s="82"/>
      <c r="I84" s="82"/>
      <c r="J84" s="35"/>
      <c r="K84" s="87" t="str">
        <f t="shared" si="12"/>
        <v/>
      </c>
      <c r="L84" s="88"/>
      <c r="M84" s="6" t="str">
        <f>IF(J84="","",(K84/J84)/LOOKUP(RIGHT($D$2,3),定数!$A$6:$A$13,定数!$B$6:$B$13))</f>
        <v/>
      </c>
      <c r="N84" s="35"/>
      <c r="O84" s="8"/>
      <c r="P84" s="82"/>
      <c r="Q84" s="82"/>
      <c r="R84" s="83" t="str">
        <f>IF(P84="","",T84*M84*LOOKUP(RIGHT($D$2,3),定数!$A$6:$A$13,定数!$B$6:$B$13))</f>
        <v/>
      </c>
      <c r="S84" s="83"/>
      <c r="T84" s="84" t="str">
        <f t="shared" si="14"/>
        <v/>
      </c>
      <c r="U84" s="84"/>
      <c r="V84" t="str">
        <f t="shared" si="13"/>
        <v/>
      </c>
      <c r="W84" t="str">
        <f t="shared" si="13"/>
        <v/>
      </c>
      <c r="X84" s="41" t="str">
        <f t="shared" si="15"/>
        <v/>
      </c>
      <c r="Y84" s="42" t="str">
        <f t="shared" si="16"/>
        <v/>
      </c>
    </row>
    <row r="85" spans="2:25" x14ac:dyDescent="0.15">
      <c r="B85" s="35">
        <v>77</v>
      </c>
      <c r="C85" s="81" t="str">
        <f t="shared" si="11"/>
        <v/>
      </c>
      <c r="D85" s="81"/>
      <c r="E85" s="35"/>
      <c r="F85" s="8"/>
      <c r="G85" s="35"/>
      <c r="H85" s="82"/>
      <c r="I85" s="82"/>
      <c r="J85" s="35"/>
      <c r="K85" s="87" t="str">
        <f t="shared" si="12"/>
        <v/>
      </c>
      <c r="L85" s="88"/>
      <c r="M85" s="6" t="str">
        <f>IF(J85="","",(K85/J85)/LOOKUP(RIGHT($D$2,3),定数!$A$6:$A$13,定数!$B$6:$B$13))</f>
        <v/>
      </c>
      <c r="N85" s="35"/>
      <c r="O85" s="8"/>
      <c r="P85" s="82"/>
      <c r="Q85" s="82"/>
      <c r="R85" s="83" t="str">
        <f>IF(P85="","",T85*M85*LOOKUP(RIGHT($D$2,3),定数!$A$6:$A$13,定数!$B$6:$B$13))</f>
        <v/>
      </c>
      <c r="S85" s="83"/>
      <c r="T85" s="84" t="str">
        <f t="shared" si="14"/>
        <v/>
      </c>
      <c r="U85" s="84"/>
      <c r="V85" t="str">
        <f t="shared" si="13"/>
        <v/>
      </c>
      <c r="W85" t="str">
        <f t="shared" si="13"/>
        <v/>
      </c>
      <c r="X85" s="41" t="str">
        <f t="shared" si="15"/>
        <v/>
      </c>
      <c r="Y85" s="42" t="str">
        <f t="shared" si="16"/>
        <v/>
      </c>
    </row>
    <row r="86" spans="2:25" x14ac:dyDescent="0.15">
      <c r="B86" s="35">
        <v>78</v>
      </c>
      <c r="C86" s="81" t="str">
        <f t="shared" si="11"/>
        <v/>
      </c>
      <c r="D86" s="81"/>
      <c r="E86" s="35"/>
      <c r="F86" s="8"/>
      <c r="G86" s="35"/>
      <c r="H86" s="82"/>
      <c r="I86" s="82"/>
      <c r="J86" s="35"/>
      <c r="K86" s="87" t="str">
        <f t="shared" si="12"/>
        <v/>
      </c>
      <c r="L86" s="88"/>
      <c r="M86" s="6" t="str">
        <f>IF(J86="","",(K86/J86)/LOOKUP(RIGHT($D$2,3),定数!$A$6:$A$13,定数!$B$6:$B$13))</f>
        <v/>
      </c>
      <c r="N86" s="35"/>
      <c r="O86" s="8"/>
      <c r="P86" s="82"/>
      <c r="Q86" s="82"/>
      <c r="R86" s="83" t="str">
        <f>IF(P86="","",T86*M86*LOOKUP(RIGHT($D$2,3),定数!$A$6:$A$13,定数!$B$6:$B$13))</f>
        <v/>
      </c>
      <c r="S86" s="83"/>
      <c r="T86" s="84" t="str">
        <f t="shared" si="14"/>
        <v/>
      </c>
      <c r="U86" s="84"/>
      <c r="V86" t="str">
        <f t="shared" si="13"/>
        <v/>
      </c>
      <c r="W86" t="str">
        <f t="shared" si="13"/>
        <v/>
      </c>
      <c r="X86" s="41" t="str">
        <f t="shared" si="15"/>
        <v/>
      </c>
      <c r="Y86" s="42" t="str">
        <f t="shared" si="16"/>
        <v/>
      </c>
    </row>
    <row r="87" spans="2:25" x14ac:dyDescent="0.15">
      <c r="B87" s="35">
        <v>79</v>
      </c>
      <c r="C87" s="81" t="str">
        <f t="shared" si="11"/>
        <v/>
      </c>
      <c r="D87" s="81"/>
      <c r="E87" s="35"/>
      <c r="F87" s="8"/>
      <c r="G87" s="35"/>
      <c r="H87" s="82"/>
      <c r="I87" s="82"/>
      <c r="J87" s="35"/>
      <c r="K87" s="87" t="str">
        <f t="shared" si="12"/>
        <v/>
      </c>
      <c r="L87" s="88"/>
      <c r="M87" s="6" t="str">
        <f>IF(J87="","",(K87/J87)/LOOKUP(RIGHT($D$2,3),定数!$A$6:$A$13,定数!$B$6:$B$13))</f>
        <v/>
      </c>
      <c r="N87" s="35"/>
      <c r="O87" s="8"/>
      <c r="P87" s="82"/>
      <c r="Q87" s="82"/>
      <c r="R87" s="83" t="str">
        <f>IF(P87="","",T87*M87*LOOKUP(RIGHT($D$2,3),定数!$A$6:$A$13,定数!$B$6:$B$13))</f>
        <v/>
      </c>
      <c r="S87" s="83"/>
      <c r="T87" s="84" t="str">
        <f t="shared" si="14"/>
        <v/>
      </c>
      <c r="U87" s="84"/>
      <c r="V87" t="str">
        <f t="shared" si="13"/>
        <v/>
      </c>
      <c r="W87" t="str">
        <f t="shared" si="13"/>
        <v/>
      </c>
      <c r="X87" s="41" t="str">
        <f t="shared" si="15"/>
        <v/>
      </c>
      <c r="Y87" s="42" t="str">
        <f t="shared" si="16"/>
        <v/>
      </c>
    </row>
    <row r="88" spans="2:25" x14ac:dyDescent="0.15">
      <c r="B88" s="35">
        <v>80</v>
      </c>
      <c r="C88" s="81" t="str">
        <f t="shared" si="11"/>
        <v/>
      </c>
      <c r="D88" s="81"/>
      <c r="E88" s="35"/>
      <c r="F88" s="8"/>
      <c r="G88" s="35"/>
      <c r="H88" s="82"/>
      <c r="I88" s="82"/>
      <c r="J88" s="35"/>
      <c r="K88" s="87" t="str">
        <f t="shared" si="12"/>
        <v/>
      </c>
      <c r="L88" s="88"/>
      <c r="M88" s="6" t="str">
        <f>IF(J88="","",(K88/J88)/LOOKUP(RIGHT($D$2,3),定数!$A$6:$A$13,定数!$B$6:$B$13))</f>
        <v/>
      </c>
      <c r="N88" s="35"/>
      <c r="O88" s="8"/>
      <c r="P88" s="82"/>
      <c r="Q88" s="82"/>
      <c r="R88" s="83" t="str">
        <f>IF(P88="","",T88*M88*LOOKUP(RIGHT($D$2,3),定数!$A$6:$A$13,定数!$B$6:$B$13))</f>
        <v/>
      </c>
      <c r="S88" s="83"/>
      <c r="T88" s="84" t="str">
        <f t="shared" si="14"/>
        <v/>
      </c>
      <c r="U88" s="84"/>
      <c r="V88" t="str">
        <f t="shared" si="13"/>
        <v/>
      </c>
      <c r="W88" t="str">
        <f t="shared" si="13"/>
        <v/>
      </c>
      <c r="X88" s="41" t="str">
        <f t="shared" si="15"/>
        <v/>
      </c>
      <c r="Y88" s="42" t="str">
        <f t="shared" si="16"/>
        <v/>
      </c>
    </row>
    <row r="89" spans="2:25" x14ac:dyDescent="0.15">
      <c r="B89" s="35">
        <v>81</v>
      </c>
      <c r="C89" s="81" t="str">
        <f t="shared" si="11"/>
        <v/>
      </c>
      <c r="D89" s="81"/>
      <c r="E89" s="35"/>
      <c r="F89" s="8"/>
      <c r="G89" s="35"/>
      <c r="H89" s="82"/>
      <c r="I89" s="82"/>
      <c r="J89" s="35"/>
      <c r="K89" s="87" t="str">
        <f t="shared" si="12"/>
        <v/>
      </c>
      <c r="L89" s="88"/>
      <c r="M89" s="6" t="str">
        <f>IF(J89="","",(K89/J89)/LOOKUP(RIGHT($D$2,3),定数!$A$6:$A$13,定数!$B$6:$B$13))</f>
        <v/>
      </c>
      <c r="N89" s="35"/>
      <c r="O89" s="8"/>
      <c r="P89" s="82"/>
      <c r="Q89" s="82"/>
      <c r="R89" s="83" t="str">
        <f>IF(P89="","",T89*M89*LOOKUP(RIGHT($D$2,3),定数!$A$6:$A$13,定数!$B$6:$B$13))</f>
        <v/>
      </c>
      <c r="S89" s="83"/>
      <c r="T89" s="84" t="str">
        <f t="shared" si="14"/>
        <v/>
      </c>
      <c r="U89" s="84"/>
      <c r="V89" t="str">
        <f t="shared" si="13"/>
        <v/>
      </c>
      <c r="W89" t="str">
        <f t="shared" si="13"/>
        <v/>
      </c>
      <c r="X89" s="41" t="str">
        <f t="shared" si="15"/>
        <v/>
      </c>
      <c r="Y89" s="42" t="str">
        <f t="shared" si="16"/>
        <v/>
      </c>
    </row>
    <row r="90" spans="2:25" x14ac:dyDescent="0.15">
      <c r="B90" s="35">
        <v>82</v>
      </c>
      <c r="C90" s="81" t="str">
        <f t="shared" si="11"/>
        <v/>
      </c>
      <c r="D90" s="81"/>
      <c r="E90" s="35"/>
      <c r="F90" s="8"/>
      <c r="G90" s="35"/>
      <c r="H90" s="82"/>
      <c r="I90" s="82"/>
      <c r="J90" s="35"/>
      <c r="K90" s="87" t="str">
        <f t="shared" si="12"/>
        <v/>
      </c>
      <c r="L90" s="88"/>
      <c r="M90" s="6" t="str">
        <f>IF(J90="","",(K90/J90)/LOOKUP(RIGHT($D$2,3),定数!$A$6:$A$13,定数!$B$6:$B$13))</f>
        <v/>
      </c>
      <c r="N90" s="35"/>
      <c r="O90" s="8"/>
      <c r="P90" s="82"/>
      <c r="Q90" s="82"/>
      <c r="R90" s="83" t="str">
        <f>IF(P90="","",T90*M90*LOOKUP(RIGHT($D$2,3),定数!$A$6:$A$13,定数!$B$6:$B$13))</f>
        <v/>
      </c>
      <c r="S90" s="83"/>
      <c r="T90" s="84" t="str">
        <f t="shared" si="14"/>
        <v/>
      </c>
      <c r="U90" s="84"/>
      <c r="V90" t="str">
        <f t="shared" si="13"/>
        <v/>
      </c>
      <c r="W90" t="str">
        <f t="shared" si="13"/>
        <v/>
      </c>
      <c r="X90" s="41" t="str">
        <f t="shared" si="15"/>
        <v/>
      </c>
      <c r="Y90" s="42" t="str">
        <f t="shared" si="16"/>
        <v/>
      </c>
    </row>
    <row r="91" spans="2:25" x14ac:dyDescent="0.15">
      <c r="B91" s="35">
        <v>83</v>
      </c>
      <c r="C91" s="81" t="str">
        <f t="shared" si="11"/>
        <v/>
      </c>
      <c r="D91" s="81"/>
      <c r="E91" s="35"/>
      <c r="F91" s="8"/>
      <c r="G91" s="35"/>
      <c r="H91" s="82"/>
      <c r="I91" s="82"/>
      <c r="J91" s="35"/>
      <c r="K91" s="87" t="str">
        <f t="shared" si="12"/>
        <v/>
      </c>
      <c r="L91" s="88"/>
      <c r="M91" s="6" t="str">
        <f>IF(J91="","",(K91/J91)/LOOKUP(RIGHT($D$2,3),定数!$A$6:$A$13,定数!$B$6:$B$13))</f>
        <v/>
      </c>
      <c r="N91" s="35"/>
      <c r="O91" s="8"/>
      <c r="P91" s="82"/>
      <c r="Q91" s="82"/>
      <c r="R91" s="83" t="str">
        <f>IF(P91="","",T91*M91*LOOKUP(RIGHT($D$2,3),定数!$A$6:$A$13,定数!$B$6:$B$13))</f>
        <v/>
      </c>
      <c r="S91" s="83"/>
      <c r="T91" s="84" t="str">
        <f t="shared" si="14"/>
        <v/>
      </c>
      <c r="U91" s="84"/>
      <c r="V91" t="str">
        <f t="shared" ref="V91:W106" si="17">IF(S91&lt;&gt;"",IF(S91&lt;0,1+V90,0),"")</f>
        <v/>
      </c>
      <c r="W91" t="str">
        <f t="shared" si="17"/>
        <v/>
      </c>
      <c r="X91" s="41" t="str">
        <f t="shared" si="15"/>
        <v/>
      </c>
      <c r="Y91" s="42" t="str">
        <f t="shared" si="16"/>
        <v/>
      </c>
    </row>
    <row r="92" spans="2:25" x14ac:dyDescent="0.15">
      <c r="B92" s="35">
        <v>84</v>
      </c>
      <c r="C92" s="81" t="str">
        <f t="shared" si="11"/>
        <v/>
      </c>
      <c r="D92" s="81"/>
      <c r="E92" s="35"/>
      <c r="F92" s="8"/>
      <c r="G92" s="35"/>
      <c r="H92" s="82"/>
      <c r="I92" s="82"/>
      <c r="J92" s="35"/>
      <c r="K92" s="87" t="str">
        <f t="shared" si="12"/>
        <v/>
      </c>
      <c r="L92" s="88"/>
      <c r="M92" s="6" t="str">
        <f>IF(J92="","",(K92/J92)/LOOKUP(RIGHT($D$2,3),定数!$A$6:$A$13,定数!$B$6:$B$13))</f>
        <v/>
      </c>
      <c r="N92" s="35"/>
      <c r="O92" s="8"/>
      <c r="P92" s="82"/>
      <c r="Q92" s="82"/>
      <c r="R92" s="83" t="str">
        <f>IF(P92="","",T92*M92*LOOKUP(RIGHT($D$2,3),定数!$A$6:$A$13,定数!$B$6:$B$13))</f>
        <v/>
      </c>
      <c r="S92" s="83"/>
      <c r="T92" s="84" t="str">
        <f t="shared" si="14"/>
        <v/>
      </c>
      <c r="U92" s="84"/>
      <c r="V92" t="str">
        <f t="shared" si="17"/>
        <v/>
      </c>
      <c r="W92" t="str">
        <f t="shared" si="17"/>
        <v/>
      </c>
      <c r="X92" s="41" t="str">
        <f t="shared" si="15"/>
        <v/>
      </c>
      <c r="Y92" s="42" t="str">
        <f t="shared" si="16"/>
        <v/>
      </c>
    </row>
    <row r="93" spans="2:25" x14ac:dyDescent="0.15">
      <c r="B93" s="35">
        <v>85</v>
      </c>
      <c r="C93" s="81" t="str">
        <f t="shared" si="11"/>
        <v/>
      </c>
      <c r="D93" s="81"/>
      <c r="E93" s="35"/>
      <c r="F93" s="8"/>
      <c r="G93" s="35"/>
      <c r="H93" s="82"/>
      <c r="I93" s="82"/>
      <c r="J93" s="35"/>
      <c r="K93" s="87" t="str">
        <f t="shared" si="12"/>
        <v/>
      </c>
      <c r="L93" s="88"/>
      <c r="M93" s="6" t="str">
        <f>IF(J93="","",(K93/J93)/LOOKUP(RIGHT($D$2,3),定数!$A$6:$A$13,定数!$B$6:$B$13))</f>
        <v/>
      </c>
      <c r="N93" s="35"/>
      <c r="O93" s="8"/>
      <c r="P93" s="82"/>
      <c r="Q93" s="82"/>
      <c r="R93" s="83" t="str">
        <f>IF(P93="","",T93*M93*LOOKUP(RIGHT($D$2,3),定数!$A$6:$A$13,定数!$B$6:$B$13))</f>
        <v/>
      </c>
      <c r="S93" s="83"/>
      <c r="T93" s="84" t="str">
        <f t="shared" si="14"/>
        <v/>
      </c>
      <c r="U93" s="84"/>
      <c r="V93" t="str">
        <f t="shared" si="17"/>
        <v/>
      </c>
      <c r="W93" t="str">
        <f t="shared" si="17"/>
        <v/>
      </c>
      <c r="X93" s="41" t="str">
        <f t="shared" si="15"/>
        <v/>
      </c>
      <c r="Y93" s="42" t="str">
        <f t="shared" si="16"/>
        <v/>
      </c>
    </row>
    <row r="94" spans="2:25" x14ac:dyDescent="0.15">
      <c r="B94" s="35">
        <v>86</v>
      </c>
      <c r="C94" s="81" t="str">
        <f t="shared" si="11"/>
        <v/>
      </c>
      <c r="D94" s="81"/>
      <c r="E94" s="35"/>
      <c r="F94" s="8"/>
      <c r="G94" s="35"/>
      <c r="H94" s="82"/>
      <c r="I94" s="82"/>
      <c r="J94" s="35"/>
      <c r="K94" s="87" t="str">
        <f t="shared" si="12"/>
        <v/>
      </c>
      <c r="L94" s="88"/>
      <c r="M94" s="6" t="str">
        <f>IF(J94="","",(K94/J94)/LOOKUP(RIGHT($D$2,3),定数!$A$6:$A$13,定数!$B$6:$B$13))</f>
        <v/>
      </c>
      <c r="N94" s="35"/>
      <c r="O94" s="8"/>
      <c r="P94" s="82"/>
      <c r="Q94" s="82"/>
      <c r="R94" s="83" t="str">
        <f>IF(P94="","",T94*M94*LOOKUP(RIGHT($D$2,3),定数!$A$6:$A$13,定数!$B$6:$B$13))</f>
        <v/>
      </c>
      <c r="S94" s="83"/>
      <c r="T94" s="84" t="str">
        <f t="shared" si="14"/>
        <v/>
      </c>
      <c r="U94" s="84"/>
      <c r="V94" t="str">
        <f t="shared" si="17"/>
        <v/>
      </c>
      <c r="W94" t="str">
        <f t="shared" si="17"/>
        <v/>
      </c>
      <c r="X94" s="41" t="str">
        <f t="shared" si="15"/>
        <v/>
      </c>
      <c r="Y94" s="42" t="str">
        <f t="shared" si="16"/>
        <v/>
      </c>
    </row>
    <row r="95" spans="2:25" x14ac:dyDescent="0.15">
      <c r="B95" s="35">
        <v>87</v>
      </c>
      <c r="C95" s="81" t="str">
        <f t="shared" si="11"/>
        <v/>
      </c>
      <c r="D95" s="81"/>
      <c r="E95" s="35"/>
      <c r="F95" s="8"/>
      <c r="G95" s="35"/>
      <c r="H95" s="82"/>
      <c r="I95" s="82"/>
      <c r="J95" s="35"/>
      <c r="K95" s="87" t="str">
        <f t="shared" si="12"/>
        <v/>
      </c>
      <c r="L95" s="88"/>
      <c r="M95" s="6" t="str">
        <f>IF(J95="","",(K95/J95)/LOOKUP(RIGHT($D$2,3),定数!$A$6:$A$13,定数!$B$6:$B$13))</f>
        <v/>
      </c>
      <c r="N95" s="35"/>
      <c r="O95" s="8"/>
      <c r="P95" s="82"/>
      <c r="Q95" s="82"/>
      <c r="R95" s="83" t="str">
        <f>IF(P95="","",T95*M95*LOOKUP(RIGHT($D$2,3),定数!$A$6:$A$13,定数!$B$6:$B$13))</f>
        <v/>
      </c>
      <c r="S95" s="83"/>
      <c r="T95" s="84" t="str">
        <f t="shared" si="14"/>
        <v/>
      </c>
      <c r="U95" s="84"/>
      <c r="V95" t="str">
        <f t="shared" si="17"/>
        <v/>
      </c>
      <c r="W95" t="str">
        <f t="shared" si="17"/>
        <v/>
      </c>
      <c r="X95" s="41" t="str">
        <f t="shared" si="15"/>
        <v/>
      </c>
      <c r="Y95" s="42" t="str">
        <f t="shared" si="16"/>
        <v/>
      </c>
    </row>
    <row r="96" spans="2:25" x14ac:dyDescent="0.15">
      <c r="B96" s="35">
        <v>88</v>
      </c>
      <c r="C96" s="81" t="str">
        <f t="shared" si="11"/>
        <v/>
      </c>
      <c r="D96" s="81"/>
      <c r="E96" s="35"/>
      <c r="F96" s="8"/>
      <c r="G96" s="35"/>
      <c r="H96" s="82"/>
      <c r="I96" s="82"/>
      <c r="J96" s="35"/>
      <c r="K96" s="87" t="str">
        <f t="shared" si="12"/>
        <v/>
      </c>
      <c r="L96" s="88"/>
      <c r="M96" s="6" t="str">
        <f>IF(J96="","",(K96/J96)/LOOKUP(RIGHT($D$2,3),定数!$A$6:$A$13,定数!$B$6:$B$13))</f>
        <v/>
      </c>
      <c r="N96" s="35"/>
      <c r="O96" s="8"/>
      <c r="P96" s="82"/>
      <c r="Q96" s="82"/>
      <c r="R96" s="83" t="str">
        <f>IF(P96="","",T96*M96*LOOKUP(RIGHT($D$2,3),定数!$A$6:$A$13,定数!$B$6:$B$13))</f>
        <v/>
      </c>
      <c r="S96" s="83"/>
      <c r="T96" s="84" t="str">
        <f t="shared" si="14"/>
        <v/>
      </c>
      <c r="U96" s="84"/>
      <c r="V96" t="str">
        <f t="shared" si="17"/>
        <v/>
      </c>
      <c r="W96" t="str">
        <f t="shared" si="17"/>
        <v/>
      </c>
      <c r="X96" s="41" t="str">
        <f t="shared" si="15"/>
        <v/>
      </c>
      <c r="Y96" s="42" t="str">
        <f t="shared" si="16"/>
        <v/>
      </c>
    </row>
    <row r="97" spans="2:25" x14ac:dyDescent="0.15">
      <c r="B97" s="35">
        <v>89</v>
      </c>
      <c r="C97" s="81" t="str">
        <f t="shared" si="11"/>
        <v/>
      </c>
      <c r="D97" s="81"/>
      <c r="E97" s="35"/>
      <c r="F97" s="8"/>
      <c r="G97" s="35"/>
      <c r="H97" s="82"/>
      <c r="I97" s="82"/>
      <c r="J97" s="35"/>
      <c r="K97" s="87" t="str">
        <f t="shared" si="12"/>
        <v/>
      </c>
      <c r="L97" s="88"/>
      <c r="M97" s="6" t="str">
        <f>IF(J97="","",(K97/J97)/LOOKUP(RIGHT($D$2,3),定数!$A$6:$A$13,定数!$B$6:$B$13))</f>
        <v/>
      </c>
      <c r="N97" s="35"/>
      <c r="O97" s="8"/>
      <c r="P97" s="82"/>
      <c r="Q97" s="82"/>
      <c r="R97" s="83" t="str">
        <f>IF(P97="","",T97*M97*LOOKUP(RIGHT($D$2,3),定数!$A$6:$A$13,定数!$B$6:$B$13))</f>
        <v/>
      </c>
      <c r="S97" s="83"/>
      <c r="T97" s="84" t="str">
        <f t="shared" si="14"/>
        <v/>
      </c>
      <c r="U97" s="84"/>
      <c r="V97" t="str">
        <f t="shared" si="17"/>
        <v/>
      </c>
      <c r="W97" t="str">
        <f t="shared" si="17"/>
        <v/>
      </c>
      <c r="X97" s="41" t="str">
        <f t="shared" si="15"/>
        <v/>
      </c>
      <c r="Y97" s="42" t="str">
        <f t="shared" si="16"/>
        <v/>
      </c>
    </row>
    <row r="98" spans="2:25" x14ac:dyDescent="0.15">
      <c r="B98" s="35">
        <v>90</v>
      </c>
      <c r="C98" s="81" t="str">
        <f t="shared" si="11"/>
        <v/>
      </c>
      <c r="D98" s="81"/>
      <c r="E98" s="35"/>
      <c r="F98" s="8"/>
      <c r="G98" s="35"/>
      <c r="H98" s="82"/>
      <c r="I98" s="82"/>
      <c r="J98" s="35"/>
      <c r="K98" s="87" t="str">
        <f t="shared" si="12"/>
        <v/>
      </c>
      <c r="L98" s="88"/>
      <c r="M98" s="6" t="str">
        <f>IF(J98="","",(K98/J98)/LOOKUP(RIGHT($D$2,3),定数!$A$6:$A$13,定数!$B$6:$B$13))</f>
        <v/>
      </c>
      <c r="N98" s="35"/>
      <c r="O98" s="8"/>
      <c r="P98" s="82"/>
      <c r="Q98" s="82"/>
      <c r="R98" s="83" t="str">
        <f>IF(P98="","",T98*M98*LOOKUP(RIGHT($D$2,3),定数!$A$6:$A$13,定数!$B$6:$B$13))</f>
        <v/>
      </c>
      <c r="S98" s="83"/>
      <c r="T98" s="84" t="str">
        <f t="shared" si="14"/>
        <v/>
      </c>
      <c r="U98" s="84"/>
      <c r="V98" t="str">
        <f t="shared" si="17"/>
        <v/>
      </c>
      <c r="W98" t="str">
        <f t="shared" si="17"/>
        <v/>
      </c>
      <c r="X98" s="41" t="str">
        <f t="shared" si="15"/>
        <v/>
      </c>
      <c r="Y98" s="42" t="str">
        <f t="shared" si="16"/>
        <v/>
      </c>
    </row>
    <row r="99" spans="2:25" x14ac:dyDescent="0.15">
      <c r="B99" s="35">
        <v>91</v>
      </c>
      <c r="C99" s="81" t="str">
        <f t="shared" si="11"/>
        <v/>
      </c>
      <c r="D99" s="81"/>
      <c r="E99" s="35"/>
      <c r="F99" s="8"/>
      <c r="G99" s="35"/>
      <c r="H99" s="82"/>
      <c r="I99" s="82"/>
      <c r="J99" s="35"/>
      <c r="K99" s="87" t="str">
        <f t="shared" si="12"/>
        <v/>
      </c>
      <c r="L99" s="88"/>
      <c r="M99" s="6" t="str">
        <f>IF(J99="","",(K99/J99)/LOOKUP(RIGHT($D$2,3),定数!$A$6:$A$13,定数!$B$6:$B$13))</f>
        <v/>
      </c>
      <c r="N99" s="35"/>
      <c r="O99" s="8"/>
      <c r="P99" s="82"/>
      <c r="Q99" s="82"/>
      <c r="R99" s="83" t="str">
        <f>IF(P99="","",T99*M99*LOOKUP(RIGHT($D$2,3),定数!$A$6:$A$13,定数!$B$6:$B$13))</f>
        <v/>
      </c>
      <c r="S99" s="83"/>
      <c r="T99" s="84" t="str">
        <f t="shared" si="14"/>
        <v/>
      </c>
      <c r="U99" s="84"/>
      <c r="V99" t="str">
        <f t="shared" si="17"/>
        <v/>
      </c>
      <c r="W99" t="str">
        <f t="shared" si="17"/>
        <v/>
      </c>
      <c r="X99" s="41" t="str">
        <f t="shared" si="15"/>
        <v/>
      </c>
      <c r="Y99" s="42" t="str">
        <f t="shared" si="16"/>
        <v/>
      </c>
    </row>
    <row r="100" spans="2:25" x14ac:dyDescent="0.15">
      <c r="B100" s="35">
        <v>92</v>
      </c>
      <c r="C100" s="81" t="str">
        <f t="shared" si="11"/>
        <v/>
      </c>
      <c r="D100" s="81"/>
      <c r="E100" s="35"/>
      <c r="F100" s="8"/>
      <c r="G100" s="35"/>
      <c r="H100" s="82"/>
      <c r="I100" s="82"/>
      <c r="J100" s="35"/>
      <c r="K100" s="87" t="str">
        <f t="shared" si="12"/>
        <v/>
      </c>
      <c r="L100" s="88"/>
      <c r="M100" s="6" t="str">
        <f>IF(J100="","",(K100/J100)/LOOKUP(RIGHT($D$2,3),定数!$A$6:$A$13,定数!$B$6:$B$13))</f>
        <v/>
      </c>
      <c r="N100" s="35"/>
      <c r="O100" s="8"/>
      <c r="P100" s="82"/>
      <c r="Q100" s="82"/>
      <c r="R100" s="83" t="str">
        <f>IF(P100="","",T100*M100*LOOKUP(RIGHT($D$2,3),定数!$A$6:$A$13,定数!$B$6:$B$13))</f>
        <v/>
      </c>
      <c r="S100" s="83"/>
      <c r="T100" s="84" t="str">
        <f t="shared" si="14"/>
        <v/>
      </c>
      <c r="U100" s="84"/>
      <c r="V100" t="str">
        <f t="shared" si="17"/>
        <v/>
      </c>
      <c r="W100" t="str">
        <f t="shared" si="17"/>
        <v/>
      </c>
      <c r="X100" s="41" t="str">
        <f t="shared" si="15"/>
        <v/>
      </c>
      <c r="Y100" s="42" t="str">
        <f t="shared" si="16"/>
        <v/>
      </c>
    </row>
    <row r="101" spans="2:25" x14ac:dyDescent="0.15">
      <c r="B101" s="35">
        <v>93</v>
      </c>
      <c r="C101" s="81" t="str">
        <f t="shared" si="11"/>
        <v/>
      </c>
      <c r="D101" s="81"/>
      <c r="E101" s="35"/>
      <c r="F101" s="8"/>
      <c r="G101" s="35"/>
      <c r="H101" s="82"/>
      <c r="I101" s="82"/>
      <c r="J101" s="35"/>
      <c r="K101" s="87" t="str">
        <f t="shared" si="12"/>
        <v/>
      </c>
      <c r="L101" s="88"/>
      <c r="M101" s="6" t="str">
        <f>IF(J101="","",(K101/J101)/LOOKUP(RIGHT($D$2,3),定数!$A$6:$A$13,定数!$B$6:$B$13))</f>
        <v/>
      </c>
      <c r="N101" s="35"/>
      <c r="O101" s="8"/>
      <c r="P101" s="82"/>
      <c r="Q101" s="82"/>
      <c r="R101" s="83" t="str">
        <f>IF(P101="","",T101*M101*LOOKUP(RIGHT($D$2,3),定数!$A$6:$A$13,定数!$B$6:$B$13))</f>
        <v/>
      </c>
      <c r="S101" s="83"/>
      <c r="T101" s="84" t="str">
        <f t="shared" si="14"/>
        <v/>
      </c>
      <c r="U101" s="84"/>
      <c r="V101" t="str">
        <f t="shared" si="17"/>
        <v/>
      </c>
      <c r="W101" t="str">
        <f t="shared" si="17"/>
        <v/>
      </c>
      <c r="X101" s="41" t="str">
        <f t="shared" si="15"/>
        <v/>
      </c>
      <c r="Y101" s="42" t="str">
        <f t="shared" si="16"/>
        <v/>
      </c>
    </row>
    <row r="102" spans="2:25" x14ac:dyDescent="0.15">
      <c r="B102" s="35">
        <v>94</v>
      </c>
      <c r="C102" s="81" t="str">
        <f t="shared" si="11"/>
        <v/>
      </c>
      <c r="D102" s="81"/>
      <c r="E102" s="35"/>
      <c r="F102" s="8"/>
      <c r="G102" s="35"/>
      <c r="H102" s="82"/>
      <c r="I102" s="82"/>
      <c r="J102" s="35"/>
      <c r="K102" s="87" t="str">
        <f t="shared" si="12"/>
        <v/>
      </c>
      <c r="L102" s="88"/>
      <c r="M102" s="6" t="str">
        <f>IF(J102="","",(K102/J102)/LOOKUP(RIGHT($D$2,3),定数!$A$6:$A$13,定数!$B$6:$B$13))</f>
        <v/>
      </c>
      <c r="N102" s="35"/>
      <c r="O102" s="8"/>
      <c r="P102" s="82"/>
      <c r="Q102" s="82"/>
      <c r="R102" s="83" t="str">
        <f>IF(P102="","",T102*M102*LOOKUP(RIGHT($D$2,3),定数!$A$6:$A$13,定数!$B$6:$B$13))</f>
        <v/>
      </c>
      <c r="S102" s="83"/>
      <c r="T102" s="84" t="str">
        <f t="shared" si="14"/>
        <v/>
      </c>
      <c r="U102" s="84"/>
      <c r="V102" t="str">
        <f t="shared" si="17"/>
        <v/>
      </c>
      <c r="W102" t="str">
        <f t="shared" si="17"/>
        <v/>
      </c>
      <c r="X102" s="41" t="str">
        <f t="shared" si="15"/>
        <v/>
      </c>
      <c r="Y102" s="42" t="str">
        <f t="shared" si="16"/>
        <v/>
      </c>
    </row>
    <row r="103" spans="2:25" x14ac:dyDescent="0.15">
      <c r="B103" s="35">
        <v>95</v>
      </c>
      <c r="C103" s="81" t="str">
        <f t="shared" si="11"/>
        <v/>
      </c>
      <c r="D103" s="81"/>
      <c r="E103" s="35"/>
      <c r="F103" s="8"/>
      <c r="G103" s="35"/>
      <c r="H103" s="82"/>
      <c r="I103" s="82"/>
      <c r="J103" s="35"/>
      <c r="K103" s="87" t="str">
        <f t="shared" si="12"/>
        <v/>
      </c>
      <c r="L103" s="88"/>
      <c r="M103" s="6" t="str">
        <f>IF(J103="","",(K103/J103)/LOOKUP(RIGHT($D$2,3),定数!$A$6:$A$13,定数!$B$6:$B$13))</f>
        <v/>
      </c>
      <c r="N103" s="35"/>
      <c r="O103" s="8"/>
      <c r="P103" s="82"/>
      <c r="Q103" s="82"/>
      <c r="R103" s="83" t="str">
        <f>IF(P103="","",T103*M103*LOOKUP(RIGHT($D$2,3),定数!$A$6:$A$13,定数!$B$6:$B$13))</f>
        <v/>
      </c>
      <c r="S103" s="83"/>
      <c r="T103" s="84" t="str">
        <f t="shared" si="14"/>
        <v/>
      </c>
      <c r="U103" s="84"/>
      <c r="V103" t="str">
        <f t="shared" si="17"/>
        <v/>
      </c>
      <c r="W103" t="str">
        <f t="shared" si="17"/>
        <v/>
      </c>
      <c r="X103" s="41" t="str">
        <f t="shared" si="15"/>
        <v/>
      </c>
      <c r="Y103" s="42" t="str">
        <f t="shared" si="16"/>
        <v/>
      </c>
    </row>
    <row r="104" spans="2:25" x14ac:dyDescent="0.15">
      <c r="B104" s="35">
        <v>96</v>
      </c>
      <c r="C104" s="81" t="str">
        <f t="shared" si="11"/>
        <v/>
      </c>
      <c r="D104" s="81"/>
      <c r="E104" s="35"/>
      <c r="F104" s="8"/>
      <c r="G104" s="35"/>
      <c r="H104" s="82"/>
      <c r="I104" s="82"/>
      <c r="J104" s="35"/>
      <c r="K104" s="87" t="str">
        <f t="shared" si="12"/>
        <v/>
      </c>
      <c r="L104" s="88"/>
      <c r="M104" s="6" t="str">
        <f>IF(J104="","",(K104/J104)/LOOKUP(RIGHT($D$2,3),定数!$A$6:$A$13,定数!$B$6:$B$13))</f>
        <v/>
      </c>
      <c r="N104" s="35"/>
      <c r="O104" s="8"/>
      <c r="P104" s="82"/>
      <c r="Q104" s="82"/>
      <c r="R104" s="83" t="str">
        <f>IF(P104="","",T104*M104*LOOKUP(RIGHT($D$2,3),定数!$A$6:$A$13,定数!$B$6:$B$13))</f>
        <v/>
      </c>
      <c r="S104" s="83"/>
      <c r="T104" s="84" t="str">
        <f t="shared" si="14"/>
        <v/>
      </c>
      <c r="U104" s="84"/>
      <c r="V104" t="str">
        <f t="shared" si="17"/>
        <v/>
      </c>
      <c r="W104" t="str">
        <f t="shared" si="17"/>
        <v/>
      </c>
      <c r="X104" s="41" t="str">
        <f t="shared" si="15"/>
        <v/>
      </c>
      <c r="Y104" s="42" t="str">
        <f t="shared" si="16"/>
        <v/>
      </c>
    </row>
    <row r="105" spans="2:25" x14ac:dyDescent="0.15">
      <c r="B105" s="35">
        <v>97</v>
      </c>
      <c r="C105" s="81" t="str">
        <f t="shared" si="11"/>
        <v/>
      </c>
      <c r="D105" s="81"/>
      <c r="E105" s="35"/>
      <c r="F105" s="8"/>
      <c r="G105" s="35"/>
      <c r="H105" s="82"/>
      <c r="I105" s="82"/>
      <c r="J105" s="35"/>
      <c r="K105" s="87" t="str">
        <f t="shared" si="12"/>
        <v/>
      </c>
      <c r="L105" s="88"/>
      <c r="M105" s="6" t="str">
        <f>IF(J105="","",(K105/J105)/LOOKUP(RIGHT($D$2,3),定数!$A$6:$A$13,定数!$B$6:$B$13))</f>
        <v/>
      </c>
      <c r="N105" s="35"/>
      <c r="O105" s="8"/>
      <c r="P105" s="82"/>
      <c r="Q105" s="82"/>
      <c r="R105" s="83" t="str">
        <f>IF(P105="","",T105*M105*LOOKUP(RIGHT($D$2,3),定数!$A$6:$A$13,定数!$B$6:$B$13))</f>
        <v/>
      </c>
      <c r="S105" s="83"/>
      <c r="T105" s="84" t="str">
        <f t="shared" si="14"/>
        <v/>
      </c>
      <c r="U105" s="84"/>
      <c r="V105" t="str">
        <f t="shared" si="17"/>
        <v/>
      </c>
      <c r="W105" t="str">
        <f t="shared" si="17"/>
        <v/>
      </c>
      <c r="X105" s="41" t="str">
        <f t="shared" si="15"/>
        <v/>
      </c>
      <c r="Y105" s="42" t="str">
        <f t="shared" si="16"/>
        <v/>
      </c>
    </row>
    <row r="106" spans="2:25" x14ac:dyDescent="0.15">
      <c r="B106" s="35">
        <v>98</v>
      </c>
      <c r="C106" s="81" t="str">
        <f t="shared" si="11"/>
        <v/>
      </c>
      <c r="D106" s="81"/>
      <c r="E106" s="35"/>
      <c r="F106" s="8"/>
      <c r="G106" s="35"/>
      <c r="H106" s="82"/>
      <c r="I106" s="82"/>
      <c r="J106" s="35"/>
      <c r="K106" s="87" t="str">
        <f t="shared" si="12"/>
        <v/>
      </c>
      <c r="L106" s="88"/>
      <c r="M106" s="6" t="str">
        <f>IF(J106="","",(K106/J106)/LOOKUP(RIGHT($D$2,3),定数!$A$6:$A$13,定数!$B$6:$B$13))</f>
        <v/>
      </c>
      <c r="N106" s="35"/>
      <c r="O106" s="8"/>
      <c r="P106" s="82"/>
      <c r="Q106" s="82"/>
      <c r="R106" s="83" t="str">
        <f>IF(P106="","",T106*M106*LOOKUP(RIGHT($D$2,3),定数!$A$6:$A$13,定数!$B$6:$B$13))</f>
        <v/>
      </c>
      <c r="S106" s="83"/>
      <c r="T106" s="84" t="str">
        <f t="shared" si="14"/>
        <v/>
      </c>
      <c r="U106" s="84"/>
      <c r="V106" t="str">
        <f t="shared" si="17"/>
        <v/>
      </c>
      <c r="W106" t="str">
        <f t="shared" si="17"/>
        <v/>
      </c>
      <c r="X106" s="41" t="str">
        <f t="shared" si="15"/>
        <v/>
      </c>
      <c r="Y106" s="42" t="str">
        <f t="shared" si="16"/>
        <v/>
      </c>
    </row>
    <row r="107" spans="2:25" x14ac:dyDescent="0.15">
      <c r="B107" s="35">
        <v>99</v>
      </c>
      <c r="C107" s="81" t="str">
        <f t="shared" si="11"/>
        <v/>
      </c>
      <c r="D107" s="81"/>
      <c r="E107" s="35"/>
      <c r="F107" s="8"/>
      <c r="G107" s="35"/>
      <c r="H107" s="82"/>
      <c r="I107" s="82"/>
      <c r="J107" s="35"/>
      <c r="K107" s="87" t="str">
        <f t="shared" si="12"/>
        <v/>
      </c>
      <c r="L107" s="88"/>
      <c r="M107" s="6" t="str">
        <f>IF(J107="","",(K107/J107)/LOOKUP(RIGHT($D$2,3),定数!$A$6:$A$13,定数!$B$6:$B$13))</f>
        <v/>
      </c>
      <c r="N107" s="35"/>
      <c r="O107" s="8"/>
      <c r="P107" s="82"/>
      <c r="Q107" s="82"/>
      <c r="R107" s="83" t="str">
        <f>IF(P107="","",T107*M107*LOOKUP(RIGHT($D$2,3),定数!$A$6:$A$13,定数!$B$6:$B$13))</f>
        <v/>
      </c>
      <c r="S107" s="83"/>
      <c r="T107" s="84" t="str">
        <f t="shared" si="14"/>
        <v/>
      </c>
      <c r="U107" s="84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5"/>
        <v/>
      </c>
      <c r="Y107" s="42" t="str">
        <f t="shared" si="16"/>
        <v/>
      </c>
    </row>
    <row r="108" spans="2:25" x14ac:dyDescent="0.15">
      <c r="B108" s="35">
        <v>100</v>
      </c>
      <c r="C108" s="81" t="str">
        <f t="shared" si="11"/>
        <v/>
      </c>
      <c r="D108" s="81"/>
      <c r="E108" s="35"/>
      <c r="F108" s="8"/>
      <c r="G108" s="35"/>
      <c r="H108" s="82"/>
      <c r="I108" s="82"/>
      <c r="J108" s="35"/>
      <c r="K108" s="87" t="str">
        <f t="shared" si="12"/>
        <v/>
      </c>
      <c r="L108" s="88"/>
      <c r="M108" s="6" t="str">
        <f>IF(J108="","",(K108/J108)/LOOKUP(RIGHT($D$2,3),定数!$A$6:$A$13,定数!$B$6:$B$13))</f>
        <v/>
      </c>
      <c r="N108" s="35"/>
      <c r="O108" s="8"/>
      <c r="P108" s="82"/>
      <c r="Q108" s="82"/>
      <c r="R108" s="83" t="str">
        <f>IF(P108="","",T108*M108*LOOKUP(RIGHT($D$2,3),定数!$A$6:$A$13,定数!$B$6:$B$13))</f>
        <v/>
      </c>
      <c r="S108" s="83"/>
      <c r="T108" s="84" t="str">
        <f t="shared" si="14"/>
        <v/>
      </c>
      <c r="U108" s="84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5"/>
        <v/>
      </c>
      <c r="Y108" s="42" t="str">
        <f t="shared" si="16"/>
        <v/>
      </c>
    </row>
    <row r="109" spans="2:25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6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S3:X3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9 G63:G108 G11:G37">
    <cfRule type="cellIs" dxfId="195" priority="279" stopIfTrue="1" operator="equal">
      <formula>"買"</formula>
    </cfRule>
    <cfRule type="cellIs" dxfId="194" priority="280" stopIfTrue="1" operator="equal">
      <formula>"売"</formula>
    </cfRule>
  </conditionalFormatting>
  <conditionalFormatting sqref="G13">
    <cfRule type="cellIs" dxfId="193" priority="273" stopIfTrue="1" operator="equal">
      <formula>"買"</formula>
    </cfRule>
    <cfRule type="cellIs" dxfId="192" priority="274" stopIfTrue="1" operator="equal">
      <formula>"売"</formula>
    </cfRule>
  </conditionalFormatting>
  <conditionalFormatting sqref="G9">
    <cfRule type="cellIs" dxfId="191" priority="271" stopIfTrue="1" operator="equal">
      <formula>"買"</formula>
    </cfRule>
    <cfRule type="cellIs" dxfId="190" priority="272" stopIfTrue="1" operator="equal">
      <formula>"売"</formula>
    </cfRule>
  </conditionalFormatting>
  <conditionalFormatting sqref="G11">
    <cfRule type="cellIs" dxfId="189" priority="267" stopIfTrue="1" operator="equal">
      <formula>"買"</formula>
    </cfRule>
    <cfRule type="cellIs" dxfId="188" priority="268" stopIfTrue="1" operator="equal">
      <formula>"売"</formula>
    </cfRule>
  </conditionalFormatting>
  <conditionalFormatting sqref="G9">
    <cfRule type="cellIs" dxfId="187" priority="265" stopIfTrue="1" operator="equal">
      <formula>"買"</formula>
    </cfRule>
    <cfRule type="cellIs" dxfId="186" priority="266" stopIfTrue="1" operator="equal">
      <formula>"売"</formula>
    </cfRule>
  </conditionalFormatting>
  <conditionalFormatting sqref="G11">
    <cfRule type="cellIs" dxfId="185" priority="261" stopIfTrue="1" operator="equal">
      <formula>"買"</formula>
    </cfRule>
    <cfRule type="cellIs" dxfId="184" priority="262" stopIfTrue="1" operator="equal">
      <formula>"売"</formula>
    </cfRule>
  </conditionalFormatting>
  <conditionalFormatting sqref="G13">
    <cfRule type="cellIs" dxfId="183" priority="257" stopIfTrue="1" operator="equal">
      <formula>"買"</formula>
    </cfRule>
    <cfRule type="cellIs" dxfId="182" priority="258" stopIfTrue="1" operator="equal">
      <formula>"売"</formula>
    </cfRule>
  </conditionalFormatting>
  <conditionalFormatting sqref="G14">
    <cfRule type="cellIs" dxfId="181" priority="255" stopIfTrue="1" operator="equal">
      <formula>"買"</formula>
    </cfRule>
    <cfRule type="cellIs" dxfId="180" priority="256" stopIfTrue="1" operator="equal">
      <formula>"売"</formula>
    </cfRule>
  </conditionalFormatting>
  <conditionalFormatting sqref="G15">
    <cfRule type="cellIs" dxfId="179" priority="253" stopIfTrue="1" operator="equal">
      <formula>"買"</formula>
    </cfRule>
    <cfRule type="cellIs" dxfId="178" priority="254" stopIfTrue="1" operator="equal">
      <formula>"売"</formula>
    </cfRule>
  </conditionalFormatting>
  <conditionalFormatting sqref="G16">
    <cfRule type="cellIs" dxfId="177" priority="251" stopIfTrue="1" operator="equal">
      <formula>"買"</formula>
    </cfRule>
    <cfRule type="cellIs" dxfId="176" priority="252" stopIfTrue="1" operator="equal">
      <formula>"売"</formula>
    </cfRule>
  </conditionalFormatting>
  <conditionalFormatting sqref="G17">
    <cfRule type="cellIs" dxfId="175" priority="249" stopIfTrue="1" operator="equal">
      <formula>"買"</formula>
    </cfRule>
    <cfRule type="cellIs" dxfId="174" priority="250" stopIfTrue="1" operator="equal">
      <formula>"売"</formula>
    </cfRule>
  </conditionalFormatting>
  <conditionalFormatting sqref="G18">
    <cfRule type="cellIs" dxfId="173" priority="247" stopIfTrue="1" operator="equal">
      <formula>"買"</formula>
    </cfRule>
    <cfRule type="cellIs" dxfId="172" priority="248" stopIfTrue="1" operator="equal">
      <formula>"売"</formula>
    </cfRule>
  </conditionalFormatting>
  <conditionalFormatting sqref="G20">
    <cfRule type="cellIs" dxfId="171" priority="243" stopIfTrue="1" operator="equal">
      <formula>"買"</formula>
    </cfRule>
    <cfRule type="cellIs" dxfId="170" priority="244" stopIfTrue="1" operator="equal">
      <formula>"売"</formula>
    </cfRule>
  </conditionalFormatting>
  <conditionalFormatting sqref="G21">
    <cfRule type="cellIs" dxfId="169" priority="241" stopIfTrue="1" operator="equal">
      <formula>"買"</formula>
    </cfRule>
    <cfRule type="cellIs" dxfId="168" priority="242" stopIfTrue="1" operator="equal">
      <formula>"売"</formula>
    </cfRule>
  </conditionalFormatting>
  <conditionalFormatting sqref="G22">
    <cfRule type="cellIs" dxfId="167" priority="239" stopIfTrue="1" operator="equal">
      <formula>"買"</formula>
    </cfRule>
    <cfRule type="cellIs" dxfId="166" priority="240" stopIfTrue="1" operator="equal">
      <formula>"売"</formula>
    </cfRule>
  </conditionalFormatting>
  <conditionalFormatting sqref="G24">
    <cfRule type="cellIs" dxfId="165" priority="233" stopIfTrue="1" operator="equal">
      <formula>"買"</formula>
    </cfRule>
    <cfRule type="cellIs" dxfId="164" priority="234" stopIfTrue="1" operator="equal">
      <formula>"売"</formula>
    </cfRule>
  </conditionalFormatting>
  <conditionalFormatting sqref="G25">
    <cfRule type="cellIs" dxfId="163" priority="231" stopIfTrue="1" operator="equal">
      <formula>"買"</formula>
    </cfRule>
    <cfRule type="cellIs" dxfId="162" priority="232" stopIfTrue="1" operator="equal">
      <formula>"売"</formula>
    </cfRule>
  </conditionalFormatting>
  <conditionalFormatting sqref="G26">
    <cfRule type="cellIs" dxfId="161" priority="229" stopIfTrue="1" operator="equal">
      <formula>"買"</formula>
    </cfRule>
    <cfRule type="cellIs" dxfId="160" priority="230" stopIfTrue="1" operator="equal">
      <formula>"売"</formula>
    </cfRule>
  </conditionalFormatting>
  <conditionalFormatting sqref="G27">
    <cfRule type="cellIs" dxfId="159" priority="227" stopIfTrue="1" operator="equal">
      <formula>"買"</formula>
    </cfRule>
    <cfRule type="cellIs" dxfId="158" priority="228" stopIfTrue="1" operator="equal">
      <formula>"売"</formula>
    </cfRule>
  </conditionalFormatting>
  <conditionalFormatting sqref="G28">
    <cfRule type="cellIs" dxfId="157" priority="225" stopIfTrue="1" operator="equal">
      <formula>"買"</formula>
    </cfRule>
    <cfRule type="cellIs" dxfId="156" priority="226" stopIfTrue="1" operator="equal">
      <formula>"売"</formula>
    </cfRule>
  </conditionalFormatting>
  <conditionalFormatting sqref="G29">
    <cfRule type="cellIs" dxfId="155" priority="223" stopIfTrue="1" operator="equal">
      <formula>"買"</formula>
    </cfRule>
    <cfRule type="cellIs" dxfId="154" priority="224" stopIfTrue="1" operator="equal">
      <formula>"売"</formula>
    </cfRule>
  </conditionalFormatting>
  <conditionalFormatting sqref="G30">
    <cfRule type="cellIs" dxfId="153" priority="221" stopIfTrue="1" operator="equal">
      <formula>"買"</formula>
    </cfRule>
    <cfRule type="cellIs" dxfId="152" priority="222" stopIfTrue="1" operator="equal">
      <formula>"売"</formula>
    </cfRule>
  </conditionalFormatting>
  <conditionalFormatting sqref="G31">
    <cfRule type="cellIs" dxfId="151" priority="219" stopIfTrue="1" operator="equal">
      <formula>"買"</formula>
    </cfRule>
    <cfRule type="cellIs" dxfId="150" priority="220" stopIfTrue="1" operator="equal">
      <formula>"売"</formula>
    </cfRule>
  </conditionalFormatting>
  <conditionalFormatting sqref="G32">
    <cfRule type="cellIs" dxfId="149" priority="217" stopIfTrue="1" operator="equal">
      <formula>"買"</formula>
    </cfRule>
    <cfRule type="cellIs" dxfId="148" priority="218" stopIfTrue="1" operator="equal">
      <formula>"売"</formula>
    </cfRule>
  </conditionalFormatting>
  <conditionalFormatting sqref="G33">
    <cfRule type="cellIs" dxfId="147" priority="215" stopIfTrue="1" operator="equal">
      <formula>"買"</formula>
    </cfRule>
    <cfRule type="cellIs" dxfId="146" priority="216" stopIfTrue="1" operator="equal">
      <formula>"売"</formula>
    </cfRule>
  </conditionalFormatting>
  <conditionalFormatting sqref="G34">
    <cfRule type="cellIs" dxfId="145" priority="213" stopIfTrue="1" operator="equal">
      <formula>"買"</formula>
    </cfRule>
    <cfRule type="cellIs" dxfId="144" priority="214" stopIfTrue="1" operator="equal">
      <formula>"売"</formula>
    </cfRule>
  </conditionalFormatting>
  <conditionalFormatting sqref="G35">
    <cfRule type="cellIs" dxfId="143" priority="211" stopIfTrue="1" operator="equal">
      <formula>"買"</formula>
    </cfRule>
    <cfRule type="cellIs" dxfId="142" priority="212" stopIfTrue="1" operator="equal">
      <formula>"売"</formula>
    </cfRule>
  </conditionalFormatting>
  <conditionalFormatting sqref="G35">
    <cfRule type="cellIs" dxfId="141" priority="209" stopIfTrue="1" operator="equal">
      <formula>"買"</formula>
    </cfRule>
    <cfRule type="cellIs" dxfId="140" priority="210" stopIfTrue="1" operator="equal">
      <formula>"売"</formula>
    </cfRule>
  </conditionalFormatting>
  <conditionalFormatting sqref="G37">
    <cfRule type="cellIs" dxfId="139" priority="205" stopIfTrue="1" operator="equal">
      <formula>"買"</formula>
    </cfRule>
    <cfRule type="cellIs" dxfId="138" priority="206" stopIfTrue="1" operator="equal">
      <formula>"売"</formula>
    </cfRule>
  </conditionalFormatting>
  <conditionalFormatting sqref="G10">
    <cfRule type="cellIs" dxfId="137" priority="145" stopIfTrue="1" operator="equal">
      <formula>"買"</formula>
    </cfRule>
    <cfRule type="cellIs" dxfId="136" priority="146" stopIfTrue="1" operator="equal">
      <formula>"売"</formula>
    </cfRule>
  </conditionalFormatting>
  <conditionalFormatting sqref="G12">
    <cfRule type="cellIs" dxfId="135" priority="143" stopIfTrue="1" operator="equal">
      <formula>"買"</formula>
    </cfRule>
    <cfRule type="cellIs" dxfId="134" priority="144" stopIfTrue="1" operator="equal">
      <formula>"売"</formula>
    </cfRule>
  </conditionalFormatting>
  <conditionalFormatting sqref="G19">
    <cfRule type="cellIs" dxfId="133" priority="141" stopIfTrue="1" operator="equal">
      <formula>"買"</formula>
    </cfRule>
    <cfRule type="cellIs" dxfId="132" priority="142" stopIfTrue="1" operator="equal">
      <formula>"売"</formula>
    </cfRule>
  </conditionalFormatting>
  <conditionalFormatting sqref="G23">
    <cfRule type="cellIs" dxfId="131" priority="139" stopIfTrue="1" operator="equal">
      <formula>"買"</formula>
    </cfRule>
    <cfRule type="cellIs" dxfId="130" priority="140" stopIfTrue="1" operator="equal">
      <formula>"売"</formula>
    </cfRule>
  </conditionalFormatting>
  <conditionalFormatting sqref="G36">
    <cfRule type="cellIs" dxfId="129" priority="137" stopIfTrue="1" operator="equal">
      <formula>"買"</formula>
    </cfRule>
    <cfRule type="cellIs" dxfId="128" priority="138" stopIfTrue="1" operator="equal">
      <formula>"売"</formula>
    </cfRule>
  </conditionalFormatting>
  <conditionalFormatting sqref="G62">
    <cfRule type="cellIs" dxfId="127" priority="127" stopIfTrue="1" operator="equal">
      <formula>"買"</formula>
    </cfRule>
    <cfRule type="cellIs" dxfId="126" priority="128" stopIfTrue="1" operator="equal">
      <formula>"売"</formula>
    </cfRule>
  </conditionalFormatting>
  <conditionalFormatting sqref="G10">
    <cfRule type="cellIs" dxfId="125" priority="125" stopIfTrue="1" operator="equal">
      <formula>"買"</formula>
    </cfRule>
    <cfRule type="cellIs" dxfId="124" priority="126" stopIfTrue="1" operator="equal">
      <formula>"売"</formula>
    </cfRule>
  </conditionalFormatting>
  <conditionalFormatting sqref="G10">
    <cfRule type="cellIs" dxfId="123" priority="123" stopIfTrue="1" operator="equal">
      <formula>"買"</formula>
    </cfRule>
    <cfRule type="cellIs" dxfId="122" priority="124" stopIfTrue="1" operator="equal">
      <formula>"売"</formula>
    </cfRule>
  </conditionalFormatting>
  <conditionalFormatting sqref="G10">
    <cfRule type="cellIs" dxfId="121" priority="121" stopIfTrue="1" operator="equal">
      <formula>"買"</formula>
    </cfRule>
    <cfRule type="cellIs" dxfId="120" priority="122" stopIfTrue="1" operator="equal">
      <formula>"売"</formula>
    </cfRule>
  </conditionalFormatting>
  <conditionalFormatting sqref="G11">
    <cfRule type="cellIs" dxfId="119" priority="119" stopIfTrue="1" operator="equal">
      <formula>"買"</formula>
    </cfRule>
    <cfRule type="cellIs" dxfId="118" priority="120" stopIfTrue="1" operator="equal">
      <formula>"売"</formula>
    </cfRule>
  </conditionalFormatting>
  <conditionalFormatting sqref="G11">
    <cfRule type="cellIs" dxfId="117" priority="117" stopIfTrue="1" operator="equal">
      <formula>"買"</formula>
    </cfRule>
    <cfRule type="cellIs" dxfId="116" priority="118" stopIfTrue="1" operator="equal">
      <formula>"売"</formula>
    </cfRule>
  </conditionalFormatting>
  <conditionalFormatting sqref="G11">
    <cfRule type="cellIs" dxfId="115" priority="115" stopIfTrue="1" operator="equal">
      <formula>"買"</formula>
    </cfRule>
    <cfRule type="cellIs" dxfId="114" priority="116" stopIfTrue="1" operator="equal">
      <formula>"売"</formula>
    </cfRule>
  </conditionalFormatting>
  <conditionalFormatting sqref="G12">
    <cfRule type="cellIs" dxfId="113" priority="113" stopIfTrue="1" operator="equal">
      <formula>"買"</formula>
    </cfRule>
    <cfRule type="cellIs" dxfId="112" priority="114" stopIfTrue="1" operator="equal">
      <formula>"売"</formula>
    </cfRule>
  </conditionalFormatting>
  <conditionalFormatting sqref="G13">
    <cfRule type="cellIs" dxfId="111" priority="111" stopIfTrue="1" operator="equal">
      <formula>"買"</formula>
    </cfRule>
    <cfRule type="cellIs" dxfId="110" priority="112" stopIfTrue="1" operator="equal">
      <formula>"売"</formula>
    </cfRule>
  </conditionalFormatting>
  <conditionalFormatting sqref="G14">
    <cfRule type="cellIs" dxfId="109" priority="109" stopIfTrue="1" operator="equal">
      <formula>"買"</formula>
    </cfRule>
    <cfRule type="cellIs" dxfId="108" priority="110" stopIfTrue="1" operator="equal">
      <formula>"売"</formula>
    </cfRule>
  </conditionalFormatting>
  <conditionalFormatting sqref="G15">
    <cfRule type="cellIs" dxfId="107" priority="107" stopIfTrue="1" operator="equal">
      <formula>"買"</formula>
    </cfRule>
    <cfRule type="cellIs" dxfId="106" priority="108" stopIfTrue="1" operator="equal">
      <formula>"売"</formula>
    </cfRule>
  </conditionalFormatting>
  <conditionalFormatting sqref="G16">
    <cfRule type="cellIs" dxfId="105" priority="105" stopIfTrue="1" operator="equal">
      <formula>"買"</formula>
    </cfRule>
    <cfRule type="cellIs" dxfId="104" priority="106" stopIfTrue="1" operator="equal">
      <formula>"売"</formula>
    </cfRule>
  </conditionalFormatting>
  <conditionalFormatting sqref="G17">
    <cfRule type="cellIs" dxfId="103" priority="103" stopIfTrue="1" operator="equal">
      <formula>"買"</formula>
    </cfRule>
    <cfRule type="cellIs" dxfId="102" priority="104" stopIfTrue="1" operator="equal">
      <formula>"売"</formula>
    </cfRule>
  </conditionalFormatting>
  <conditionalFormatting sqref="G17">
    <cfRule type="cellIs" dxfId="101" priority="101" stopIfTrue="1" operator="equal">
      <formula>"買"</formula>
    </cfRule>
    <cfRule type="cellIs" dxfId="100" priority="102" stopIfTrue="1" operator="equal">
      <formula>"売"</formula>
    </cfRule>
  </conditionalFormatting>
  <conditionalFormatting sqref="G18">
    <cfRule type="cellIs" dxfId="99" priority="99" stopIfTrue="1" operator="equal">
      <formula>"買"</formula>
    </cfRule>
    <cfRule type="cellIs" dxfId="98" priority="100" stopIfTrue="1" operator="equal">
      <formula>"売"</formula>
    </cfRule>
  </conditionalFormatting>
  <conditionalFormatting sqref="G19">
    <cfRule type="cellIs" dxfId="97" priority="97" stopIfTrue="1" operator="equal">
      <formula>"買"</formula>
    </cfRule>
    <cfRule type="cellIs" dxfId="96" priority="98" stopIfTrue="1" operator="equal">
      <formula>"売"</formula>
    </cfRule>
  </conditionalFormatting>
  <conditionalFormatting sqref="G20">
    <cfRule type="cellIs" dxfId="95" priority="95" stopIfTrue="1" operator="equal">
      <formula>"買"</formula>
    </cfRule>
    <cfRule type="cellIs" dxfId="94" priority="96" stopIfTrue="1" operator="equal">
      <formula>"売"</formula>
    </cfRule>
  </conditionalFormatting>
  <conditionalFormatting sqref="G20">
    <cfRule type="cellIs" dxfId="93" priority="93" stopIfTrue="1" operator="equal">
      <formula>"買"</formula>
    </cfRule>
    <cfRule type="cellIs" dxfId="92" priority="94" stopIfTrue="1" operator="equal">
      <formula>"売"</formula>
    </cfRule>
  </conditionalFormatting>
  <conditionalFormatting sqref="G21">
    <cfRule type="cellIs" dxfId="91" priority="91" stopIfTrue="1" operator="equal">
      <formula>"買"</formula>
    </cfRule>
    <cfRule type="cellIs" dxfId="90" priority="92" stopIfTrue="1" operator="equal">
      <formula>"売"</formula>
    </cfRule>
  </conditionalFormatting>
  <conditionalFormatting sqref="G22">
    <cfRule type="cellIs" dxfId="89" priority="89" stopIfTrue="1" operator="equal">
      <formula>"買"</formula>
    </cfRule>
    <cfRule type="cellIs" dxfId="88" priority="90" stopIfTrue="1" operator="equal">
      <formula>"売"</formula>
    </cfRule>
  </conditionalFormatting>
  <conditionalFormatting sqref="G23">
    <cfRule type="cellIs" dxfId="87" priority="87" stopIfTrue="1" operator="equal">
      <formula>"買"</formula>
    </cfRule>
    <cfRule type="cellIs" dxfId="86" priority="88" stopIfTrue="1" operator="equal">
      <formula>"売"</formula>
    </cfRule>
  </conditionalFormatting>
  <conditionalFormatting sqref="G24">
    <cfRule type="cellIs" dxfId="85" priority="85" stopIfTrue="1" operator="equal">
      <formula>"買"</formula>
    </cfRule>
    <cfRule type="cellIs" dxfId="84" priority="86" stopIfTrue="1" operator="equal">
      <formula>"売"</formula>
    </cfRule>
  </conditionalFormatting>
  <conditionalFormatting sqref="G25">
    <cfRule type="cellIs" dxfId="83" priority="83" stopIfTrue="1" operator="equal">
      <formula>"買"</formula>
    </cfRule>
    <cfRule type="cellIs" dxfId="82" priority="84" stopIfTrue="1" operator="equal">
      <formula>"売"</formula>
    </cfRule>
  </conditionalFormatting>
  <conditionalFormatting sqref="G26">
    <cfRule type="cellIs" dxfId="81" priority="81" stopIfTrue="1" operator="equal">
      <formula>"買"</formula>
    </cfRule>
    <cfRule type="cellIs" dxfId="80" priority="82" stopIfTrue="1" operator="equal">
      <formula>"売"</formula>
    </cfRule>
  </conditionalFormatting>
  <conditionalFormatting sqref="G27">
    <cfRule type="cellIs" dxfId="79" priority="79" stopIfTrue="1" operator="equal">
      <formula>"買"</formula>
    </cfRule>
    <cfRule type="cellIs" dxfId="78" priority="80" stopIfTrue="1" operator="equal">
      <formula>"売"</formula>
    </cfRule>
  </conditionalFormatting>
  <conditionalFormatting sqref="G28">
    <cfRule type="cellIs" dxfId="77" priority="77" stopIfTrue="1" operator="equal">
      <formula>"買"</formula>
    </cfRule>
    <cfRule type="cellIs" dxfId="76" priority="78" stopIfTrue="1" operator="equal">
      <formula>"売"</formula>
    </cfRule>
  </conditionalFormatting>
  <conditionalFormatting sqref="G29">
    <cfRule type="cellIs" dxfId="75" priority="75" stopIfTrue="1" operator="equal">
      <formula>"買"</formula>
    </cfRule>
    <cfRule type="cellIs" dxfId="74" priority="76" stopIfTrue="1" operator="equal">
      <formula>"売"</formula>
    </cfRule>
  </conditionalFormatting>
  <conditionalFormatting sqref="G30">
    <cfRule type="cellIs" dxfId="73" priority="73" stopIfTrue="1" operator="equal">
      <formula>"買"</formula>
    </cfRule>
    <cfRule type="cellIs" dxfId="72" priority="74" stopIfTrue="1" operator="equal">
      <formula>"売"</formula>
    </cfRule>
  </conditionalFormatting>
  <conditionalFormatting sqref="G31">
    <cfRule type="cellIs" dxfId="71" priority="71" stopIfTrue="1" operator="equal">
      <formula>"買"</formula>
    </cfRule>
    <cfRule type="cellIs" dxfId="70" priority="72" stopIfTrue="1" operator="equal">
      <formula>"売"</formula>
    </cfRule>
  </conditionalFormatting>
  <conditionalFormatting sqref="G31">
    <cfRule type="cellIs" dxfId="69" priority="69" stopIfTrue="1" operator="equal">
      <formula>"買"</formula>
    </cfRule>
    <cfRule type="cellIs" dxfId="68" priority="70" stopIfTrue="1" operator="equal">
      <formula>"売"</formula>
    </cfRule>
  </conditionalFormatting>
  <conditionalFormatting sqref="G32">
    <cfRule type="cellIs" dxfId="67" priority="67" stopIfTrue="1" operator="equal">
      <formula>"買"</formula>
    </cfRule>
    <cfRule type="cellIs" dxfId="66" priority="68" stopIfTrue="1" operator="equal">
      <formula>"売"</formula>
    </cfRule>
  </conditionalFormatting>
  <conditionalFormatting sqref="G32">
    <cfRule type="cellIs" dxfId="65" priority="65" stopIfTrue="1" operator="equal">
      <formula>"買"</formula>
    </cfRule>
    <cfRule type="cellIs" dxfId="64" priority="66" stopIfTrue="1" operator="equal">
      <formula>"売"</formula>
    </cfRule>
  </conditionalFormatting>
  <conditionalFormatting sqref="G33">
    <cfRule type="cellIs" dxfId="63" priority="63" stopIfTrue="1" operator="equal">
      <formula>"買"</formula>
    </cfRule>
    <cfRule type="cellIs" dxfId="62" priority="64" stopIfTrue="1" operator="equal">
      <formula>"売"</formula>
    </cfRule>
  </conditionalFormatting>
  <conditionalFormatting sqref="G34">
    <cfRule type="cellIs" dxfId="61" priority="61" stopIfTrue="1" operator="equal">
      <formula>"買"</formula>
    </cfRule>
    <cfRule type="cellIs" dxfId="60" priority="62" stopIfTrue="1" operator="equal">
      <formula>"売"</formula>
    </cfRule>
  </conditionalFormatting>
  <conditionalFormatting sqref="G35">
    <cfRule type="cellIs" dxfId="59" priority="59" stopIfTrue="1" operator="equal">
      <formula>"買"</formula>
    </cfRule>
    <cfRule type="cellIs" dxfId="58" priority="60" stopIfTrue="1" operator="equal">
      <formula>"売"</formula>
    </cfRule>
  </conditionalFormatting>
  <conditionalFormatting sqref="G36">
    <cfRule type="cellIs" dxfId="57" priority="57" stopIfTrue="1" operator="equal">
      <formula>"買"</formula>
    </cfRule>
    <cfRule type="cellIs" dxfId="56" priority="58" stopIfTrue="1" operator="equal">
      <formula>"売"</formula>
    </cfRule>
  </conditionalFormatting>
  <conditionalFormatting sqref="G37">
    <cfRule type="cellIs" dxfId="55" priority="55" stopIfTrue="1" operator="equal">
      <formula>"買"</formula>
    </cfRule>
    <cfRule type="cellIs" dxfId="54" priority="56" stopIfTrue="1" operator="equal">
      <formula>"売"</formula>
    </cfRule>
  </conditionalFormatting>
  <conditionalFormatting sqref="G37">
    <cfRule type="cellIs" dxfId="53" priority="53" stopIfTrue="1" operator="equal">
      <formula>"買"</formula>
    </cfRule>
    <cfRule type="cellIs" dxfId="52" priority="54" stopIfTrue="1" operator="equal">
      <formula>"売"</formula>
    </cfRule>
  </conditionalFormatting>
  <conditionalFormatting sqref="G39">
    <cfRule type="cellIs" dxfId="51" priority="47" stopIfTrue="1" operator="equal">
      <formula>"買"</formula>
    </cfRule>
    <cfRule type="cellIs" dxfId="50" priority="48" stopIfTrue="1" operator="equal">
      <formula>"売"</formula>
    </cfRule>
  </conditionalFormatting>
  <conditionalFormatting sqref="G40 G38">
    <cfRule type="cellIs" dxfId="49" priority="49" stopIfTrue="1" operator="equal">
      <formula>"買"</formula>
    </cfRule>
    <cfRule type="cellIs" dxfId="48" priority="50" stopIfTrue="1" operator="equal">
      <formula>"売"</formula>
    </cfRule>
  </conditionalFormatting>
  <conditionalFormatting sqref="G38">
    <cfRule type="cellIs" dxfId="47" priority="45" stopIfTrue="1" operator="equal">
      <formula>"買"</formula>
    </cfRule>
    <cfRule type="cellIs" dxfId="46" priority="46" stopIfTrue="1" operator="equal">
      <formula>"売"</formula>
    </cfRule>
  </conditionalFormatting>
  <conditionalFormatting sqref="G39">
    <cfRule type="cellIs" dxfId="45" priority="43" stopIfTrue="1" operator="equal">
      <formula>"買"</formula>
    </cfRule>
    <cfRule type="cellIs" dxfId="44" priority="44" stopIfTrue="1" operator="equal">
      <formula>"売"</formula>
    </cfRule>
  </conditionalFormatting>
  <conditionalFormatting sqref="G40">
    <cfRule type="cellIs" dxfId="43" priority="41" stopIfTrue="1" operator="equal">
      <formula>"買"</formula>
    </cfRule>
    <cfRule type="cellIs" dxfId="42" priority="42" stopIfTrue="1" operator="equal">
      <formula>"売"</formula>
    </cfRule>
  </conditionalFormatting>
  <conditionalFormatting sqref="G40">
    <cfRule type="cellIs" dxfId="41" priority="39" stopIfTrue="1" operator="equal">
      <formula>"買"</formula>
    </cfRule>
    <cfRule type="cellIs" dxfId="40" priority="40" stopIfTrue="1" operator="equal">
      <formula>"売"</formula>
    </cfRule>
  </conditionalFormatting>
  <conditionalFormatting sqref="G39">
    <cfRule type="cellIs" dxfId="39" priority="37" stopIfTrue="1" operator="equal">
      <formula>"買"</formula>
    </cfRule>
    <cfRule type="cellIs" dxfId="38" priority="38" stopIfTrue="1" operator="equal">
      <formula>"売"</formula>
    </cfRule>
  </conditionalFormatting>
  <conditionalFormatting sqref="G41:G43">
    <cfRule type="cellIs" dxfId="37" priority="33" stopIfTrue="1" operator="equal">
      <formula>"買"</formula>
    </cfRule>
    <cfRule type="cellIs" dxfId="36" priority="34" stopIfTrue="1" operator="equal">
      <formula>"売"</formula>
    </cfRule>
  </conditionalFormatting>
  <conditionalFormatting sqref="G41">
    <cfRule type="cellIs" dxfId="35" priority="31" stopIfTrue="1" operator="equal">
      <formula>"買"</formula>
    </cfRule>
    <cfRule type="cellIs" dxfId="34" priority="32" stopIfTrue="1" operator="equal">
      <formula>"売"</formula>
    </cfRule>
  </conditionalFormatting>
  <conditionalFormatting sqref="G42">
    <cfRule type="cellIs" dxfId="33" priority="29" stopIfTrue="1" operator="equal">
      <formula>"買"</formula>
    </cfRule>
    <cfRule type="cellIs" dxfId="32" priority="30" stopIfTrue="1" operator="equal">
      <formula>"売"</formula>
    </cfRule>
  </conditionalFormatting>
  <conditionalFormatting sqref="G43">
    <cfRule type="cellIs" dxfId="31" priority="27" stopIfTrue="1" operator="equal">
      <formula>"買"</formula>
    </cfRule>
    <cfRule type="cellIs" dxfId="30" priority="28" stopIfTrue="1" operator="equal">
      <formula>"売"</formula>
    </cfRule>
  </conditionalFormatting>
  <conditionalFormatting sqref="G44:G49">
    <cfRule type="cellIs" dxfId="29" priority="23" stopIfTrue="1" operator="equal">
      <formula>"買"</formula>
    </cfRule>
    <cfRule type="cellIs" dxfId="28" priority="24" stopIfTrue="1" operator="equal">
      <formula>"売"</formula>
    </cfRule>
  </conditionalFormatting>
  <conditionalFormatting sqref="G44">
    <cfRule type="cellIs" dxfId="27" priority="21" stopIfTrue="1" operator="equal">
      <formula>"買"</formula>
    </cfRule>
    <cfRule type="cellIs" dxfId="26" priority="22" stopIfTrue="1" operator="equal">
      <formula>"売"</formula>
    </cfRule>
  </conditionalFormatting>
  <conditionalFormatting sqref="G45">
    <cfRule type="cellIs" dxfId="25" priority="19" stopIfTrue="1" operator="equal">
      <formula>"買"</formula>
    </cfRule>
    <cfRule type="cellIs" dxfId="24" priority="20" stopIfTrue="1" operator="equal">
      <formula>"売"</formula>
    </cfRule>
  </conditionalFormatting>
  <conditionalFormatting sqref="G46">
    <cfRule type="cellIs" dxfId="23" priority="17" stopIfTrue="1" operator="equal">
      <formula>"買"</formula>
    </cfRule>
    <cfRule type="cellIs" dxfId="22" priority="18" stopIfTrue="1" operator="equal">
      <formula>"売"</formula>
    </cfRule>
  </conditionalFormatting>
  <conditionalFormatting sqref="G47">
    <cfRule type="cellIs" dxfId="21" priority="15" stopIfTrue="1" operator="equal">
      <formula>"買"</formula>
    </cfRule>
    <cfRule type="cellIs" dxfId="20" priority="16" stopIfTrue="1" operator="equal">
      <formula>"売"</formula>
    </cfRule>
  </conditionalFormatting>
  <conditionalFormatting sqref="G48">
    <cfRule type="cellIs" dxfId="19" priority="13" stopIfTrue="1" operator="equal">
      <formula>"買"</formula>
    </cfRule>
    <cfRule type="cellIs" dxfId="18" priority="14" stopIfTrue="1" operator="equal">
      <formula>"売"</formula>
    </cfRule>
  </conditionalFormatting>
  <conditionalFormatting sqref="G49">
    <cfRule type="cellIs" dxfId="17" priority="11" stopIfTrue="1" operator="equal">
      <formula>"買"</formula>
    </cfRule>
    <cfRule type="cellIs" dxfId="16" priority="12" stopIfTrue="1" operator="equal">
      <formula>"売"</formula>
    </cfRule>
  </conditionalFormatting>
  <conditionalFormatting sqref="G50:G51">
    <cfRule type="cellIs" dxfId="15" priority="7" stopIfTrue="1" operator="equal">
      <formula>"買"</formula>
    </cfRule>
    <cfRule type="cellIs" dxfId="14" priority="8" stopIfTrue="1" operator="equal">
      <formula>"売"</formula>
    </cfRule>
  </conditionalFormatting>
  <conditionalFormatting sqref="G50">
    <cfRule type="cellIs" dxfId="13" priority="5" stopIfTrue="1" operator="equal">
      <formula>"買"</formula>
    </cfRule>
    <cfRule type="cellIs" dxfId="12" priority="6" stopIfTrue="1" operator="equal">
      <formula>"売"</formula>
    </cfRule>
  </conditionalFormatting>
  <conditionalFormatting sqref="G52">
    <cfRule type="cellIs" dxfId="11" priority="3" stopIfTrue="1" operator="equal">
      <formula>"買"</formula>
    </cfRule>
    <cfRule type="cellIs" dxfId="10" priority="4" stopIfTrue="1" operator="equal">
      <formula>"売"</formula>
    </cfRule>
  </conditionalFormatting>
  <conditionalFormatting sqref="G53:G61">
    <cfRule type="cellIs" dxfId="9" priority="1" stopIfTrue="1" operator="equal">
      <formula>"買"</formula>
    </cfRule>
    <cfRule type="cellIs" dxfId="8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16" zoomScale="110" zoomScaleNormal="110" workbookViewId="0">
      <selection activeCell="A321" sqref="A321"/>
    </sheetView>
  </sheetViews>
  <sheetFormatPr defaultRowHeight="14.25" x14ac:dyDescent="0.15"/>
  <cols>
    <col min="1" max="1" width="7.375" style="34" customWidth="1"/>
    <col min="2" max="2" width="8.125" customWidth="1"/>
  </cols>
  <sheetData/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12" zoomScale="145" zoomScaleNormal="145" zoomScaleSheetLayoutView="100" workbookViewId="0">
      <selection activeCell="A30" sqref="A30"/>
    </sheetView>
  </sheetViews>
  <sheetFormatPr defaultRowHeight="13.5" x14ac:dyDescent="0.15"/>
  <sheetData>
    <row r="1" spans="1:10" x14ac:dyDescent="0.15">
      <c r="A1" t="s">
        <v>0</v>
      </c>
    </row>
    <row r="2" spans="1:10" x14ac:dyDescent="0.15">
      <c r="A2" s="89" t="s">
        <v>82</v>
      </c>
      <c r="B2" s="90"/>
      <c r="C2" s="90"/>
      <c r="D2" s="90"/>
      <c r="E2" s="90"/>
      <c r="F2" s="90"/>
      <c r="G2" s="90"/>
      <c r="H2" s="90"/>
      <c r="I2" s="90"/>
      <c r="J2" s="90"/>
    </row>
    <row r="3" spans="1:10" x14ac:dyDescent="0.15">
      <c r="A3" s="90"/>
      <c r="B3" s="90"/>
      <c r="C3" s="90"/>
      <c r="D3" s="90"/>
      <c r="E3" s="90"/>
      <c r="F3" s="90"/>
      <c r="G3" s="90"/>
      <c r="H3" s="90"/>
      <c r="I3" s="90"/>
      <c r="J3" s="90"/>
    </row>
    <row r="4" spans="1:10" x14ac:dyDescent="0.15">
      <c r="A4" s="90"/>
      <c r="B4" s="90"/>
      <c r="C4" s="90"/>
      <c r="D4" s="90"/>
      <c r="E4" s="90"/>
      <c r="F4" s="90"/>
      <c r="G4" s="90"/>
      <c r="H4" s="90"/>
      <c r="I4" s="90"/>
      <c r="J4" s="90"/>
    </row>
    <row r="5" spans="1:10" x14ac:dyDescent="0.15">
      <c r="A5" s="90"/>
      <c r="B5" s="90"/>
      <c r="C5" s="90"/>
      <c r="D5" s="90"/>
      <c r="E5" s="90"/>
      <c r="F5" s="90"/>
      <c r="G5" s="90"/>
      <c r="H5" s="90"/>
      <c r="I5" s="90"/>
      <c r="J5" s="90"/>
    </row>
    <row r="6" spans="1:10" x14ac:dyDescent="0.15">
      <c r="A6" s="90"/>
      <c r="B6" s="90"/>
      <c r="C6" s="90"/>
      <c r="D6" s="90"/>
      <c r="E6" s="90"/>
      <c r="F6" s="90"/>
      <c r="G6" s="90"/>
      <c r="H6" s="90"/>
      <c r="I6" s="90"/>
      <c r="J6" s="90"/>
    </row>
    <row r="7" spans="1:10" x14ac:dyDescent="0.15">
      <c r="A7" s="90"/>
      <c r="B7" s="90"/>
      <c r="C7" s="90"/>
      <c r="D7" s="90"/>
      <c r="E7" s="90"/>
      <c r="F7" s="90"/>
      <c r="G7" s="90"/>
      <c r="H7" s="90"/>
      <c r="I7" s="90"/>
      <c r="J7" s="90"/>
    </row>
    <row r="8" spans="1:10" x14ac:dyDescent="0.15">
      <c r="A8" s="90"/>
      <c r="B8" s="90"/>
      <c r="C8" s="90"/>
      <c r="D8" s="90"/>
      <c r="E8" s="90"/>
      <c r="F8" s="90"/>
      <c r="G8" s="90"/>
      <c r="H8" s="90"/>
      <c r="I8" s="90"/>
      <c r="J8" s="90"/>
    </row>
    <row r="9" spans="1:10" x14ac:dyDescent="0.15">
      <c r="A9" s="90"/>
      <c r="B9" s="90"/>
      <c r="C9" s="90"/>
      <c r="D9" s="90"/>
      <c r="E9" s="90"/>
      <c r="F9" s="90"/>
      <c r="G9" s="90"/>
      <c r="H9" s="90"/>
      <c r="I9" s="90"/>
      <c r="J9" s="90"/>
    </row>
    <row r="11" spans="1:10" x14ac:dyDescent="0.15">
      <c r="A11" t="s">
        <v>1</v>
      </c>
    </row>
    <row r="12" spans="1:10" x14ac:dyDescent="0.15">
      <c r="A12" s="91" t="s">
        <v>83</v>
      </c>
      <c r="B12" s="92"/>
      <c r="C12" s="92"/>
      <c r="D12" s="92"/>
      <c r="E12" s="92"/>
      <c r="F12" s="92"/>
      <c r="G12" s="92"/>
      <c r="H12" s="92"/>
      <c r="I12" s="92"/>
      <c r="J12" s="92"/>
    </row>
    <row r="13" spans="1:10" x14ac:dyDescent="0.15">
      <c r="A13" s="92"/>
      <c r="B13" s="92"/>
      <c r="C13" s="92"/>
      <c r="D13" s="92"/>
      <c r="E13" s="92"/>
      <c r="F13" s="92"/>
      <c r="G13" s="92"/>
      <c r="H13" s="92"/>
      <c r="I13" s="92"/>
      <c r="J13" s="92"/>
    </row>
    <row r="14" spans="1:10" x14ac:dyDescent="0.15">
      <c r="A14" s="92"/>
      <c r="B14" s="92"/>
      <c r="C14" s="92"/>
      <c r="D14" s="92"/>
      <c r="E14" s="92"/>
      <c r="F14" s="92"/>
      <c r="G14" s="92"/>
      <c r="H14" s="92"/>
      <c r="I14" s="92"/>
      <c r="J14" s="92"/>
    </row>
    <row r="15" spans="1:10" x14ac:dyDescent="0.15">
      <c r="A15" s="92"/>
      <c r="B15" s="92"/>
      <c r="C15" s="92"/>
      <c r="D15" s="92"/>
      <c r="E15" s="92"/>
      <c r="F15" s="92"/>
      <c r="G15" s="92"/>
      <c r="H15" s="92"/>
      <c r="I15" s="92"/>
      <c r="J15" s="92"/>
    </row>
    <row r="16" spans="1:10" x14ac:dyDescent="0.15">
      <c r="A16" s="92"/>
      <c r="B16" s="92"/>
      <c r="C16" s="92"/>
      <c r="D16" s="92"/>
      <c r="E16" s="92"/>
      <c r="F16" s="92"/>
      <c r="G16" s="92"/>
      <c r="H16" s="92"/>
      <c r="I16" s="92"/>
      <c r="J16" s="92"/>
    </row>
    <row r="17" spans="1:10" x14ac:dyDescent="0.15">
      <c r="A17" s="92"/>
      <c r="B17" s="92"/>
      <c r="C17" s="92"/>
      <c r="D17" s="92"/>
      <c r="E17" s="92"/>
      <c r="F17" s="92"/>
      <c r="G17" s="92"/>
      <c r="H17" s="92"/>
      <c r="I17" s="92"/>
      <c r="J17" s="92"/>
    </row>
    <row r="18" spans="1:10" x14ac:dyDescent="0.15">
      <c r="A18" s="92"/>
      <c r="B18" s="92"/>
      <c r="C18" s="92"/>
      <c r="D18" s="92"/>
      <c r="E18" s="92"/>
      <c r="F18" s="92"/>
      <c r="G18" s="92"/>
      <c r="H18" s="92"/>
      <c r="I18" s="92"/>
      <c r="J18" s="92"/>
    </row>
    <row r="19" spans="1:10" x14ac:dyDescent="0.15">
      <c r="A19" s="92"/>
      <c r="B19" s="92"/>
      <c r="C19" s="92"/>
      <c r="D19" s="92"/>
      <c r="E19" s="92"/>
      <c r="F19" s="92"/>
      <c r="G19" s="92"/>
      <c r="H19" s="92"/>
      <c r="I19" s="92"/>
      <c r="J19" s="92"/>
    </row>
    <row r="21" spans="1:10" x14ac:dyDescent="0.15">
      <c r="A21" t="s">
        <v>2</v>
      </c>
    </row>
    <row r="22" spans="1:10" x14ac:dyDescent="0.15">
      <c r="A22" s="91" t="s">
        <v>84</v>
      </c>
      <c r="B22" s="91"/>
      <c r="C22" s="91"/>
      <c r="D22" s="91"/>
      <c r="E22" s="91"/>
      <c r="F22" s="91"/>
      <c r="G22" s="91"/>
      <c r="H22" s="91"/>
      <c r="I22" s="91"/>
      <c r="J22" s="91"/>
    </row>
    <row r="23" spans="1:10" x14ac:dyDescent="0.15">
      <c r="A23" s="91"/>
      <c r="B23" s="91"/>
      <c r="C23" s="91"/>
      <c r="D23" s="91"/>
      <c r="E23" s="91"/>
      <c r="F23" s="91"/>
      <c r="G23" s="91"/>
      <c r="H23" s="91"/>
      <c r="I23" s="91"/>
      <c r="J23" s="91"/>
    </row>
    <row r="24" spans="1:10" x14ac:dyDescent="0.15">
      <c r="A24" s="91"/>
      <c r="B24" s="91"/>
      <c r="C24" s="91"/>
      <c r="D24" s="91"/>
      <c r="E24" s="91"/>
      <c r="F24" s="91"/>
      <c r="G24" s="91"/>
      <c r="H24" s="91"/>
      <c r="I24" s="91"/>
      <c r="J24" s="91"/>
    </row>
    <row r="25" spans="1:10" x14ac:dyDescent="0.15">
      <c r="A25" s="91"/>
      <c r="B25" s="91"/>
      <c r="C25" s="91"/>
      <c r="D25" s="91"/>
      <c r="E25" s="91"/>
      <c r="F25" s="91"/>
      <c r="G25" s="91"/>
      <c r="H25" s="91"/>
      <c r="I25" s="91"/>
      <c r="J25" s="91"/>
    </row>
    <row r="26" spans="1:10" x14ac:dyDescent="0.15">
      <c r="A26" s="91"/>
      <c r="B26" s="91"/>
      <c r="C26" s="91"/>
      <c r="D26" s="91"/>
      <c r="E26" s="91"/>
      <c r="F26" s="91"/>
      <c r="G26" s="91"/>
      <c r="H26" s="91"/>
      <c r="I26" s="91"/>
      <c r="J26" s="91"/>
    </row>
    <row r="27" spans="1:10" x14ac:dyDescent="0.15">
      <c r="A27" s="91"/>
      <c r="B27" s="91"/>
      <c r="C27" s="91"/>
      <c r="D27" s="91"/>
      <c r="E27" s="91"/>
      <c r="F27" s="91"/>
      <c r="G27" s="91"/>
      <c r="H27" s="91"/>
      <c r="I27" s="91"/>
      <c r="J27" s="91"/>
    </row>
    <row r="28" spans="1:10" x14ac:dyDescent="0.15">
      <c r="A28" s="91"/>
      <c r="B28" s="91"/>
      <c r="C28" s="91"/>
      <c r="D28" s="91"/>
      <c r="E28" s="91"/>
      <c r="F28" s="91"/>
      <c r="G28" s="91"/>
      <c r="H28" s="91"/>
      <c r="I28" s="91"/>
      <c r="J28" s="91"/>
    </row>
    <row r="29" spans="1:10" x14ac:dyDescent="0.15">
      <c r="A29" s="91"/>
      <c r="B29" s="91"/>
      <c r="C29" s="91"/>
      <c r="D29" s="91"/>
      <c r="E29" s="91"/>
      <c r="F29" s="91"/>
      <c r="G29" s="91"/>
      <c r="H29" s="91"/>
      <c r="I29" s="91"/>
      <c r="J29" s="91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6"/>
  <sheetViews>
    <sheetView zoomScaleSheetLayoutView="100" workbookViewId="0">
      <selection activeCell="G17" sqref="G17"/>
    </sheetView>
  </sheetViews>
  <sheetFormatPr defaultColWidth="8.875" defaultRowHeight="17.25" x14ac:dyDescent="0.15"/>
  <cols>
    <col min="1" max="1" width="3.125" style="26" customWidth="1"/>
    <col min="2" max="2" width="13.25" style="23" customWidth="1"/>
    <col min="3" max="3" width="15.75" style="25" customWidth="1"/>
    <col min="4" max="4" width="13" style="25" customWidth="1"/>
    <col min="5" max="5" width="15.875" style="31" customWidth="1"/>
    <col min="6" max="6" width="15.875" style="25" customWidth="1"/>
    <col min="7" max="7" width="15.875" style="31" customWidth="1"/>
    <col min="8" max="8" width="15.875" style="25" customWidth="1"/>
    <col min="9" max="9" width="15.875" style="31" customWidth="1"/>
    <col min="10" max="16384" width="8.875" style="26"/>
  </cols>
  <sheetData>
    <row r="2" spans="2:9" x14ac:dyDescent="0.15">
      <c r="B2" s="24" t="s">
        <v>39</v>
      </c>
      <c r="C2" s="26"/>
    </row>
    <row r="4" spans="2:9" x14ac:dyDescent="0.15">
      <c r="B4" s="29" t="s">
        <v>67</v>
      </c>
      <c r="C4" s="29" t="s">
        <v>40</v>
      </c>
      <c r="D4" s="29" t="s">
        <v>42</v>
      </c>
      <c r="E4" s="30" t="s">
        <v>41</v>
      </c>
      <c r="F4" s="29" t="s">
        <v>43</v>
      </c>
      <c r="G4" s="30" t="s">
        <v>41</v>
      </c>
      <c r="H4" s="29" t="s">
        <v>44</v>
      </c>
      <c r="I4" s="30" t="s">
        <v>41</v>
      </c>
    </row>
    <row r="5" spans="2:9" x14ac:dyDescent="0.15">
      <c r="B5" s="27" t="s">
        <v>68</v>
      </c>
      <c r="C5" s="28" t="s">
        <v>69</v>
      </c>
      <c r="D5" s="28"/>
      <c r="E5" s="32"/>
      <c r="F5" s="28">
        <v>49</v>
      </c>
      <c r="G5" s="32">
        <v>43646</v>
      </c>
      <c r="H5" s="28"/>
      <c r="I5" s="32"/>
    </row>
    <row r="6" spans="2:9" x14ac:dyDescent="0.15">
      <c r="B6" s="27" t="s">
        <v>68</v>
      </c>
      <c r="C6" s="28" t="s">
        <v>70</v>
      </c>
      <c r="D6" s="28">
        <v>51</v>
      </c>
      <c r="E6" s="32">
        <v>43650</v>
      </c>
      <c r="F6" s="28">
        <v>27</v>
      </c>
      <c r="G6" s="32">
        <v>43655</v>
      </c>
      <c r="H6" s="28">
        <v>60</v>
      </c>
      <c r="I6" s="32">
        <v>43652</v>
      </c>
    </row>
    <row r="7" spans="2:9" x14ac:dyDescent="0.15">
      <c r="B7" s="27" t="s">
        <v>68</v>
      </c>
      <c r="C7" s="28" t="s">
        <v>71</v>
      </c>
      <c r="D7" s="28">
        <v>39</v>
      </c>
      <c r="E7" s="32">
        <v>43651</v>
      </c>
      <c r="F7" s="28">
        <v>30</v>
      </c>
      <c r="G7" s="32">
        <v>43660</v>
      </c>
      <c r="H7" s="28"/>
      <c r="I7" s="33"/>
    </row>
    <row r="8" spans="2:9" x14ac:dyDescent="0.15">
      <c r="B8" s="27" t="s">
        <v>68</v>
      </c>
      <c r="C8" s="28" t="s">
        <v>72</v>
      </c>
      <c r="D8" s="28"/>
      <c r="E8" s="33"/>
      <c r="F8" s="28">
        <v>60</v>
      </c>
      <c r="G8" s="32">
        <v>43657</v>
      </c>
      <c r="H8" s="28"/>
      <c r="I8" s="33"/>
    </row>
    <row r="9" spans="2:9" x14ac:dyDescent="0.15">
      <c r="B9" s="27" t="s">
        <v>68</v>
      </c>
      <c r="C9" s="28" t="s">
        <v>73</v>
      </c>
      <c r="D9" s="28"/>
      <c r="E9" s="33"/>
      <c r="F9" s="28">
        <v>51</v>
      </c>
      <c r="G9" s="32">
        <v>43658</v>
      </c>
      <c r="H9" s="28"/>
      <c r="I9" s="33"/>
    </row>
    <row r="10" spans="2:9" x14ac:dyDescent="0.15">
      <c r="B10" s="27" t="s">
        <v>68</v>
      </c>
      <c r="C10" s="28" t="s">
        <v>74</v>
      </c>
      <c r="D10" s="28"/>
      <c r="E10" s="33"/>
      <c r="F10" s="28">
        <v>31</v>
      </c>
      <c r="G10" s="32">
        <v>43662</v>
      </c>
      <c r="H10" s="28"/>
      <c r="I10" s="33"/>
    </row>
    <row r="11" spans="2:9" x14ac:dyDescent="0.15">
      <c r="B11" s="27" t="s">
        <v>68</v>
      </c>
      <c r="C11" s="28" t="s">
        <v>75</v>
      </c>
      <c r="D11" s="28"/>
      <c r="E11" s="33"/>
      <c r="F11" s="28">
        <v>29</v>
      </c>
      <c r="G11" s="32">
        <v>43668</v>
      </c>
      <c r="H11" s="28"/>
      <c r="I11" s="33"/>
    </row>
    <row r="12" spans="2:9" x14ac:dyDescent="0.15">
      <c r="B12" s="27" t="s">
        <v>68</v>
      </c>
      <c r="C12" s="28" t="s">
        <v>76</v>
      </c>
      <c r="D12" s="28"/>
      <c r="E12" s="33"/>
      <c r="F12" s="28">
        <v>61</v>
      </c>
      <c r="G12" s="32">
        <v>43669</v>
      </c>
      <c r="H12" s="28"/>
      <c r="I12" s="33"/>
    </row>
    <row r="13" spans="2:9" x14ac:dyDescent="0.15">
      <c r="B13" s="27" t="s">
        <v>68</v>
      </c>
      <c r="C13" s="28" t="s">
        <v>77</v>
      </c>
      <c r="D13" s="28"/>
      <c r="E13" s="33"/>
      <c r="F13" s="28">
        <v>51</v>
      </c>
      <c r="G13" s="32">
        <v>43687</v>
      </c>
      <c r="H13" s="28"/>
      <c r="I13" s="33"/>
    </row>
    <row r="14" spans="2:9" x14ac:dyDescent="0.15">
      <c r="B14" s="27" t="s">
        <v>68</v>
      </c>
      <c r="C14" s="28" t="s">
        <v>78</v>
      </c>
      <c r="D14" s="28"/>
      <c r="E14" s="33"/>
      <c r="F14" s="28">
        <v>62</v>
      </c>
      <c r="G14" s="32">
        <v>43689</v>
      </c>
      <c r="H14" s="28"/>
      <c r="I14" s="33"/>
    </row>
    <row r="15" spans="2:9" x14ac:dyDescent="0.15">
      <c r="B15" s="27" t="s">
        <v>68</v>
      </c>
      <c r="C15" s="28" t="s">
        <v>79</v>
      </c>
      <c r="D15" s="28"/>
      <c r="E15" s="33"/>
      <c r="F15" s="28">
        <v>64</v>
      </c>
      <c r="G15" s="32">
        <v>43690</v>
      </c>
      <c r="H15" s="28"/>
      <c r="I15" s="33"/>
    </row>
    <row r="16" spans="2:9" x14ac:dyDescent="0.15">
      <c r="B16" s="27" t="s">
        <v>68</v>
      </c>
      <c r="C16" s="28" t="s">
        <v>80</v>
      </c>
      <c r="D16" s="28"/>
      <c r="E16" s="33"/>
      <c r="F16" s="28">
        <v>54</v>
      </c>
      <c r="G16" s="32">
        <v>43692</v>
      </c>
      <c r="H16" s="28"/>
      <c r="I16" s="33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bestFit="1" customWidth="1"/>
  </cols>
  <sheetData>
    <row r="2" spans="2:21" x14ac:dyDescent="0.15">
      <c r="B2" s="47" t="s">
        <v>5</v>
      </c>
      <c r="C2" s="47"/>
      <c r="D2" s="51"/>
      <c r="E2" s="51"/>
      <c r="F2" s="47" t="s">
        <v>6</v>
      </c>
      <c r="G2" s="47"/>
      <c r="H2" s="51" t="s">
        <v>36</v>
      </c>
      <c r="I2" s="51"/>
      <c r="J2" s="47" t="s">
        <v>7</v>
      </c>
      <c r="K2" s="47"/>
      <c r="L2" s="50">
        <f>C9</f>
        <v>1000000</v>
      </c>
      <c r="M2" s="51"/>
      <c r="N2" s="47" t="s">
        <v>8</v>
      </c>
      <c r="O2" s="47"/>
      <c r="P2" s="50" t="e">
        <f>C108+R108</f>
        <v>#VALUE!</v>
      </c>
      <c r="Q2" s="51"/>
      <c r="R2" s="1"/>
      <c r="S2" s="1"/>
      <c r="T2" s="1"/>
    </row>
    <row r="3" spans="2:21" ht="57" customHeight="1" x14ac:dyDescent="0.15">
      <c r="B3" s="47" t="s">
        <v>9</v>
      </c>
      <c r="C3" s="47"/>
      <c r="D3" s="52" t="s">
        <v>38</v>
      </c>
      <c r="E3" s="52"/>
      <c r="F3" s="52"/>
      <c r="G3" s="52"/>
      <c r="H3" s="52"/>
      <c r="I3" s="52"/>
      <c r="J3" s="47" t="s">
        <v>10</v>
      </c>
      <c r="K3" s="47"/>
      <c r="L3" s="52" t="s">
        <v>35</v>
      </c>
      <c r="M3" s="53"/>
      <c r="N3" s="53"/>
      <c r="O3" s="53"/>
      <c r="P3" s="53"/>
      <c r="Q3" s="53"/>
      <c r="R3" s="1"/>
      <c r="S3" s="1"/>
    </row>
    <row r="4" spans="2:21" x14ac:dyDescent="0.15">
      <c r="B4" s="47" t="s">
        <v>11</v>
      </c>
      <c r="C4" s="47"/>
      <c r="D4" s="54">
        <f>SUM($R$9:$S$993)</f>
        <v>153684.21052631587</v>
      </c>
      <c r="E4" s="54"/>
      <c r="F4" s="47" t="s">
        <v>12</v>
      </c>
      <c r="G4" s="47"/>
      <c r="H4" s="55">
        <f>SUM($T$9:$U$108)</f>
        <v>292.00000000000017</v>
      </c>
      <c r="I4" s="51"/>
      <c r="J4" s="56" t="s">
        <v>13</v>
      </c>
      <c r="K4" s="56"/>
      <c r="L4" s="50">
        <f>MAX($C$9:$D$990)-C9</f>
        <v>153684.21052631596</v>
      </c>
      <c r="M4" s="50"/>
      <c r="N4" s="56" t="s">
        <v>14</v>
      </c>
      <c r="O4" s="56"/>
      <c r="P4" s="54">
        <f>MIN($C$9:$D$990)-C9</f>
        <v>0</v>
      </c>
      <c r="Q4" s="54"/>
      <c r="R4" s="1"/>
      <c r="S4" s="1"/>
      <c r="T4" s="1"/>
    </row>
    <row r="5" spans="2:21" x14ac:dyDescent="0.15">
      <c r="B5" s="21" t="s">
        <v>15</v>
      </c>
      <c r="C5" s="2">
        <f>COUNTIF($R$9:$R$990,"&gt;0")</f>
        <v>1</v>
      </c>
      <c r="D5" s="20" t="s">
        <v>16</v>
      </c>
      <c r="E5" s="15">
        <f>COUNTIF($R$9:$R$990,"&lt;0")</f>
        <v>0</v>
      </c>
      <c r="F5" s="20" t="s">
        <v>17</v>
      </c>
      <c r="G5" s="2">
        <f>COUNTIF($R$9:$R$990,"=0")</f>
        <v>0</v>
      </c>
      <c r="H5" s="20" t="s">
        <v>18</v>
      </c>
      <c r="I5" s="3">
        <f>C5/SUM(C5,E5,G5)</f>
        <v>1</v>
      </c>
      <c r="J5" s="58" t="s">
        <v>19</v>
      </c>
      <c r="K5" s="47"/>
      <c r="L5" s="59"/>
      <c r="M5" s="60"/>
      <c r="N5" s="17" t="s">
        <v>20</v>
      </c>
      <c r="O5" s="9"/>
      <c r="P5" s="59"/>
      <c r="Q5" s="60"/>
      <c r="R5" s="1"/>
      <c r="S5" s="1"/>
      <c r="T5" s="1"/>
    </row>
    <row r="6" spans="2:21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 x14ac:dyDescent="0.15">
      <c r="B7" s="61" t="s">
        <v>21</v>
      </c>
      <c r="C7" s="63" t="s">
        <v>22</v>
      </c>
      <c r="D7" s="64"/>
      <c r="E7" s="67" t="s">
        <v>23</v>
      </c>
      <c r="F7" s="68"/>
      <c r="G7" s="68"/>
      <c r="H7" s="68"/>
      <c r="I7" s="69"/>
      <c r="J7" s="70" t="s">
        <v>24</v>
      </c>
      <c r="K7" s="71"/>
      <c r="L7" s="72"/>
      <c r="M7" s="73" t="s">
        <v>25</v>
      </c>
      <c r="N7" s="74" t="s">
        <v>26</v>
      </c>
      <c r="O7" s="75"/>
      <c r="P7" s="75"/>
      <c r="Q7" s="76"/>
      <c r="R7" s="77" t="s">
        <v>27</v>
      </c>
      <c r="S7" s="77"/>
      <c r="T7" s="77"/>
      <c r="U7" s="77"/>
    </row>
    <row r="8" spans="2:21" x14ac:dyDescent="0.15">
      <c r="B8" s="62"/>
      <c r="C8" s="65"/>
      <c r="D8" s="66"/>
      <c r="E8" s="18" t="s">
        <v>28</v>
      </c>
      <c r="F8" s="18" t="s">
        <v>29</v>
      </c>
      <c r="G8" s="18" t="s">
        <v>30</v>
      </c>
      <c r="H8" s="78" t="s">
        <v>31</v>
      </c>
      <c r="I8" s="69"/>
      <c r="J8" s="4" t="s">
        <v>32</v>
      </c>
      <c r="K8" s="79" t="s">
        <v>33</v>
      </c>
      <c r="L8" s="72"/>
      <c r="M8" s="73"/>
      <c r="N8" s="5" t="s">
        <v>28</v>
      </c>
      <c r="O8" s="5" t="s">
        <v>29</v>
      </c>
      <c r="P8" s="80" t="s">
        <v>31</v>
      </c>
      <c r="Q8" s="76"/>
      <c r="R8" s="77" t="s">
        <v>34</v>
      </c>
      <c r="S8" s="77"/>
      <c r="T8" s="77" t="s">
        <v>32</v>
      </c>
      <c r="U8" s="77"/>
    </row>
    <row r="9" spans="2:21" x14ac:dyDescent="0.15">
      <c r="B9" s="19">
        <v>1</v>
      </c>
      <c r="C9" s="81">
        <v>1000000</v>
      </c>
      <c r="D9" s="81"/>
      <c r="E9" s="19">
        <v>2001</v>
      </c>
      <c r="F9" s="8">
        <v>42111</v>
      </c>
      <c r="G9" s="19" t="s">
        <v>4</v>
      </c>
      <c r="H9" s="82">
        <v>105.33</v>
      </c>
      <c r="I9" s="82"/>
      <c r="J9" s="19">
        <v>57</v>
      </c>
      <c r="K9" s="81">
        <f t="shared" ref="K9:K72" si="0">IF(F9="","",C9*0.03)</f>
        <v>30000</v>
      </c>
      <c r="L9" s="81"/>
      <c r="M9" s="6">
        <f>IF(J9="","",(K9/J9)/1000)</f>
        <v>0.52631578947368418</v>
      </c>
      <c r="N9" s="19">
        <v>2001</v>
      </c>
      <c r="O9" s="8">
        <v>42111</v>
      </c>
      <c r="P9" s="82">
        <v>108.25</v>
      </c>
      <c r="Q9" s="82"/>
      <c r="R9" s="83">
        <f>IF(O9="","",(IF(G9="売",H9-P9,P9-H9))*M9*100000)</f>
        <v>153684.21052631587</v>
      </c>
      <c r="S9" s="83"/>
      <c r="T9" s="84">
        <f>IF(O9="","",IF(R9&lt;0,J9*(-1),IF(G9="買",(P9-H9)*100,(H9-P9)*100)))</f>
        <v>292.00000000000017</v>
      </c>
      <c r="U9" s="84"/>
    </row>
    <row r="10" spans="2:21" x14ac:dyDescent="0.15">
      <c r="B10" s="19">
        <v>2</v>
      </c>
      <c r="C10" s="81">
        <f t="shared" ref="C10:C73" si="1">IF(R9="","",C9+R9)</f>
        <v>1153684.210526316</v>
      </c>
      <c r="D10" s="81"/>
      <c r="E10" s="19"/>
      <c r="F10" s="8"/>
      <c r="G10" s="19" t="s">
        <v>4</v>
      </c>
      <c r="H10" s="82"/>
      <c r="I10" s="82"/>
      <c r="J10" s="19"/>
      <c r="K10" s="81" t="str">
        <f t="shared" si="0"/>
        <v/>
      </c>
      <c r="L10" s="81"/>
      <c r="M10" s="6" t="str">
        <f t="shared" ref="M10:M73" si="2">IF(J10="","",(K10/J10)/1000)</f>
        <v/>
      </c>
      <c r="N10" s="19"/>
      <c r="O10" s="8"/>
      <c r="P10" s="82"/>
      <c r="Q10" s="82"/>
      <c r="R10" s="83" t="str">
        <f t="shared" ref="R10:R73" si="3">IF(O10="","",(IF(G10="売",H10-P10,P10-H10))*M10*100000)</f>
        <v/>
      </c>
      <c r="S10" s="83"/>
      <c r="T10" s="84" t="str">
        <f t="shared" ref="T10:T73" si="4">IF(O10="","",IF(R10&lt;0,J10*(-1),IF(G10="買",(P10-H10)*100,(H10-P10)*100)))</f>
        <v/>
      </c>
      <c r="U10" s="84"/>
    </row>
    <row r="11" spans="2:21" x14ac:dyDescent="0.15">
      <c r="B11" s="19">
        <v>3</v>
      </c>
      <c r="C11" s="81" t="str">
        <f t="shared" si="1"/>
        <v/>
      </c>
      <c r="D11" s="81"/>
      <c r="E11" s="19"/>
      <c r="F11" s="8"/>
      <c r="G11" s="19" t="s">
        <v>4</v>
      </c>
      <c r="H11" s="82"/>
      <c r="I11" s="82"/>
      <c r="J11" s="19"/>
      <c r="K11" s="81" t="str">
        <f t="shared" si="0"/>
        <v/>
      </c>
      <c r="L11" s="81"/>
      <c r="M11" s="6" t="str">
        <f t="shared" si="2"/>
        <v/>
      </c>
      <c r="N11" s="19"/>
      <c r="O11" s="8"/>
      <c r="P11" s="82"/>
      <c r="Q11" s="82"/>
      <c r="R11" s="83" t="str">
        <f t="shared" si="3"/>
        <v/>
      </c>
      <c r="S11" s="83"/>
      <c r="T11" s="84" t="str">
        <f t="shared" si="4"/>
        <v/>
      </c>
      <c r="U11" s="84"/>
    </row>
    <row r="12" spans="2:21" x14ac:dyDescent="0.15">
      <c r="B12" s="19">
        <v>4</v>
      </c>
      <c r="C12" s="81" t="str">
        <f t="shared" si="1"/>
        <v/>
      </c>
      <c r="D12" s="81"/>
      <c r="E12" s="19"/>
      <c r="F12" s="8"/>
      <c r="G12" s="19" t="s">
        <v>3</v>
      </c>
      <c r="H12" s="82"/>
      <c r="I12" s="82"/>
      <c r="J12" s="19"/>
      <c r="K12" s="81" t="str">
        <f t="shared" si="0"/>
        <v/>
      </c>
      <c r="L12" s="81"/>
      <c r="M12" s="6" t="str">
        <f t="shared" si="2"/>
        <v/>
      </c>
      <c r="N12" s="19"/>
      <c r="O12" s="8"/>
      <c r="P12" s="82"/>
      <c r="Q12" s="82"/>
      <c r="R12" s="83" t="str">
        <f t="shared" si="3"/>
        <v/>
      </c>
      <c r="S12" s="83"/>
      <c r="T12" s="84" t="str">
        <f t="shared" si="4"/>
        <v/>
      </c>
      <c r="U12" s="84"/>
    </row>
    <row r="13" spans="2:21" x14ac:dyDescent="0.15">
      <c r="B13" s="19">
        <v>5</v>
      </c>
      <c r="C13" s="81" t="str">
        <f t="shared" si="1"/>
        <v/>
      </c>
      <c r="D13" s="81"/>
      <c r="E13" s="19"/>
      <c r="F13" s="8"/>
      <c r="G13" s="19" t="s">
        <v>3</v>
      </c>
      <c r="H13" s="82"/>
      <c r="I13" s="82"/>
      <c r="J13" s="19"/>
      <c r="K13" s="81" t="str">
        <f t="shared" si="0"/>
        <v/>
      </c>
      <c r="L13" s="81"/>
      <c r="M13" s="6" t="str">
        <f t="shared" si="2"/>
        <v/>
      </c>
      <c r="N13" s="19"/>
      <c r="O13" s="8"/>
      <c r="P13" s="82"/>
      <c r="Q13" s="82"/>
      <c r="R13" s="83" t="str">
        <f t="shared" si="3"/>
        <v/>
      </c>
      <c r="S13" s="83"/>
      <c r="T13" s="84" t="str">
        <f t="shared" si="4"/>
        <v/>
      </c>
      <c r="U13" s="84"/>
    </row>
    <row r="14" spans="2:21" x14ac:dyDescent="0.15">
      <c r="B14" s="19">
        <v>6</v>
      </c>
      <c r="C14" s="81" t="str">
        <f t="shared" si="1"/>
        <v/>
      </c>
      <c r="D14" s="81"/>
      <c r="E14" s="19"/>
      <c r="F14" s="8"/>
      <c r="G14" s="19" t="s">
        <v>4</v>
      </c>
      <c r="H14" s="82"/>
      <c r="I14" s="82"/>
      <c r="J14" s="19"/>
      <c r="K14" s="81" t="str">
        <f t="shared" si="0"/>
        <v/>
      </c>
      <c r="L14" s="81"/>
      <c r="M14" s="6" t="str">
        <f t="shared" si="2"/>
        <v/>
      </c>
      <c r="N14" s="19"/>
      <c r="O14" s="8"/>
      <c r="P14" s="82"/>
      <c r="Q14" s="82"/>
      <c r="R14" s="83" t="str">
        <f t="shared" si="3"/>
        <v/>
      </c>
      <c r="S14" s="83"/>
      <c r="T14" s="84" t="str">
        <f t="shared" si="4"/>
        <v/>
      </c>
      <c r="U14" s="84"/>
    </row>
    <row r="15" spans="2:21" x14ac:dyDescent="0.15">
      <c r="B15" s="19">
        <v>7</v>
      </c>
      <c r="C15" s="81" t="str">
        <f t="shared" si="1"/>
        <v/>
      </c>
      <c r="D15" s="81"/>
      <c r="E15" s="19"/>
      <c r="F15" s="8"/>
      <c r="G15" s="19" t="s">
        <v>4</v>
      </c>
      <c r="H15" s="82"/>
      <c r="I15" s="82"/>
      <c r="J15" s="19"/>
      <c r="K15" s="81" t="str">
        <f t="shared" si="0"/>
        <v/>
      </c>
      <c r="L15" s="81"/>
      <c r="M15" s="6" t="str">
        <f t="shared" si="2"/>
        <v/>
      </c>
      <c r="N15" s="19"/>
      <c r="O15" s="8"/>
      <c r="P15" s="82"/>
      <c r="Q15" s="82"/>
      <c r="R15" s="83" t="str">
        <f t="shared" si="3"/>
        <v/>
      </c>
      <c r="S15" s="83"/>
      <c r="T15" s="84" t="str">
        <f t="shared" si="4"/>
        <v/>
      </c>
      <c r="U15" s="84"/>
    </row>
    <row r="16" spans="2:21" x14ac:dyDescent="0.15">
      <c r="B16" s="19">
        <v>8</v>
      </c>
      <c r="C16" s="81" t="str">
        <f t="shared" si="1"/>
        <v/>
      </c>
      <c r="D16" s="81"/>
      <c r="E16" s="19"/>
      <c r="F16" s="8"/>
      <c r="G16" s="19" t="s">
        <v>4</v>
      </c>
      <c r="H16" s="82"/>
      <c r="I16" s="82"/>
      <c r="J16" s="19"/>
      <c r="K16" s="81" t="str">
        <f t="shared" si="0"/>
        <v/>
      </c>
      <c r="L16" s="81"/>
      <c r="M16" s="6" t="str">
        <f t="shared" si="2"/>
        <v/>
      </c>
      <c r="N16" s="19"/>
      <c r="O16" s="8"/>
      <c r="P16" s="82"/>
      <c r="Q16" s="82"/>
      <c r="R16" s="83" t="str">
        <f t="shared" si="3"/>
        <v/>
      </c>
      <c r="S16" s="83"/>
      <c r="T16" s="84" t="str">
        <f t="shared" si="4"/>
        <v/>
      </c>
      <c r="U16" s="84"/>
    </row>
    <row r="17" spans="2:21" x14ac:dyDescent="0.15">
      <c r="B17" s="19">
        <v>9</v>
      </c>
      <c r="C17" s="81" t="str">
        <f t="shared" si="1"/>
        <v/>
      </c>
      <c r="D17" s="81"/>
      <c r="E17" s="19"/>
      <c r="F17" s="8"/>
      <c r="G17" s="19" t="s">
        <v>4</v>
      </c>
      <c r="H17" s="82"/>
      <c r="I17" s="82"/>
      <c r="J17" s="19"/>
      <c r="K17" s="81" t="str">
        <f t="shared" si="0"/>
        <v/>
      </c>
      <c r="L17" s="81"/>
      <c r="M17" s="6" t="str">
        <f t="shared" si="2"/>
        <v/>
      </c>
      <c r="N17" s="19"/>
      <c r="O17" s="8"/>
      <c r="P17" s="82"/>
      <c r="Q17" s="82"/>
      <c r="R17" s="83" t="str">
        <f t="shared" si="3"/>
        <v/>
      </c>
      <c r="S17" s="83"/>
      <c r="T17" s="84" t="str">
        <f t="shared" si="4"/>
        <v/>
      </c>
      <c r="U17" s="84"/>
    </row>
    <row r="18" spans="2:21" x14ac:dyDescent="0.15">
      <c r="B18" s="19">
        <v>10</v>
      </c>
      <c r="C18" s="81" t="str">
        <f t="shared" si="1"/>
        <v/>
      </c>
      <c r="D18" s="81"/>
      <c r="E18" s="19"/>
      <c r="F18" s="8"/>
      <c r="G18" s="19" t="s">
        <v>4</v>
      </c>
      <c r="H18" s="82"/>
      <c r="I18" s="82"/>
      <c r="J18" s="19"/>
      <c r="K18" s="81" t="str">
        <f t="shared" si="0"/>
        <v/>
      </c>
      <c r="L18" s="81"/>
      <c r="M18" s="6" t="str">
        <f t="shared" si="2"/>
        <v/>
      </c>
      <c r="N18" s="19"/>
      <c r="O18" s="8"/>
      <c r="P18" s="82"/>
      <c r="Q18" s="82"/>
      <c r="R18" s="83" t="str">
        <f t="shared" si="3"/>
        <v/>
      </c>
      <c r="S18" s="83"/>
      <c r="T18" s="84" t="str">
        <f t="shared" si="4"/>
        <v/>
      </c>
      <c r="U18" s="84"/>
    </row>
    <row r="19" spans="2:21" x14ac:dyDescent="0.15">
      <c r="B19" s="19">
        <v>11</v>
      </c>
      <c r="C19" s="81" t="str">
        <f t="shared" si="1"/>
        <v/>
      </c>
      <c r="D19" s="81"/>
      <c r="E19" s="19"/>
      <c r="F19" s="8"/>
      <c r="G19" s="19" t="s">
        <v>4</v>
      </c>
      <c r="H19" s="82"/>
      <c r="I19" s="82"/>
      <c r="J19" s="19"/>
      <c r="K19" s="81" t="str">
        <f t="shared" si="0"/>
        <v/>
      </c>
      <c r="L19" s="81"/>
      <c r="M19" s="6" t="str">
        <f t="shared" si="2"/>
        <v/>
      </c>
      <c r="N19" s="19"/>
      <c r="O19" s="8"/>
      <c r="P19" s="82"/>
      <c r="Q19" s="82"/>
      <c r="R19" s="83" t="str">
        <f t="shared" si="3"/>
        <v/>
      </c>
      <c r="S19" s="83"/>
      <c r="T19" s="84" t="str">
        <f t="shared" si="4"/>
        <v/>
      </c>
      <c r="U19" s="84"/>
    </row>
    <row r="20" spans="2:21" x14ac:dyDescent="0.15">
      <c r="B20" s="19">
        <v>12</v>
      </c>
      <c r="C20" s="81" t="str">
        <f t="shared" si="1"/>
        <v/>
      </c>
      <c r="D20" s="81"/>
      <c r="E20" s="19"/>
      <c r="F20" s="8"/>
      <c r="G20" s="19" t="s">
        <v>4</v>
      </c>
      <c r="H20" s="82"/>
      <c r="I20" s="82"/>
      <c r="J20" s="19"/>
      <c r="K20" s="81" t="str">
        <f t="shared" si="0"/>
        <v/>
      </c>
      <c r="L20" s="81"/>
      <c r="M20" s="6" t="str">
        <f t="shared" si="2"/>
        <v/>
      </c>
      <c r="N20" s="19"/>
      <c r="O20" s="8"/>
      <c r="P20" s="82"/>
      <c r="Q20" s="82"/>
      <c r="R20" s="83" t="str">
        <f t="shared" si="3"/>
        <v/>
      </c>
      <c r="S20" s="83"/>
      <c r="T20" s="84" t="str">
        <f t="shared" si="4"/>
        <v/>
      </c>
      <c r="U20" s="84"/>
    </row>
    <row r="21" spans="2:21" x14ac:dyDescent="0.15">
      <c r="B21" s="19">
        <v>13</v>
      </c>
      <c r="C21" s="81" t="str">
        <f t="shared" si="1"/>
        <v/>
      </c>
      <c r="D21" s="81"/>
      <c r="E21" s="19"/>
      <c r="F21" s="8"/>
      <c r="G21" s="19" t="s">
        <v>4</v>
      </c>
      <c r="H21" s="82"/>
      <c r="I21" s="82"/>
      <c r="J21" s="19"/>
      <c r="K21" s="81" t="str">
        <f t="shared" si="0"/>
        <v/>
      </c>
      <c r="L21" s="81"/>
      <c r="M21" s="6" t="str">
        <f t="shared" si="2"/>
        <v/>
      </c>
      <c r="N21" s="19"/>
      <c r="O21" s="8"/>
      <c r="P21" s="82"/>
      <c r="Q21" s="82"/>
      <c r="R21" s="83" t="str">
        <f t="shared" si="3"/>
        <v/>
      </c>
      <c r="S21" s="83"/>
      <c r="T21" s="84" t="str">
        <f t="shared" si="4"/>
        <v/>
      </c>
      <c r="U21" s="84"/>
    </row>
    <row r="22" spans="2:21" x14ac:dyDescent="0.15">
      <c r="B22" s="19">
        <v>14</v>
      </c>
      <c r="C22" s="81" t="str">
        <f t="shared" si="1"/>
        <v/>
      </c>
      <c r="D22" s="81"/>
      <c r="E22" s="19"/>
      <c r="F22" s="8"/>
      <c r="G22" s="19" t="s">
        <v>3</v>
      </c>
      <c r="H22" s="82"/>
      <c r="I22" s="82"/>
      <c r="J22" s="19"/>
      <c r="K22" s="81" t="str">
        <f t="shared" si="0"/>
        <v/>
      </c>
      <c r="L22" s="81"/>
      <c r="M22" s="6" t="str">
        <f t="shared" si="2"/>
        <v/>
      </c>
      <c r="N22" s="19"/>
      <c r="O22" s="8"/>
      <c r="P22" s="82"/>
      <c r="Q22" s="82"/>
      <c r="R22" s="83" t="str">
        <f t="shared" si="3"/>
        <v/>
      </c>
      <c r="S22" s="83"/>
      <c r="T22" s="84" t="str">
        <f t="shared" si="4"/>
        <v/>
      </c>
      <c r="U22" s="84"/>
    </row>
    <row r="23" spans="2:21" x14ac:dyDescent="0.15">
      <c r="B23" s="19">
        <v>15</v>
      </c>
      <c r="C23" s="81" t="str">
        <f t="shared" si="1"/>
        <v/>
      </c>
      <c r="D23" s="81"/>
      <c r="E23" s="19"/>
      <c r="F23" s="8"/>
      <c r="G23" s="19" t="s">
        <v>4</v>
      </c>
      <c r="H23" s="82"/>
      <c r="I23" s="82"/>
      <c r="J23" s="19"/>
      <c r="K23" s="81" t="str">
        <f t="shared" si="0"/>
        <v/>
      </c>
      <c r="L23" s="81"/>
      <c r="M23" s="6" t="str">
        <f t="shared" si="2"/>
        <v/>
      </c>
      <c r="N23" s="19"/>
      <c r="O23" s="8"/>
      <c r="P23" s="82"/>
      <c r="Q23" s="82"/>
      <c r="R23" s="83" t="str">
        <f t="shared" si="3"/>
        <v/>
      </c>
      <c r="S23" s="83"/>
      <c r="T23" s="84" t="str">
        <f t="shared" si="4"/>
        <v/>
      </c>
      <c r="U23" s="84"/>
    </row>
    <row r="24" spans="2:21" x14ac:dyDescent="0.15">
      <c r="B24" s="19">
        <v>16</v>
      </c>
      <c r="C24" s="81" t="str">
        <f t="shared" si="1"/>
        <v/>
      </c>
      <c r="D24" s="81"/>
      <c r="E24" s="19"/>
      <c r="F24" s="8"/>
      <c r="G24" s="19" t="s">
        <v>4</v>
      </c>
      <c r="H24" s="82"/>
      <c r="I24" s="82"/>
      <c r="J24" s="19"/>
      <c r="K24" s="81" t="str">
        <f t="shared" si="0"/>
        <v/>
      </c>
      <c r="L24" s="81"/>
      <c r="M24" s="6" t="str">
        <f t="shared" si="2"/>
        <v/>
      </c>
      <c r="N24" s="19"/>
      <c r="O24" s="8"/>
      <c r="P24" s="82"/>
      <c r="Q24" s="82"/>
      <c r="R24" s="83" t="str">
        <f t="shared" si="3"/>
        <v/>
      </c>
      <c r="S24" s="83"/>
      <c r="T24" s="84" t="str">
        <f t="shared" si="4"/>
        <v/>
      </c>
      <c r="U24" s="84"/>
    </row>
    <row r="25" spans="2:21" x14ac:dyDescent="0.15">
      <c r="B25" s="19">
        <v>17</v>
      </c>
      <c r="C25" s="81" t="str">
        <f t="shared" si="1"/>
        <v/>
      </c>
      <c r="D25" s="81"/>
      <c r="E25" s="19"/>
      <c r="F25" s="8"/>
      <c r="G25" s="19" t="s">
        <v>4</v>
      </c>
      <c r="H25" s="82"/>
      <c r="I25" s="82"/>
      <c r="J25" s="19"/>
      <c r="K25" s="81" t="str">
        <f t="shared" si="0"/>
        <v/>
      </c>
      <c r="L25" s="81"/>
      <c r="M25" s="6" t="str">
        <f t="shared" si="2"/>
        <v/>
      </c>
      <c r="N25" s="19"/>
      <c r="O25" s="8"/>
      <c r="P25" s="82"/>
      <c r="Q25" s="82"/>
      <c r="R25" s="83" t="str">
        <f t="shared" si="3"/>
        <v/>
      </c>
      <c r="S25" s="83"/>
      <c r="T25" s="84" t="str">
        <f t="shared" si="4"/>
        <v/>
      </c>
      <c r="U25" s="84"/>
    </row>
    <row r="26" spans="2:21" x14ac:dyDescent="0.15">
      <c r="B26" s="19">
        <v>18</v>
      </c>
      <c r="C26" s="81" t="str">
        <f t="shared" si="1"/>
        <v/>
      </c>
      <c r="D26" s="81"/>
      <c r="E26" s="19"/>
      <c r="F26" s="8"/>
      <c r="G26" s="19" t="s">
        <v>4</v>
      </c>
      <c r="H26" s="82"/>
      <c r="I26" s="82"/>
      <c r="J26" s="19"/>
      <c r="K26" s="81" t="str">
        <f t="shared" si="0"/>
        <v/>
      </c>
      <c r="L26" s="81"/>
      <c r="M26" s="6" t="str">
        <f t="shared" si="2"/>
        <v/>
      </c>
      <c r="N26" s="19"/>
      <c r="O26" s="8"/>
      <c r="P26" s="82"/>
      <c r="Q26" s="82"/>
      <c r="R26" s="83" t="str">
        <f t="shared" si="3"/>
        <v/>
      </c>
      <c r="S26" s="83"/>
      <c r="T26" s="84" t="str">
        <f t="shared" si="4"/>
        <v/>
      </c>
      <c r="U26" s="84"/>
    </row>
    <row r="27" spans="2:21" x14ac:dyDescent="0.15">
      <c r="B27" s="19">
        <v>19</v>
      </c>
      <c r="C27" s="81" t="str">
        <f t="shared" si="1"/>
        <v/>
      </c>
      <c r="D27" s="81"/>
      <c r="E27" s="19"/>
      <c r="F27" s="8"/>
      <c r="G27" s="19" t="s">
        <v>3</v>
      </c>
      <c r="H27" s="82"/>
      <c r="I27" s="82"/>
      <c r="J27" s="19"/>
      <c r="K27" s="81" t="str">
        <f t="shared" si="0"/>
        <v/>
      </c>
      <c r="L27" s="81"/>
      <c r="M27" s="6" t="str">
        <f t="shared" si="2"/>
        <v/>
      </c>
      <c r="N27" s="19"/>
      <c r="O27" s="8"/>
      <c r="P27" s="82"/>
      <c r="Q27" s="82"/>
      <c r="R27" s="83" t="str">
        <f t="shared" si="3"/>
        <v/>
      </c>
      <c r="S27" s="83"/>
      <c r="T27" s="84" t="str">
        <f t="shared" si="4"/>
        <v/>
      </c>
      <c r="U27" s="84"/>
    </row>
    <row r="28" spans="2:21" x14ac:dyDescent="0.15">
      <c r="B28" s="19">
        <v>20</v>
      </c>
      <c r="C28" s="81" t="str">
        <f t="shared" si="1"/>
        <v/>
      </c>
      <c r="D28" s="81"/>
      <c r="E28" s="19"/>
      <c r="F28" s="8"/>
      <c r="G28" s="19" t="s">
        <v>4</v>
      </c>
      <c r="H28" s="82"/>
      <c r="I28" s="82"/>
      <c r="J28" s="19"/>
      <c r="K28" s="81" t="str">
        <f t="shared" si="0"/>
        <v/>
      </c>
      <c r="L28" s="81"/>
      <c r="M28" s="6" t="str">
        <f t="shared" si="2"/>
        <v/>
      </c>
      <c r="N28" s="19"/>
      <c r="O28" s="8"/>
      <c r="P28" s="82"/>
      <c r="Q28" s="82"/>
      <c r="R28" s="83" t="str">
        <f t="shared" si="3"/>
        <v/>
      </c>
      <c r="S28" s="83"/>
      <c r="T28" s="84" t="str">
        <f t="shared" si="4"/>
        <v/>
      </c>
      <c r="U28" s="84"/>
    </row>
    <row r="29" spans="2:21" x14ac:dyDescent="0.15">
      <c r="B29" s="19">
        <v>21</v>
      </c>
      <c r="C29" s="81" t="str">
        <f t="shared" si="1"/>
        <v/>
      </c>
      <c r="D29" s="81"/>
      <c r="E29" s="19"/>
      <c r="F29" s="8"/>
      <c r="G29" s="19" t="s">
        <v>3</v>
      </c>
      <c r="H29" s="82"/>
      <c r="I29" s="82"/>
      <c r="J29" s="19"/>
      <c r="K29" s="81" t="str">
        <f t="shared" si="0"/>
        <v/>
      </c>
      <c r="L29" s="81"/>
      <c r="M29" s="6" t="str">
        <f t="shared" si="2"/>
        <v/>
      </c>
      <c r="N29" s="19"/>
      <c r="O29" s="8"/>
      <c r="P29" s="82"/>
      <c r="Q29" s="82"/>
      <c r="R29" s="83" t="str">
        <f t="shared" si="3"/>
        <v/>
      </c>
      <c r="S29" s="83"/>
      <c r="T29" s="84" t="str">
        <f t="shared" si="4"/>
        <v/>
      </c>
      <c r="U29" s="84"/>
    </row>
    <row r="30" spans="2:21" x14ac:dyDescent="0.15">
      <c r="B30" s="19">
        <v>22</v>
      </c>
      <c r="C30" s="81" t="str">
        <f t="shared" si="1"/>
        <v/>
      </c>
      <c r="D30" s="81"/>
      <c r="E30" s="19"/>
      <c r="F30" s="8"/>
      <c r="G30" s="19" t="s">
        <v>3</v>
      </c>
      <c r="H30" s="82"/>
      <c r="I30" s="82"/>
      <c r="J30" s="19"/>
      <c r="K30" s="81" t="str">
        <f t="shared" si="0"/>
        <v/>
      </c>
      <c r="L30" s="81"/>
      <c r="M30" s="6" t="str">
        <f t="shared" si="2"/>
        <v/>
      </c>
      <c r="N30" s="19"/>
      <c r="O30" s="8"/>
      <c r="P30" s="82"/>
      <c r="Q30" s="82"/>
      <c r="R30" s="83" t="str">
        <f t="shared" si="3"/>
        <v/>
      </c>
      <c r="S30" s="83"/>
      <c r="T30" s="84" t="str">
        <f t="shared" si="4"/>
        <v/>
      </c>
      <c r="U30" s="84"/>
    </row>
    <row r="31" spans="2:21" x14ac:dyDescent="0.15">
      <c r="B31" s="19">
        <v>23</v>
      </c>
      <c r="C31" s="81" t="str">
        <f t="shared" si="1"/>
        <v/>
      </c>
      <c r="D31" s="81"/>
      <c r="E31" s="19"/>
      <c r="F31" s="8"/>
      <c r="G31" s="19" t="s">
        <v>3</v>
      </c>
      <c r="H31" s="82"/>
      <c r="I31" s="82"/>
      <c r="J31" s="19"/>
      <c r="K31" s="81" t="str">
        <f t="shared" si="0"/>
        <v/>
      </c>
      <c r="L31" s="81"/>
      <c r="M31" s="6" t="str">
        <f t="shared" si="2"/>
        <v/>
      </c>
      <c r="N31" s="19"/>
      <c r="O31" s="8"/>
      <c r="P31" s="82"/>
      <c r="Q31" s="82"/>
      <c r="R31" s="83" t="str">
        <f t="shared" si="3"/>
        <v/>
      </c>
      <c r="S31" s="83"/>
      <c r="T31" s="84" t="str">
        <f t="shared" si="4"/>
        <v/>
      </c>
      <c r="U31" s="84"/>
    </row>
    <row r="32" spans="2:21" x14ac:dyDescent="0.15">
      <c r="B32" s="19">
        <v>24</v>
      </c>
      <c r="C32" s="81" t="str">
        <f t="shared" si="1"/>
        <v/>
      </c>
      <c r="D32" s="81"/>
      <c r="E32" s="19"/>
      <c r="F32" s="8"/>
      <c r="G32" s="19" t="s">
        <v>3</v>
      </c>
      <c r="H32" s="82"/>
      <c r="I32" s="82"/>
      <c r="J32" s="19"/>
      <c r="K32" s="81" t="str">
        <f t="shared" si="0"/>
        <v/>
      </c>
      <c r="L32" s="81"/>
      <c r="M32" s="6" t="str">
        <f t="shared" si="2"/>
        <v/>
      </c>
      <c r="N32" s="19"/>
      <c r="O32" s="8"/>
      <c r="P32" s="82"/>
      <c r="Q32" s="82"/>
      <c r="R32" s="83" t="str">
        <f t="shared" si="3"/>
        <v/>
      </c>
      <c r="S32" s="83"/>
      <c r="T32" s="84" t="str">
        <f t="shared" si="4"/>
        <v/>
      </c>
      <c r="U32" s="84"/>
    </row>
    <row r="33" spans="2:21" x14ac:dyDescent="0.15">
      <c r="B33" s="19">
        <v>25</v>
      </c>
      <c r="C33" s="81" t="str">
        <f t="shared" si="1"/>
        <v/>
      </c>
      <c r="D33" s="81"/>
      <c r="E33" s="19"/>
      <c r="F33" s="8"/>
      <c r="G33" s="19" t="s">
        <v>4</v>
      </c>
      <c r="H33" s="82"/>
      <c r="I33" s="82"/>
      <c r="J33" s="19"/>
      <c r="K33" s="81" t="str">
        <f t="shared" si="0"/>
        <v/>
      </c>
      <c r="L33" s="81"/>
      <c r="M33" s="6" t="str">
        <f t="shared" si="2"/>
        <v/>
      </c>
      <c r="N33" s="19"/>
      <c r="O33" s="8"/>
      <c r="P33" s="82"/>
      <c r="Q33" s="82"/>
      <c r="R33" s="83" t="str">
        <f t="shared" si="3"/>
        <v/>
      </c>
      <c r="S33" s="83"/>
      <c r="T33" s="84" t="str">
        <f t="shared" si="4"/>
        <v/>
      </c>
      <c r="U33" s="84"/>
    </row>
    <row r="34" spans="2:21" x14ac:dyDescent="0.15">
      <c r="B34" s="19">
        <v>26</v>
      </c>
      <c r="C34" s="81" t="str">
        <f t="shared" si="1"/>
        <v/>
      </c>
      <c r="D34" s="81"/>
      <c r="E34" s="19"/>
      <c r="F34" s="8"/>
      <c r="G34" s="19" t="s">
        <v>3</v>
      </c>
      <c r="H34" s="82"/>
      <c r="I34" s="82"/>
      <c r="J34" s="19"/>
      <c r="K34" s="81" t="str">
        <f t="shared" si="0"/>
        <v/>
      </c>
      <c r="L34" s="81"/>
      <c r="M34" s="6" t="str">
        <f t="shared" si="2"/>
        <v/>
      </c>
      <c r="N34" s="19"/>
      <c r="O34" s="8"/>
      <c r="P34" s="82"/>
      <c r="Q34" s="82"/>
      <c r="R34" s="83" t="str">
        <f t="shared" si="3"/>
        <v/>
      </c>
      <c r="S34" s="83"/>
      <c r="T34" s="84" t="str">
        <f t="shared" si="4"/>
        <v/>
      </c>
      <c r="U34" s="84"/>
    </row>
    <row r="35" spans="2:21" x14ac:dyDescent="0.15">
      <c r="B35" s="19">
        <v>27</v>
      </c>
      <c r="C35" s="81" t="str">
        <f t="shared" si="1"/>
        <v/>
      </c>
      <c r="D35" s="81"/>
      <c r="E35" s="19"/>
      <c r="F35" s="8"/>
      <c r="G35" s="19" t="s">
        <v>3</v>
      </c>
      <c r="H35" s="82"/>
      <c r="I35" s="82"/>
      <c r="J35" s="19"/>
      <c r="K35" s="81" t="str">
        <f t="shared" si="0"/>
        <v/>
      </c>
      <c r="L35" s="81"/>
      <c r="M35" s="6" t="str">
        <f t="shared" si="2"/>
        <v/>
      </c>
      <c r="N35" s="19"/>
      <c r="O35" s="8"/>
      <c r="P35" s="82"/>
      <c r="Q35" s="82"/>
      <c r="R35" s="83" t="str">
        <f t="shared" si="3"/>
        <v/>
      </c>
      <c r="S35" s="83"/>
      <c r="T35" s="84" t="str">
        <f t="shared" si="4"/>
        <v/>
      </c>
      <c r="U35" s="84"/>
    </row>
    <row r="36" spans="2:21" x14ac:dyDescent="0.15">
      <c r="B36" s="19">
        <v>28</v>
      </c>
      <c r="C36" s="81" t="str">
        <f t="shared" si="1"/>
        <v/>
      </c>
      <c r="D36" s="81"/>
      <c r="E36" s="19"/>
      <c r="F36" s="8"/>
      <c r="G36" s="19" t="s">
        <v>3</v>
      </c>
      <c r="H36" s="82"/>
      <c r="I36" s="82"/>
      <c r="J36" s="19"/>
      <c r="K36" s="81" t="str">
        <f t="shared" si="0"/>
        <v/>
      </c>
      <c r="L36" s="81"/>
      <c r="M36" s="6" t="str">
        <f t="shared" si="2"/>
        <v/>
      </c>
      <c r="N36" s="19"/>
      <c r="O36" s="8"/>
      <c r="P36" s="82"/>
      <c r="Q36" s="82"/>
      <c r="R36" s="83" t="str">
        <f t="shared" si="3"/>
        <v/>
      </c>
      <c r="S36" s="83"/>
      <c r="T36" s="84" t="str">
        <f t="shared" si="4"/>
        <v/>
      </c>
      <c r="U36" s="84"/>
    </row>
    <row r="37" spans="2:21" x14ac:dyDescent="0.15">
      <c r="B37" s="19">
        <v>29</v>
      </c>
      <c r="C37" s="81" t="str">
        <f t="shared" si="1"/>
        <v/>
      </c>
      <c r="D37" s="81"/>
      <c r="E37" s="19"/>
      <c r="F37" s="8"/>
      <c r="G37" s="19" t="s">
        <v>3</v>
      </c>
      <c r="H37" s="82"/>
      <c r="I37" s="82"/>
      <c r="J37" s="19"/>
      <c r="K37" s="81" t="str">
        <f t="shared" si="0"/>
        <v/>
      </c>
      <c r="L37" s="81"/>
      <c r="M37" s="6" t="str">
        <f t="shared" si="2"/>
        <v/>
      </c>
      <c r="N37" s="19"/>
      <c r="O37" s="8"/>
      <c r="P37" s="82"/>
      <c r="Q37" s="82"/>
      <c r="R37" s="83" t="str">
        <f t="shared" si="3"/>
        <v/>
      </c>
      <c r="S37" s="83"/>
      <c r="T37" s="84" t="str">
        <f t="shared" si="4"/>
        <v/>
      </c>
      <c r="U37" s="84"/>
    </row>
    <row r="38" spans="2:21" x14ac:dyDescent="0.15">
      <c r="B38" s="19">
        <v>30</v>
      </c>
      <c r="C38" s="81" t="str">
        <f t="shared" si="1"/>
        <v/>
      </c>
      <c r="D38" s="81"/>
      <c r="E38" s="19"/>
      <c r="F38" s="8"/>
      <c r="G38" s="19" t="s">
        <v>4</v>
      </c>
      <c r="H38" s="82"/>
      <c r="I38" s="82"/>
      <c r="J38" s="19"/>
      <c r="K38" s="81" t="str">
        <f t="shared" si="0"/>
        <v/>
      </c>
      <c r="L38" s="81"/>
      <c r="M38" s="6" t="str">
        <f t="shared" si="2"/>
        <v/>
      </c>
      <c r="N38" s="19"/>
      <c r="O38" s="8"/>
      <c r="P38" s="82"/>
      <c r="Q38" s="82"/>
      <c r="R38" s="83" t="str">
        <f t="shared" si="3"/>
        <v/>
      </c>
      <c r="S38" s="83"/>
      <c r="T38" s="84" t="str">
        <f t="shared" si="4"/>
        <v/>
      </c>
      <c r="U38" s="84"/>
    </row>
    <row r="39" spans="2:21" x14ac:dyDescent="0.15">
      <c r="B39" s="19">
        <v>31</v>
      </c>
      <c r="C39" s="81" t="str">
        <f t="shared" si="1"/>
        <v/>
      </c>
      <c r="D39" s="81"/>
      <c r="E39" s="19"/>
      <c r="F39" s="8"/>
      <c r="G39" s="19" t="s">
        <v>4</v>
      </c>
      <c r="H39" s="82"/>
      <c r="I39" s="82"/>
      <c r="J39" s="19"/>
      <c r="K39" s="81" t="str">
        <f t="shared" si="0"/>
        <v/>
      </c>
      <c r="L39" s="81"/>
      <c r="M39" s="6" t="str">
        <f t="shared" si="2"/>
        <v/>
      </c>
      <c r="N39" s="19"/>
      <c r="O39" s="8"/>
      <c r="P39" s="82"/>
      <c r="Q39" s="82"/>
      <c r="R39" s="83" t="str">
        <f t="shared" si="3"/>
        <v/>
      </c>
      <c r="S39" s="83"/>
      <c r="T39" s="84" t="str">
        <f t="shared" si="4"/>
        <v/>
      </c>
      <c r="U39" s="84"/>
    </row>
    <row r="40" spans="2:21" x14ac:dyDescent="0.15">
      <c r="B40" s="19">
        <v>32</v>
      </c>
      <c r="C40" s="81" t="str">
        <f t="shared" si="1"/>
        <v/>
      </c>
      <c r="D40" s="81"/>
      <c r="E40" s="19"/>
      <c r="F40" s="8"/>
      <c r="G40" s="19" t="s">
        <v>4</v>
      </c>
      <c r="H40" s="82"/>
      <c r="I40" s="82"/>
      <c r="J40" s="19"/>
      <c r="K40" s="81" t="str">
        <f t="shared" si="0"/>
        <v/>
      </c>
      <c r="L40" s="81"/>
      <c r="M40" s="6" t="str">
        <f t="shared" si="2"/>
        <v/>
      </c>
      <c r="N40" s="19"/>
      <c r="O40" s="8"/>
      <c r="P40" s="82"/>
      <c r="Q40" s="82"/>
      <c r="R40" s="83" t="str">
        <f t="shared" si="3"/>
        <v/>
      </c>
      <c r="S40" s="83"/>
      <c r="T40" s="84" t="str">
        <f t="shared" si="4"/>
        <v/>
      </c>
      <c r="U40" s="84"/>
    </row>
    <row r="41" spans="2:21" x14ac:dyDescent="0.15">
      <c r="B41" s="19">
        <v>33</v>
      </c>
      <c r="C41" s="81" t="str">
        <f t="shared" si="1"/>
        <v/>
      </c>
      <c r="D41" s="81"/>
      <c r="E41" s="19"/>
      <c r="F41" s="8"/>
      <c r="G41" s="19" t="s">
        <v>3</v>
      </c>
      <c r="H41" s="82"/>
      <c r="I41" s="82"/>
      <c r="J41" s="19"/>
      <c r="K41" s="81" t="str">
        <f t="shared" si="0"/>
        <v/>
      </c>
      <c r="L41" s="81"/>
      <c r="M41" s="6" t="str">
        <f t="shared" si="2"/>
        <v/>
      </c>
      <c r="N41" s="19"/>
      <c r="O41" s="8"/>
      <c r="P41" s="82"/>
      <c r="Q41" s="82"/>
      <c r="R41" s="83" t="str">
        <f t="shared" si="3"/>
        <v/>
      </c>
      <c r="S41" s="83"/>
      <c r="T41" s="84" t="str">
        <f t="shared" si="4"/>
        <v/>
      </c>
      <c r="U41" s="84"/>
    </row>
    <row r="42" spans="2:21" x14ac:dyDescent="0.15">
      <c r="B42" s="19">
        <v>34</v>
      </c>
      <c r="C42" s="81" t="str">
        <f t="shared" si="1"/>
        <v/>
      </c>
      <c r="D42" s="81"/>
      <c r="E42" s="19"/>
      <c r="F42" s="8"/>
      <c r="G42" s="19" t="s">
        <v>4</v>
      </c>
      <c r="H42" s="82"/>
      <c r="I42" s="82"/>
      <c r="J42" s="19"/>
      <c r="K42" s="81" t="str">
        <f t="shared" si="0"/>
        <v/>
      </c>
      <c r="L42" s="81"/>
      <c r="M42" s="6" t="str">
        <f t="shared" si="2"/>
        <v/>
      </c>
      <c r="N42" s="19"/>
      <c r="O42" s="8"/>
      <c r="P42" s="82"/>
      <c r="Q42" s="82"/>
      <c r="R42" s="83" t="str">
        <f t="shared" si="3"/>
        <v/>
      </c>
      <c r="S42" s="83"/>
      <c r="T42" s="84" t="str">
        <f t="shared" si="4"/>
        <v/>
      </c>
      <c r="U42" s="84"/>
    </row>
    <row r="43" spans="2:21" x14ac:dyDescent="0.15">
      <c r="B43" s="19">
        <v>35</v>
      </c>
      <c r="C43" s="81" t="str">
        <f t="shared" si="1"/>
        <v/>
      </c>
      <c r="D43" s="81"/>
      <c r="E43" s="19"/>
      <c r="F43" s="8"/>
      <c r="G43" s="19" t="s">
        <v>3</v>
      </c>
      <c r="H43" s="82"/>
      <c r="I43" s="82"/>
      <c r="J43" s="19"/>
      <c r="K43" s="81" t="str">
        <f t="shared" si="0"/>
        <v/>
      </c>
      <c r="L43" s="81"/>
      <c r="M43" s="6" t="str">
        <f t="shared" si="2"/>
        <v/>
      </c>
      <c r="N43" s="19"/>
      <c r="O43" s="8"/>
      <c r="P43" s="82"/>
      <c r="Q43" s="82"/>
      <c r="R43" s="83" t="str">
        <f t="shared" si="3"/>
        <v/>
      </c>
      <c r="S43" s="83"/>
      <c r="T43" s="84" t="str">
        <f t="shared" si="4"/>
        <v/>
      </c>
      <c r="U43" s="84"/>
    </row>
    <row r="44" spans="2:21" x14ac:dyDescent="0.15">
      <c r="B44" s="19">
        <v>36</v>
      </c>
      <c r="C44" s="81" t="str">
        <f t="shared" si="1"/>
        <v/>
      </c>
      <c r="D44" s="81"/>
      <c r="E44" s="19"/>
      <c r="F44" s="8"/>
      <c r="G44" s="19" t="s">
        <v>4</v>
      </c>
      <c r="H44" s="82"/>
      <c r="I44" s="82"/>
      <c r="J44" s="19"/>
      <c r="K44" s="81" t="str">
        <f t="shared" si="0"/>
        <v/>
      </c>
      <c r="L44" s="81"/>
      <c r="M44" s="6" t="str">
        <f t="shared" si="2"/>
        <v/>
      </c>
      <c r="N44" s="19"/>
      <c r="O44" s="8"/>
      <c r="P44" s="82"/>
      <c r="Q44" s="82"/>
      <c r="R44" s="83" t="str">
        <f t="shared" si="3"/>
        <v/>
      </c>
      <c r="S44" s="83"/>
      <c r="T44" s="84" t="str">
        <f t="shared" si="4"/>
        <v/>
      </c>
      <c r="U44" s="84"/>
    </row>
    <row r="45" spans="2:21" x14ac:dyDescent="0.15">
      <c r="B45" s="19">
        <v>37</v>
      </c>
      <c r="C45" s="81" t="str">
        <f t="shared" si="1"/>
        <v/>
      </c>
      <c r="D45" s="81"/>
      <c r="E45" s="19"/>
      <c r="F45" s="8"/>
      <c r="G45" s="19" t="s">
        <v>3</v>
      </c>
      <c r="H45" s="82"/>
      <c r="I45" s="82"/>
      <c r="J45" s="19"/>
      <c r="K45" s="81" t="str">
        <f t="shared" si="0"/>
        <v/>
      </c>
      <c r="L45" s="81"/>
      <c r="M45" s="6" t="str">
        <f t="shared" si="2"/>
        <v/>
      </c>
      <c r="N45" s="19"/>
      <c r="O45" s="8"/>
      <c r="P45" s="82"/>
      <c r="Q45" s="82"/>
      <c r="R45" s="83" t="str">
        <f t="shared" si="3"/>
        <v/>
      </c>
      <c r="S45" s="83"/>
      <c r="T45" s="84" t="str">
        <f t="shared" si="4"/>
        <v/>
      </c>
      <c r="U45" s="84"/>
    </row>
    <row r="46" spans="2:21" x14ac:dyDescent="0.15">
      <c r="B46" s="19">
        <v>38</v>
      </c>
      <c r="C46" s="81" t="str">
        <f t="shared" si="1"/>
        <v/>
      </c>
      <c r="D46" s="81"/>
      <c r="E46" s="19"/>
      <c r="F46" s="8"/>
      <c r="G46" s="19" t="s">
        <v>4</v>
      </c>
      <c r="H46" s="82"/>
      <c r="I46" s="82"/>
      <c r="J46" s="19"/>
      <c r="K46" s="81" t="str">
        <f t="shared" si="0"/>
        <v/>
      </c>
      <c r="L46" s="81"/>
      <c r="M46" s="6" t="str">
        <f t="shared" si="2"/>
        <v/>
      </c>
      <c r="N46" s="19"/>
      <c r="O46" s="8"/>
      <c r="P46" s="82"/>
      <c r="Q46" s="82"/>
      <c r="R46" s="83" t="str">
        <f t="shared" si="3"/>
        <v/>
      </c>
      <c r="S46" s="83"/>
      <c r="T46" s="84" t="str">
        <f t="shared" si="4"/>
        <v/>
      </c>
      <c r="U46" s="84"/>
    </row>
    <row r="47" spans="2:21" x14ac:dyDescent="0.15">
      <c r="B47" s="19">
        <v>39</v>
      </c>
      <c r="C47" s="81" t="str">
        <f t="shared" si="1"/>
        <v/>
      </c>
      <c r="D47" s="81"/>
      <c r="E47" s="19"/>
      <c r="F47" s="8"/>
      <c r="G47" s="19" t="s">
        <v>4</v>
      </c>
      <c r="H47" s="82"/>
      <c r="I47" s="82"/>
      <c r="J47" s="19"/>
      <c r="K47" s="81" t="str">
        <f t="shared" si="0"/>
        <v/>
      </c>
      <c r="L47" s="81"/>
      <c r="M47" s="6" t="str">
        <f t="shared" si="2"/>
        <v/>
      </c>
      <c r="N47" s="19"/>
      <c r="O47" s="8"/>
      <c r="P47" s="82"/>
      <c r="Q47" s="82"/>
      <c r="R47" s="83" t="str">
        <f t="shared" si="3"/>
        <v/>
      </c>
      <c r="S47" s="83"/>
      <c r="T47" s="84" t="str">
        <f t="shared" si="4"/>
        <v/>
      </c>
      <c r="U47" s="84"/>
    </row>
    <row r="48" spans="2:21" x14ac:dyDescent="0.15">
      <c r="B48" s="19">
        <v>40</v>
      </c>
      <c r="C48" s="81" t="str">
        <f t="shared" si="1"/>
        <v/>
      </c>
      <c r="D48" s="81"/>
      <c r="E48" s="19"/>
      <c r="F48" s="8"/>
      <c r="G48" s="19" t="s">
        <v>37</v>
      </c>
      <c r="H48" s="82"/>
      <c r="I48" s="82"/>
      <c r="J48" s="19"/>
      <c r="K48" s="81" t="str">
        <f t="shared" si="0"/>
        <v/>
      </c>
      <c r="L48" s="81"/>
      <c r="M48" s="6" t="str">
        <f t="shared" si="2"/>
        <v/>
      </c>
      <c r="N48" s="19"/>
      <c r="O48" s="8"/>
      <c r="P48" s="82"/>
      <c r="Q48" s="82"/>
      <c r="R48" s="83" t="str">
        <f t="shared" si="3"/>
        <v/>
      </c>
      <c r="S48" s="83"/>
      <c r="T48" s="84" t="str">
        <f t="shared" si="4"/>
        <v/>
      </c>
      <c r="U48" s="84"/>
    </row>
    <row r="49" spans="2:21" x14ac:dyDescent="0.15">
      <c r="B49" s="19">
        <v>41</v>
      </c>
      <c r="C49" s="81" t="str">
        <f t="shared" si="1"/>
        <v/>
      </c>
      <c r="D49" s="81"/>
      <c r="E49" s="19"/>
      <c r="F49" s="8"/>
      <c r="G49" s="19" t="s">
        <v>4</v>
      </c>
      <c r="H49" s="82"/>
      <c r="I49" s="82"/>
      <c r="J49" s="19"/>
      <c r="K49" s="81" t="str">
        <f t="shared" si="0"/>
        <v/>
      </c>
      <c r="L49" s="81"/>
      <c r="M49" s="6" t="str">
        <f t="shared" si="2"/>
        <v/>
      </c>
      <c r="N49" s="19"/>
      <c r="O49" s="8"/>
      <c r="P49" s="82"/>
      <c r="Q49" s="82"/>
      <c r="R49" s="83" t="str">
        <f t="shared" si="3"/>
        <v/>
      </c>
      <c r="S49" s="83"/>
      <c r="T49" s="84" t="str">
        <f t="shared" si="4"/>
        <v/>
      </c>
      <c r="U49" s="84"/>
    </row>
    <row r="50" spans="2:21" x14ac:dyDescent="0.15">
      <c r="B50" s="19">
        <v>42</v>
      </c>
      <c r="C50" s="81" t="str">
        <f t="shared" si="1"/>
        <v/>
      </c>
      <c r="D50" s="81"/>
      <c r="E50" s="19"/>
      <c r="F50" s="8"/>
      <c r="G50" s="19" t="s">
        <v>4</v>
      </c>
      <c r="H50" s="82"/>
      <c r="I50" s="82"/>
      <c r="J50" s="19"/>
      <c r="K50" s="81" t="str">
        <f t="shared" si="0"/>
        <v/>
      </c>
      <c r="L50" s="81"/>
      <c r="M50" s="6" t="str">
        <f t="shared" si="2"/>
        <v/>
      </c>
      <c r="N50" s="19"/>
      <c r="O50" s="8"/>
      <c r="P50" s="82"/>
      <c r="Q50" s="82"/>
      <c r="R50" s="83" t="str">
        <f t="shared" si="3"/>
        <v/>
      </c>
      <c r="S50" s="83"/>
      <c r="T50" s="84" t="str">
        <f t="shared" si="4"/>
        <v/>
      </c>
      <c r="U50" s="84"/>
    </row>
    <row r="51" spans="2:21" x14ac:dyDescent="0.15">
      <c r="B51" s="19">
        <v>43</v>
      </c>
      <c r="C51" s="81" t="str">
        <f t="shared" si="1"/>
        <v/>
      </c>
      <c r="D51" s="81"/>
      <c r="E51" s="19"/>
      <c r="F51" s="8"/>
      <c r="G51" s="19" t="s">
        <v>3</v>
      </c>
      <c r="H51" s="82"/>
      <c r="I51" s="82"/>
      <c r="J51" s="19"/>
      <c r="K51" s="81" t="str">
        <f t="shared" si="0"/>
        <v/>
      </c>
      <c r="L51" s="81"/>
      <c r="M51" s="6" t="str">
        <f t="shared" si="2"/>
        <v/>
      </c>
      <c r="N51" s="19"/>
      <c r="O51" s="8"/>
      <c r="P51" s="82"/>
      <c r="Q51" s="82"/>
      <c r="R51" s="83" t="str">
        <f t="shared" si="3"/>
        <v/>
      </c>
      <c r="S51" s="83"/>
      <c r="T51" s="84" t="str">
        <f t="shared" si="4"/>
        <v/>
      </c>
      <c r="U51" s="84"/>
    </row>
    <row r="52" spans="2:21" x14ac:dyDescent="0.15">
      <c r="B52" s="19">
        <v>44</v>
      </c>
      <c r="C52" s="81" t="str">
        <f t="shared" si="1"/>
        <v/>
      </c>
      <c r="D52" s="81"/>
      <c r="E52" s="19"/>
      <c r="F52" s="8"/>
      <c r="G52" s="19" t="s">
        <v>3</v>
      </c>
      <c r="H52" s="82"/>
      <c r="I52" s="82"/>
      <c r="J52" s="19"/>
      <c r="K52" s="81" t="str">
        <f t="shared" si="0"/>
        <v/>
      </c>
      <c r="L52" s="81"/>
      <c r="M52" s="6" t="str">
        <f t="shared" si="2"/>
        <v/>
      </c>
      <c r="N52" s="19"/>
      <c r="O52" s="8"/>
      <c r="P52" s="82"/>
      <c r="Q52" s="82"/>
      <c r="R52" s="83" t="str">
        <f t="shared" si="3"/>
        <v/>
      </c>
      <c r="S52" s="83"/>
      <c r="T52" s="84" t="str">
        <f t="shared" si="4"/>
        <v/>
      </c>
      <c r="U52" s="84"/>
    </row>
    <row r="53" spans="2:21" x14ac:dyDescent="0.15">
      <c r="B53" s="19">
        <v>45</v>
      </c>
      <c r="C53" s="81" t="str">
        <f t="shared" si="1"/>
        <v/>
      </c>
      <c r="D53" s="81"/>
      <c r="E53" s="19"/>
      <c r="F53" s="8"/>
      <c r="G53" s="19" t="s">
        <v>4</v>
      </c>
      <c r="H53" s="82"/>
      <c r="I53" s="82"/>
      <c r="J53" s="19"/>
      <c r="K53" s="81" t="str">
        <f t="shared" si="0"/>
        <v/>
      </c>
      <c r="L53" s="81"/>
      <c r="M53" s="6" t="str">
        <f t="shared" si="2"/>
        <v/>
      </c>
      <c r="N53" s="19"/>
      <c r="O53" s="8"/>
      <c r="P53" s="82"/>
      <c r="Q53" s="82"/>
      <c r="R53" s="83" t="str">
        <f t="shared" si="3"/>
        <v/>
      </c>
      <c r="S53" s="83"/>
      <c r="T53" s="84" t="str">
        <f t="shared" si="4"/>
        <v/>
      </c>
      <c r="U53" s="84"/>
    </row>
    <row r="54" spans="2:21" x14ac:dyDescent="0.15">
      <c r="B54" s="19">
        <v>46</v>
      </c>
      <c r="C54" s="81" t="str">
        <f t="shared" si="1"/>
        <v/>
      </c>
      <c r="D54" s="81"/>
      <c r="E54" s="19"/>
      <c r="F54" s="8"/>
      <c r="G54" s="19" t="s">
        <v>4</v>
      </c>
      <c r="H54" s="82"/>
      <c r="I54" s="82"/>
      <c r="J54" s="19"/>
      <c r="K54" s="81" t="str">
        <f t="shared" si="0"/>
        <v/>
      </c>
      <c r="L54" s="81"/>
      <c r="M54" s="6" t="str">
        <f t="shared" si="2"/>
        <v/>
      </c>
      <c r="N54" s="19"/>
      <c r="O54" s="8"/>
      <c r="P54" s="82"/>
      <c r="Q54" s="82"/>
      <c r="R54" s="83" t="str">
        <f t="shared" si="3"/>
        <v/>
      </c>
      <c r="S54" s="83"/>
      <c r="T54" s="84" t="str">
        <f t="shared" si="4"/>
        <v/>
      </c>
      <c r="U54" s="84"/>
    </row>
    <row r="55" spans="2:21" x14ac:dyDescent="0.15">
      <c r="B55" s="19">
        <v>47</v>
      </c>
      <c r="C55" s="81" t="str">
        <f t="shared" si="1"/>
        <v/>
      </c>
      <c r="D55" s="81"/>
      <c r="E55" s="19"/>
      <c r="F55" s="8"/>
      <c r="G55" s="19" t="s">
        <v>3</v>
      </c>
      <c r="H55" s="82"/>
      <c r="I55" s="82"/>
      <c r="J55" s="19"/>
      <c r="K55" s="81" t="str">
        <f t="shared" si="0"/>
        <v/>
      </c>
      <c r="L55" s="81"/>
      <c r="M55" s="6" t="str">
        <f t="shared" si="2"/>
        <v/>
      </c>
      <c r="N55" s="19"/>
      <c r="O55" s="8"/>
      <c r="P55" s="82"/>
      <c r="Q55" s="82"/>
      <c r="R55" s="83" t="str">
        <f t="shared" si="3"/>
        <v/>
      </c>
      <c r="S55" s="83"/>
      <c r="T55" s="84" t="str">
        <f t="shared" si="4"/>
        <v/>
      </c>
      <c r="U55" s="84"/>
    </row>
    <row r="56" spans="2:21" x14ac:dyDescent="0.15">
      <c r="B56" s="19">
        <v>48</v>
      </c>
      <c r="C56" s="81" t="str">
        <f t="shared" si="1"/>
        <v/>
      </c>
      <c r="D56" s="81"/>
      <c r="E56" s="19"/>
      <c r="F56" s="8"/>
      <c r="G56" s="19" t="s">
        <v>3</v>
      </c>
      <c r="H56" s="82"/>
      <c r="I56" s="82"/>
      <c r="J56" s="19"/>
      <c r="K56" s="81" t="str">
        <f t="shared" si="0"/>
        <v/>
      </c>
      <c r="L56" s="81"/>
      <c r="M56" s="6" t="str">
        <f t="shared" si="2"/>
        <v/>
      </c>
      <c r="N56" s="19"/>
      <c r="O56" s="8"/>
      <c r="P56" s="82"/>
      <c r="Q56" s="82"/>
      <c r="R56" s="83" t="str">
        <f t="shared" si="3"/>
        <v/>
      </c>
      <c r="S56" s="83"/>
      <c r="T56" s="84" t="str">
        <f t="shared" si="4"/>
        <v/>
      </c>
      <c r="U56" s="84"/>
    </row>
    <row r="57" spans="2:21" x14ac:dyDescent="0.15">
      <c r="B57" s="19">
        <v>49</v>
      </c>
      <c r="C57" s="81" t="str">
        <f t="shared" si="1"/>
        <v/>
      </c>
      <c r="D57" s="81"/>
      <c r="E57" s="19"/>
      <c r="F57" s="8"/>
      <c r="G57" s="19" t="s">
        <v>3</v>
      </c>
      <c r="H57" s="82"/>
      <c r="I57" s="82"/>
      <c r="J57" s="19"/>
      <c r="K57" s="81" t="str">
        <f t="shared" si="0"/>
        <v/>
      </c>
      <c r="L57" s="81"/>
      <c r="M57" s="6" t="str">
        <f t="shared" si="2"/>
        <v/>
      </c>
      <c r="N57" s="19"/>
      <c r="O57" s="8"/>
      <c r="P57" s="82"/>
      <c r="Q57" s="82"/>
      <c r="R57" s="83" t="str">
        <f t="shared" si="3"/>
        <v/>
      </c>
      <c r="S57" s="83"/>
      <c r="T57" s="84" t="str">
        <f t="shared" si="4"/>
        <v/>
      </c>
      <c r="U57" s="84"/>
    </row>
    <row r="58" spans="2:21" x14ac:dyDescent="0.15">
      <c r="B58" s="19">
        <v>50</v>
      </c>
      <c r="C58" s="81" t="str">
        <f t="shared" si="1"/>
        <v/>
      </c>
      <c r="D58" s="81"/>
      <c r="E58" s="19"/>
      <c r="F58" s="8"/>
      <c r="G58" s="19" t="s">
        <v>3</v>
      </c>
      <c r="H58" s="82"/>
      <c r="I58" s="82"/>
      <c r="J58" s="19"/>
      <c r="K58" s="81" t="str">
        <f t="shared" si="0"/>
        <v/>
      </c>
      <c r="L58" s="81"/>
      <c r="M58" s="6" t="str">
        <f t="shared" si="2"/>
        <v/>
      </c>
      <c r="N58" s="19"/>
      <c r="O58" s="8"/>
      <c r="P58" s="82"/>
      <c r="Q58" s="82"/>
      <c r="R58" s="83" t="str">
        <f t="shared" si="3"/>
        <v/>
      </c>
      <c r="S58" s="83"/>
      <c r="T58" s="84" t="str">
        <f t="shared" si="4"/>
        <v/>
      </c>
      <c r="U58" s="84"/>
    </row>
    <row r="59" spans="2:21" x14ac:dyDescent="0.15">
      <c r="B59" s="19">
        <v>51</v>
      </c>
      <c r="C59" s="81" t="str">
        <f t="shared" si="1"/>
        <v/>
      </c>
      <c r="D59" s="81"/>
      <c r="E59" s="19"/>
      <c r="F59" s="8"/>
      <c r="G59" s="19" t="s">
        <v>3</v>
      </c>
      <c r="H59" s="82"/>
      <c r="I59" s="82"/>
      <c r="J59" s="19"/>
      <c r="K59" s="81" t="str">
        <f t="shared" si="0"/>
        <v/>
      </c>
      <c r="L59" s="81"/>
      <c r="M59" s="6" t="str">
        <f t="shared" si="2"/>
        <v/>
      </c>
      <c r="N59" s="19"/>
      <c r="O59" s="8"/>
      <c r="P59" s="82"/>
      <c r="Q59" s="82"/>
      <c r="R59" s="83" t="str">
        <f t="shared" si="3"/>
        <v/>
      </c>
      <c r="S59" s="83"/>
      <c r="T59" s="84" t="str">
        <f t="shared" si="4"/>
        <v/>
      </c>
      <c r="U59" s="84"/>
    </row>
    <row r="60" spans="2:21" x14ac:dyDescent="0.15">
      <c r="B60" s="19">
        <v>52</v>
      </c>
      <c r="C60" s="81" t="str">
        <f t="shared" si="1"/>
        <v/>
      </c>
      <c r="D60" s="81"/>
      <c r="E60" s="19"/>
      <c r="F60" s="8"/>
      <c r="G60" s="19" t="s">
        <v>3</v>
      </c>
      <c r="H60" s="82"/>
      <c r="I60" s="82"/>
      <c r="J60" s="19"/>
      <c r="K60" s="81" t="str">
        <f t="shared" si="0"/>
        <v/>
      </c>
      <c r="L60" s="81"/>
      <c r="M60" s="6" t="str">
        <f t="shared" si="2"/>
        <v/>
      </c>
      <c r="N60" s="19"/>
      <c r="O60" s="8"/>
      <c r="P60" s="82"/>
      <c r="Q60" s="82"/>
      <c r="R60" s="83" t="str">
        <f t="shared" si="3"/>
        <v/>
      </c>
      <c r="S60" s="83"/>
      <c r="T60" s="84" t="str">
        <f t="shared" si="4"/>
        <v/>
      </c>
      <c r="U60" s="84"/>
    </row>
    <row r="61" spans="2:21" x14ac:dyDescent="0.15">
      <c r="B61" s="19">
        <v>53</v>
      </c>
      <c r="C61" s="81" t="str">
        <f t="shared" si="1"/>
        <v/>
      </c>
      <c r="D61" s="81"/>
      <c r="E61" s="19"/>
      <c r="F61" s="8"/>
      <c r="G61" s="19" t="s">
        <v>3</v>
      </c>
      <c r="H61" s="82"/>
      <c r="I61" s="82"/>
      <c r="J61" s="19"/>
      <c r="K61" s="81" t="str">
        <f t="shared" si="0"/>
        <v/>
      </c>
      <c r="L61" s="81"/>
      <c r="M61" s="6" t="str">
        <f t="shared" si="2"/>
        <v/>
      </c>
      <c r="N61" s="19"/>
      <c r="O61" s="8"/>
      <c r="P61" s="82"/>
      <c r="Q61" s="82"/>
      <c r="R61" s="83" t="str">
        <f t="shared" si="3"/>
        <v/>
      </c>
      <c r="S61" s="83"/>
      <c r="T61" s="84" t="str">
        <f t="shared" si="4"/>
        <v/>
      </c>
      <c r="U61" s="84"/>
    </row>
    <row r="62" spans="2:21" x14ac:dyDescent="0.15">
      <c r="B62" s="19">
        <v>54</v>
      </c>
      <c r="C62" s="81" t="str">
        <f t="shared" si="1"/>
        <v/>
      </c>
      <c r="D62" s="81"/>
      <c r="E62" s="19"/>
      <c r="F62" s="8"/>
      <c r="G62" s="19" t="s">
        <v>3</v>
      </c>
      <c r="H62" s="82"/>
      <c r="I62" s="82"/>
      <c r="J62" s="19"/>
      <c r="K62" s="81" t="str">
        <f t="shared" si="0"/>
        <v/>
      </c>
      <c r="L62" s="81"/>
      <c r="M62" s="6" t="str">
        <f t="shared" si="2"/>
        <v/>
      </c>
      <c r="N62" s="19"/>
      <c r="O62" s="8"/>
      <c r="P62" s="82"/>
      <c r="Q62" s="82"/>
      <c r="R62" s="83" t="str">
        <f t="shared" si="3"/>
        <v/>
      </c>
      <c r="S62" s="83"/>
      <c r="T62" s="84" t="str">
        <f t="shared" si="4"/>
        <v/>
      </c>
      <c r="U62" s="84"/>
    </row>
    <row r="63" spans="2:21" x14ac:dyDescent="0.15">
      <c r="B63" s="19">
        <v>55</v>
      </c>
      <c r="C63" s="81" t="str">
        <f t="shared" si="1"/>
        <v/>
      </c>
      <c r="D63" s="81"/>
      <c r="E63" s="19"/>
      <c r="F63" s="8"/>
      <c r="G63" s="19" t="s">
        <v>4</v>
      </c>
      <c r="H63" s="82"/>
      <c r="I63" s="82"/>
      <c r="J63" s="19"/>
      <c r="K63" s="81" t="str">
        <f t="shared" si="0"/>
        <v/>
      </c>
      <c r="L63" s="81"/>
      <c r="M63" s="6" t="str">
        <f t="shared" si="2"/>
        <v/>
      </c>
      <c r="N63" s="19"/>
      <c r="O63" s="8"/>
      <c r="P63" s="82"/>
      <c r="Q63" s="82"/>
      <c r="R63" s="83" t="str">
        <f t="shared" si="3"/>
        <v/>
      </c>
      <c r="S63" s="83"/>
      <c r="T63" s="84" t="str">
        <f t="shared" si="4"/>
        <v/>
      </c>
      <c r="U63" s="84"/>
    </row>
    <row r="64" spans="2:21" x14ac:dyDescent="0.15">
      <c r="B64" s="19">
        <v>56</v>
      </c>
      <c r="C64" s="81" t="str">
        <f t="shared" si="1"/>
        <v/>
      </c>
      <c r="D64" s="81"/>
      <c r="E64" s="19"/>
      <c r="F64" s="8"/>
      <c r="G64" s="19" t="s">
        <v>3</v>
      </c>
      <c r="H64" s="82"/>
      <c r="I64" s="82"/>
      <c r="J64" s="19"/>
      <c r="K64" s="81" t="str">
        <f t="shared" si="0"/>
        <v/>
      </c>
      <c r="L64" s="81"/>
      <c r="M64" s="6" t="str">
        <f t="shared" si="2"/>
        <v/>
      </c>
      <c r="N64" s="19"/>
      <c r="O64" s="8"/>
      <c r="P64" s="82"/>
      <c r="Q64" s="82"/>
      <c r="R64" s="83" t="str">
        <f t="shared" si="3"/>
        <v/>
      </c>
      <c r="S64" s="83"/>
      <c r="T64" s="84" t="str">
        <f t="shared" si="4"/>
        <v/>
      </c>
      <c r="U64" s="84"/>
    </row>
    <row r="65" spans="2:21" x14ac:dyDescent="0.15">
      <c r="B65" s="19">
        <v>57</v>
      </c>
      <c r="C65" s="81" t="str">
        <f t="shared" si="1"/>
        <v/>
      </c>
      <c r="D65" s="81"/>
      <c r="E65" s="19"/>
      <c r="F65" s="8"/>
      <c r="G65" s="19" t="s">
        <v>3</v>
      </c>
      <c r="H65" s="82"/>
      <c r="I65" s="82"/>
      <c r="J65" s="19"/>
      <c r="K65" s="81" t="str">
        <f t="shared" si="0"/>
        <v/>
      </c>
      <c r="L65" s="81"/>
      <c r="M65" s="6" t="str">
        <f t="shared" si="2"/>
        <v/>
      </c>
      <c r="N65" s="19"/>
      <c r="O65" s="8"/>
      <c r="P65" s="82"/>
      <c r="Q65" s="82"/>
      <c r="R65" s="83" t="str">
        <f t="shared" si="3"/>
        <v/>
      </c>
      <c r="S65" s="83"/>
      <c r="T65" s="84" t="str">
        <f t="shared" si="4"/>
        <v/>
      </c>
      <c r="U65" s="84"/>
    </row>
    <row r="66" spans="2:21" x14ac:dyDescent="0.15">
      <c r="B66" s="19">
        <v>58</v>
      </c>
      <c r="C66" s="81" t="str">
        <f t="shared" si="1"/>
        <v/>
      </c>
      <c r="D66" s="81"/>
      <c r="E66" s="19"/>
      <c r="F66" s="8"/>
      <c r="G66" s="19" t="s">
        <v>3</v>
      </c>
      <c r="H66" s="82"/>
      <c r="I66" s="82"/>
      <c r="J66" s="19"/>
      <c r="K66" s="81" t="str">
        <f t="shared" si="0"/>
        <v/>
      </c>
      <c r="L66" s="81"/>
      <c r="M66" s="6" t="str">
        <f t="shared" si="2"/>
        <v/>
      </c>
      <c r="N66" s="19"/>
      <c r="O66" s="8"/>
      <c r="P66" s="82"/>
      <c r="Q66" s="82"/>
      <c r="R66" s="83" t="str">
        <f t="shared" si="3"/>
        <v/>
      </c>
      <c r="S66" s="83"/>
      <c r="T66" s="84" t="str">
        <f t="shared" si="4"/>
        <v/>
      </c>
      <c r="U66" s="84"/>
    </row>
    <row r="67" spans="2:21" x14ac:dyDescent="0.15">
      <c r="B67" s="19">
        <v>59</v>
      </c>
      <c r="C67" s="81" t="str">
        <f t="shared" si="1"/>
        <v/>
      </c>
      <c r="D67" s="81"/>
      <c r="E67" s="19"/>
      <c r="F67" s="8"/>
      <c r="G67" s="19" t="s">
        <v>3</v>
      </c>
      <c r="H67" s="82"/>
      <c r="I67" s="82"/>
      <c r="J67" s="19"/>
      <c r="K67" s="81" t="str">
        <f t="shared" si="0"/>
        <v/>
      </c>
      <c r="L67" s="81"/>
      <c r="M67" s="6" t="str">
        <f t="shared" si="2"/>
        <v/>
      </c>
      <c r="N67" s="19"/>
      <c r="O67" s="8"/>
      <c r="P67" s="82"/>
      <c r="Q67" s="82"/>
      <c r="R67" s="83" t="str">
        <f t="shared" si="3"/>
        <v/>
      </c>
      <c r="S67" s="83"/>
      <c r="T67" s="84" t="str">
        <f t="shared" si="4"/>
        <v/>
      </c>
      <c r="U67" s="84"/>
    </row>
    <row r="68" spans="2:21" x14ac:dyDescent="0.15">
      <c r="B68" s="19">
        <v>60</v>
      </c>
      <c r="C68" s="81" t="str">
        <f t="shared" si="1"/>
        <v/>
      </c>
      <c r="D68" s="81"/>
      <c r="E68" s="19"/>
      <c r="F68" s="8"/>
      <c r="G68" s="19" t="s">
        <v>4</v>
      </c>
      <c r="H68" s="82"/>
      <c r="I68" s="82"/>
      <c r="J68" s="19"/>
      <c r="K68" s="81" t="str">
        <f t="shared" si="0"/>
        <v/>
      </c>
      <c r="L68" s="81"/>
      <c r="M68" s="6" t="str">
        <f t="shared" si="2"/>
        <v/>
      </c>
      <c r="N68" s="19"/>
      <c r="O68" s="8"/>
      <c r="P68" s="82"/>
      <c r="Q68" s="82"/>
      <c r="R68" s="83" t="str">
        <f t="shared" si="3"/>
        <v/>
      </c>
      <c r="S68" s="83"/>
      <c r="T68" s="84" t="str">
        <f t="shared" si="4"/>
        <v/>
      </c>
      <c r="U68" s="84"/>
    </row>
    <row r="69" spans="2:21" x14ac:dyDescent="0.15">
      <c r="B69" s="19">
        <v>61</v>
      </c>
      <c r="C69" s="81" t="str">
        <f t="shared" si="1"/>
        <v/>
      </c>
      <c r="D69" s="81"/>
      <c r="E69" s="19"/>
      <c r="F69" s="8"/>
      <c r="G69" s="19" t="s">
        <v>4</v>
      </c>
      <c r="H69" s="82"/>
      <c r="I69" s="82"/>
      <c r="J69" s="19"/>
      <c r="K69" s="81" t="str">
        <f t="shared" si="0"/>
        <v/>
      </c>
      <c r="L69" s="81"/>
      <c r="M69" s="6" t="str">
        <f t="shared" si="2"/>
        <v/>
      </c>
      <c r="N69" s="19"/>
      <c r="O69" s="8"/>
      <c r="P69" s="82"/>
      <c r="Q69" s="82"/>
      <c r="R69" s="83" t="str">
        <f t="shared" si="3"/>
        <v/>
      </c>
      <c r="S69" s="83"/>
      <c r="T69" s="84" t="str">
        <f t="shared" si="4"/>
        <v/>
      </c>
      <c r="U69" s="84"/>
    </row>
    <row r="70" spans="2:21" x14ac:dyDescent="0.15">
      <c r="B70" s="19">
        <v>62</v>
      </c>
      <c r="C70" s="81" t="str">
        <f t="shared" si="1"/>
        <v/>
      </c>
      <c r="D70" s="81"/>
      <c r="E70" s="19"/>
      <c r="F70" s="8"/>
      <c r="G70" s="19" t="s">
        <v>3</v>
      </c>
      <c r="H70" s="82"/>
      <c r="I70" s="82"/>
      <c r="J70" s="19"/>
      <c r="K70" s="81" t="str">
        <f t="shared" si="0"/>
        <v/>
      </c>
      <c r="L70" s="81"/>
      <c r="M70" s="6" t="str">
        <f t="shared" si="2"/>
        <v/>
      </c>
      <c r="N70" s="19"/>
      <c r="O70" s="8"/>
      <c r="P70" s="82"/>
      <c r="Q70" s="82"/>
      <c r="R70" s="83" t="str">
        <f t="shared" si="3"/>
        <v/>
      </c>
      <c r="S70" s="83"/>
      <c r="T70" s="84" t="str">
        <f t="shared" si="4"/>
        <v/>
      </c>
      <c r="U70" s="84"/>
    </row>
    <row r="71" spans="2:21" x14ac:dyDescent="0.15">
      <c r="B71" s="19">
        <v>63</v>
      </c>
      <c r="C71" s="81" t="str">
        <f t="shared" si="1"/>
        <v/>
      </c>
      <c r="D71" s="81"/>
      <c r="E71" s="19"/>
      <c r="F71" s="8"/>
      <c r="G71" s="19" t="s">
        <v>4</v>
      </c>
      <c r="H71" s="82"/>
      <c r="I71" s="82"/>
      <c r="J71" s="19"/>
      <c r="K71" s="81" t="str">
        <f t="shared" si="0"/>
        <v/>
      </c>
      <c r="L71" s="81"/>
      <c r="M71" s="6" t="str">
        <f t="shared" si="2"/>
        <v/>
      </c>
      <c r="N71" s="19"/>
      <c r="O71" s="8"/>
      <c r="P71" s="82"/>
      <c r="Q71" s="82"/>
      <c r="R71" s="83" t="str">
        <f t="shared" si="3"/>
        <v/>
      </c>
      <c r="S71" s="83"/>
      <c r="T71" s="84" t="str">
        <f t="shared" si="4"/>
        <v/>
      </c>
      <c r="U71" s="84"/>
    </row>
    <row r="72" spans="2:21" x14ac:dyDescent="0.15">
      <c r="B72" s="19">
        <v>64</v>
      </c>
      <c r="C72" s="81" t="str">
        <f t="shared" si="1"/>
        <v/>
      </c>
      <c r="D72" s="81"/>
      <c r="E72" s="19"/>
      <c r="F72" s="8"/>
      <c r="G72" s="19" t="s">
        <v>3</v>
      </c>
      <c r="H72" s="82"/>
      <c r="I72" s="82"/>
      <c r="J72" s="19"/>
      <c r="K72" s="81" t="str">
        <f t="shared" si="0"/>
        <v/>
      </c>
      <c r="L72" s="81"/>
      <c r="M72" s="6" t="str">
        <f t="shared" si="2"/>
        <v/>
      </c>
      <c r="N72" s="19"/>
      <c r="O72" s="8"/>
      <c r="P72" s="82"/>
      <c r="Q72" s="82"/>
      <c r="R72" s="83" t="str">
        <f t="shared" si="3"/>
        <v/>
      </c>
      <c r="S72" s="83"/>
      <c r="T72" s="84" t="str">
        <f t="shared" si="4"/>
        <v/>
      </c>
      <c r="U72" s="84"/>
    </row>
    <row r="73" spans="2:21" x14ac:dyDescent="0.15">
      <c r="B73" s="19">
        <v>65</v>
      </c>
      <c r="C73" s="81" t="str">
        <f t="shared" si="1"/>
        <v/>
      </c>
      <c r="D73" s="81"/>
      <c r="E73" s="19"/>
      <c r="F73" s="8"/>
      <c r="G73" s="19" t="s">
        <v>4</v>
      </c>
      <c r="H73" s="82"/>
      <c r="I73" s="82"/>
      <c r="J73" s="19"/>
      <c r="K73" s="81" t="str">
        <f t="shared" ref="K73:K108" si="5">IF(F73="","",C73*0.03)</f>
        <v/>
      </c>
      <c r="L73" s="81"/>
      <c r="M73" s="6" t="str">
        <f t="shared" si="2"/>
        <v/>
      </c>
      <c r="N73" s="19"/>
      <c r="O73" s="8"/>
      <c r="P73" s="82"/>
      <c r="Q73" s="82"/>
      <c r="R73" s="83" t="str">
        <f t="shared" si="3"/>
        <v/>
      </c>
      <c r="S73" s="83"/>
      <c r="T73" s="84" t="str">
        <f t="shared" si="4"/>
        <v/>
      </c>
      <c r="U73" s="84"/>
    </row>
    <row r="74" spans="2:21" x14ac:dyDescent="0.15">
      <c r="B74" s="19">
        <v>66</v>
      </c>
      <c r="C74" s="81" t="str">
        <f t="shared" ref="C74:C108" si="6">IF(R73="","",C73+R73)</f>
        <v/>
      </c>
      <c r="D74" s="81"/>
      <c r="E74" s="19"/>
      <c r="F74" s="8"/>
      <c r="G74" s="19" t="s">
        <v>4</v>
      </c>
      <c r="H74" s="82"/>
      <c r="I74" s="82"/>
      <c r="J74" s="19"/>
      <c r="K74" s="81" t="str">
        <f t="shared" si="5"/>
        <v/>
      </c>
      <c r="L74" s="81"/>
      <c r="M74" s="6" t="str">
        <f t="shared" ref="M74:M108" si="7">IF(J74="","",(K74/J74)/1000)</f>
        <v/>
      </c>
      <c r="N74" s="19"/>
      <c r="O74" s="8"/>
      <c r="P74" s="82"/>
      <c r="Q74" s="82"/>
      <c r="R74" s="83" t="str">
        <f t="shared" ref="R74:R108" si="8">IF(O74="","",(IF(G74="売",H74-P74,P74-H74))*M74*100000)</f>
        <v/>
      </c>
      <c r="S74" s="83"/>
      <c r="T74" s="84" t="str">
        <f t="shared" ref="T74:T108" si="9">IF(O74="","",IF(R74&lt;0,J74*(-1),IF(G74="買",(P74-H74)*100,(H74-P74)*100)))</f>
        <v/>
      </c>
      <c r="U74" s="84"/>
    </row>
    <row r="75" spans="2:21" x14ac:dyDescent="0.15">
      <c r="B75" s="19">
        <v>67</v>
      </c>
      <c r="C75" s="81" t="str">
        <f t="shared" si="6"/>
        <v/>
      </c>
      <c r="D75" s="81"/>
      <c r="E75" s="19"/>
      <c r="F75" s="8"/>
      <c r="G75" s="19" t="s">
        <v>3</v>
      </c>
      <c r="H75" s="82"/>
      <c r="I75" s="82"/>
      <c r="J75" s="19"/>
      <c r="K75" s="81" t="str">
        <f t="shared" si="5"/>
        <v/>
      </c>
      <c r="L75" s="81"/>
      <c r="M75" s="6" t="str">
        <f t="shared" si="7"/>
        <v/>
      </c>
      <c r="N75" s="19"/>
      <c r="O75" s="8"/>
      <c r="P75" s="82"/>
      <c r="Q75" s="82"/>
      <c r="R75" s="83" t="str">
        <f t="shared" si="8"/>
        <v/>
      </c>
      <c r="S75" s="83"/>
      <c r="T75" s="84" t="str">
        <f t="shared" si="9"/>
        <v/>
      </c>
      <c r="U75" s="84"/>
    </row>
    <row r="76" spans="2:21" x14ac:dyDescent="0.15">
      <c r="B76" s="19">
        <v>68</v>
      </c>
      <c r="C76" s="81" t="str">
        <f t="shared" si="6"/>
        <v/>
      </c>
      <c r="D76" s="81"/>
      <c r="E76" s="19"/>
      <c r="F76" s="8"/>
      <c r="G76" s="19" t="s">
        <v>3</v>
      </c>
      <c r="H76" s="82"/>
      <c r="I76" s="82"/>
      <c r="J76" s="19"/>
      <c r="K76" s="81" t="str">
        <f t="shared" si="5"/>
        <v/>
      </c>
      <c r="L76" s="81"/>
      <c r="M76" s="6" t="str">
        <f t="shared" si="7"/>
        <v/>
      </c>
      <c r="N76" s="19"/>
      <c r="O76" s="8"/>
      <c r="P76" s="82"/>
      <c r="Q76" s="82"/>
      <c r="R76" s="83" t="str">
        <f t="shared" si="8"/>
        <v/>
      </c>
      <c r="S76" s="83"/>
      <c r="T76" s="84" t="str">
        <f t="shared" si="9"/>
        <v/>
      </c>
      <c r="U76" s="84"/>
    </row>
    <row r="77" spans="2:21" x14ac:dyDescent="0.15">
      <c r="B77" s="19">
        <v>69</v>
      </c>
      <c r="C77" s="81" t="str">
        <f t="shared" si="6"/>
        <v/>
      </c>
      <c r="D77" s="81"/>
      <c r="E77" s="19"/>
      <c r="F77" s="8"/>
      <c r="G77" s="19" t="s">
        <v>3</v>
      </c>
      <c r="H77" s="82"/>
      <c r="I77" s="82"/>
      <c r="J77" s="19"/>
      <c r="K77" s="81" t="str">
        <f t="shared" si="5"/>
        <v/>
      </c>
      <c r="L77" s="81"/>
      <c r="M77" s="6" t="str">
        <f t="shared" si="7"/>
        <v/>
      </c>
      <c r="N77" s="19"/>
      <c r="O77" s="8"/>
      <c r="P77" s="82"/>
      <c r="Q77" s="82"/>
      <c r="R77" s="83" t="str">
        <f t="shared" si="8"/>
        <v/>
      </c>
      <c r="S77" s="83"/>
      <c r="T77" s="84" t="str">
        <f t="shared" si="9"/>
        <v/>
      </c>
      <c r="U77" s="84"/>
    </row>
    <row r="78" spans="2:21" x14ac:dyDescent="0.15">
      <c r="B78" s="19">
        <v>70</v>
      </c>
      <c r="C78" s="81" t="str">
        <f t="shared" si="6"/>
        <v/>
      </c>
      <c r="D78" s="81"/>
      <c r="E78" s="19"/>
      <c r="F78" s="8"/>
      <c r="G78" s="19" t="s">
        <v>4</v>
      </c>
      <c r="H78" s="82"/>
      <c r="I78" s="82"/>
      <c r="J78" s="19"/>
      <c r="K78" s="81" t="str">
        <f t="shared" si="5"/>
        <v/>
      </c>
      <c r="L78" s="81"/>
      <c r="M78" s="6" t="str">
        <f t="shared" si="7"/>
        <v/>
      </c>
      <c r="N78" s="19"/>
      <c r="O78" s="8"/>
      <c r="P78" s="82"/>
      <c r="Q78" s="82"/>
      <c r="R78" s="83" t="str">
        <f t="shared" si="8"/>
        <v/>
      </c>
      <c r="S78" s="83"/>
      <c r="T78" s="84" t="str">
        <f t="shared" si="9"/>
        <v/>
      </c>
      <c r="U78" s="84"/>
    </row>
    <row r="79" spans="2:21" x14ac:dyDescent="0.15">
      <c r="B79" s="19">
        <v>71</v>
      </c>
      <c r="C79" s="81" t="str">
        <f t="shared" si="6"/>
        <v/>
      </c>
      <c r="D79" s="81"/>
      <c r="E79" s="19"/>
      <c r="F79" s="8"/>
      <c r="G79" s="19" t="s">
        <v>3</v>
      </c>
      <c r="H79" s="82"/>
      <c r="I79" s="82"/>
      <c r="J79" s="19"/>
      <c r="K79" s="81" t="str">
        <f t="shared" si="5"/>
        <v/>
      </c>
      <c r="L79" s="81"/>
      <c r="M79" s="6" t="str">
        <f t="shared" si="7"/>
        <v/>
      </c>
      <c r="N79" s="19"/>
      <c r="O79" s="8"/>
      <c r="P79" s="82"/>
      <c r="Q79" s="82"/>
      <c r="R79" s="83" t="str">
        <f t="shared" si="8"/>
        <v/>
      </c>
      <c r="S79" s="83"/>
      <c r="T79" s="84" t="str">
        <f t="shared" si="9"/>
        <v/>
      </c>
      <c r="U79" s="84"/>
    </row>
    <row r="80" spans="2:21" x14ac:dyDescent="0.15">
      <c r="B80" s="19">
        <v>72</v>
      </c>
      <c r="C80" s="81" t="str">
        <f t="shared" si="6"/>
        <v/>
      </c>
      <c r="D80" s="81"/>
      <c r="E80" s="19"/>
      <c r="F80" s="8"/>
      <c r="G80" s="19" t="s">
        <v>4</v>
      </c>
      <c r="H80" s="82"/>
      <c r="I80" s="82"/>
      <c r="J80" s="19"/>
      <c r="K80" s="81" t="str">
        <f t="shared" si="5"/>
        <v/>
      </c>
      <c r="L80" s="81"/>
      <c r="M80" s="6" t="str">
        <f t="shared" si="7"/>
        <v/>
      </c>
      <c r="N80" s="19"/>
      <c r="O80" s="8"/>
      <c r="P80" s="82"/>
      <c r="Q80" s="82"/>
      <c r="R80" s="83" t="str">
        <f t="shared" si="8"/>
        <v/>
      </c>
      <c r="S80" s="83"/>
      <c r="T80" s="84" t="str">
        <f t="shared" si="9"/>
        <v/>
      </c>
      <c r="U80" s="84"/>
    </row>
    <row r="81" spans="2:21" x14ac:dyDescent="0.15">
      <c r="B81" s="19">
        <v>73</v>
      </c>
      <c r="C81" s="81" t="str">
        <f t="shared" si="6"/>
        <v/>
      </c>
      <c r="D81" s="81"/>
      <c r="E81" s="19"/>
      <c r="F81" s="8"/>
      <c r="G81" s="19" t="s">
        <v>3</v>
      </c>
      <c r="H81" s="82"/>
      <c r="I81" s="82"/>
      <c r="J81" s="19"/>
      <c r="K81" s="81" t="str">
        <f t="shared" si="5"/>
        <v/>
      </c>
      <c r="L81" s="81"/>
      <c r="M81" s="6" t="str">
        <f t="shared" si="7"/>
        <v/>
      </c>
      <c r="N81" s="19"/>
      <c r="O81" s="8"/>
      <c r="P81" s="82"/>
      <c r="Q81" s="82"/>
      <c r="R81" s="83" t="str">
        <f t="shared" si="8"/>
        <v/>
      </c>
      <c r="S81" s="83"/>
      <c r="T81" s="84" t="str">
        <f t="shared" si="9"/>
        <v/>
      </c>
      <c r="U81" s="84"/>
    </row>
    <row r="82" spans="2:21" x14ac:dyDescent="0.15">
      <c r="B82" s="19">
        <v>74</v>
      </c>
      <c r="C82" s="81" t="str">
        <f t="shared" si="6"/>
        <v/>
      </c>
      <c r="D82" s="81"/>
      <c r="E82" s="19"/>
      <c r="F82" s="8"/>
      <c r="G82" s="19" t="s">
        <v>3</v>
      </c>
      <c r="H82" s="82"/>
      <c r="I82" s="82"/>
      <c r="J82" s="19"/>
      <c r="K82" s="81" t="str">
        <f t="shared" si="5"/>
        <v/>
      </c>
      <c r="L82" s="81"/>
      <c r="M82" s="6" t="str">
        <f t="shared" si="7"/>
        <v/>
      </c>
      <c r="N82" s="19"/>
      <c r="O82" s="8"/>
      <c r="P82" s="82"/>
      <c r="Q82" s="82"/>
      <c r="R82" s="83" t="str">
        <f t="shared" si="8"/>
        <v/>
      </c>
      <c r="S82" s="83"/>
      <c r="T82" s="84" t="str">
        <f t="shared" si="9"/>
        <v/>
      </c>
      <c r="U82" s="84"/>
    </row>
    <row r="83" spans="2:21" x14ac:dyDescent="0.15">
      <c r="B83" s="19">
        <v>75</v>
      </c>
      <c r="C83" s="81" t="str">
        <f t="shared" si="6"/>
        <v/>
      </c>
      <c r="D83" s="81"/>
      <c r="E83" s="19"/>
      <c r="F83" s="8"/>
      <c r="G83" s="19" t="s">
        <v>3</v>
      </c>
      <c r="H83" s="82"/>
      <c r="I83" s="82"/>
      <c r="J83" s="19"/>
      <c r="K83" s="81" t="str">
        <f t="shared" si="5"/>
        <v/>
      </c>
      <c r="L83" s="81"/>
      <c r="M83" s="6" t="str">
        <f t="shared" si="7"/>
        <v/>
      </c>
      <c r="N83" s="19"/>
      <c r="O83" s="8"/>
      <c r="P83" s="82"/>
      <c r="Q83" s="82"/>
      <c r="R83" s="83" t="str">
        <f t="shared" si="8"/>
        <v/>
      </c>
      <c r="S83" s="83"/>
      <c r="T83" s="84" t="str">
        <f t="shared" si="9"/>
        <v/>
      </c>
      <c r="U83" s="84"/>
    </row>
    <row r="84" spans="2:21" x14ac:dyDescent="0.15">
      <c r="B84" s="19">
        <v>76</v>
      </c>
      <c r="C84" s="81" t="str">
        <f t="shared" si="6"/>
        <v/>
      </c>
      <c r="D84" s="81"/>
      <c r="E84" s="19"/>
      <c r="F84" s="8"/>
      <c r="G84" s="19" t="s">
        <v>3</v>
      </c>
      <c r="H84" s="82"/>
      <c r="I84" s="82"/>
      <c r="J84" s="19"/>
      <c r="K84" s="81" t="str">
        <f t="shared" si="5"/>
        <v/>
      </c>
      <c r="L84" s="81"/>
      <c r="M84" s="6" t="str">
        <f t="shared" si="7"/>
        <v/>
      </c>
      <c r="N84" s="19"/>
      <c r="O84" s="8"/>
      <c r="P84" s="82"/>
      <c r="Q84" s="82"/>
      <c r="R84" s="83" t="str">
        <f t="shared" si="8"/>
        <v/>
      </c>
      <c r="S84" s="83"/>
      <c r="T84" s="84" t="str">
        <f t="shared" si="9"/>
        <v/>
      </c>
      <c r="U84" s="84"/>
    </row>
    <row r="85" spans="2:21" x14ac:dyDescent="0.15">
      <c r="B85" s="19">
        <v>77</v>
      </c>
      <c r="C85" s="81" t="str">
        <f t="shared" si="6"/>
        <v/>
      </c>
      <c r="D85" s="81"/>
      <c r="E85" s="19"/>
      <c r="F85" s="8"/>
      <c r="G85" s="19" t="s">
        <v>4</v>
      </c>
      <c r="H85" s="82"/>
      <c r="I85" s="82"/>
      <c r="J85" s="19"/>
      <c r="K85" s="81" t="str">
        <f t="shared" si="5"/>
        <v/>
      </c>
      <c r="L85" s="81"/>
      <c r="M85" s="6" t="str">
        <f t="shared" si="7"/>
        <v/>
      </c>
      <c r="N85" s="19"/>
      <c r="O85" s="8"/>
      <c r="P85" s="82"/>
      <c r="Q85" s="82"/>
      <c r="R85" s="83" t="str">
        <f t="shared" si="8"/>
        <v/>
      </c>
      <c r="S85" s="83"/>
      <c r="T85" s="84" t="str">
        <f t="shared" si="9"/>
        <v/>
      </c>
      <c r="U85" s="84"/>
    </row>
    <row r="86" spans="2:21" x14ac:dyDescent="0.15">
      <c r="B86" s="19">
        <v>78</v>
      </c>
      <c r="C86" s="81" t="str">
        <f t="shared" si="6"/>
        <v/>
      </c>
      <c r="D86" s="81"/>
      <c r="E86" s="19"/>
      <c r="F86" s="8"/>
      <c r="G86" s="19" t="s">
        <v>3</v>
      </c>
      <c r="H86" s="82"/>
      <c r="I86" s="82"/>
      <c r="J86" s="19"/>
      <c r="K86" s="81" t="str">
        <f t="shared" si="5"/>
        <v/>
      </c>
      <c r="L86" s="81"/>
      <c r="M86" s="6" t="str">
        <f t="shared" si="7"/>
        <v/>
      </c>
      <c r="N86" s="19"/>
      <c r="O86" s="8"/>
      <c r="P86" s="82"/>
      <c r="Q86" s="82"/>
      <c r="R86" s="83" t="str">
        <f t="shared" si="8"/>
        <v/>
      </c>
      <c r="S86" s="83"/>
      <c r="T86" s="84" t="str">
        <f t="shared" si="9"/>
        <v/>
      </c>
      <c r="U86" s="84"/>
    </row>
    <row r="87" spans="2:21" x14ac:dyDescent="0.15">
      <c r="B87" s="19">
        <v>79</v>
      </c>
      <c r="C87" s="81" t="str">
        <f t="shared" si="6"/>
        <v/>
      </c>
      <c r="D87" s="81"/>
      <c r="E87" s="19"/>
      <c r="F87" s="8"/>
      <c r="G87" s="19" t="s">
        <v>4</v>
      </c>
      <c r="H87" s="82"/>
      <c r="I87" s="82"/>
      <c r="J87" s="19"/>
      <c r="K87" s="81" t="str">
        <f t="shared" si="5"/>
        <v/>
      </c>
      <c r="L87" s="81"/>
      <c r="M87" s="6" t="str">
        <f t="shared" si="7"/>
        <v/>
      </c>
      <c r="N87" s="19"/>
      <c r="O87" s="8"/>
      <c r="P87" s="82"/>
      <c r="Q87" s="82"/>
      <c r="R87" s="83" t="str">
        <f t="shared" si="8"/>
        <v/>
      </c>
      <c r="S87" s="83"/>
      <c r="T87" s="84" t="str">
        <f t="shared" si="9"/>
        <v/>
      </c>
      <c r="U87" s="84"/>
    </row>
    <row r="88" spans="2:21" x14ac:dyDescent="0.15">
      <c r="B88" s="19">
        <v>80</v>
      </c>
      <c r="C88" s="81" t="str">
        <f t="shared" si="6"/>
        <v/>
      </c>
      <c r="D88" s="81"/>
      <c r="E88" s="19"/>
      <c r="F88" s="8"/>
      <c r="G88" s="19" t="s">
        <v>4</v>
      </c>
      <c r="H88" s="82"/>
      <c r="I88" s="82"/>
      <c r="J88" s="19"/>
      <c r="K88" s="81" t="str">
        <f t="shared" si="5"/>
        <v/>
      </c>
      <c r="L88" s="81"/>
      <c r="M88" s="6" t="str">
        <f t="shared" si="7"/>
        <v/>
      </c>
      <c r="N88" s="19"/>
      <c r="O88" s="8"/>
      <c r="P88" s="82"/>
      <c r="Q88" s="82"/>
      <c r="R88" s="83" t="str">
        <f t="shared" si="8"/>
        <v/>
      </c>
      <c r="S88" s="83"/>
      <c r="T88" s="84" t="str">
        <f t="shared" si="9"/>
        <v/>
      </c>
      <c r="U88" s="84"/>
    </row>
    <row r="89" spans="2:21" x14ac:dyDescent="0.15">
      <c r="B89" s="19">
        <v>81</v>
      </c>
      <c r="C89" s="81" t="str">
        <f t="shared" si="6"/>
        <v/>
      </c>
      <c r="D89" s="81"/>
      <c r="E89" s="19"/>
      <c r="F89" s="8"/>
      <c r="G89" s="19" t="s">
        <v>4</v>
      </c>
      <c r="H89" s="82"/>
      <c r="I89" s="82"/>
      <c r="J89" s="19"/>
      <c r="K89" s="81" t="str">
        <f t="shared" si="5"/>
        <v/>
      </c>
      <c r="L89" s="81"/>
      <c r="M89" s="6" t="str">
        <f t="shared" si="7"/>
        <v/>
      </c>
      <c r="N89" s="19"/>
      <c r="O89" s="8"/>
      <c r="P89" s="82"/>
      <c r="Q89" s="82"/>
      <c r="R89" s="83" t="str">
        <f t="shared" si="8"/>
        <v/>
      </c>
      <c r="S89" s="83"/>
      <c r="T89" s="84" t="str">
        <f t="shared" si="9"/>
        <v/>
      </c>
      <c r="U89" s="84"/>
    </row>
    <row r="90" spans="2:21" x14ac:dyDescent="0.15">
      <c r="B90" s="19">
        <v>82</v>
      </c>
      <c r="C90" s="81" t="str">
        <f t="shared" si="6"/>
        <v/>
      </c>
      <c r="D90" s="81"/>
      <c r="E90" s="19"/>
      <c r="F90" s="8"/>
      <c r="G90" s="19" t="s">
        <v>4</v>
      </c>
      <c r="H90" s="82"/>
      <c r="I90" s="82"/>
      <c r="J90" s="19"/>
      <c r="K90" s="81" t="str">
        <f t="shared" si="5"/>
        <v/>
      </c>
      <c r="L90" s="81"/>
      <c r="M90" s="6" t="str">
        <f t="shared" si="7"/>
        <v/>
      </c>
      <c r="N90" s="19"/>
      <c r="O90" s="8"/>
      <c r="P90" s="82"/>
      <c r="Q90" s="82"/>
      <c r="R90" s="83" t="str">
        <f t="shared" si="8"/>
        <v/>
      </c>
      <c r="S90" s="83"/>
      <c r="T90" s="84" t="str">
        <f t="shared" si="9"/>
        <v/>
      </c>
      <c r="U90" s="84"/>
    </row>
    <row r="91" spans="2:21" x14ac:dyDescent="0.15">
      <c r="B91" s="19">
        <v>83</v>
      </c>
      <c r="C91" s="81" t="str">
        <f t="shared" si="6"/>
        <v/>
      </c>
      <c r="D91" s="81"/>
      <c r="E91" s="19"/>
      <c r="F91" s="8"/>
      <c r="G91" s="19" t="s">
        <v>4</v>
      </c>
      <c r="H91" s="82"/>
      <c r="I91" s="82"/>
      <c r="J91" s="19"/>
      <c r="K91" s="81" t="str">
        <f t="shared" si="5"/>
        <v/>
      </c>
      <c r="L91" s="81"/>
      <c r="M91" s="6" t="str">
        <f t="shared" si="7"/>
        <v/>
      </c>
      <c r="N91" s="19"/>
      <c r="O91" s="8"/>
      <c r="P91" s="82"/>
      <c r="Q91" s="82"/>
      <c r="R91" s="83" t="str">
        <f t="shared" si="8"/>
        <v/>
      </c>
      <c r="S91" s="83"/>
      <c r="T91" s="84" t="str">
        <f t="shared" si="9"/>
        <v/>
      </c>
      <c r="U91" s="84"/>
    </row>
    <row r="92" spans="2:21" x14ac:dyDescent="0.15">
      <c r="B92" s="19">
        <v>84</v>
      </c>
      <c r="C92" s="81" t="str">
        <f t="shared" si="6"/>
        <v/>
      </c>
      <c r="D92" s="81"/>
      <c r="E92" s="19"/>
      <c r="F92" s="8"/>
      <c r="G92" s="19" t="s">
        <v>3</v>
      </c>
      <c r="H92" s="82"/>
      <c r="I92" s="82"/>
      <c r="J92" s="19"/>
      <c r="K92" s="81" t="str">
        <f t="shared" si="5"/>
        <v/>
      </c>
      <c r="L92" s="81"/>
      <c r="M92" s="6" t="str">
        <f t="shared" si="7"/>
        <v/>
      </c>
      <c r="N92" s="19"/>
      <c r="O92" s="8"/>
      <c r="P92" s="82"/>
      <c r="Q92" s="82"/>
      <c r="R92" s="83" t="str">
        <f t="shared" si="8"/>
        <v/>
      </c>
      <c r="S92" s="83"/>
      <c r="T92" s="84" t="str">
        <f t="shared" si="9"/>
        <v/>
      </c>
      <c r="U92" s="84"/>
    </row>
    <row r="93" spans="2:21" x14ac:dyDescent="0.15">
      <c r="B93" s="19">
        <v>85</v>
      </c>
      <c r="C93" s="81" t="str">
        <f t="shared" si="6"/>
        <v/>
      </c>
      <c r="D93" s="81"/>
      <c r="E93" s="19"/>
      <c r="F93" s="8"/>
      <c r="G93" s="19" t="s">
        <v>4</v>
      </c>
      <c r="H93" s="82"/>
      <c r="I93" s="82"/>
      <c r="J93" s="19"/>
      <c r="K93" s="81" t="str">
        <f t="shared" si="5"/>
        <v/>
      </c>
      <c r="L93" s="81"/>
      <c r="M93" s="6" t="str">
        <f t="shared" si="7"/>
        <v/>
      </c>
      <c r="N93" s="19"/>
      <c r="O93" s="8"/>
      <c r="P93" s="82"/>
      <c r="Q93" s="82"/>
      <c r="R93" s="83" t="str">
        <f t="shared" si="8"/>
        <v/>
      </c>
      <c r="S93" s="83"/>
      <c r="T93" s="84" t="str">
        <f t="shared" si="9"/>
        <v/>
      </c>
      <c r="U93" s="84"/>
    </row>
    <row r="94" spans="2:21" x14ac:dyDescent="0.15">
      <c r="B94" s="19">
        <v>86</v>
      </c>
      <c r="C94" s="81" t="str">
        <f t="shared" si="6"/>
        <v/>
      </c>
      <c r="D94" s="81"/>
      <c r="E94" s="19"/>
      <c r="F94" s="8"/>
      <c r="G94" s="19" t="s">
        <v>3</v>
      </c>
      <c r="H94" s="82"/>
      <c r="I94" s="82"/>
      <c r="J94" s="19"/>
      <c r="K94" s="81" t="str">
        <f t="shared" si="5"/>
        <v/>
      </c>
      <c r="L94" s="81"/>
      <c r="M94" s="6" t="str">
        <f t="shared" si="7"/>
        <v/>
      </c>
      <c r="N94" s="19"/>
      <c r="O94" s="8"/>
      <c r="P94" s="82"/>
      <c r="Q94" s="82"/>
      <c r="R94" s="83" t="str">
        <f t="shared" si="8"/>
        <v/>
      </c>
      <c r="S94" s="83"/>
      <c r="T94" s="84" t="str">
        <f t="shared" si="9"/>
        <v/>
      </c>
      <c r="U94" s="84"/>
    </row>
    <row r="95" spans="2:21" x14ac:dyDescent="0.15">
      <c r="B95" s="19">
        <v>87</v>
      </c>
      <c r="C95" s="81" t="str">
        <f t="shared" si="6"/>
        <v/>
      </c>
      <c r="D95" s="81"/>
      <c r="E95" s="19"/>
      <c r="F95" s="8"/>
      <c r="G95" s="19" t="s">
        <v>4</v>
      </c>
      <c r="H95" s="82"/>
      <c r="I95" s="82"/>
      <c r="J95" s="19"/>
      <c r="K95" s="81" t="str">
        <f t="shared" si="5"/>
        <v/>
      </c>
      <c r="L95" s="81"/>
      <c r="M95" s="6" t="str">
        <f t="shared" si="7"/>
        <v/>
      </c>
      <c r="N95" s="19"/>
      <c r="O95" s="8"/>
      <c r="P95" s="82"/>
      <c r="Q95" s="82"/>
      <c r="R95" s="83" t="str">
        <f t="shared" si="8"/>
        <v/>
      </c>
      <c r="S95" s="83"/>
      <c r="T95" s="84" t="str">
        <f t="shared" si="9"/>
        <v/>
      </c>
      <c r="U95" s="84"/>
    </row>
    <row r="96" spans="2:21" x14ac:dyDescent="0.15">
      <c r="B96" s="19">
        <v>88</v>
      </c>
      <c r="C96" s="81" t="str">
        <f t="shared" si="6"/>
        <v/>
      </c>
      <c r="D96" s="81"/>
      <c r="E96" s="19"/>
      <c r="F96" s="8"/>
      <c r="G96" s="19" t="s">
        <v>3</v>
      </c>
      <c r="H96" s="82"/>
      <c r="I96" s="82"/>
      <c r="J96" s="19"/>
      <c r="K96" s="81" t="str">
        <f t="shared" si="5"/>
        <v/>
      </c>
      <c r="L96" s="81"/>
      <c r="M96" s="6" t="str">
        <f t="shared" si="7"/>
        <v/>
      </c>
      <c r="N96" s="19"/>
      <c r="O96" s="8"/>
      <c r="P96" s="82"/>
      <c r="Q96" s="82"/>
      <c r="R96" s="83" t="str">
        <f t="shared" si="8"/>
        <v/>
      </c>
      <c r="S96" s="83"/>
      <c r="T96" s="84" t="str">
        <f t="shared" si="9"/>
        <v/>
      </c>
      <c r="U96" s="84"/>
    </row>
    <row r="97" spans="2:21" x14ac:dyDescent="0.15">
      <c r="B97" s="19">
        <v>89</v>
      </c>
      <c r="C97" s="81" t="str">
        <f t="shared" si="6"/>
        <v/>
      </c>
      <c r="D97" s="81"/>
      <c r="E97" s="19"/>
      <c r="F97" s="8"/>
      <c r="G97" s="19" t="s">
        <v>4</v>
      </c>
      <c r="H97" s="82"/>
      <c r="I97" s="82"/>
      <c r="J97" s="19"/>
      <c r="K97" s="81" t="str">
        <f t="shared" si="5"/>
        <v/>
      </c>
      <c r="L97" s="81"/>
      <c r="M97" s="6" t="str">
        <f t="shared" si="7"/>
        <v/>
      </c>
      <c r="N97" s="19"/>
      <c r="O97" s="8"/>
      <c r="P97" s="82"/>
      <c r="Q97" s="82"/>
      <c r="R97" s="83" t="str">
        <f t="shared" si="8"/>
        <v/>
      </c>
      <c r="S97" s="83"/>
      <c r="T97" s="84" t="str">
        <f t="shared" si="9"/>
        <v/>
      </c>
      <c r="U97" s="84"/>
    </row>
    <row r="98" spans="2:21" x14ac:dyDescent="0.15">
      <c r="B98" s="19">
        <v>90</v>
      </c>
      <c r="C98" s="81" t="str">
        <f t="shared" si="6"/>
        <v/>
      </c>
      <c r="D98" s="81"/>
      <c r="E98" s="19"/>
      <c r="F98" s="8"/>
      <c r="G98" s="19" t="s">
        <v>3</v>
      </c>
      <c r="H98" s="82"/>
      <c r="I98" s="82"/>
      <c r="J98" s="19"/>
      <c r="K98" s="81" t="str">
        <f t="shared" si="5"/>
        <v/>
      </c>
      <c r="L98" s="81"/>
      <c r="M98" s="6" t="str">
        <f t="shared" si="7"/>
        <v/>
      </c>
      <c r="N98" s="19"/>
      <c r="O98" s="8"/>
      <c r="P98" s="82"/>
      <c r="Q98" s="82"/>
      <c r="R98" s="83" t="str">
        <f t="shared" si="8"/>
        <v/>
      </c>
      <c r="S98" s="83"/>
      <c r="T98" s="84" t="str">
        <f t="shared" si="9"/>
        <v/>
      </c>
      <c r="U98" s="84"/>
    </row>
    <row r="99" spans="2:21" x14ac:dyDescent="0.15">
      <c r="B99" s="19">
        <v>91</v>
      </c>
      <c r="C99" s="81" t="str">
        <f t="shared" si="6"/>
        <v/>
      </c>
      <c r="D99" s="81"/>
      <c r="E99" s="19"/>
      <c r="F99" s="8"/>
      <c r="G99" s="19" t="s">
        <v>4</v>
      </c>
      <c r="H99" s="82"/>
      <c r="I99" s="82"/>
      <c r="J99" s="19"/>
      <c r="K99" s="81" t="str">
        <f t="shared" si="5"/>
        <v/>
      </c>
      <c r="L99" s="81"/>
      <c r="M99" s="6" t="str">
        <f t="shared" si="7"/>
        <v/>
      </c>
      <c r="N99" s="19"/>
      <c r="O99" s="8"/>
      <c r="P99" s="82"/>
      <c r="Q99" s="82"/>
      <c r="R99" s="83" t="str">
        <f t="shared" si="8"/>
        <v/>
      </c>
      <c r="S99" s="83"/>
      <c r="T99" s="84" t="str">
        <f t="shared" si="9"/>
        <v/>
      </c>
      <c r="U99" s="84"/>
    </row>
    <row r="100" spans="2:21" x14ac:dyDescent="0.15">
      <c r="B100" s="19">
        <v>92</v>
      </c>
      <c r="C100" s="81" t="str">
        <f t="shared" si="6"/>
        <v/>
      </c>
      <c r="D100" s="81"/>
      <c r="E100" s="19"/>
      <c r="F100" s="8"/>
      <c r="G100" s="19" t="s">
        <v>4</v>
      </c>
      <c r="H100" s="82"/>
      <c r="I100" s="82"/>
      <c r="J100" s="19"/>
      <c r="K100" s="81" t="str">
        <f t="shared" si="5"/>
        <v/>
      </c>
      <c r="L100" s="81"/>
      <c r="M100" s="6" t="str">
        <f t="shared" si="7"/>
        <v/>
      </c>
      <c r="N100" s="19"/>
      <c r="O100" s="8"/>
      <c r="P100" s="82"/>
      <c r="Q100" s="82"/>
      <c r="R100" s="83" t="str">
        <f t="shared" si="8"/>
        <v/>
      </c>
      <c r="S100" s="83"/>
      <c r="T100" s="84" t="str">
        <f t="shared" si="9"/>
        <v/>
      </c>
      <c r="U100" s="84"/>
    </row>
    <row r="101" spans="2:21" x14ac:dyDescent="0.15">
      <c r="B101" s="19">
        <v>93</v>
      </c>
      <c r="C101" s="81" t="str">
        <f t="shared" si="6"/>
        <v/>
      </c>
      <c r="D101" s="81"/>
      <c r="E101" s="19"/>
      <c r="F101" s="8"/>
      <c r="G101" s="19" t="s">
        <v>3</v>
      </c>
      <c r="H101" s="82"/>
      <c r="I101" s="82"/>
      <c r="J101" s="19"/>
      <c r="K101" s="81" t="str">
        <f t="shared" si="5"/>
        <v/>
      </c>
      <c r="L101" s="81"/>
      <c r="M101" s="6" t="str">
        <f t="shared" si="7"/>
        <v/>
      </c>
      <c r="N101" s="19"/>
      <c r="O101" s="8"/>
      <c r="P101" s="82"/>
      <c r="Q101" s="82"/>
      <c r="R101" s="83" t="str">
        <f t="shared" si="8"/>
        <v/>
      </c>
      <c r="S101" s="83"/>
      <c r="T101" s="84" t="str">
        <f t="shared" si="9"/>
        <v/>
      </c>
      <c r="U101" s="84"/>
    </row>
    <row r="102" spans="2:21" x14ac:dyDescent="0.15">
      <c r="B102" s="19">
        <v>94</v>
      </c>
      <c r="C102" s="81" t="str">
        <f t="shared" si="6"/>
        <v/>
      </c>
      <c r="D102" s="81"/>
      <c r="E102" s="19"/>
      <c r="F102" s="8"/>
      <c r="G102" s="19" t="s">
        <v>3</v>
      </c>
      <c r="H102" s="82"/>
      <c r="I102" s="82"/>
      <c r="J102" s="19"/>
      <c r="K102" s="81" t="str">
        <f t="shared" si="5"/>
        <v/>
      </c>
      <c r="L102" s="81"/>
      <c r="M102" s="6" t="str">
        <f t="shared" si="7"/>
        <v/>
      </c>
      <c r="N102" s="19"/>
      <c r="O102" s="8"/>
      <c r="P102" s="82"/>
      <c r="Q102" s="82"/>
      <c r="R102" s="83" t="str">
        <f t="shared" si="8"/>
        <v/>
      </c>
      <c r="S102" s="83"/>
      <c r="T102" s="84" t="str">
        <f t="shared" si="9"/>
        <v/>
      </c>
      <c r="U102" s="84"/>
    </row>
    <row r="103" spans="2:21" x14ac:dyDescent="0.15">
      <c r="B103" s="19">
        <v>95</v>
      </c>
      <c r="C103" s="81" t="str">
        <f t="shared" si="6"/>
        <v/>
      </c>
      <c r="D103" s="81"/>
      <c r="E103" s="19"/>
      <c r="F103" s="8"/>
      <c r="G103" s="19" t="s">
        <v>3</v>
      </c>
      <c r="H103" s="82"/>
      <c r="I103" s="82"/>
      <c r="J103" s="19"/>
      <c r="K103" s="81" t="str">
        <f t="shared" si="5"/>
        <v/>
      </c>
      <c r="L103" s="81"/>
      <c r="M103" s="6" t="str">
        <f t="shared" si="7"/>
        <v/>
      </c>
      <c r="N103" s="19"/>
      <c r="O103" s="8"/>
      <c r="P103" s="82"/>
      <c r="Q103" s="82"/>
      <c r="R103" s="83" t="str">
        <f t="shared" si="8"/>
        <v/>
      </c>
      <c r="S103" s="83"/>
      <c r="T103" s="84" t="str">
        <f t="shared" si="9"/>
        <v/>
      </c>
      <c r="U103" s="84"/>
    </row>
    <row r="104" spans="2:21" x14ac:dyDescent="0.15">
      <c r="B104" s="19">
        <v>96</v>
      </c>
      <c r="C104" s="81" t="str">
        <f t="shared" si="6"/>
        <v/>
      </c>
      <c r="D104" s="81"/>
      <c r="E104" s="19"/>
      <c r="F104" s="8"/>
      <c r="G104" s="19" t="s">
        <v>4</v>
      </c>
      <c r="H104" s="82"/>
      <c r="I104" s="82"/>
      <c r="J104" s="19"/>
      <c r="K104" s="81" t="str">
        <f t="shared" si="5"/>
        <v/>
      </c>
      <c r="L104" s="81"/>
      <c r="M104" s="6" t="str">
        <f t="shared" si="7"/>
        <v/>
      </c>
      <c r="N104" s="19"/>
      <c r="O104" s="8"/>
      <c r="P104" s="82"/>
      <c r="Q104" s="82"/>
      <c r="R104" s="83" t="str">
        <f t="shared" si="8"/>
        <v/>
      </c>
      <c r="S104" s="83"/>
      <c r="T104" s="84" t="str">
        <f t="shared" si="9"/>
        <v/>
      </c>
      <c r="U104" s="84"/>
    </row>
    <row r="105" spans="2:21" x14ac:dyDescent="0.15">
      <c r="B105" s="19">
        <v>97</v>
      </c>
      <c r="C105" s="81" t="str">
        <f t="shared" si="6"/>
        <v/>
      </c>
      <c r="D105" s="81"/>
      <c r="E105" s="19"/>
      <c r="F105" s="8"/>
      <c r="G105" s="19" t="s">
        <v>3</v>
      </c>
      <c r="H105" s="82"/>
      <c r="I105" s="82"/>
      <c r="J105" s="19"/>
      <c r="K105" s="81" t="str">
        <f t="shared" si="5"/>
        <v/>
      </c>
      <c r="L105" s="81"/>
      <c r="M105" s="6" t="str">
        <f t="shared" si="7"/>
        <v/>
      </c>
      <c r="N105" s="19"/>
      <c r="O105" s="8"/>
      <c r="P105" s="82"/>
      <c r="Q105" s="82"/>
      <c r="R105" s="83" t="str">
        <f t="shared" si="8"/>
        <v/>
      </c>
      <c r="S105" s="83"/>
      <c r="T105" s="84" t="str">
        <f t="shared" si="9"/>
        <v/>
      </c>
      <c r="U105" s="84"/>
    </row>
    <row r="106" spans="2:21" x14ac:dyDescent="0.15">
      <c r="B106" s="19">
        <v>98</v>
      </c>
      <c r="C106" s="81" t="str">
        <f t="shared" si="6"/>
        <v/>
      </c>
      <c r="D106" s="81"/>
      <c r="E106" s="19"/>
      <c r="F106" s="8"/>
      <c r="G106" s="19" t="s">
        <v>4</v>
      </c>
      <c r="H106" s="82"/>
      <c r="I106" s="82"/>
      <c r="J106" s="19"/>
      <c r="K106" s="81" t="str">
        <f t="shared" si="5"/>
        <v/>
      </c>
      <c r="L106" s="81"/>
      <c r="M106" s="6" t="str">
        <f t="shared" si="7"/>
        <v/>
      </c>
      <c r="N106" s="19"/>
      <c r="O106" s="8"/>
      <c r="P106" s="82"/>
      <c r="Q106" s="82"/>
      <c r="R106" s="83" t="str">
        <f t="shared" si="8"/>
        <v/>
      </c>
      <c r="S106" s="83"/>
      <c r="T106" s="84" t="str">
        <f t="shared" si="9"/>
        <v/>
      </c>
      <c r="U106" s="84"/>
    </row>
    <row r="107" spans="2:21" x14ac:dyDescent="0.15">
      <c r="B107" s="19">
        <v>99</v>
      </c>
      <c r="C107" s="81" t="str">
        <f t="shared" si="6"/>
        <v/>
      </c>
      <c r="D107" s="81"/>
      <c r="E107" s="19"/>
      <c r="F107" s="8"/>
      <c r="G107" s="19" t="s">
        <v>4</v>
      </c>
      <c r="H107" s="82"/>
      <c r="I107" s="82"/>
      <c r="J107" s="19"/>
      <c r="K107" s="81" t="str">
        <f t="shared" si="5"/>
        <v/>
      </c>
      <c r="L107" s="81"/>
      <c r="M107" s="6" t="str">
        <f t="shared" si="7"/>
        <v/>
      </c>
      <c r="N107" s="19"/>
      <c r="O107" s="8"/>
      <c r="P107" s="82"/>
      <c r="Q107" s="82"/>
      <c r="R107" s="83" t="str">
        <f t="shared" si="8"/>
        <v/>
      </c>
      <c r="S107" s="83"/>
      <c r="T107" s="84" t="str">
        <f t="shared" si="9"/>
        <v/>
      </c>
      <c r="U107" s="84"/>
    </row>
    <row r="108" spans="2:21" x14ac:dyDescent="0.15">
      <c r="B108" s="19">
        <v>100</v>
      </c>
      <c r="C108" s="81" t="str">
        <f t="shared" si="6"/>
        <v/>
      </c>
      <c r="D108" s="81"/>
      <c r="E108" s="19"/>
      <c r="F108" s="8"/>
      <c r="G108" s="19" t="s">
        <v>3</v>
      </c>
      <c r="H108" s="82"/>
      <c r="I108" s="82"/>
      <c r="J108" s="19"/>
      <c r="K108" s="81" t="str">
        <f t="shared" si="5"/>
        <v/>
      </c>
      <c r="L108" s="81"/>
      <c r="M108" s="6" t="str">
        <f t="shared" si="7"/>
        <v/>
      </c>
      <c r="N108" s="19"/>
      <c r="O108" s="8"/>
      <c r="P108" s="82"/>
      <c r="Q108" s="82"/>
      <c r="R108" s="83" t="str">
        <f t="shared" si="8"/>
        <v/>
      </c>
      <c r="S108" s="83"/>
      <c r="T108" s="84" t="str">
        <f t="shared" si="9"/>
        <v/>
      </c>
      <c r="U108" s="84"/>
    </row>
    <row r="109" spans="2:21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定数</vt:lpstr>
      <vt:lpstr>検証シート　FIB1.27</vt:lpstr>
      <vt:lpstr>検証シート　FIB1.5</vt:lpstr>
      <vt:lpstr>検証シート　FIB2.0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FJ-USER</cp:lastModifiedBy>
  <cp:revision/>
  <cp:lastPrinted>2015-07-15T10:17:15Z</cp:lastPrinted>
  <dcterms:created xsi:type="dcterms:W3CDTF">2013-10-09T23:04:08Z</dcterms:created>
  <dcterms:modified xsi:type="dcterms:W3CDTF">2019-09-25T09:54:29Z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