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821"/>
  <workbookPr defaultThemeVersion="124226"/>
  <mc:AlternateContent xmlns:mc="http://schemas.openxmlformats.org/markup-compatibility/2006">
    <mc:Choice Requires="x15">
      <x15ac:absPath xmlns:x15ac="http://schemas.microsoft.com/office/spreadsheetml/2010/11/ac" url="D:\TempUserProfiles\NetworkService\AppData\Local\Packages\oice_16_974fa576_32c1d314_19e6\AC\Temp\"/>
    </mc:Choice>
  </mc:AlternateContent>
  <xr:revisionPtr revIDLastSave="689" documentId="8_{F338AD21-E177-4BEA-82FB-A65C37A3444A}" xr6:coauthVersionLast="45" xr6:coauthVersionMax="45" xr10:uidLastSave="{D28E52FC-07B8-45F8-B2DD-C780170B4CBA}"/>
  <bookViews>
    <workbookView xWindow="-120" yWindow="-120" windowWidth="15600" windowHeight="11760" firstSheet="6" activeTab="7" xr2:uid="{00000000-000D-0000-FFFF-FFFF00000000}"/>
  </bookViews>
  <sheets>
    <sheet name="定数" sheetId="29" state="hidden" r:id="rId1"/>
    <sheet name="検証シート　FIB-1.27半分決済、FIB-2.0半分決済" sheetId="31" r:id="rId2"/>
    <sheet name="検証シート　FIB1.27" sheetId="33" r:id="rId3"/>
    <sheet name="検証シート　FIB2.0" sheetId="32" r:id="rId4"/>
    <sheet name="Sheet2" sheetId="35" state="hidden" r:id="rId5"/>
    <sheet name="Sheet1" sheetId="34" state="hidden" r:id="rId6"/>
    <sheet name="画像" sheetId="26" r:id="rId7"/>
    <sheet name="気づき" sheetId="9" r:id="rId8"/>
    <sheet name="検証終了通貨" sheetId="10" r:id="rId9"/>
    <sheet name="テンプレ" sheetId="17" state="hidden" r:id="rId10"/>
  </sheet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V108" i="33" l="1"/>
  <c r="T108" i="33"/>
  <c r="W108" i="33"/>
  <c r="R108" i="33"/>
  <c r="M108" i="33"/>
  <c r="K108" i="33"/>
  <c r="V107" i="33"/>
  <c r="T107" i="33"/>
  <c r="W107" i="33"/>
  <c r="R107" i="33"/>
  <c r="C108" i="33"/>
  <c r="X108" i="33"/>
  <c r="Y108" i="33"/>
  <c r="M107" i="33"/>
  <c r="K107" i="33"/>
  <c r="V106" i="33"/>
  <c r="T106" i="33"/>
  <c r="W106" i="33"/>
  <c r="R106" i="33"/>
  <c r="C107" i="33"/>
  <c r="X107" i="33"/>
  <c r="Y107" i="33"/>
  <c r="M106" i="33"/>
  <c r="K106" i="33"/>
  <c r="V105" i="33"/>
  <c r="T105" i="33"/>
  <c r="W105" i="33"/>
  <c r="R105" i="33"/>
  <c r="C106" i="33"/>
  <c r="X106" i="33"/>
  <c r="Y106" i="33"/>
  <c r="M105" i="33"/>
  <c r="K105" i="33"/>
  <c r="V104" i="33"/>
  <c r="T104" i="33"/>
  <c r="W104" i="33"/>
  <c r="R104" i="33"/>
  <c r="C105" i="33"/>
  <c r="X105" i="33"/>
  <c r="Y105" i="33"/>
  <c r="M104" i="33"/>
  <c r="K104" i="33"/>
  <c r="V103" i="33"/>
  <c r="T103" i="33"/>
  <c r="W103" i="33"/>
  <c r="R103" i="33"/>
  <c r="C104" i="33"/>
  <c r="X104" i="33"/>
  <c r="Y104" i="33"/>
  <c r="M103" i="33"/>
  <c r="K103" i="33"/>
  <c r="V102" i="33"/>
  <c r="T102" i="33"/>
  <c r="W102" i="33"/>
  <c r="R102" i="33"/>
  <c r="C103" i="33"/>
  <c r="X103" i="33"/>
  <c r="Y103" i="33"/>
  <c r="M102" i="33"/>
  <c r="K102" i="33"/>
  <c r="V101" i="33"/>
  <c r="T101" i="33"/>
  <c r="W101" i="33" s="1"/>
  <c r="R101" i="33"/>
  <c r="C102" i="33"/>
  <c r="X102" i="33"/>
  <c r="Y102" i="33"/>
  <c r="M101" i="33"/>
  <c r="K101" i="33"/>
  <c r="V100" i="33"/>
  <c r="T100" i="33"/>
  <c r="W100" i="33"/>
  <c r="R100" i="33"/>
  <c r="C101" i="33"/>
  <c r="X101" i="33"/>
  <c r="Y101" i="33"/>
  <c r="M100" i="33"/>
  <c r="K100" i="33"/>
  <c r="V99" i="33"/>
  <c r="T99" i="33"/>
  <c r="W99" i="33"/>
  <c r="R99" i="33"/>
  <c r="C100" i="33"/>
  <c r="X100" i="33"/>
  <c r="Y100" i="33"/>
  <c r="M99" i="33"/>
  <c r="K99" i="33"/>
  <c r="V98" i="33"/>
  <c r="T98" i="33"/>
  <c r="W98" i="33"/>
  <c r="R98" i="33"/>
  <c r="C99" i="33"/>
  <c r="X99" i="33"/>
  <c r="Y99" i="33"/>
  <c r="M98" i="33"/>
  <c r="K98" i="33"/>
  <c r="V97" i="33"/>
  <c r="T97" i="33"/>
  <c r="W97" i="33"/>
  <c r="R97" i="33"/>
  <c r="C98" i="33"/>
  <c r="X98" i="33"/>
  <c r="Y98" i="33"/>
  <c r="M97" i="33"/>
  <c r="K97" i="33"/>
  <c r="V96" i="33"/>
  <c r="T96" i="33"/>
  <c r="W96" i="33"/>
  <c r="R96" i="33"/>
  <c r="C97" i="33"/>
  <c r="X97" i="33"/>
  <c r="Y97" i="33"/>
  <c r="M96" i="33"/>
  <c r="K96" i="33"/>
  <c r="V95" i="33"/>
  <c r="T95" i="33"/>
  <c r="W95" i="33"/>
  <c r="R95" i="33"/>
  <c r="C96" i="33"/>
  <c r="X96" i="33"/>
  <c r="Y96" i="33"/>
  <c r="M95" i="33"/>
  <c r="K95" i="33"/>
  <c r="V94" i="33"/>
  <c r="T94" i="33"/>
  <c r="W94" i="33"/>
  <c r="R94" i="33"/>
  <c r="C95" i="33"/>
  <c r="X95" i="33"/>
  <c r="Y95" i="33"/>
  <c r="M94" i="33"/>
  <c r="K94" i="33"/>
  <c r="V93" i="33"/>
  <c r="T93" i="33"/>
  <c r="W93" i="33"/>
  <c r="R93" i="33"/>
  <c r="C94" i="33"/>
  <c r="X94" i="33"/>
  <c r="Y94" i="33"/>
  <c r="M93" i="33"/>
  <c r="K93" i="33"/>
  <c r="V92" i="33"/>
  <c r="T92" i="33"/>
  <c r="W92" i="33" s="1"/>
  <c r="R92" i="33"/>
  <c r="C93" i="33"/>
  <c r="X93" i="33"/>
  <c r="Y93" i="33"/>
  <c r="M92" i="33"/>
  <c r="K92" i="33"/>
  <c r="V91" i="33"/>
  <c r="T91" i="33"/>
  <c r="W91" i="33"/>
  <c r="R91" i="33"/>
  <c r="C92" i="33"/>
  <c r="X92" i="33"/>
  <c r="Y92" i="33"/>
  <c r="M91" i="33"/>
  <c r="K91" i="33"/>
  <c r="V90" i="33"/>
  <c r="T90" i="33"/>
  <c r="W90" i="33"/>
  <c r="R90" i="33"/>
  <c r="C91" i="33"/>
  <c r="X91" i="33"/>
  <c r="Y91" i="33"/>
  <c r="M90" i="33"/>
  <c r="K90" i="33"/>
  <c r="V89" i="33"/>
  <c r="T89" i="33"/>
  <c r="W89" i="33"/>
  <c r="R89" i="33"/>
  <c r="C90" i="33"/>
  <c r="X90" i="33"/>
  <c r="Y90" i="33"/>
  <c r="M89" i="33"/>
  <c r="K89" i="33"/>
  <c r="V88" i="33"/>
  <c r="T88" i="33"/>
  <c r="W88" i="33"/>
  <c r="R88" i="33"/>
  <c r="C89" i="33"/>
  <c r="X89" i="33"/>
  <c r="Y89" i="33"/>
  <c r="M88" i="33"/>
  <c r="K88" i="33"/>
  <c r="V87" i="33"/>
  <c r="T87" i="33"/>
  <c r="W87" i="33" s="1"/>
  <c r="R87" i="33"/>
  <c r="C88" i="33"/>
  <c r="X88" i="33"/>
  <c r="Y88" i="33"/>
  <c r="M87" i="33"/>
  <c r="K87" i="33"/>
  <c r="V86" i="33"/>
  <c r="T86" i="33"/>
  <c r="W86" i="33"/>
  <c r="R86" i="33"/>
  <c r="C87" i="33"/>
  <c r="X87" i="33"/>
  <c r="Y87" i="33"/>
  <c r="M86" i="33"/>
  <c r="K86" i="33"/>
  <c r="V85" i="33"/>
  <c r="T85" i="33"/>
  <c r="W85" i="33"/>
  <c r="R85" i="33"/>
  <c r="C86" i="33"/>
  <c r="X86" i="33"/>
  <c r="Y86" i="33"/>
  <c r="M85" i="33"/>
  <c r="K85" i="33"/>
  <c r="V84" i="33"/>
  <c r="T84" i="33"/>
  <c r="W84" i="33" s="1"/>
  <c r="R84" i="33"/>
  <c r="C85" i="33"/>
  <c r="X85" i="33"/>
  <c r="Y85" i="33"/>
  <c r="M84" i="33"/>
  <c r="K84" i="33"/>
  <c r="V83" i="33"/>
  <c r="T83" i="33"/>
  <c r="W83" i="33"/>
  <c r="R83" i="33"/>
  <c r="C84" i="33"/>
  <c r="X84" i="33"/>
  <c r="Y84" i="33"/>
  <c r="M83" i="33"/>
  <c r="K83" i="33"/>
  <c r="V82" i="33"/>
  <c r="T82" i="33"/>
  <c r="W82" i="33"/>
  <c r="R82" i="33"/>
  <c r="C83" i="33"/>
  <c r="X83" i="33"/>
  <c r="Y83" i="33"/>
  <c r="M82" i="33"/>
  <c r="K82" i="33"/>
  <c r="V81" i="33"/>
  <c r="T81" i="33"/>
  <c r="W81" i="33"/>
  <c r="R81" i="33"/>
  <c r="C82" i="33"/>
  <c r="X82" i="33"/>
  <c r="Y82" i="33"/>
  <c r="M81" i="33"/>
  <c r="K81" i="33"/>
  <c r="V80" i="33"/>
  <c r="T80" i="33"/>
  <c r="W80" i="33"/>
  <c r="R80" i="33"/>
  <c r="C81" i="33"/>
  <c r="X81" i="33"/>
  <c r="Y81" i="33"/>
  <c r="M80" i="33"/>
  <c r="K80" i="33"/>
  <c r="V79" i="33"/>
  <c r="T79" i="33"/>
  <c r="W79" i="33"/>
  <c r="R79" i="33"/>
  <c r="C80" i="33"/>
  <c r="X80" i="33"/>
  <c r="Y80" i="33"/>
  <c r="M79" i="33"/>
  <c r="K79" i="33"/>
  <c r="V78" i="33"/>
  <c r="T78" i="33"/>
  <c r="W78" i="33"/>
  <c r="R78" i="33"/>
  <c r="C79" i="33"/>
  <c r="X79" i="33"/>
  <c r="Y79" i="33"/>
  <c r="M78" i="33"/>
  <c r="K78" i="33"/>
  <c r="V77" i="33"/>
  <c r="T77" i="33"/>
  <c r="W77" i="33" s="1"/>
  <c r="R77" i="33"/>
  <c r="C78" i="33"/>
  <c r="X78" i="33"/>
  <c r="Y78" i="33"/>
  <c r="M77" i="33"/>
  <c r="K77" i="33"/>
  <c r="V76" i="33"/>
  <c r="T76" i="33"/>
  <c r="W76" i="33" s="1"/>
  <c r="R76" i="33"/>
  <c r="C77" i="33"/>
  <c r="X77" i="33"/>
  <c r="Y77" i="33"/>
  <c r="M76" i="33"/>
  <c r="K76" i="33"/>
  <c r="V75" i="33"/>
  <c r="T75" i="33"/>
  <c r="W75" i="33"/>
  <c r="R75" i="33"/>
  <c r="C76" i="33"/>
  <c r="X76" i="33"/>
  <c r="Y76" i="33"/>
  <c r="M75" i="33"/>
  <c r="K75" i="33"/>
  <c r="V74" i="33"/>
  <c r="T74" i="33"/>
  <c r="W74" i="33"/>
  <c r="R74" i="33"/>
  <c r="C75" i="33"/>
  <c r="X75" i="33"/>
  <c r="Y75" i="33"/>
  <c r="M74" i="33"/>
  <c r="K74" i="33"/>
  <c r="V73" i="33"/>
  <c r="T73" i="33"/>
  <c r="W73" i="33"/>
  <c r="R73" i="33"/>
  <c r="C74" i="33"/>
  <c r="X74" i="33"/>
  <c r="Y74" i="33"/>
  <c r="M73" i="33"/>
  <c r="K73" i="33"/>
  <c r="V72" i="33"/>
  <c r="T72" i="33"/>
  <c r="W72" i="33"/>
  <c r="R72" i="33"/>
  <c r="C73" i="33"/>
  <c r="X73" i="33"/>
  <c r="Y73" i="33"/>
  <c r="M72" i="33"/>
  <c r="K72" i="33"/>
  <c r="V71" i="33"/>
  <c r="T71" i="33"/>
  <c r="W71" i="33"/>
  <c r="R71" i="33"/>
  <c r="C72" i="33"/>
  <c r="X72" i="33"/>
  <c r="Y72" i="33"/>
  <c r="M71" i="33"/>
  <c r="K71" i="33"/>
  <c r="V70" i="33"/>
  <c r="T70" i="33"/>
  <c r="W70" i="33"/>
  <c r="R70" i="33"/>
  <c r="C71" i="33"/>
  <c r="X71" i="33"/>
  <c r="Y71" i="33"/>
  <c r="M70" i="33"/>
  <c r="K70" i="33"/>
  <c r="V69" i="33"/>
  <c r="T69" i="33"/>
  <c r="W69" i="33" s="1"/>
  <c r="R69" i="33"/>
  <c r="C70" i="33"/>
  <c r="X70" i="33"/>
  <c r="Y70" i="33"/>
  <c r="M69" i="33"/>
  <c r="K69" i="33"/>
  <c r="V68" i="33"/>
  <c r="T68" i="33"/>
  <c r="W68" i="33"/>
  <c r="R68" i="33"/>
  <c r="C69" i="33"/>
  <c r="X69" i="33"/>
  <c r="Y69" i="33"/>
  <c r="M68" i="33"/>
  <c r="K68" i="33"/>
  <c r="V67" i="33"/>
  <c r="T67" i="33"/>
  <c r="W67" i="33"/>
  <c r="R67" i="33"/>
  <c r="C68" i="33"/>
  <c r="X68" i="33"/>
  <c r="Y68" i="33"/>
  <c r="M67" i="33"/>
  <c r="K67" i="33"/>
  <c r="V66" i="33"/>
  <c r="T66" i="33"/>
  <c r="W66" i="33"/>
  <c r="R66" i="33"/>
  <c r="C67" i="33"/>
  <c r="X67" i="33"/>
  <c r="Y67" i="33"/>
  <c r="M66" i="33"/>
  <c r="K66" i="33"/>
  <c r="V65" i="33"/>
  <c r="T65" i="33"/>
  <c r="W65" i="33"/>
  <c r="R65" i="33"/>
  <c r="C66" i="33"/>
  <c r="X66" i="33"/>
  <c r="Y66" i="33"/>
  <c r="M65" i="33"/>
  <c r="K65" i="33"/>
  <c r="V64" i="33"/>
  <c r="T64" i="33"/>
  <c r="W64" i="33"/>
  <c r="R64" i="33"/>
  <c r="C65" i="33"/>
  <c r="X65" i="33"/>
  <c r="Y65" i="33"/>
  <c r="M64" i="33"/>
  <c r="K64" i="33"/>
  <c r="V63" i="33"/>
  <c r="T63" i="33"/>
  <c r="W63" i="33" s="1"/>
  <c r="R63" i="33"/>
  <c r="C64" i="33"/>
  <c r="X64" i="33"/>
  <c r="Y64" i="33"/>
  <c r="M63" i="33"/>
  <c r="K63" i="33"/>
  <c r="V62" i="33"/>
  <c r="T62" i="33"/>
  <c r="W62" i="33"/>
  <c r="R62" i="33"/>
  <c r="C63" i="33"/>
  <c r="X63" i="33"/>
  <c r="Y63" i="33"/>
  <c r="M62" i="33"/>
  <c r="K62" i="33"/>
  <c r="V61" i="33"/>
  <c r="T61" i="33"/>
  <c r="W61" i="33"/>
  <c r="R61" i="33"/>
  <c r="C62" i="33"/>
  <c r="X62" i="33"/>
  <c r="Y62" i="33"/>
  <c r="M61" i="33"/>
  <c r="K61" i="33"/>
  <c r="V60" i="33"/>
  <c r="T60" i="33"/>
  <c r="W60" i="33"/>
  <c r="R60" i="33"/>
  <c r="C61" i="33"/>
  <c r="X61" i="33"/>
  <c r="Y61" i="33"/>
  <c r="M60" i="33"/>
  <c r="K60" i="33"/>
  <c r="V59" i="33"/>
  <c r="T59" i="33"/>
  <c r="W59" i="33"/>
  <c r="R59" i="33"/>
  <c r="C60" i="33"/>
  <c r="X60" i="33"/>
  <c r="Y60" i="33"/>
  <c r="M59" i="33"/>
  <c r="K59" i="33"/>
  <c r="V58" i="33"/>
  <c r="T58" i="33"/>
  <c r="W58" i="33"/>
  <c r="R58" i="33"/>
  <c r="C59" i="33"/>
  <c r="X59" i="33"/>
  <c r="Y59" i="33"/>
  <c r="M58" i="33"/>
  <c r="K58" i="33"/>
  <c r="V57" i="33"/>
  <c r="T57" i="33"/>
  <c r="W57" i="33"/>
  <c r="R57" i="33"/>
  <c r="C58" i="33"/>
  <c r="X58" i="33"/>
  <c r="Y58" i="33"/>
  <c r="M57" i="33"/>
  <c r="K57" i="33"/>
  <c r="V56" i="33"/>
  <c r="T56" i="33"/>
  <c r="W56" i="33"/>
  <c r="R56" i="33"/>
  <c r="C57" i="33"/>
  <c r="X57" i="33"/>
  <c r="Y57" i="33"/>
  <c r="M56" i="33"/>
  <c r="K56" i="33"/>
  <c r="V55" i="33"/>
  <c r="T55" i="33"/>
  <c r="W55" i="33" s="1"/>
  <c r="R55" i="33"/>
  <c r="C56" i="33"/>
  <c r="X56" i="33"/>
  <c r="Y56" i="33"/>
  <c r="M55" i="33"/>
  <c r="K55" i="33"/>
  <c r="V54" i="33"/>
  <c r="T54" i="33"/>
  <c r="W54" i="33"/>
  <c r="R54" i="33"/>
  <c r="C55" i="33"/>
  <c r="X55" i="33"/>
  <c r="Y55" i="33"/>
  <c r="M54" i="33"/>
  <c r="K54" i="33"/>
  <c r="V53" i="33"/>
  <c r="T53" i="33"/>
  <c r="W53" i="33"/>
  <c r="R53" i="33"/>
  <c r="C54" i="33"/>
  <c r="X54" i="33"/>
  <c r="Y54" i="33"/>
  <c r="M53" i="33"/>
  <c r="K53" i="33"/>
  <c r="V52" i="33"/>
  <c r="T52" i="33"/>
  <c r="W52" i="33" s="1"/>
  <c r="R52" i="33"/>
  <c r="C53" i="33"/>
  <c r="X53" i="33"/>
  <c r="Y53" i="33"/>
  <c r="M52" i="33"/>
  <c r="K52" i="33"/>
  <c r="V51" i="33"/>
  <c r="T51" i="33"/>
  <c r="W51" i="33"/>
  <c r="R51" i="33"/>
  <c r="C52" i="33"/>
  <c r="X52" i="33"/>
  <c r="Y52" i="33"/>
  <c r="M51" i="33"/>
  <c r="K51" i="33"/>
  <c r="V50" i="33"/>
  <c r="T50" i="33"/>
  <c r="W50" i="33"/>
  <c r="R50" i="33"/>
  <c r="C51" i="33"/>
  <c r="X51" i="33"/>
  <c r="Y51" i="33"/>
  <c r="M50" i="33"/>
  <c r="K50" i="33"/>
  <c r="V49" i="33"/>
  <c r="T49" i="33"/>
  <c r="W49" i="33"/>
  <c r="R49" i="33"/>
  <c r="C50" i="33"/>
  <c r="X50" i="33"/>
  <c r="Y50" i="33"/>
  <c r="M49" i="33"/>
  <c r="K49" i="33"/>
  <c r="V48" i="33"/>
  <c r="T48" i="33"/>
  <c r="W48" i="33"/>
  <c r="R48" i="33"/>
  <c r="C49" i="33"/>
  <c r="X49" i="33"/>
  <c r="Y49" i="33"/>
  <c r="M48" i="33"/>
  <c r="K48" i="33"/>
  <c r="V47" i="33"/>
  <c r="T47" i="33"/>
  <c r="W47" i="33"/>
  <c r="R47" i="33"/>
  <c r="C48" i="33"/>
  <c r="X48" i="33"/>
  <c r="Y48" i="33"/>
  <c r="M47" i="33"/>
  <c r="K47" i="33"/>
  <c r="V46" i="33"/>
  <c r="T46" i="33"/>
  <c r="W46" i="33"/>
  <c r="R46" i="33"/>
  <c r="C47" i="33"/>
  <c r="X47" i="33"/>
  <c r="Y47" i="33"/>
  <c r="M46" i="33"/>
  <c r="K46" i="33"/>
  <c r="V45" i="33"/>
  <c r="T45" i="33"/>
  <c r="W45" i="33" s="1"/>
  <c r="R45" i="33"/>
  <c r="C46" i="33"/>
  <c r="X46" i="33"/>
  <c r="Y46" i="33"/>
  <c r="M45" i="33"/>
  <c r="K45" i="33"/>
  <c r="V44" i="33"/>
  <c r="T44" i="33"/>
  <c r="W44" i="33" s="1"/>
  <c r="R44" i="33"/>
  <c r="C45" i="33"/>
  <c r="X45" i="33"/>
  <c r="Y45" i="33"/>
  <c r="M44" i="33"/>
  <c r="K44" i="33"/>
  <c r="V43" i="33"/>
  <c r="T43" i="33"/>
  <c r="W43" i="33"/>
  <c r="R43" i="33"/>
  <c r="C44" i="33"/>
  <c r="X44" i="33"/>
  <c r="Y44" i="33"/>
  <c r="M43" i="33"/>
  <c r="K43" i="33"/>
  <c r="V42" i="33"/>
  <c r="T42" i="33"/>
  <c r="W42" i="33"/>
  <c r="R42" i="33"/>
  <c r="C43" i="33"/>
  <c r="X43" i="33"/>
  <c r="Y43" i="33"/>
  <c r="M42" i="33"/>
  <c r="K42" i="33"/>
  <c r="V41" i="33"/>
  <c r="T41" i="33"/>
  <c r="W41" i="33"/>
  <c r="R41" i="33"/>
  <c r="C42" i="33"/>
  <c r="X42" i="33"/>
  <c r="Y42" i="33"/>
  <c r="M41" i="33"/>
  <c r="K41" i="33"/>
  <c r="V40" i="33"/>
  <c r="T40" i="33"/>
  <c r="W40" i="33"/>
  <c r="R40" i="33"/>
  <c r="C41" i="33"/>
  <c r="X41" i="33"/>
  <c r="Y41" i="33"/>
  <c r="M40" i="33"/>
  <c r="K40" i="33"/>
  <c r="V39" i="33"/>
  <c r="T39" i="33"/>
  <c r="W39" i="33"/>
  <c r="R39" i="33"/>
  <c r="C40" i="33"/>
  <c r="X40" i="33"/>
  <c r="Y40" i="33"/>
  <c r="M39" i="33"/>
  <c r="K39" i="33"/>
  <c r="V38" i="33"/>
  <c r="T38" i="33"/>
  <c r="W38" i="33"/>
  <c r="R38" i="33"/>
  <c r="C39" i="33"/>
  <c r="X39" i="33"/>
  <c r="Y39" i="33"/>
  <c r="M38" i="33"/>
  <c r="K38" i="33"/>
  <c r="V37" i="33"/>
  <c r="T37" i="33"/>
  <c r="W37" i="33" s="1"/>
  <c r="R37" i="33"/>
  <c r="C38" i="33"/>
  <c r="X38" i="33"/>
  <c r="Y38" i="33"/>
  <c r="M37" i="33"/>
  <c r="K37" i="33"/>
  <c r="V36" i="33"/>
  <c r="T36" i="33"/>
  <c r="W36" i="33"/>
  <c r="R36" i="33"/>
  <c r="C37" i="33"/>
  <c r="X37" i="33"/>
  <c r="Y37" i="33"/>
  <c r="M36" i="33"/>
  <c r="K36" i="33"/>
  <c r="V35" i="33"/>
  <c r="T35" i="33"/>
  <c r="W35" i="33"/>
  <c r="R35" i="33"/>
  <c r="C36" i="33"/>
  <c r="X36" i="33"/>
  <c r="Y36" i="33"/>
  <c r="M35" i="33"/>
  <c r="K35" i="33"/>
  <c r="V34" i="33"/>
  <c r="T34" i="33"/>
  <c r="W34" i="33"/>
  <c r="R34" i="33"/>
  <c r="C35" i="33"/>
  <c r="X35" i="33"/>
  <c r="Y35" i="33"/>
  <c r="M34" i="33"/>
  <c r="K34" i="33"/>
  <c r="V33" i="33"/>
  <c r="T33" i="33"/>
  <c r="W33" i="33"/>
  <c r="R33" i="33"/>
  <c r="C34" i="33"/>
  <c r="X34" i="33"/>
  <c r="Y34" i="33"/>
  <c r="M33" i="33"/>
  <c r="K33" i="33"/>
  <c r="V32" i="33"/>
  <c r="T32" i="33"/>
  <c r="W32" i="33"/>
  <c r="R32" i="33"/>
  <c r="C33" i="33"/>
  <c r="X33" i="33"/>
  <c r="Y33" i="33"/>
  <c r="M32" i="33"/>
  <c r="K32" i="33"/>
  <c r="V31" i="33"/>
  <c r="T31" i="33"/>
  <c r="W31" i="33" s="1"/>
  <c r="R31" i="33"/>
  <c r="C32" i="33"/>
  <c r="X32" i="33"/>
  <c r="Y32" i="33"/>
  <c r="M31" i="33"/>
  <c r="K31" i="33"/>
  <c r="V30" i="33"/>
  <c r="T30" i="33"/>
  <c r="W30" i="33"/>
  <c r="R30" i="33"/>
  <c r="C31" i="33"/>
  <c r="X31" i="33"/>
  <c r="Y31" i="33"/>
  <c r="M30" i="33"/>
  <c r="K30" i="33"/>
  <c r="V29" i="33"/>
  <c r="T29" i="33"/>
  <c r="W29" i="33"/>
  <c r="R29" i="33"/>
  <c r="C30" i="33"/>
  <c r="X30" i="33"/>
  <c r="Y30" i="33"/>
  <c r="M29" i="33"/>
  <c r="K29" i="33"/>
  <c r="V28" i="33"/>
  <c r="T28" i="33"/>
  <c r="W28" i="33"/>
  <c r="R28" i="33"/>
  <c r="C29" i="33"/>
  <c r="X29" i="33"/>
  <c r="Y29" i="33"/>
  <c r="M28" i="33"/>
  <c r="K28" i="33"/>
  <c r="V27" i="33"/>
  <c r="T27" i="33"/>
  <c r="W27" i="33"/>
  <c r="R27" i="33"/>
  <c r="C28" i="33"/>
  <c r="X28" i="33"/>
  <c r="Y28" i="33"/>
  <c r="M27" i="33"/>
  <c r="K27" i="33"/>
  <c r="V26" i="33"/>
  <c r="T26" i="33"/>
  <c r="W26" i="33"/>
  <c r="R26" i="33"/>
  <c r="C27" i="33"/>
  <c r="X27" i="33"/>
  <c r="Y27" i="33"/>
  <c r="M26" i="33"/>
  <c r="K26" i="33"/>
  <c r="V25" i="33"/>
  <c r="T25" i="33"/>
  <c r="W25" i="33"/>
  <c r="R25" i="33"/>
  <c r="C26" i="33"/>
  <c r="X26" i="33"/>
  <c r="Y26" i="33"/>
  <c r="M25" i="33"/>
  <c r="K25" i="33"/>
  <c r="V24" i="33"/>
  <c r="T24" i="33"/>
  <c r="W24" i="33"/>
  <c r="R24" i="33"/>
  <c r="C25" i="33"/>
  <c r="X25" i="33"/>
  <c r="Y25" i="33"/>
  <c r="M24" i="33"/>
  <c r="K24" i="33"/>
  <c r="V23" i="33"/>
  <c r="T23" i="33"/>
  <c r="W23" i="33" s="1"/>
  <c r="R23" i="33"/>
  <c r="C24" i="33"/>
  <c r="X24" i="33"/>
  <c r="Y24" i="33"/>
  <c r="M23" i="33"/>
  <c r="K23" i="33"/>
  <c r="T22" i="33"/>
  <c r="V22" i="33"/>
  <c r="R22" i="33"/>
  <c r="C23" i="33"/>
  <c r="X23" i="33"/>
  <c r="Y23" i="33"/>
  <c r="M22" i="33"/>
  <c r="K22" i="33"/>
  <c r="T21" i="33"/>
  <c r="V21" i="33" s="1"/>
  <c r="W21" i="33"/>
  <c r="R21" i="33"/>
  <c r="C22" i="33"/>
  <c r="X22" i="33"/>
  <c r="Y22" i="33"/>
  <c r="M21" i="33"/>
  <c r="K21" i="33"/>
  <c r="T20" i="33"/>
  <c r="V20" i="33"/>
  <c r="R20" i="33"/>
  <c r="C21" i="33"/>
  <c r="X21" i="33"/>
  <c r="Y21" i="33"/>
  <c r="M20" i="33"/>
  <c r="K20" i="33"/>
  <c r="T19" i="33"/>
  <c r="W19" i="33"/>
  <c r="R19" i="33"/>
  <c r="C20" i="33"/>
  <c r="X20" i="33"/>
  <c r="Y20" i="33"/>
  <c r="M19" i="33"/>
  <c r="K19" i="33"/>
  <c r="T18" i="33"/>
  <c r="W18" i="33"/>
  <c r="R18" i="33"/>
  <c r="C19" i="33"/>
  <c r="X19" i="33"/>
  <c r="Y19" i="33"/>
  <c r="K18" i="33"/>
  <c r="M18" i="33" s="1"/>
  <c r="T17" i="33"/>
  <c r="R17" i="33"/>
  <c r="C18" i="33"/>
  <c r="X18" i="33"/>
  <c r="Y18" i="33"/>
  <c r="K17" i="33"/>
  <c r="M17" i="33" s="1"/>
  <c r="T16" i="33"/>
  <c r="W16" i="33"/>
  <c r="R16" i="33"/>
  <c r="C17" i="33"/>
  <c r="X17" i="33"/>
  <c r="Y17" i="33"/>
  <c r="K16" i="33"/>
  <c r="M16" i="33" s="1"/>
  <c r="T15" i="33"/>
  <c r="W15" i="33"/>
  <c r="R15" i="33"/>
  <c r="C16" i="33"/>
  <c r="X16" i="33"/>
  <c r="Y16" i="33"/>
  <c r="K15" i="33"/>
  <c r="M15" i="33" s="1"/>
  <c r="T14" i="33"/>
  <c r="V14" i="33"/>
  <c r="R14" i="33"/>
  <c r="C15" i="33"/>
  <c r="X15" i="33"/>
  <c r="Y15" i="33"/>
  <c r="K14" i="33"/>
  <c r="M14" i="33" s="1"/>
  <c r="T13" i="33"/>
  <c r="V13" i="33" s="1"/>
  <c r="W13" i="33"/>
  <c r="R13" i="33"/>
  <c r="C14" i="33"/>
  <c r="X14" i="33"/>
  <c r="Y14" i="33"/>
  <c r="K13" i="33"/>
  <c r="M13" i="33" s="1"/>
  <c r="T12" i="33"/>
  <c r="V12" i="33"/>
  <c r="R12" i="33"/>
  <c r="C13" i="33"/>
  <c r="X13" i="33"/>
  <c r="Y13" i="33"/>
  <c r="K12" i="33"/>
  <c r="M12" i="33" s="1"/>
  <c r="T11" i="33"/>
  <c r="W11" i="33"/>
  <c r="R11" i="33"/>
  <c r="C12" i="33"/>
  <c r="X12" i="33"/>
  <c r="Y12" i="33"/>
  <c r="K11" i="33"/>
  <c r="M11" i="33" s="1"/>
  <c r="T10" i="33"/>
  <c r="W10" i="33"/>
  <c r="R10" i="33"/>
  <c r="C11" i="33"/>
  <c r="X11" i="33"/>
  <c r="Y11" i="33"/>
  <c r="K10" i="33"/>
  <c r="M10" i="33" s="1"/>
  <c r="T9" i="33"/>
  <c r="H4" i="33"/>
  <c r="C9" i="33"/>
  <c r="K9" i="33" s="1"/>
  <c r="M9" i="33" s="1"/>
  <c r="V108" i="32"/>
  <c r="T108" i="32"/>
  <c r="W108" i="32"/>
  <c r="R108" i="32"/>
  <c r="M108" i="32"/>
  <c r="K108" i="32"/>
  <c r="V107" i="32"/>
  <c r="T107" i="32"/>
  <c r="W107" i="32" s="1"/>
  <c r="R107" i="32"/>
  <c r="C108" i="32"/>
  <c r="X108" i="32"/>
  <c r="Y108" i="32"/>
  <c r="M107" i="32"/>
  <c r="K107" i="32"/>
  <c r="V106" i="32"/>
  <c r="T106" i="32"/>
  <c r="W106" i="32"/>
  <c r="R106" i="32"/>
  <c r="C107" i="32" s="1"/>
  <c r="X107" i="32" s="1"/>
  <c r="Y107" i="32" s="1"/>
  <c r="M106" i="32"/>
  <c r="K106" i="32"/>
  <c r="V105" i="32"/>
  <c r="T105" i="32"/>
  <c r="W105" i="32"/>
  <c r="R105" i="32"/>
  <c r="C106" i="32"/>
  <c r="X106" i="32"/>
  <c r="Y106" i="32"/>
  <c r="M105" i="32"/>
  <c r="K105" i="32"/>
  <c r="V104" i="32"/>
  <c r="T104" i="32"/>
  <c r="W104" i="32" s="1"/>
  <c r="R104" i="32"/>
  <c r="C105" i="32"/>
  <c r="X105" i="32"/>
  <c r="Y105" i="32"/>
  <c r="M104" i="32"/>
  <c r="K104" i="32"/>
  <c r="V103" i="32"/>
  <c r="T103" i="32"/>
  <c r="W103" i="32"/>
  <c r="R103" i="32"/>
  <c r="C104" i="32" s="1"/>
  <c r="X104" i="32" s="1"/>
  <c r="Y104" i="32" s="1"/>
  <c r="M103" i="32"/>
  <c r="K103" i="32"/>
  <c r="V102" i="32"/>
  <c r="T102" i="32"/>
  <c r="W102" i="32" s="1"/>
  <c r="R102" i="32"/>
  <c r="C103" i="32"/>
  <c r="X103" i="32"/>
  <c r="Y103" i="32"/>
  <c r="M102" i="32"/>
  <c r="K102" i="32"/>
  <c r="V101" i="32"/>
  <c r="T101" i="32"/>
  <c r="W101" i="32"/>
  <c r="R101" i="32"/>
  <c r="C102" i="32" s="1"/>
  <c r="X102" i="32" s="1"/>
  <c r="Y102" i="32" s="1"/>
  <c r="M101" i="32"/>
  <c r="K101" i="32"/>
  <c r="V100" i="32"/>
  <c r="T100" i="32"/>
  <c r="W100" i="32"/>
  <c r="R100" i="32"/>
  <c r="C101" i="32"/>
  <c r="X101" i="32"/>
  <c r="Y101" i="32"/>
  <c r="M100" i="32"/>
  <c r="K100" i="32"/>
  <c r="V99" i="32"/>
  <c r="T99" i="32"/>
  <c r="W99" i="32" s="1"/>
  <c r="R99" i="32"/>
  <c r="C100" i="32"/>
  <c r="X100" i="32"/>
  <c r="Y100" i="32"/>
  <c r="M99" i="32"/>
  <c r="K99" i="32"/>
  <c r="V98" i="32"/>
  <c r="T98" i="32"/>
  <c r="W98" i="32"/>
  <c r="R98" i="32"/>
  <c r="C99" i="32" s="1"/>
  <c r="X99" i="32" s="1"/>
  <c r="Y99" i="32" s="1"/>
  <c r="M98" i="32"/>
  <c r="K98" i="32"/>
  <c r="V97" i="32"/>
  <c r="T97" i="32"/>
  <c r="W97" i="32" s="1"/>
  <c r="R97" i="32"/>
  <c r="C98" i="32"/>
  <c r="X98" i="32"/>
  <c r="Y98" i="32"/>
  <c r="M97" i="32"/>
  <c r="K97" i="32"/>
  <c r="V96" i="32"/>
  <c r="T96" i="32"/>
  <c r="W96" i="32" s="1"/>
  <c r="R96" i="32"/>
  <c r="C97" i="32"/>
  <c r="X97" i="32"/>
  <c r="Y97" i="32"/>
  <c r="M96" i="32"/>
  <c r="K96" i="32"/>
  <c r="V95" i="32"/>
  <c r="T95" i="32"/>
  <c r="W95" i="32"/>
  <c r="R95" i="32"/>
  <c r="C96" i="32" s="1"/>
  <c r="X96" i="32" s="1"/>
  <c r="Y96" i="32" s="1"/>
  <c r="M95" i="32"/>
  <c r="K95" i="32"/>
  <c r="V94" i="32"/>
  <c r="T94" i="32"/>
  <c r="W94" i="32" s="1"/>
  <c r="R94" i="32"/>
  <c r="C95" i="32"/>
  <c r="X95" i="32"/>
  <c r="Y95" i="32"/>
  <c r="M94" i="32"/>
  <c r="K94" i="32"/>
  <c r="V93" i="32"/>
  <c r="T93" i="32"/>
  <c r="W93" i="32"/>
  <c r="R93" i="32"/>
  <c r="C94" i="32" s="1"/>
  <c r="X94" i="32" s="1"/>
  <c r="Y94" i="32" s="1"/>
  <c r="M93" i="32"/>
  <c r="K93" i="32"/>
  <c r="V92" i="32"/>
  <c r="T92" i="32"/>
  <c r="W92" i="32"/>
  <c r="R92" i="32"/>
  <c r="C93" i="32"/>
  <c r="X93" i="32"/>
  <c r="Y93" i="32"/>
  <c r="M92" i="32"/>
  <c r="K92" i="32"/>
  <c r="V91" i="32"/>
  <c r="T91" i="32"/>
  <c r="W91" i="32" s="1"/>
  <c r="R91" i="32"/>
  <c r="C92" i="32"/>
  <c r="X92" i="32"/>
  <c r="Y92" i="32"/>
  <c r="M91" i="32"/>
  <c r="K91" i="32"/>
  <c r="V90" i="32"/>
  <c r="T90" i="32"/>
  <c r="W90" i="32"/>
  <c r="R90" i="32"/>
  <c r="C91" i="32" s="1"/>
  <c r="X91" i="32" s="1"/>
  <c r="Y91" i="32" s="1"/>
  <c r="M90" i="32"/>
  <c r="K90" i="32"/>
  <c r="V89" i="32"/>
  <c r="T89" i="32"/>
  <c r="W89" i="32" s="1"/>
  <c r="R89" i="32"/>
  <c r="C90" i="32"/>
  <c r="X90" i="32"/>
  <c r="Y90" i="32"/>
  <c r="M89" i="32"/>
  <c r="K89" i="32"/>
  <c r="V88" i="32"/>
  <c r="T88" i="32"/>
  <c r="W88" i="32" s="1"/>
  <c r="R88" i="32"/>
  <c r="C89" i="32"/>
  <c r="X89" i="32"/>
  <c r="Y89" i="32"/>
  <c r="M88" i="32"/>
  <c r="K88" i="32"/>
  <c r="V87" i="32"/>
  <c r="T87" i="32"/>
  <c r="W87" i="32"/>
  <c r="R87" i="32"/>
  <c r="C88" i="32"/>
  <c r="X88" i="32"/>
  <c r="Y88" i="32"/>
  <c r="M87" i="32"/>
  <c r="K87" i="32"/>
  <c r="V86" i="32"/>
  <c r="T86" i="32"/>
  <c r="W86" i="32" s="1"/>
  <c r="R86" i="32"/>
  <c r="C87" i="32"/>
  <c r="X87" i="32"/>
  <c r="Y87" i="32"/>
  <c r="M86" i="32"/>
  <c r="K86" i="32"/>
  <c r="V85" i="32"/>
  <c r="T85" i="32"/>
  <c r="W85" i="32"/>
  <c r="R85" i="32"/>
  <c r="C86" i="32" s="1"/>
  <c r="X86" i="32" s="1"/>
  <c r="Y86" i="32" s="1"/>
  <c r="M85" i="32"/>
  <c r="K85" i="32"/>
  <c r="V84" i="32"/>
  <c r="T84" i="32"/>
  <c r="W84" i="32"/>
  <c r="R84" i="32"/>
  <c r="C85" i="32"/>
  <c r="X85" i="32"/>
  <c r="Y85" i="32"/>
  <c r="M84" i="32"/>
  <c r="K84" i="32"/>
  <c r="V83" i="32"/>
  <c r="T83" i="32"/>
  <c r="W83" i="32" s="1"/>
  <c r="R83" i="32"/>
  <c r="C84" i="32"/>
  <c r="X84" i="32"/>
  <c r="Y84" i="32"/>
  <c r="M83" i="32"/>
  <c r="K83" i="32"/>
  <c r="V82" i="32"/>
  <c r="T82" i="32"/>
  <c r="W82" i="32"/>
  <c r="R82" i="32"/>
  <c r="C83" i="32" s="1"/>
  <c r="X83" i="32" s="1"/>
  <c r="Y83" i="32" s="1"/>
  <c r="M82" i="32"/>
  <c r="K82" i="32"/>
  <c r="V81" i="32"/>
  <c r="T81" i="32"/>
  <c r="W81" i="32" s="1"/>
  <c r="R81" i="32"/>
  <c r="C82" i="32"/>
  <c r="X82" i="32"/>
  <c r="Y82" i="32"/>
  <c r="M81" i="32"/>
  <c r="K81" i="32"/>
  <c r="V80" i="32"/>
  <c r="T80" i="32"/>
  <c r="W80" i="32" s="1"/>
  <c r="R80" i="32"/>
  <c r="C81" i="32"/>
  <c r="X81" i="32"/>
  <c r="Y81" i="32"/>
  <c r="M80" i="32"/>
  <c r="K80" i="32"/>
  <c r="V79" i="32"/>
  <c r="T79" i="32"/>
  <c r="W79" i="32"/>
  <c r="R79" i="32"/>
  <c r="C80" i="32"/>
  <c r="X80" i="32"/>
  <c r="Y80" i="32"/>
  <c r="M79" i="32"/>
  <c r="K79" i="32"/>
  <c r="V78" i="32"/>
  <c r="T78" i="32"/>
  <c r="W78" i="32" s="1"/>
  <c r="R78" i="32"/>
  <c r="C79" i="32"/>
  <c r="X79" i="32"/>
  <c r="Y79" i="32"/>
  <c r="M78" i="32"/>
  <c r="K78" i="32"/>
  <c r="V77" i="32"/>
  <c r="T77" i="32"/>
  <c r="W77" i="32"/>
  <c r="R77" i="32"/>
  <c r="C78" i="32" s="1"/>
  <c r="X78" i="32" s="1"/>
  <c r="Y78" i="32" s="1"/>
  <c r="M77" i="32"/>
  <c r="K77" i="32"/>
  <c r="V76" i="32"/>
  <c r="T76" i="32"/>
  <c r="W76" i="32"/>
  <c r="R76" i="32"/>
  <c r="C77" i="32"/>
  <c r="X77" i="32"/>
  <c r="Y77" i="32"/>
  <c r="M76" i="32"/>
  <c r="K76" i="32"/>
  <c r="V75" i="32"/>
  <c r="T75" i="32"/>
  <c r="W75" i="32" s="1"/>
  <c r="R75" i="32"/>
  <c r="C76" i="32"/>
  <c r="X76" i="32"/>
  <c r="Y76" i="32"/>
  <c r="M75" i="32"/>
  <c r="K75" i="32"/>
  <c r="V74" i="32"/>
  <c r="T74" i="32"/>
  <c r="W74" i="32"/>
  <c r="R74" i="32"/>
  <c r="C75" i="32" s="1"/>
  <c r="X75" i="32" s="1"/>
  <c r="Y75" i="32" s="1"/>
  <c r="M74" i="32"/>
  <c r="K74" i="32"/>
  <c r="V73" i="32"/>
  <c r="T73" i="32"/>
  <c r="W73" i="32" s="1"/>
  <c r="R73" i="32"/>
  <c r="C74" i="32"/>
  <c r="X74" i="32"/>
  <c r="Y74" i="32"/>
  <c r="M73" i="32"/>
  <c r="K73" i="32"/>
  <c r="V72" i="32"/>
  <c r="T72" i="32"/>
  <c r="W72" i="32" s="1"/>
  <c r="R72" i="32"/>
  <c r="C73" i="32"/>
  <c r="X73" i="32"/>
  <c r="Y73" i="32"/>
  <c r="M72" i="32"/>
  <c r="K72" i="32"/>
  <c r="V71" i="32"/>
  <c r="T71" i="32"/>
  <c r="W71" i="32"/>
  <c r="R71" i="32"/>
  <c r="C72" i="32"/>
  <c r="X72" i="32"/>
  <c r="Y72" i="32"/>
  <c r="M71" i="32"/>
  <c r="K71" i="32"/>
  <c r="V70" i="32"/>
  <c r="T70" i="32"/>
  <c r="W70" i="32" s="1"/>
  <c r="R70" i="32"/>
  <c r="C71" i="32"/>
  <c r="X71" i="32"/>
  <c r="Y71" i="32"/>
  <c r="M70" i="32"/>
  <c r="K70" i="32"/>
  <c r="V69" i="32"/>
  <c r="T69" i="32"/>
  <c r="W69" i="32"/>
  <c r="R69" i="32"/>
  <c r="C70" i="32" s="1"/>
  <c r="X70" i="32" s="1"/>
  <c r="Y70" i="32" s="1"/>
  <c r="M69" i="32"/>
  <c r="K69" i="32"/>
  <c r="V68" i="32"/>
  <c r="T68" i="32"/>
  <c r="W68" i="32"/>
  <c r="R68" i="32"/>
  <c r="C69" i="32"/>
  <c r="X69" i="32"/>
  <c r="Y69" i="32"/>
  <c r="M68" i="32"/>
  <c r="K68" i="32"/>
  <c r="V67" i="32"/>
  <c r="T67" i="32"/>
  <c r="W67" i="32" s="1"/>
  <c r="R67" i="32"/>
  <c r="C68" i="32"/>
  <c r="X68" i="32"/>
  <c r="Y68" i="32"/>
  <c r="M67" i="32"/>
  <c r="K67" i="32"/>
  <c r="V66" i="32"/>
  <c r="T66" i="32"/>
  <c r="W66" i="32"/>
  <c r="R66" i="32"/>
  <c r="C67" i="32" s="1"/>
  <c r="X67" i="32" s="1"/>
  <c r="Y67" i="32" s="1"/>
  <c r="M66" i="32"/>
  <c r="K66" i="32"/>
  <c r="V65" i="32"/>
  <c r="T65" i="32"/>
  <c r="W65" i="32" s="1"/>
  <c r="R65" i="32"/>
  <c r="C66" i="32"/>
  <c r="X66" i="32"/>
  <c r="Y66" i="32"/>
  <c r="M65" i="32"/>
  <c r="K65" i="32"/>
  <c r="V64" i="32"/>
  <c r="T64" i="32"/>
  <c r="W64" i="32" s="1"/>
  <c r="R64" i="32"/>
  <c r="C65" i="32"/>
  <c r="X65" i="32"/>
  <c r="Y65" i="32"/>
  <c r="M64" i="32"/>
  <c r="K64" i="32"/>
  <c r="V63" i="32"/>
  <c r="T63" i="32"/>
  <c r="W63" i="32"/>
  <c r="R63" i="32"/>
  <c r="C64" i="32"/>
  <c r="X64" i="32"/>
  <c r="Y64" i="32"/>
  <c r="M63" i="32"/>
  <c r="K63" i="32"/>
  <c r="V62" i="32"/>
  <c r="T62" i="32"/>
  <c r="W62" i="32" s="1"/>
  <c r="R62" i="32"/>
  <c r="C63" i="32"/>
  <c r="X63" i="32"/>
  <c r="Y63" i="32"/>
  <c r="M62" i="32"/>
  <c r="K62" i="32"/>
  <c r="V61" i="32"/>
  <c r="T61" i="32"/>
  <c r="W61" i="32"/>
  <c r="R61" i="32"/>
  <c r="C62" i="32" s="1"/>
  <c r="X62" i="32" s="1"/>
  <c r="Y62" i="32" s="1"/>
  <c r="M61" i="32"/>
  <c r="K61" i="32"/>
  <c r="V60" i="32"/>
  <c r="T60" i="32"/>
  <c r="W60" i="32"/>
  <c r="R60" i="32"/>
  <c r="C61" i="32"/>
  <c r="X61" i="32"/>
  <c r="Y61" i="32"/>
  <c r="M60" i="32"/>
  <c r="K60" i="32"/>
  <c r="V59" i="32"/>
  <c r="T59" i="32"/>
  <c r="W59" i="32" s="1"/>
  <c r="R59" i="32"/>
  <c r="C60" i="32"/>
  <c r="X60" i="32"/>
  <c r="Y60" i="32"/>
  <c r="M59" i="32"/>
  <c r="K59" i="32"/>
  <c r="V58" i="32"/>
  <c r="T58" i="32"/>
  <c r="W58" i="32"/>
  <c r="R58" i="32"/>
  <c r="C59" i="32" s="1"/>
  <c r="X59" i="32" s="1"/>
  <c r="Y59" i="32" s="1"/>
  <c r="M58" i="32"/>
  <c r="K58" i="32"/>
  <c r="V57" i="32"/>
  <c r="T57" i="32"/>
  <c r="W57" i="32" s="1"/>
  <c r="R57" i="32"/>
  <c r="C58" i="32"/>
  <c r="X58" i="32"/>
  <c r="Y58" i="32"/>
  <c r="M57" i="32"/>
  <c r="K57" i="32"/>
  <c r="V56" i="32"/>
  <c r="T56" i="32"/>
  <c r="W56" i="32" s="1"/>
  <c r="R56" i="32"/>
  <c r="C57" i="32"/>
  <c r="X57" i="32"/>
  <c r="Y57" i="32"/>
  <c r="M56" i="32"/>
  <c r="K56" i="32"/>
  <c r="V55" i="32"/>
  <c r="T55" i="32"/>
  <c r="W55" i="32"/>
  <c r="R55" i="32"/>
  <c r="C56" i="32"/>
  <c r="X56" i="32"/>
  <c r="Y56" i="32"/>
  <c r="M55" i="32"/>
  <c r="K55" i="32"/>
  <c r="V54" i="32"/>
  <c r="T54" i="32"/>
  <c r="W54" i="32" s="1"/>
  <c r="R54" i="32"/>
  <c r="C55" i="32"/>
  <c r="X55" i="32"/>
  <c r="Y55" i="32"/>
  <c r="M54" i="32"/>
  <c r="K54" i="32"/>
  <c r="V53" i="32"/>
  <c r="T53" i="32"/>
  <c r="W53" i="32"/>
  <c r="R53" i="32"/>
  <c r="C54" i="32" s="1"/>
  <c r="X54" i="32" s="1"/>
  <c r="Y54" i="32" s="1"/>
  <c r="M53" i="32"/>
  <c r="K53" i="32"/>
  <c r="V52" i="32"/>
  <c r="T52" i="32"/>
  <c r="W52" i="32"/>
  <c r="R52" i="32"/>
  <c r="C53" i="32"/>
  <c r="X53" i="32"/>
  <c r="Y53" i="32"/>
  <c r="M52" i="32"/>
  <c r="K52" i="32"/>
  <c r="V51" i="32"/>
  <c r="T51" i="32"/>
  <c r="W51" i="32" s="1"/>
  <c r="R51" i="32"/>
  <c r="C52" i="32"/>
  <c r="X52" i="32"/>
  <c r="Y52" i="32"/>
  <c r="M51" i="32"/>
  <c r="K51" i="32"/>
  <c r="V50" i="32"/>
  <c r="T50" i="32"/>
  <c r="W50" i="32"/>
  <c r="R50" i="32"/>
  <c r="C51" i="32" s="1"/>
  <c r="X51" i="32" s="1"/>
  <c r="Y51" i="32" s="1"/>
  <c r="M50" i="32"/>
  <c r="K50" i="32"/>
  <c r="V49" i="32"/>
  <c r="T49" i="32"/>
  <c r="W49" i="32" s="1"/>
  <c r="R49" i="32"/>
  <c r="C50" i="32"/>
  <c r="X50" i="32"/>
  <c r="Y50" i="32"/>
  <c r="M49" i="32"/>
  <c r="K49" i="32"/>
  <c r="V48" i="32"/>
  <c r="T48" i="32"/>
  <c r="W48" i="32" s="1"/>
  <c r="R48" i="32"/>
  <c r="C49" i="32"/>
  <c r="X49" i="32"/>
  <c r="Y49" i="32"/>
  <c r="M48" i="32"/>
  <c r="K48" i="32"/>
  <c r="V47" i="32"/>
  <c r="T47" i="32"/>
  <c r="W47" i="32"/>
  <c r="R47" i="32"/>
  <c r="C48" i="32"/>
  <c r="X48" i="32"/>
  <c r="Y48" i="32"/>
  <c r="M47" i="32"/>
  <c r="K47" i="32"/>
  <c r="V46" i="32"/>
  <c r="T46" i="32"/>
  <c r="W46" i="32" s="1"/>
  <c r="R46" i="32"/>
  <c r="C47" i="32"/>
  <c r="X47" i="32"/>
  <c r="Y47" i="32"/>
  <c r="M46" i="32"/>
  <c r="K46" i="32"/>
  <c r="V45" i="32"/>
  <c r="T45" i="32"/>
  <c r="W45" i="32"/>
  <c r="R45" i="32"/>
  <c r="C46" i="32" s="1"/>
  <c r="X46" i="32" s="1"/>
  <c r="Y46" i="32" s="1"/>
  <c r="M45" i="32"/>
  <c r="K45" i="32"/>
  <c r="V44" i="32"/>
  <c r="T44" i="32"/>
  <c r="W44" i="32"/>
  <c r="R44" i="32"/>
  <c r="C45" i="32"/>
  <c r="X45" i="32"/>
  <c r="Y45" i="32"/>
  <c r="M44" i="32"/>
  <c r="K44" i="32"/>
  <c r="V43" i="32"/>
  <c r="T43" i="32"/>
  <c r="W43" i="32" s="1"/>
  <c r="R43" i="32"/>
  <c r="C44" i="32"/>
  <c r="X44" i="32"/>
  <c r="Y44" i="32"/>
  <c r="M43" i="32"/>
  <c r="K43" i="32"/>
  <c r="V42" i="32"/>
  <c r="T42" i="32"/>
  <c r="W42" i="32"/>
  <c r="R42" i="32"/>
  <c r="C43" i="32" s="1"/>
  <c r="X43" i="32" s="1"/>
  <c r="Y43" i="32" s="1"/>
  <c r="M42" i="32"/>
  <c r="K42" i="32"/>
  <c r="V41" i="32"/>
  <c r="T41" i="32"/>
  <c r="W41" i="32" s="1"/>
  <c r="R41" i="32"/>
  <c r="C42" i="32"/>
  <c r="X42" i="32"/>
  <c r="Y42" i="32"/>
  <c r="M41" i="32"/>
  <c r="K41" i="32"/>
  <c r="V40" i="32"/>
  <c r="T40" i="32"/>
  <c r="W40" i="32" s="1"/>
  <c r="R40" i="32"/>
  <c r="C41" i="32"/>
  <c r="X41" i="32"/>
  <c r="Y41" i="32"/>
  <c r="M40" i="32"/>
  <c r="K40" i="32"/>
  <c r="V39" i="32"/>
  <c r="T39" i="32"/>
  <c r="W39" i="32"/>
  <c r="R39" i="32"/>
  <c r="C40" i="32"/>
  <c r="X40" i="32"/>
  <c r="Y40" i="32"/>
  <c r="M39" i="32"/>
  <c r="K39" i="32"/>
  <c r="V38" i="32"/>
  <c r="T38" i="32"/>
  <c r="W38" i="32" s="1"/>
  <c r="R38" i="32"/>
  <c r="C39" i="32"/>
  <c r="X39" i="32"/>
  <c r="Y39" i="32"/>
  <c r="M38" i="32"/>
  <c r="K38" i="32"/>
  <c r="V37" i="32"/>
  <c r="T37" i="32"/>
  <c r="W37" i="32"/>
  <c r="R37" i="32"/>
  <c r="C38" i="32" s="1"/>
  <c r="X38" i="32" s="1"/>
  <c r="Y38" i="32" s="1"/>
  <c r="M37" i="32"/>
  <c r="K37" i="32"/>
  <c r="V36" i="32"/>
  <c r="T36" i="32"/>
  <c r="W36" i="32"/>
  <c r="R36" i="32"/>
  <c r="C37" i="32"/>
  <c r="X37" i="32"/>
  <c r="Y37" i="32"/>
  <c r="M36" i="32"/>
  <c r="K36" i="32"/>
  <c r="V35" i="32"/>
  <c r="T35" i="32"/>
  <c r="W35" i="32" s="1"/>
  <c r="R35" i="32"/>
  <c r="C36" i="32"/>
  <c r="X36" i="32"/>
  <c r="Y36" i="32"/>
  <c r="M35" i="32"/>
  <c r="K35" i="32"/>
  <c r="V34" i="32"/>
  <c r="T34" i="32"/>
  <c r="W34" i="32"/>
  <c r="R34" i="32"/>
  <c r="C35" i="32" s="1"/>
  <c r="X35" i="32" s="1"/>
  <c r="Y35" i="32" s="1"/>
  <c r="M34" i="32"/>
  <c r="K34" i="32"/>
  <c r="V33" i="32"/>
  <c r="T33" i="32"/>
  <c r="W33" i="32" s="1"/>
  <c r="R33" i="32"/>
  <c r="C34" i="32"/>
  <c r="X34" i="32"/>
  <c r="Y34" i="32"/>
  <c r="M33" i="32"/>
  <c r="K33" i="32"/>
  <c r="V32" i="32"/>
  <c r="T32" i="32"/>
  <c r="W32" i="32" s="1"/>
  <c r="R32" i="32"/>
  <c r="C33" i="32"/>
  <c r="X33" i="32"/>
  <c r="Y33" i="32"/>
  <c r="M32" i="32"/>
  <c r="K32" i="32"/>
  <c r="V31" i="32"/>
  <c r="T31" i="32"/>
  <c r="W31" i="32"/>
  <c r="R31" i="32"/>
  <c r="C32" i="32"/>
  <c r="X32" i="32"/>
  <c r="Y32" i="32"/>
  <c r="M31" i="32"/>
  <c r="K31" i="32"/>
  <c r="V30" i="32"/>
  <c r="T30" i="32"/>
  <c r="W30" i="32" s="1"/>
  <c r="R30" i="32"/>
  <c r="C31" i="32"/>
  <c r="X31" i="32"/>
  <c r="Y31" i="32"/>
  <c r="M30" i="32"/>
  <c r="K30" i="32"/>
  <c r="V29" i="32"/>
  <c r="T29" i="32"/>
  <c r="W29" i="32"/>
  <c r="R29" i="32"/>
  <c r="C30" i="32" s="1"/>
  <c r="X30" i="32" s="1"/>
  <c r="Y30" i="32" s="1"/>
  <c r="M29" i="32"/>
  <c r="K29" i="32"/>
  <c r="V28" i="32"/>
  <c r="T28" i="32"/>
  <c r="W28" i="32"/>
  <c r="R28" i="32"/>
  <c r="C29" i="32"/>
  <c r="X29" i="32"/>
  <c r="Y29" i="32"/>
  <c r="M28" i="32"/>
  <c r="K28" i="32"/>
  <c r="V27" i="32"/>
  <c r="T27" i="32"/>
  <c r="W27" i="32" s="1"/>
  <c r="R27" i="32"/>
  <c r="C28" i="32"/>
  <c r="X28" i="32"/>
  <c r="Y28" i="32"/>
  <c r="M27" i="32"/>
  <c r="K27" i="32"/>
  <c r="V26" i="32"/>
  <c r="T26" i="32"/>
  <c r="W26" i="32"/>
  <c r="R26" i="32"/>
  <c r="C27" i="32" s="1"/>
  <c r="X27" i="32" s="1"/>
  <c r="Y27" i="32" s="1"/>
  <c r="M26" i="32"/>
  <c r="K26" i="32"/>
  <c r="V25" i="32"/>
  <c r="T25" i="32"/>
  <c r="W25" i="32" s="1"/>
  <c r="R25" i="32"/>
  <c r="C26" i="32"/>
  <c r="X26" i="32"/>
  <c r="Y26" i="32"/>
  <c r="M25" i="32"/>
  <c r="K25" i="32"/>
  <c r="V24" i="32"/>
  <c r="T24" i="32"/>
  <c r="W24" i="32" s="1"/>
  <c r="R24" i="32"/>
  <c r="C25" i="32" s="1"/>
  <c r="X25" i="32" s="1"/>
  <c r="Y25" i="32" s="1"/>
  <c r="M24" i="32"/>
  <c r="K24" i="32"/>
  <c r="V23" i="32"/>
  <c r="T23" i="32"/>
  <c r="W23" i="32"/>
  <c r="R23" i="32"/>
  <c r="C24" i="32"/>
  <c r="X24" i="32"/>
  <c r="Y24" i="32"/>
  <c r="M23" i="32"/>
  <c r="K23" i="32"/>
  <c r="T22" i="32"/>
  <c r="R22" i="32"/>
  <c r="C23" i="32"/>
  <c r="X23" i="32"/>
  <c r="Y23" i="32"/>
  <c r="M22" i="32"/>
  <c r="K22" i="32"/>
  <c r="T21" i="32"/>
  <c r="W21" i="32"/>
  <c r="R21" i="32"/>
  <c r="C22" i="32" s="1"/>
  <c r="X22" i="32" s="1"/>
  <c r="Y22" i="32" s="1"/>
  <c r="M21" i="32"/>
  <c r="K21" i="32"/>
  <c r="T20" i="32"/>
  <c r="V20" i="32" s="1"/>
  <c r="W20" i="32"/>
  <c r="R20" i="32"/>
  <c r="C21" i="32"/>
  <c r="X21" i="32"/>
  <c r="Y21" i="32"/>
  <c r="M20" i="32"/>
  <c r="K20" i="32"/>
  <c r="T19" i="32"/>
  <c r="W19" i="32" s="1"/>
  <c r="V19" i="32"/>
  <c r="R19" i="32"/>
  <c r="C20" i="32"/>
  <c r="X20" i="32"/>
  <c r="Y20" i="32"/>
  <c r="M19" i="32"/>
  <c r="K19" i="32"/>
  <c r="T18" i="32"/>
  <c r="W18" i="32"/>
  <c r="R18" i="32"/>
  <c r="C19" i="32" s="1"/>
  <c r="X19" i="32" s="1"/>
  <c r="Y19" i="32" s="1"/>
  <c r="K18" i="32"/>
  <c r="M18" i="32" s="1"/>
  <c r="T17" i="32"/>
  <c r="R17" i="32"/>
  <c r="C18" i="32"/>
  <c r="X18" i="32"/>
  <c r="Y18" i="32"/>
  <c r="K17" i="32"/>
  <c r="M17" i="32" s="1"/>
  <c r="T16" i="32"/>
  <c r="W16" i="32" s="1"/>
  <c r="V16" i="32"/>
  <c r="R16" i="32"/>
  <c r="C17" i="32" s="1"/>
  <c r="X17" i="32" s="1"/>
  <c r="Y17" i="32" s="1"/>
  <c r="K16" i="32"/>
  <c r="M16" i="32" s="1"/>
  <c r="T15" i="32"/>
  <c r="V15" i="32"/>
  <c r="R15" i="32"/>
  <c r="C16" i="32"/>
  <c r="X16" i="32"/>
  <c r="Y16" i="32"/>
  <c r="K15" i="32"/>
  <c r="M15" i="32" s="1"/>
  <c r="T14" i="32"/>
  <c r="V14" i="32" s="1"/>
  <c r="W14" i="32"/>
  <c r="R14" i="32"/>
  <c r="C15" i="32"/>
  <c r="X15" i="32"/>
  <c r="Y15" i="32"/>
  <c r="K14" i="32"/>
  <c r="M14" i="32" s="1"/>
  <c r="T13" i="32"/>
  <c r="W13" i="32"/>
  <c r="R13" i="32"/>
  <c r="C14" i="32" s="1"/>
  <c r="X14" i="32" s="1"/>
  <c r="Y14" i="32" s="1"/>
  <c r="K13" i="32"/>
  <c r="M13" i="32" s="1"/>
  <c r="T12" i="32"/>
  <c r="R12" i="32"/>
  <c r="C13" i="32"/>
  <c r="X13" i="32"/>
  <c r="Y13" i="32"/>
  <c r="K12" i="32"/>
  <c r="M12" i="32" s="1"/>
  <c r="T11" i="32"/>
  <c r="W11" i="32" s="1"/>
  <c r="V11" i="32"/>
  <c r="R11" i="32"/>
  <c r="C12" i="32"/>
  <c r="X12" i="32"/>
  <c r="Y12" i="32"/>
  <c r="K11" i="32"/>
  <c r="M11" i="32" s="1"/>
  <c r="T10" i="32"/>
  <c r="W10" i="32" s="1"/>
  <c r="V10" i="32"/>
  <c r="R10" i="32"/>
  <c r="C11" i="32"/>
  <c r="X11" i="32"/>
  <c r="Y11" i="32"/>
  <c r="K10" i="32"/>
  <c r="M10" i="32" s="1"/>
  <c r="T9" i="32"/>
  <c r="H4" i="32"/>
  <c r="C9" i="32"/>
  <c r="K9" i="32"/>
  <c r="M9" i="32"/>
  <c r="V108" i="31"/>
  <c r="T108" i="31"/>
  <c r="W108" i="31" s="1"/>
  <c r="R108" i="31"/>
  <c r="M108" i="31"/>
  <c r="K108" i="31"/>
  <c r="V107" i="31"/>
  <c r="T107" i="31"/>
  <c r="W107" i="31" s="1"/>
  <c r="R107" i="31"/>
  <c r="C108" i="31"/>
  <c r="X108" i="31"/>
  <c r="Y108" i="31"/>
  <c r="M107" i="31"/>
  <c r="K107" i="31"/>
  <c r="V106" i="31"/>
  <c r="T106" i="31"/>
  <c r="W106" i="31"/>
  <c r="R106" i="31"/>
  <c r="C107" i="31"/>
  <c r="X107" i="31"/>
  <c r="Y107" i="31"/>
  <c r="M106" i="31"/>
  <c r="K106" i="31"/>
  <c r="V105" i="31"/>
  <c r="T105" i="31"/>
  <c r="W105" i="31"/>
  <c r="R105" i="31"/>
  <c r="C106" i="31"/>
  <c r="X106" i="31"/>
  <c r="Y106" i="31"/>
  <c r="M105" i="31"/>
  <c r="K105" i="31"/>
  <c r="V104" i="31"/>
  <c r="T104" i="31"/>
  <c r="W104" i="31" s="1"/>
  <c r="R104" i="31"/>
  <c r="C105" i="31"/>
  <c r="X105" i="31"/>
  <c r="Y105" i="31"/>
  <c r="M104" i="31"/>
  <c r="K104" i="31"/>
  <c r="V103" i="31"/>
  <c r="T103" i="31"/>
  <c r="W103" i="31"/>
  <c r="R103" i="31"/>
  <c r="C104" i="31"/>
  <c r="X104" i="31"/>
  <c r="Y104" i="31"/>
  <c r="M103" i="31"/>
  <c r="K103" i="31"/>
  <c r="V102" i="31"/>
  <c r="T102" i="31"/>
  <c r="W102" i="31"/>
  <c r="R102" i="31"/>
  <c r="C103" i="31"/>
  <c r="X103" i="31"/>
  <c r="Y103" i="31"/>
  <c r="M102" i="31"/>
  <c r="K102" i="31"/>
  <c r="V101" i="31"/>
  <c r="T101" i="31"/>
  <c r="W101" i="31" s="1"/>
  <c r="R101" i="31"/>
  <c r="C102" i="31"/>
  <c r="X102" i="31"/>
  <c r="Y102" i="31"/>
  <c r="M101" i="31"/>
  <c r="K101" i="31"/>
  <c r="V100" i="31"/>
  <c r="T100" i="31"/>
  <c r="W100" i="31" s="1"/>
  <c r="R100" i="31"/>
  <c r="C101" i="31"/>
  <c r="X101" i="31"/>
  <c r="Y101" i="31"/>
  <c r="M100" i="31"/>
  <c r="K100" i="31"/>
  <c r="V99" i="31"/>
  <c r="T99" i="31"/>
  <c r="W99" i="31" s="1"/>
  <c r="R99" i="31"/>
  <c r="C100" i="31"/>
  <c r="X100" i="31"/>
  <c r="Y100" i="31"/>
  <c r="M99" i="31"/>
  <c r="K99" i="31"/>
  <c r="V98" i="31"/>
  <c r="T98" i="31"/>
  <c r="W98" i="31"/>
  <c r="R98" i="31"/>
  <c r="C99" i="31"/>
  <c r="X99" i="31"/>
  <c r="Y99" i="31"/>
  <c r="M98" i="31"/>
  <c r="K98" i="31"/>
  <c r="V97" i="31"/>
  <c r="T97" i="31"/>
  <c r="W97" i="31"/>
  <c r="R97" i="31"/>
  <c r="C98" i="31"/>
  <c r="X98" i="31"/>
  <c r="Y98" i="31"/>
  <c r="M97" i="31"/>
  <c r="K97" i="31"/>
  <c r="V96" i="31"/>
  <c r="T96" i="31"/>
  <c r="W96" i="31" s="1"/>
  <c r="R96" i="31"/>
  <c r="C97" i="31"/>
  <c r="X97" i="31"/>
  <c r="Y97" i="31"/>
  <c r="M96" i="31"/>
  <c r="K96" i="31"/>
  <c r="V95" i="31"/>
  <c r="T95" i="31"/>
  <c r="W95" i="31"/>
  <c r="R95" i="31"/>
  <c r="C96" i="31"/>
  <c r="X96" i="31"/>
  <c r="Y96" i="31"/>
  <c r="M95" i="31"/>
  <c r="K95" i="31"/>
  <c r="V94" i="31"/>
  <c r="T94" i="31"/>
  <c r="W94" i="31"/>
  <c r="R94" i="31"/>
  <c r="C95" i="31"/>
  <c r="X95" i="31"/>
  <c r="Y95" i="31"/>
  <c r="M94" i="31"/>
  <c r="K94" i="31"/>
  <c r="V93" i="31"/>
  <c r="T93" i="31"/>
  <c r="W93" i="31" s="1"/>
  <c r="R93" i="31"/>
  <c r="C94" i="31"/>
  <c r="X94" i="31"/>
  <c r="Y94" i="31"/>
  <c r="M93" i="31"/>
  <c r="K93" i="31"/>
  <c r="V92" i="31"/>
  <c r="T92" i="31"/>
  <c r="W92" i="31" s="1"/>
  <c r="R92" i="31"/>
  <c r="C93" i="31"/>
  <c r="X93" i="31"/>
  <c r="Y93" i="31"/>
  <c r="M92" i="31"/>
  <c r="K92" i="31"/>
  <c r="V91" i="31"/>
  <c r="T91" i="31"/>
  <c r="W91" i="31" s="1"/>
  <c r="R91" i="31"/>
  <c r="C92" i="31"/>
  <c r="X92" i="31"/>
  <c r="Y92" i="31"/>
  <c r="M91" i="31"/>
  <c r="K91" i="31"/>
  <c r="V90" i="31"/>
  <c r="T90" i="31"/>
  <c r="W90" i="31"/>
  <c r="R90" i="31"/>
  <c r="C91" i="31"/>
  <c r="X91" i="31"/>
  <c r="Y91" i="31"/>
  <c r="M90" i="31"/>
  <c r="K90" i="31"/>
  <c r="V89" i="31"/>
  <c r="T89" i="31"/>
  <c r="W89" i="31"/>
  <c r="R89" i="31"/>
  <c r="C90" i="31"/>
  <c r="X90" i="31"/>
  <c r="Y90" i="31"/>
  <c r="M89" i="31"/>
  <c r="K89" i="31"/>
  <c r="V88" i="31"/>
  <c r="T88" i="31"/>
  <c r="W88" i="31" s="1"/>
  <c r="R88" i="31"/>
  <c r="C89" i="31"/>
  <c r="X89" i="31"/>
  <c r="Y89" i="31"/>
  <c r="M88" i="31"/>
  <c r="K88" i="31"/>
  <c r="V87" i="31"/>
  <c r="T87" i="31"/>
  <c r="W87" i="31"/>
  <c r="R87" i="31"/>
  <c r="C88" i="31"/>
  <c r="X88" i="31"/>
  <c r="Y88" i="31"/>
  <c r="M87" i="31"/>
  <c r="K87" i="31"/>
  <c r="V86" i="31"/>
  <c r="T86" i="31"/>
  <c r="W86" i="31"/>
  <c r="R86" i="31"/>
  <c r="C87" i="31"/>
  <c r="X87" i="31"/>
  <c r="Y87" i="31"/>
  <c r="M86" i="31"/>
  <c r="K86" i="31"/>
  <c r="V85" i="31"/>
  <c r="T85" i="31"/>
  <c r="W85" i="31" s="1"/>
  <c r="R85" i="31"/>
  <c r="C86" i="31"/>
  <c r="X86" i="31"/>
  <c r="Y86" i="31"/>
  <c r="M85" i="31"/>
  <c r="K85" i="31"/>
  <c r="V84" i="31"/>
  <c r="T84" i="31"/>
  <c r="W84" i="31" s="1"/>
  <c r="R84" i="31"/>
  <c r="C85" i="31"/>
  <c r="X85" i="31"/>
  <c r="Y85" i="31"/>
  <c r="M84" i="31"/>
  <c r="K84" i="31"/>
  <c r="V83" i="31"/>
  <c r="T83" i="31"/>
  <c r="W83" i="31" s="1"/>
  <c r="R83" i="31"/>
  <c r="C84" i="31"/>
  <c r="X84" i="31"/>
  <c r="Y84" i="31"/>
  <c r="M83" i="31"/>
  <c r="K83" i="31"/>
  <c r="V82" i="31"/>
  <c r="T82" i="31"/>
  <c r="W82" i="31"/>
  <c r="R82" i="31"/>
  <c r="C83" i="31"/>
  <c r="X83" i="31"/>
  <c r="Y83" i="31"/>
  <c r="M82" i="31"/>
  <c r="K82" i="31"/>
  <c r="V81" i="31"/>
  <c r="T81" i="31"/>
  <c r="W81" i="31"/>
  <c r="R81" i="31"/>
  <c r="C82" i="31"/>
  <c r="X82" i="31"/>
  <c r="Y82" i="31"/>
  <c r="M81" i="31"/>
  <c r="K81" i="31"/>
  <c r="V80" i="31"/>
  <c r="T80" i="31"/>
  <c r="W80" i="31" s="1"/>
  <c r="R80" i="31"/>
  <c r="C81" i="31"/>
  <c r="X81" i="31"/>
  <c r="Y81" i="31"/>
  <c r="M80" i="31"/>
  <c r="K80" i="31"/>
  <c r="V79" i="31"/>
  <c r="T79" i="31"/>
  <c r="W79" i="31"/>
  <c r="R79" i="31"/>
  <c r="C80" i="31"/>
  <c r="X80" i="31"/>
  <c r="Y80" i="31"/>
  <c r="M79" i="31"/>
  <c r="K79" i="31"/>
  <c r="V78" i="31"/>
  <c r="T78" i="31"/>
  <c r="W78" i="31"/>
  <c r="R78" i="31"/>
  <c r="C79" i="31" s="1"/>
  <c r="X79" i="31" s="1"/>
  <c r="Y79" i="31" s="1"/>
  <c r="M78" i="31"/>
  <c r="K78" i="31"/>
  <c r="V77" i="31"/>
  <c r="T77" i="31"/>
  <c r="W77" i="31" s="1"/>
  <c r="R77" i="31"/>
  <c r="C78" i="31"/>
  <c r="X78" i="31"/>
  <c r="Y78" i="31"/>
  <c r="M77" i="31"/>
  <c r="K77" i="31"/>
  <c r="V76" i="31"/>
  <c r="T76" i="31"/>
  <c r="W76" i="31" s="1"/>
  <c r="R76" i="31"/>
  <c r="C77" i="31"/>
  <c r="X77" i="31"/>
  <c r="Y77" i="31"/>
  <c r="M76" i="31"/>
  <c r="K76" i="31"/>
  <c r="V75" i="31"/>
  <c r="T75" i="31"/>
  <c r="W75" i="31" s="1"/>
  <c r="R75" i="31"/>
  <c r="C76" i="31"/>
  <c r="X76" i="31"/>
  <c r="Y76" i="31"/>
  <c r="M75" i="31"/>
  <c r="K75" i="31"/>
  <c r="V74" i="31"/>
  <c r="T74" i="31"/>
  <c r="W74" i="31"/>
  <c r="R74" i="31"/>
  <c r="C75" i="31"/>
  <c r="X75" i="31"/>
  <c r="Y75" i="31"/>
  <c r="M74" i="31"/>
  <c r="K74" i="31"/>
  <c r="V73" i="31"/>
  <c r="T73" i="31"/>
  <c r="W73" i="31"/>
  <c r="R73" i="31"/>
  <c r="C74" i="31"/>
  <c r="X74" i="31"/>
  <c r="Y74" i="31"/>
  <c r="M73" i="31"/>
  <c r="K73" i="31"/>
  <c r="V72" i="31"/>
  <c r="T72" i="31"/>
  <c r="W72" i="31" s="1"/>
  <c r="R72" i="31"/>
  <c r="C73" i="31"/>
  <c r="X73" i="31"/>
  <c r="Y73" i="31"/>
  <c r="M72" i="31"/>
  <c r="K72" i="31"/>
  <c r="V71" i="31"/>
  <c r="T71" i="31"/>
  <c r="W71" i="31"/>
  <c r="R71" i="31"/>
  <c r="C72" i="31"/>
  <c r="X72" i="31"/>
  <c r="Y72" i="31"/>
  <c r="M71" i="31"/>
  <c r="K71" i="31"/>
  <c r="V70" i="31"/>
  <c r="T70" i="31"/>
  <c r="W70" i="31"/>
  <c r="R70" i="31"/>
  <c r="C71" i="31"/>
  <c r="X71" i="31"/>
  <c r="Y71" i="31"/>
  <c r="M70" i="31"/>
  <c r="K70" i="31"/>
  <c r="V69" i="31"/>
  <c r="T69" i="31"/>
  <c r="W69" i="31" s="1"/>
  <c r="R69" i="31"/>
  <c r="C70" i="31"/>
  <c r="X70" i="31"/>
  <c r="Y70" i="31"/>
  <c r="M69" i="31"/>
  <c r="K69" i="31"/>
  <c r="V68" i="31"/>
  <c r="T68" i="31"/>
  <c r="W68" i="31"/>
  <c r="R68" i="31"/>
  <c r="C69" i="31"/>
  <c r="X69" i="31"/>
  <c r="Y69" i="31"/>
  <c r="M68" i="31"/>
  <c r="K68" i="31"/>
  <c r="V67" i="31"/>
  <c r="T67" i="31"/>
  <c r="W67" i="31" s="1"/>
  <c r="R67" i="31"/>
  <c r="C68" i="31"/>
  <c r="X68" i="31"/>
  <c r="Y68" i="31"/>
  <c r="M67" i="31"/>
  <c r="K67" i="31"/>
  <c r="V66" i="31"/>
  <c r="T66" i="31"/>
  <c r="W66" i="31"/>
  <c r="R66" i="31"/>
  <c r="C67" i="31"/>
  <c r="X67" i="31"/>
  <c r="Y67" i="31"/>
  <c r="M66" i="31"/>
  <c r="K66" i="31"/>
  <c r="V65" i="31"/>
  <c r="T65" i="31"/>
  <c r="W65" i="31"/>
  <c r="R65" i="31"/>
  <c r="C66" i="31"/>
  <c r="X66" i="31"/>
  <c r="Y66" i="31"/>
  <c r="M65" i="31"/>
  <c r="K65" i="31"/>
  <c r="V64" i="31"/>
  <c r="T64" i="31"/>
  <c r="W64" i="31" s="1"/>
  <c r="R64" i="31"/>
  <c r="C65" i="31"/>
  <c r="X65" i="31"/>
  <c r="Y65" i="31"/>
  <c r="M64" i="31"/>
  <c r="K64" i="31"/>
  <c r="V63" i="31"/>
  <c r="T63" i="31"/>
  <c r="W63" i="31"/>
  <c r="R63" i="31"/>
  <c r="C64" i="31"/>
  <c r="X64" i="31"/>
  <c r="Y64" i="31"/>
  <c r="M63" i="31"/>
  <c r="K63" i="31"/>
  <c r="V62" i="31"/>
  <c r="T62" i="31"/>
  <c r="W62" i="31" s="1"/>
  <c r="R62" i="31"/>
  <c r="C63" i="31"/>
  <c r="X63" i="31"/>
  <c r="Y63" i="31"/>
  <c r="M62" i="31"/>
  <c r="K62" i="31"/>
  <c r="V61" i="31"/>
  <c r="T61" i="31"/>
  <c r="W61" i="31" s="1"/>
  <c r="R61" i="31"/>
  <c r="C62" i="31"/>
  <c r="X62" i="31"/>
  <c r="Y62" i="31"/>
  <c r="M61" i="31"/>
  <c r="K61" i="31"/>
  <c r="V60" i="31"/>
  <c r="T60" i="31"/>
  <c r="W60" i="31"/>
  <c r="R60" i="31"/>
  <c r="C61" i="31"/>
  <c r="X61" i="31"/>
  <c r="Y61" i="31"/>
  <c r="M60" i="31"/>
  <c r="K60" i="31"/>
  <c r="V59" i="31"/>
  <c r="T59" i="31"/>
  <c r="W59" i="31" s="1"/>
  <c r="R59" i="31"/>
  <c r="C60" i="31"/>
  <c r="X60" i="31"/>
  <c r="Y60" i="31"/>
  <c r="M59" i="31"/>
  <c r="K59" i="31"/>
  <c r="V58" i="31"/>
  <c r="T58" i="31"/>
  <c r="W58" i="31"/>
  <c r="R58" i="31"/>
  <c r="C59" i="31"/>
  <c r="X59" i="31"/>
  <c r="Y59" i="31"/>
  <c r="M58" i="31"/>
  <c r="K58" i="31"/>
  <c r="V57" i="31"/>
  <c r="T57" i="31"/>
  <c r="W57" i="31"/>
  <c r="R57" i="31"/>
  <c r="C58" i="31"/>
  <c r="X58" i="31"/>
  <c r="Y58" i="31"/>
  <c r="M57" i="31"/>
  <c r="K57" i="31"/>
  <c r="V56" i="31"/>
  <c r="T56" i="31"/>
  <c r="W56" i="31" s="1"/>
  <c r="R56" i="31"/>
  <c r="C57" i="31"/>
  <c r="X57" i="31"/>
  <c r="Y57" i="31"/>
  <c r="M56" i="31"/>
  <c r="K56" i="31"/>
  <c r="V55" i="31"/>
  <c r="T55" i="31"/>
  <c r="W55" i="31"/>
  <c r="R55" i="31"/>
  <c r="C56" i="31"/>
  <c r="X56" i="31"/>
  <c r="Y56" i="31"/>
  <c r="M55" i="31"/>
  <c r="K55" i="31"/>
  <c r="V54" i="31"/>
  <c r="T54" i="31"/>
  <c r="W54" i="31" s="1"/>
  <c r="R54" i="31"/>
  <c r="C55" i="31"/>
  <c r="X55" i="31"/>
  <c r="Y55" i="31"/>
  <c r="M54" i="31"/>
  <c r="K54" i="31"/>
  <c r="V53" i="31"/>
  <c r="T53" i="31"/>
  <c r="W53" i="31" s="1"/>
  <c r="R53" i="31"/>
  <c r="C54" i="31"/>
  <c r="X54" i="31"/>
  <c r="Y54" i="31"/>
  <c r="M53" i="31"/>
  <c r="K53" i="31"/>
  <c r="V52" i="31"/>
  <c r="T52" i="31"/>
  <c r="W52" i="31"/>
  <c r="R52" i="31"/>
  <c r="C53" i="31"/>
  <c r="X53" i="31"/>
  <c r="Y53" i="31"/>
  <c r="M52" i="31"/>
  <c r="K52" i="31"/>
  <c r="V51" i="31"/>
  <c r="T51" i="31"/>
  <c r="W51" i="31" s="1"/>
  <c r="R51" i="31"/>
  <c r="C52" i="31"/>
  <c r="X52" i="31"/>
  <c r="Y52" i="31"/>
  <c r="M51" i="31"/>
  <c r="K51" i="31"/>
  <c r="V50" i="31"/>
  <c r="T50" i="31"/>
  <c r="W50" i="31"/>
  <c r="R50" i="31"/>
  <c r="C51" i="31"/>
  <c r="X51" i="31"/>
  <c r="Y51" i="31"/>
  <c r="M50" i="31"/>
  <c r="K50" i="31"/>
  <c r="V49" i="31"/>
  <c r="T49" i="31"/>
  <c r="W49" i="31"/>
  <c r="R49" i="31"/>
  <c r="C50" i="31"/>
  <c r="X50" i="31"/>
  <c r="Y50" i="31"/>
  <c r="M49" i="31"/>
  <c r="K49" i="31"/>
  <c r="V48" i="31"/>
  <c r="T48" i="31"/>
  <c r="W48" i="31" s="1"/>
  <c r="R48" i="31"/>
  <c r="C49" i="31"/>
  <c r="X49" i="31"/>
  <c r="Y49" i="31"/>
  <c r="M48" i="31"/>
  <c r="K48" i="31"/>
  <c r="V47" i="31"/>
  <c r="T47" i="31"/>
  <c r="W47" i="31"/>
  <c r="R47" i="31"/>
  <c r="C48" i="31"/>
  <c r="X48" i="31"/>
  <c r="Y48" i="31"/>
  <c r="M47" i="31"/>
  <c r="K47" i="31"/>
  <c r="V46" i="31"/>
  <c r="T46" i="31"/>
  <c r="W46" i="31" s="1"/>
  <c r="R46" i="31"/>
  <c r="C47" i="31" s="1"/>
  <c r="X47" i="31" s="1"/>
  <c r="Y47" i="31" s="1"/>
  <c r="M46" i="31"/>
  <c r="K46" i="31"/>
  <c r="V45" i="31"/>
  <c r="T45" i="31"/>
  <c r="W45" i="31" s="1"/>
  <c r="R45" i="31"/>
  <c r="C46" i="31"/>
  <c r="X46" i="31"/>
  <c r="Y46" i="31"/>
  <c r="M45" i="31"/>
  <c r="K45" i="31"/>
  <c r="V44" i="31"/>
  <c r="T44" i="31"/>
  <c r="W44" i="31"/>
  <c r="R44" i="31"/>
  <c r="C45" i="31"/>
  <c r="X45" i="31"/>
  <c r="Y45" i="31"/>
  <c r="M44" i="31"/>
  <c r="K44" i="31"/>
  <c r="V43" i="31"/>
  <c r="T43" i="31"/>
  <c r="W43" i="31" s="1"/>
  <c r="R43" i="31"/>
  <c r="C44" i="31"/>
  <c r="X44" i="31"/>
  <c r="Y44" i="31"/>
  <c r="M43" i="31"/>
  <c r="K43" i="31"/>
  <c r="V42" i="31"/>
  <c r="T42" i="31"/>
  <c r="W42" i="31"/>
  <c r="R42" i="31"/>
  <c r="C43" i="31"/>
  <c r="X43" i="31"/>
  <c r="Y43" i="31"/>
  <c r="M42" i="31"/>
  <c r="K42" i="31"/>
  <c r="V41" i="31"/>
  <c r="T41" i="31"/>
  <c r="W41" i="31"/>
  <c r="R41" i="31"/>
  <c r="C42" i="31"/>
  <c r="X42" i="31"/>
  <c r="Y42" i="31"/>
  <c r="M41" i="31"/>
  <c r="K41" i="31"/>
  <c r="V40" i="31"/>
  <c r="T40" i="31"/>
  <c r="W40" i="31" s="1"/>
  <c r="R40" i="31"/>
  <c r="C41" i="31"/>
  <c r="X41" i="31"/>
  <c r="Y41" i="31"/>
  <c r="M40" i="31"/>
  <c r="K40" i="31"/>
  <c r="V39" i="31"/>
  <c r="T39" i="31"/>
  <c r="W39" i="31"/>
  <c r="R39" i="31"/>
  <c r="C40" i="31"/>
  <c r="X40" i="31"/>
  <c r="Y40" i="31"/>
  <c r="M39" i="31"/>
  <c r="K39" i="31"/>
  <c r="V38" i="31"/>
  <c r="T38" i="31"/>
  <c r="W38" i="31" s="1"/>
  <c r="R38" i="31"/>
  <c r="C39" i="31"/>
  <c r="X39" i="31"/>
  <c r="Y39" i="31"/>
  <c r="M38" i="31"/>
  <c r="K38" i="31"/>
  <c r="V37" i="31"/>
  <c r="T37" i="31"/>
  <c r="W37" i="31" s="1"/>
  <c r="R37" i="31"/>
  <c r="C38" i="31"/>
  <c r="X38" i="31"/>
  <c r="Y38" i="31"/>
  <c r="M37" i="31"/>
  <c r="K37" i="31"/>
  <c r="V36" i="31"/>
  <c r="T36" i="31"/>
  <c r="W36" i="31"/>
  <c r="R36" i="31"/>
  <c r="C37" i="31"/>
  <c r="X37" i="31"/>
  <c r="Y37" i="31"/>
  <c r="M36" i="31"/>
  <c r="K36" i="31"/>
  <c r="V35" i="31"/>
  <c r="T35" i="31"/>
  <c r="W35" i="31" s="1"/>
  <c r="R35" i="31"/>
  <c r="C36" i="31"/>
  <c r="X36" i="31"/>
  <c r="Y36" i="31"/>
  <c r="M35" i="31"/>
  <c r="K35" i="31"/>
  <c r="V34" i="31"/>
  <c r="T34" i="31"/>
  <c r="W34" i="31"/>
  <c r="R34" i="31"/>
  <c r="C35" i="31"/>
  <c r="X35" i="31"/>
  <c r="Y35" i="31"/>
  <c r="M34" i="31"/>
  <c r="K34" i="31"/>
  <c r="V33" i="31"/>
  <c r="T33" i="31"/>
  <c r="W33" i="31"/>
  <c r="R33" i="31"/>
  <c r="C34" i="31"/>
  <c r="X34" i="31"/>
  <c r="Y34" i="31"/>
  <c r="M33" i="31"/>
  <c r="K33" i="31"/>
  <c r="V32" i="31"/>
  <c r="T32" i="31"/>
  <c r="W32" i="31" s="1"/>
  <c r="R32" i="31"/>
  <c r="C33" i="31"/>
  <c r="X33" i="31"/>
  <c r="Y33" i="31"/>
  <c r="M32" i="31"/>
  <c r="K32" i="31"/>
  <c r="V31" i="31"/>
  <c r="T31" i="31"/>
  <c r="W31" i="31"/>
  <c r="R31" i="31"/>
  <c r="C32" i="31"/>
  <c r="X32" i="31"/>
  <c r="Y32" i="31"/>
  <c r="M31" i="31"/>
  <c r="K31" i="31"/>
  <c r="V30" i="31"/>
  <c r="T30" i="31"/>
  <c r="W30" i="31"/>
  <c r="R30" i="31"/>
  <c r="C31" i="31"/>
  <c r="X31" i="31"/>
  <c r="Y31" i="31"/>
  <c r="M30" i="31"/>
  <c r="K30" i="31"/>
  <c r="V29" i="31"/>
  <c r="T29" i="31"/>
  <c r="W29" i="31" s="1"/>
  <c r="R29" i="31"/>
  <c r="C30" i="31"/>
  <c r="X30" i="31"/>
  <c r="Y30" i="31"/>
  <c r="M29" i="31"/>
  <c r="K29" i="31"/>
  <c r="V28" i="31"/>
  <c r="T28" i="31"/>
  <c r="W28" i="31"/>
  <c r="R28" i="31"/>
  <c r="C29" i="31"/>
  <c r="X29" i="31"/>
  <c r="Y29" i="31"/>
  <c r="M28" i="31"/>
  <c r="K28" i="31"/>
  <c r="V27" i="31"/>
  <c r="T27" i="31"/>
  <c r="W27" i="31" s="1"/>
  <c r="R27" i="31"/>
  <c r="C28" i="31"/>
  <c r="X28" i="31"/>
  <c r="Y28" i="31"/>
  <c r="M27" i="31"/>
  <c r="K27" i="31"/>
  <c r="V26" i="31"/>
  <c r="T26" i="31"/>
  <c r="W26" i="31"/>
  <c r="R26" i="31"/>
  <c r="C27" i="31"/>
  <c r="X27" i="31"/>
  <c r="Y27" i="31"/>
  <c r="K26" i="31"/>
  <c r="V25" i="31"/>
  <c r="T25" i="31"/>
  <c r="W25" i="31"/>
  <c r="R25" i="31"/>
  <c r="C26" i="31"/>
  <c r="X26" i="31"/>
  <c r="Y26" i="31"/>
  <c r="K25" i="31"/>
  <c r="V24" i="31"/>
  <c r="T24" i="31"/>
  <c r="W24" i="31" s="1"/>
  <c r="R24" i="31"/>
  <c r="C25" i="31"/>
  <c r="X25" i="31"/>
  <c r="Y25" i="31"/>
  <c r="K24" i="31"/>
  <c r="M24" i="31" s="1"/>
  <c r="V23" i="31"/>
  <c r="T23" i="31"/>
  <c r="W23" i="31"/>
  <c r="R23" i="31"/>
  <c r="C24" i="31"/>
  <c r="X24" i="31"/>
  <c r="Y24" i="31"/>
  <c r="K23" i="31"/>
  <c r="T22" i="31"/>
  <c r="W22" i="31"/>
  <c r="R22" i="31"/>
  <c r="C23" i="31"/>
  <c r="X23" i="31"/>
  <c r="Y23" i="31"/>
  <c r="K22" i="31"/>
  <c r="T21" i="31"/>
  <c r="R21" i="31"/>
  <c r="C22" i="31"/>
  <c r="X22" i="31"/>
  <c r="Y22" i="31"/>
  <c r="K21" i="31"/>
  <c r="M21" i="31" s="1"/>
  <c r="T20" i="31"/>
  <c r="V20" i="31" s="1"/>
  <c r="W20" i="31"/>
  <c r="R20" i="31"/>
  <c r="C21" i="31"/>
  <c r="X21" i="31"/>
  <c r="Y21" i="31"/>
  <c r="K20" i="31"/>
  <c r="T19" i="31"/>
  <c r="W19" i="31" s="1"/>
  <c r="V19" i="31"/>
  <c r="R19" i="31"/>
  <c r="C20" i="31"/>
  <c r="X20" i="31"/>
  <c r="Y20" i="31"/>
  <c r="K19" i="31"/>
  <c r="T18" i="31"/>
  <c r="V18" i="31" s="1"/>
  <c r="W18" i="31"/>
  <c r="R18" i="31"/>
  <c r="C19" i="31"/>
  <c r="X19" i="31"/>
  <c r="Y19" i="31"/>
  <c r="K18" i="31"/>
  <c r="T17" i="31"/>
  <c r="T16" i="31"/>
  <c r="T15" i="31"/>
  <c r="T14" i="31"/>
  <c r="W14" i="31"/>
  <c r="W15" i="31" s="1"/>
  <c r="T13" i="31"/>
  <c r="T12" i="31"/>
  <c r="V12" i="31" s="1"/>
  <c r="W12" i="31"/>
  <c r="T11" i="31"/>
  <c r="W11" i="31" s="1"/>
  <c r="V11" i="31"/>
  <c r="T10" i="31"/>
  <c r="W10" i="31"/>
  <c r="T9" i="31"/>
  <c r="C9" i="31"/>
  <c r="K9" i="31" s="1"/>
  <c r="R9" i="31" s="1"/>
  <c r="R10" i="17"/>
  <c r="T10" i="17"/>
  <c r="R11" i="17"/>
  <c r="C12" i="17"/>
  <c r="T11" i="17"/>
  <c r="R12" i="17"/>
  <c r="C13" i="17"/>
  <c r="T12" i="17"/>
  <c r="R13" i="17"/>
  <c r="T13" i="17"/>
  <c r="R14" i="17"/>
  <c r="T14" i="17"/>
  <c r="R15" i="17"/>
  <c r="T15" i="17"/>
  <c r="R16" i="17"/>
  <c r="C17" i="17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T22" i="17"/>
  <c r="R23" i="17"/>
  <c r="T23" i="17"/>
  <c r="R24" i="17"/>
  <c r="C25" i="17"/>
  <c r="T24" i="17"/>
  <c r="R25" i="17"/>
  <c r="T25" i="17"/>
  <c r="R26" i="17"/>
  <c r="T26" i="17"/>
  <c r="R27" i="17"/>
  <c r="T27" i="17"/>
  <c r="R28" i="17"/>
  <c r="C29" i="17"/>
  <c r="T28" i="17"/>
  <c r="R29" i="17"/>
  <c r="T29" i="17"/>
  <c r="R30" i="17"/>
  <c r="T30" i="17"/>
  <c r="R31" i="17"/>
  <c r="T31" i="17"/>
  <c r="R32" i="17"/>
  <c r="C33" i="17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T38" i="17"/>
  <c r="R39" i="17"/>
  <c r="T39" i="17"/>
  <c r="R40" i="17"/>
  <c r="C41" i="17"/>
  <c r="T40" i="17"/>
  <c r="R41" i="17"/>
  <c r="T41" i="17"/>
  <c r="R42" i="17"/>
  <c r="T42" i="17"/>
  <c r="R43" i="17"/>
  <c r="T43" i="17"/>
  <c r="R44" i="17"/>
  <c r="C45" i="17"/>
  <c r="T44" i="17"/>
  <c r="R45" i="17"/>
  <c r="T45" i="17"/>
  <c r="R46" i="17"/>
  <c r="T46" i="17"/>
  <c r="R47" i="17"/>
  <c r="T47" i="17"/>
  <c r="R48" i="17"/>
  <c r="C49" i="17"/>
  <c r="T48" i="17"/>
  <c r="R49" i="17"/>
  <c r="T49" i="17"/>
  <c r="R50" i="17"/>
  <c r="T50" i="17"/>
  <c r="R51" i="17"/>
  <c r="T51" i="17"/>
  <c r="R52" i="17"/>
  <c r="C53" i="17"/>
  <c r="T52" i="17"/>
  <c r="R53" i="17"/>
  <c r="T53" i="17"/>
  <c r="R54" i="17"/>
  <c r="T54" i="17"/>
  <c r="R55" i="17"/>
  <c r="T55" i="17"/>
  <c r="R56" i="17"/>
  <c r="C57" i="17"/>
  <c r="T56" i="17"/>
  <c r="R57" i="17"/>
  <c r="T57" i="17"/>
  <c r="R58" i="17"/>
  <c r="T58" i="17"/>
  <c r="R59" i="17"/>
  <c r="T59" i="17"/>
  <c r="R60" i="17"/>
  <c r="C61" i="17"/>
  <c r="T60" i="17"/>
  <c r="R61" i="17"/>
  <c r="T61" i="17"/>
  <c r="R62" i="17"/>
  <c r="T62" i="17"/>
  <c r="R63" i="17"/>
  <c r="T63" i="17"/>
  <c r="R64" i="17"/>
  <c r="C65" i="17"/>
  <c r="T64" i="17"/>
  <c r="R65" i="17"/>
  <c r="T65" i="17"/>
  <c r="R66" i="17"/>
  <c r="T66" i="17"/>
  <c r="R67" i="17"/>
  <c r="T67" i="17"/>
  <c r="R68" i="17"/>
  <c r="C69" i="17"/>
  <c r="T68" i="17"/>
  <c r="R69" i="17"/>
  <c r="T69" i="17"/>
  <c r="R70" i="17"/>
  <c r="T70" i="17"/>
  <c r="R71" i="17"/>
  <c r="T71" i="17"/>
  <c r="R72" i="17"/>
  <c r="C73" i="17"/>
  <c r="T72" i="17"/>
  <c r="R73" i="17"/>
  <c r="T73" i="17"/>
  <c r="R74" i="17"/>
  <c r="T74" i="17"/>
  <c r="R75" i="17"/>
  <c r="C76" i="17"/>
  <c r="T75" i="17"/>
  <c r="R76" i="17"/>
  <c r="C77" i="17"/>
  <c r="T76" i="17"/>
  <c r="R77" i="17"/>
  <c r="T77" i="17"/>
  <c r="R78" i="17"/>
  <c r="T78" i="17"/>
  <c r="R79" i="17"/>
  <c r="C80" i="17"/>
  <c r="T79" i="17"/>
  <c r="R80" i="17"/>
  <c r="C81" i="17"/>
  <c r="T80" i="17"/>
  <c r="R81" i="17"/>
  <c r="T81" i="17"/>
  <c r="R82" i="17"/>
  <c r="T82" i="17"/>
  <c r="R83" i="17"/>
  <c r="C84" i="17"/>
  <c r="T83" i="17"/>
  <c r="R84" i="17"/>
  <c r="C85" i="17"/>
  <c r="T84" i="17"/>
  <c r="R85" i="17"/>
  <c r="T85" i="17"/>
  <c r="R86" i="17"/>
  <c r="T86" i="17"/>
  <c r="R87" i="17"/>
  <c r="C88" i="17"/>
  <c r="T87" i="17"/>
  <c r="R88" i="17"/>
  <c r="C89" i="17"/>
  <c r="T88" i="17"/>
  <c r="R89" i="17"/>
  <c r="T89" i="17"/>
  <c r="R90" i="17"/>
  <c r="T90" i="17"/>
  <c r="R91" i="17"/>
  <c r="C92" i="17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/>
  <c r="T96" i="17"/>
  <c r="R97" i="17"/>
  <c r="T97" i="17"/>
  <c r="R98" i="17"/>
  <c r="T98" i="17"/>
  <c r="R99" i="17"/>
  <c r="C100" i="17"/>
  <c r="T99" i="17"/>
  <c r="R100" i="17"/>
  <c r="C101" i="17"/>
  <c r="T100" i="17"/>
  <c r="R101" i="17"/>
  <c r="T101" i="17"/>
  <c r="R102" i="17"/>
  <c r="T102" i="17"/>
  <c r="R103" i="17"/>
  <c r="C104" i="17"/>
  <c r="T103" i="17"/>
  <c r="R104" i="17"/>
  <c r="C105" i="17"/>
  <c r="T104" i="17"/>
  <c r="R105" i="17"/>
  <c r="T105" i="17"/>
  <c r="R106" i="17"/>
  <c r="T106" i="17"/>
  <c r="R107" i="17"/>
  <c r="C108" i="17"/>
  <c r="T107" i="17"/>
  <c r="R108" i="17"/>
  <c r="P2" i="17" s="1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C71" i="17"/>
  <c r="K70" i="17"/>
  <c r="C70" i="17"/>
  <c r="K69" i="17"/>
  <c r="K68" i="17"/>
  <c r="C68" i="17"/>
  <c r="K67" i="17"/>
  <c r="C67" i="17"/>
  <c r="K66" i="17"/>
  <c r="C66" i="17"/>
  <c r="K65" i="17"/>
  <c r="K64" i="17"/>
  <c r="C64" i="17"/>
  <c r="K63" i="17"/>
  <c r="C63" i="17"/>
  <c r="K62" i="17"/>
  <c r="C62" i="17"/>
  <c r="K61" i="17"/>
  <c r="K60" i="17"/>
  <c r="C60" i="17"/>
  <c r="K59" i="17"/>
  <c r="C59" i="17"/>
  <c r="K58" i="17"/>
  <c r="C58" i="17"/>
  <c r="K57" i="17"/>
  <c r="K56" i="17"/>
  <c r="C56" i="17"/>
  <c r="K55" i="17"/>
  <c r="C55" i="17"/>
  <c r="K54" i="17"/>
  <c r="C54" i="17"/>
  <c r="K53" i="17"/>
  <c r="K52" i="17"/>
  <c r="C52" i="17"/>
  <c r="K51" i="17"/>
  <c r="C51" i="17"/>
  <c r="K50" i="17"/>
  <c r="C50" i="17"/>
  <c r="K49" i="17"/>
  <c r="K48" i="17"/>
  <c r="C48" i="17"/>
  <c r="K47" i="17"/>
  <c r="C47" i="17"/>
  <c r="K46" i="17"/>
  <c r="C46" i="17"/>
  <c r="K45" i="17"/>
  <c r="K44" i="17"/>
  <c r="C44" i="17"/>
  <c r="K43" i="17"/>
  <c r="C43" i="17"/>
  <c r="K42" i="17"/>
  <c r="C42" i="17"/>
  <c r="K41" i="17"/>
  <c r="K40" i="17"/>
  <c r="C40" i="17"/>
  <c r="K39" i="17"/>
  <c r="C39" i="17"/>
  <c r="K38" i="17"/>
  <c r="C38" i="17"/>
  <c r="K37" i="17"/>
  <c r="K36" i="17"/>
  <c r="C36" i="17"/>
  <c r="K35" i="17"/>
  <c r="C35" i="17"/>
  <c r="K34" i="17"/>
  <c r="C34" i="17"/>
  <c r="K33" i="17"/>
  <c r="K32" i="17"/>
  <c r="C32" i="17"/>
  <c r="K31" i="17"/>
  <c r="C31" i="17"/>
  <c r="K30" i="17"/>
  <c r="C30" i="17"/>
  <c r="K29" i="17"/>
  <c r="K28" i="17"/>
  <c r="C28" i="17"/>
  <c r="K27" i="17"/>
  <c r="C27" i="17"/>
  <c r="K26" i="17"/>
  <c r="C26" i="17"/>
  <c r="K25" i="17"/>
  <c r="K24" i="17"/>
  <c r="C24" i="17"/>
  <c r="K23" i="17"/>
  <c r="C23" i="17"/>
  <c r="K22" i="17"/>
  <c r="C22" i="17"/>
  <c r="K21" i="17"/>
  <c r="K20" i="17"/>
  <c r="C20" i="17"/>
  <c r="K19" i="17"/>
  <c r="C19" i="17"/>
  <c r="K18" i="17"/>
  <c r="C18" i="17"/>
  <c r="K17" i="17"/>
  <c r="K16" i="17"/>
  <c r="C16" i="17"/>
  <c r="K15" i="17"/>
  <c r="C15" i="17"/>
  <c r="K14" i="17"/>
  <c r="C14" i="17"/>
  <c r="K13" i="17"/>
  <c r="K12" i="17"/>
  <c r="K11" i="17"/>
  <c r="C11" i="17"/>
  <c r="K10" i="17"/>
  <c r="K9" i="17"/>
  <c r="M9" i="17"/>
  <c r="R9" i="17"/>
  <c r="L2" i="17"/>
  <c r="C10" i="31"/>
  <c r="V9" i="31"/>
  <c r="V17" i="31"/>
  <c r="W9" i="31"/>
  <c r="H4" i="31"/>
  <c r="V15" i="31"/>
  <c r="V14" i="31"/>
  <c r="V22" i="31"/>
  <c r="C10" i="17"/>
  <c r="G5" i="17"/>
  <c r="D4" i="17"/>
  <c r="T9" i="17"/>
  <c r="H4" i="17"/>
  <c r="E5" i="17"/>
  <c r="C5" i="17"/>
  <c r="I5" i="17"/>
  <c r="L4" i="17"/>
  <c r="P4" i="17"/>
  <c r="W17" i="33"/>
  <c r="V18" i="33"/>
  <c r="V10" i="33"/>
  <c r="V19" i="33"/>
  <c r="V17" i="33"/>
  <c r="P4" i="32"/>
  <c r="W15" i="32"/>
  <c r="R9" i="32"/>
  <c r="V18" i="32"/>
  <c r="V9" i="32"/>
  <c r="W9" i="32"/>
  <c r="V13" i="32"/>
  <c r="V21" i="32"/>
  <c r="C10" i="32"/>
  <c r="D4" i="32"/>
  <c r="P2" i="32"/>
  <c r="G5" i="32"/>
  <c r="C5" i="32"/>
  <c r="E5" i="32"/>
  <c r="I5" i="32"/>
  <c r="L4" i="32"/>
  <c r="X10" i="32"/>
  <c r="W14" i="33"/>
  <c r="W22" i="33"/>
  <c r="V11" i="33"/>
  <c r="W12" i="33"/>
  <c r="V15" i="33"/>
  <c r="W20" i="33"/>
  <c r="P4" i="33"/>
  <c r="V16" i="33"/>
  <c r="V9" i="33"/>
  <c r="R9" i="33"/>
  <c r="W9" i="33"/>
  <c r="P5" i="33"/>
  <c r="L5" i="33"/>
  <c r="C10" i="33"/>
  <c r="X10" i="33"/>
  <c r="D4" i="33"/>
  <c r="P2" i="33"/>
  <c r="G5" i="33"/>
  <c r="C5" i="33"/>
  <c r="E5" i="33"/>
  <c r="I5" i="33"/>
  <c r="V10" i="31" l="1"/>
  <c r="X10" i="31"/>
  <c r="K10" i="31"/>
  <c r="R10" i="31" s="1"/>
  <c r="C11" i="31"/>
  <c r="K11" i="31" s="1"/>
  <c r="R11" i="31" s="1"/>
  <c r="C12" i="31" s="1"/>
  <c r="W13" i="31"/>
  <c r="V13" i="31"/>
  <c r="W16" i="31"/>
  <c r="W17" i="31" s="1"/>
  <c r="V16" i="31"/>
  <c r="W21" i="31"/>
  <c r="V21" i="31"/>
  <c r="W12" i="32"/>
  <c r="V12" i="32"/>
  <c r="W17" i="32"/>
  <c r="V17" i="32"/>
  <c r="W22" i="32"/>
  <c r="V22" i="32"/>
  <c r="K12" i="31" l="1"/>
  <c r="R12" i="31" s="1"/>
  <c r="C13" i="31" s="1"/>
  <c r="X11" i="31"/>
  <c r="L5" i="32"/>
  <c r="P5" i="32"/>
  <c r="L5" i="31"/>
  <c r="P5" i="31"/>
  <c r="Y11" i="31" l="1"/>
  <c r="X12" i="31"/>
  <c r="Y12" i="31" s="1"/>
  <c r="K13" i="31"/>
  <c r="R13" i="31" s="1"/>
  <c r="X13" i="31"/>
  <c r="Y13" i="31" s="1"/>
  <c r="C14" i="31" l="1"/>
  <c r="K14" i="31" l="1"/>
  <c r="R14" i="31" s="1"/>
  <c r="X14" i="31"/>
  <c r="Y14" i="31" s="1"/>
  <c r="C15" i="31" l="1"/>
  <c r="K15" i="31" l="1"/>
  <c r="R15" i="31" s="1"/>
  <c r="X15" i="31"/>
  <c r="Y15" i="31" s="1"/>
  <c r="C16" i="31" l="1"/>
  <c r="K16" i="31" l="1"/>
  <c r="R16" i="31" s="1"/>
  <c r="X16" i="31"/>
  <c r="Y16" i="31" s="1"/>
  <c r="C17" i="31" l="1"/>
  <c r="K17" i="31" l="1"/>
  <c r="R17" i="31" s="1"/>
  <c r="X17" i="31"/>
  <c r="Y17" i="31" s="1"/>
  <c r="C18" i="31" l="1"/>
  <c r="G5" i="31"/>
  <c r="E5" i="31"/>
  <c r="D4" i="31"/>
  <c r="P2" i="31" s="1"/>
  <c r="C5" i="31"/>
  <c r="I5" i="31" s="1"/>
  <c r="X18" i="31" l="1"/>
  <c r="Y18" i="31" s="1"/>
  <c r="P4" i="31" s="1"/>
  <c r="L4" i="31"/>
</calcChain>
</file>

<file path=xl/sharedStrings.xml><?xml version="1.0" encoding="utf-8"?>
<sst xmlns="http://schemas.openxmlformats.org/spreadsheetml/2006/main" count="460" uniqueCount="199">
  <si>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</si>
  <si>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</si>
  <si>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AUD</t>
    <phoneticPr fontId="2"/>
  </si>
  <si>
    <t>CAD</t>
    <phoneticPr fontId="2"/>
  </si>
  <si>
    <t>CHF</t>
    <phoneticPr fontId="2"/>
  </si>
  <si>
    <t>EUR</t>
    <phoneticPr fontId="2"/>
  </si>
  <si>
    <t>GBP</t>
    <phoneticPr fontId="2"/>
  </si>
  <si>
    <t>JPY</t>
    <phoneticPr fontId="2"/>
  </si>
  <si>
    <t>NZD</t>
    <phoneticPr fontId="2"/>
  </si>
  <si>
    <t>USD</t>
    <phoneticPr fontId="2"/>
  </si>
  <si>
    <t>通貨ペア</t>
    <rPh sb="0" eb="2">
      <t>ツウカ</t>
    </rPh>
    <phoneticPr fontId="3"/>
  </si>
  <si>
    <t>USDJPY</t>
  </si>
  <si>
    <t>時間足</t>
    <rPh sb="0" eb="2">
      <t>ジカン</t>
    </rPh>
    <rPh sb="2" eb="3">
      <t>アシ</t>
    </rPh>
    <phoneticPr fontId="3"/>
  </si>
  <si>
    <t>1時間足</t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</si>
  <si>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</si>
  <si>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</si>
  <si>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</si>
  <si>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日足で20、70、128SMAでパーフェクトオーダーでトレンドを確認。MACDでダイバージェンス発生で見送る。20SMAにタッチしたら、H1に落とし、買いなら、高値更新、売りなら、安値更新でエントリー。</t>
  </si>
  <si>
    <t>決済理由</t>
    <rPh sb="0" eb="2">
      <t>ケッサイ</t>
    </rPh>
    <rPh sb="2" eb="4">
      <t>リユウ</t>
    </rPh>
    <phoneticPr fontId="3"/>
  </si>
  <si>
    <t>・フィボナッチターゲット-1.27で半分決済、-2.0で半分決済　1.5を超えたら、1.27で建値ストップ</t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</si>
  <si>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</si>
  <si>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</si>
  <si>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最大ドローアップ金額</t>
    <rPh sb="0" eb="2">
      <t>サイダイ</t>
    </rPh>
    <rPh sb="8" eb="10">
      <t>キンガク</t>
    </rPh>
    <phoneticPr fontId="3"/>
  </si>
  <si>
    <t>最大ドローダウン%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</si>
  <si>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</si>
  <si>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</si>
  <si>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</si>
  <si>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</si>
  <si>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</si>
  <si>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</si>
  <si>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※ロットは1万通貨＝1.00で表記されます</t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</si>
  <si>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</si>
  <si>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</si>
  <si>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</si>
  <si>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</si>
  <si>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</si>
  <si>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</si>
  <si>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</si>
  <si>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</si>
  <si>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</si>
  <si>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</si>
  <si>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</si>
  <si>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</si>
  <si>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</si>
  <si>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</si>
  <si>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ドローダウン％</t>
    <phoneticPr fontId="2"/>
  </si>
  <si>
    <t>売</t>
  </si>
  <si>
    <t>買</t>
  </si>
  <si>
    <t>日足で20,70,128SMAで、パーフェクトオーダーでトレンドを確認。MACDでダイバージェンス発生で見送る。20SMAにタッチしたら、H1に落とし、買いなら、高値更新、売りなら、安値更新でエントリー。</t>
  </si>
  <si>
    <t>・フィボナッチターゲット1.27で決済</t>
    <rPh sb="17" eb="19">
      <t>ケッサイ</t>
    </rPh>
    <phoneticPr fontId="3"/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</si>
  <si>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</si>
  <si>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リスク（3%）</t>
  </si>
  <si>
    <t>・フィボナッチターゲット-2.0で決済</t>
  </si>
  <si>
    <t>※ロットは1万通貨＝1.00で表記されます</t>
    <phoneticPr fontId="2"/>
  </si>
  <si>
    <t>リスク　(3%)</t>
  </si>
  <si>
    <t>①</t>
  </si>
  <si>
    <t>質問画像</t>
  </si>
  <si>
    <t>左の画像は、1時間足で、アップトレンドです。</t>
  </si>
  <si>
    <t>右の画像は、日足で、ダウントレンドです。</t>
  </si>
  <si>
    <t>左の画像は、アップトレンドですので、</t>
  </si>
  <si>
    <t>高値更新の買いエントリーで、良いのでしょうか？</t>
  </si>
  <si>
    <t>また、エントリー日と利益決済日が、同じでも良いのでしょうか？</t>
  </si>
  <si>
    <t>過去の出来上がったチャートですと、</t>
  </si>
  <si>
    <t>アップトレンド、ダウントレンドと分かりますが、</t>
  </si>
  <si>
    <t>デモトレードの時は、どの様に判断をするのでしょうか？</t>
  </si>
  <si>
    <t>②</t>
  </si>
  <si>
    <t>上記の画像と同じで、</t>
  </si>
  <si>
    <t>左側が、1時間足のアップトレンドです。</t>
  </si>
  <si>
    <t>右側が、日足のダウントレンドです。</t>
  </si>
  <si>
    <t>デモトレードを試している時に、気づいたのですが、</t>
  </si>
  <si>
    <t>日足から1時間足に落としますと、</t>
  </si>
  <si>
    <t>日足で、20SMAにタッチしたローソク足の右側に、</t>
  </si>
  <si>
    <t>23本のローソク足が表示される通貨ペアもあります。</t>
  </si>
  <si>
    <t>左の画像の様に、中指基準の高値と安値が、正しければ、</t>
  </si>
  <si>
    <t>買いのFIB左引きをしますと、</t>
  </si>
  <si>
    <t>もうすでに、エントリー日と利益決済日に、</t>
  </si>
  <si>
    <t>なってしまっている状態になります。</t>
  </si>
  <si>
    <t>Q1:ですので、検証する時は、右側の23本のローソク足を含めて、</t>
  </si>
  <si>
    <t>　　　検証をしなければ、いけないのではないかと思いますが？</t>
  </si>
  <si>
    <t>Q2:エントリーは、キャンセルとなりますね？</t>
  </si>
  <si>
    <t>Q3:OBシステムルールの決済ルールのところに、書いてあります</t>
  </si>
  <si>
    <t>　　　「ブレイクしたダウに逆FIBを引く」とは、</t>
  </si>
  <si>
    <t>　　　どういう事でしょうか？</t>
  </si>
  <si>
    <t>Q4:ダイバージェンスは、日足と1時間足と</t>
  </si>
  <si>
    <t>　　　両方を確認すべきでしょうか？</t>
  </si>
  <si>
    <t>よろしくお願い致します。</t>
  </si>
  <si>
    <t>③</t>
  </si>
  <si>
    <t>左の画像が、1時間足</t>
  </si>
  <si>
    <t>右の画像が、日足</t>
  </si>
  <si>
    <t>ダイバージェンスの発生は、ないと思いますが？</t>
  </si>
  <si>
    <t>＊下位足は、ダウントレンドになるところで、という事ですので、</t>
  </si>
  <si>
    <t>Q1:左の画像で良いでしょうか？</t>
  </si>
  <si>
    <t>日足で、20SMAにタッチしたローソク足を1時間足に落として、</t>
  </si>
  <si>
    <t>その縦線の右側を、すべて隠してしまうと、</t>
  </si>
  <si>
    <t>FIBが引けないのです。</t>
  </si>
  <si>
    <t>なので、出来るだけ、タッチの縦線近くの、</t>
  </si>
  <si>
    <t>中指基準の高値と安値を決めて、FIB右引きをしました。</t>
  </si>
  <si>
    <t>Q2:これで、良いのでしょうか？</t>
  </si>
  <si>
    <t>Q3:Q1とQ2が正しければ、</t>
  </si>
  <si>
    <t>エントリー日は、2019.07.02　10:00　となりますが？</t>
  </si>
  <si>
    <t>＊日足で、20SMAにタッチしたローソク足の日は、</t>
  </si>
  <si>
    <t>　　2019.07.02　00:00　です。</t>
  </si>
  <si>
    <t>上位足の波の合流地点での、エントリーという事になるのでしょうか？</t>
  </si>
  <si>
    <t>************************************************************************</t>
  </si>
  <si>
    <t>**************</t>
  </si>
  <si>
    <t>*************************************************</t>
  </si>
  <si>
    <t>*********************************************************************</t>
  </si>
  <si>
    <t>******************************************************************************</t>
  </si>
  <si>
    <t>**************************************************</t>
  </si>
  <si>
    <t>************************************************</t>
  </si>
  <si>
    <t>No.1　H1 OB　売り　FIB1.27と2.0の利益決済</t>
  </si>
  <si>
    <t>日足、OB　売り</t>
  </si>
  <si>
    <t>左の画像で、中指基準の高値と安値が、正しければ、</t>
  </si>
  <si>
    <t>高値の前に、エントリー日になってしまいますので、おかしいですよね？</t>
  </si>
  <si>
    <t>No.2 　OB 売り　FIB1.27と2.0の利益決済</t>
  </si>
  <si>
    <t>No.2 　日足　OB　売り</t>
  </si>
  <si>
    <t>④</t>
  </si>
  <si>
    <t>No.3　OB 売り　FIB1.27,2.0の利益決済</t>
  </si>
  <si>
    <t>No.3 日足、OB 売り</t>
  </si>
  <si>
    <t>⑤</t>
  </si>
  <si>
    <t>No.4　H1　OB 買い　FIB1.27と2.0の利益決済、　No.８　FIB1.27の半分建値決済</t>
  </si>
  <si>
    <t>No.4　日足　OB 買い　ダイバージェンスの発生は？</t>
  </si>
  <si>
    <t>⑥</t>
  </si>
  <si>
    <t>No.5 H1　OB　買い　FIB1.27と2.0の利益決済、No.10　FIB1.27の半分建値決済</t>
  </si>
  <si>
    <t>No.5　日足　OB　買い　ダイバージェンスの発生は？</t>
  </si>
  <si>
    <t>⑦</t>
  </si>
  <si>
    <t>No.6　H1　OB　買い　FIB1.27と2.0の利益決済、No.11と12　FIB1.27と2.0の半分利益決済</t>
  </si>
  <si>
    <t>No.6　日足　OB　買い　ダイバージェンスの発生は？</t>
  </si>
  <si>
    <t>⑧</t>
  </si>
  <si>
    <t>No.7　H1　OB　買い　損切り決済</t>
  </si>
  <si>
    <t>No.7　日足　OB　買い　ダイバージェンスの発生は？</t>
  </si>
  <si>
    <t>⑨</t>
  </si>
  <si>
    <t>No.8　H1　OB　買い　FIB1.27と2.0の利益決済、No.14と15　FIB1.27と2.0の半分利益決済</t>
  </si>
  <si>
    <t>No.8　日足　OB　買い</t>
  </si>
  <si>
    <t>⑩</t>
  </si>
  <si>
    <t>No.9　H1　OB　買い　損切り決済</t>
  </si>
  <si>
    <t>No.9　日足　OB　買い　ダイバージェンスの発生は？</t>
  </si>
  <si>
    <t>⑪</t>
  </si>
  <si>
    <t>No.10　H1　OB　買い　FIB1.27と2.0の利益決済、　No.18　FIB1.27の半分建値決済</t>
  </si>
  <si>
    <t>No.10　日足　OB　買い　　ダイバージェンスの発生は？</t>
  </si>
  <si>
    <t>気付き　質問</t>
  </si>
  <si>
    <t>＊画像は、A116から、お願いします。</t>
  </si>
  <si>
    <t>＊②質問画像がありますので、それもお願いします。</t>
  </si>
  <si>
    <t>＊複雑な決済のフィボトレールを考えたのですが、</t>
  </si>
  <si>
    <t>　　頭の中が混乱を起こして、先へ進まなくなってしまい、</t>
  </si>
  <si>
    <t>　　シンプルな方法を考えました。</t>
  </si>
  <si>
    <t>まず、FIB1.27で、半分決済後、</t>
  </si>
  <si>
    <t>損切り位置をFIB1.27に移動させ、</t>
  </si>
  <si>
    <t>感想</t>
  </si>
  <si>
    <t>FIB1.5を超えて、FIB1.27を抜けたら、</t>
  </si>
  <si>
    <t>FIB1.27のレートを半分建値決済</t>
  </si>
  <si>
    <t>としました。</t>
  </si>
  <si>
    <t>Q1:正しいでしょうか？</t>
  </si>
  <si>
    <t>そこで、疑問が生じました。</t>
  </si>
  <si>
    <t>Q2:デモトレードでは、半分決済はどうするのでしょうか？</t>
  </si>
  <si>
    <t>今後</t>
  </si>
  <si>
    <t>例えば、検証をした様に</t>
  </si>
  <si>
    <t>同じエントリーレート2つと、ロット数は半分づつで、注文し、</t>
  </si>
  <si>
    <t>一つが、1.27で半分決済できたら、</t>
  </si>
  <si>
    <t>残り一つは、損切りレートを、1.27のレートにし、その後、</t>
  </si>
  <si>
    <t>1.5を超えて、1.27を抜けたら、</t>
  </si>
  <si>
    <t>1.27のレートで、半分建値決済とする、</t>
  </si>
  <si>
    <t>または、損切りにならなく、2.0まで行ったら、</t>
  </si>
  <si>
    <t>2.0の半分利益決済をする。</t>
  </si>
  <si>
    <t>という様な事でしょうか？</t>
  </si>
  <si>
    <t>＊ＯＢシステムのルールは、</t>
  </si>
  <si>
    <t>　　上位足で、パーフェクトオーダーでトレンドを確認し、</t>
  </si>
  <si>
    <t>　　ダイバージェンスが発生していない事を確認し、</t>
  </si>
  <si>
    <t>　　上位足と下位足が、同じトレンドになる事</t>
  </si>
  <si>
    <t>　　ですので、</t>
  </si>
  <si>
    <t>　　上位足を日足で検証をしますと、</t>
  </si>
  <si>
    <t>　　過去のデーター約2年間以上で、</t>
  </si>
  <si>
    <t>　　10件のエントリー可能という事になりますね。</t>
  </si>
  <si>
    <t>Q3:1年で、5件ぐらいになるのでしょうか？</t>
  </si>
  <si>
    <t>　　また、検証は、正しかったのでしょうか？</t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</si>
  <si>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</si>
  <si>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ルール</t>
    <phoneticPr fontId="2"/>
  </si>
  <si>
    <t>通貨ペア</t>
    <rPh sb="0" eb="2">
      <t>ツウカ</t>
    </rPh>
    <phoneticPr fontId="2"/>
  </si>
  <si>
    <t>日足</t>
    <rPh sb="0" eb="2">
      <t>ヒアシ</t>
    </rPh>
    <phoneticPr fontId="2"/>
  </si>
  <si>
    <t>終了日</t>
    <rPh sb="0" eb="3">
      <t>シュウリョウビ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</si>
  <si>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</si>
  <si>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</si>
  <si>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　　　30分足</t>
  </si>
  <si>
    <t>　　　終了日</t>
  </si>
  <si>
    <t>PB</t>
    <phoneticPr fontId="2"/>
  </si>
  <si>
    <t>USD/JPY</t>
  </si>
  <si>
    <t>EB</t>
  </si>
  <si>
    <t>AUD/JPY</t>
  </si>
  <si>
    <t>OB</t>
  </si>
  <si>
    <t>　　　　　５</t>
  </si>
  <si>
    <t>　03/03/2020</t>
  </si>
  <si>
    <t>　　　　１０</t>
  </si>
  <si>
    <t>　17/03/2020</t>
  </si>
  <si>
    <t>日足</t>
    <rPh sb="0" eb="2">
      <t>ヒアシ</t>
    </rPh>
    <phoneticPr fontId="3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</si>
  <si>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</si>
  <si>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・トレーリングストップ（ダウ理論）</t>
    <rPh sb="14" eb="16">
      <t>リロン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</si>
  <si>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</si>
  <si>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</si>
  <si>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売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</si>
</sst>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0_ "/>
    <numFmt numFmtId="165" formatCode="m/d;@"/>
    <numFmt numFmtId="166" formatCode="#,##0_ ;[Red]\-#,##0\ "/>
    <numFmt numFmtId="167" formatCode="0.0%"/>
    <numFmt numFmtId="168" formatCode="#,##0_ "/>
    <numFmt numFmtId="169" formatCode="0.0_ ;[Red]\-0.0\ "/>
  </numFmts>
  <fonts count="12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2"/>
      <color indexed="8"/>
      <name val="ＭＳ Ｐゴシック"/>
      <family val="3"/>
      <charset val="128"/>
    </font>
    <font>
      <b/>
      <sz val="11"/>
      <color theme="1"/>
      <name val="Calibri"/>
      <family val="3"/>
      <charset val="128"/>
      <scheme val="minor"/>
    </font>
    <font>
      <sz val="11"/>
      <name val="Calibri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</fonts>
  <fills count="12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82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8" fillId="2" borderId="1" xfId="0" applyFont="1" applyFill="1" applyBorder="1" applyAlignment="1">
      <alignment horizontal="center" vertical="center" shrinkToFit="1"/>
    </xf>
    <xf numFmtId="0" fontId="8" fillId="3" borderId="1" xfId="0" applyFont="1" applyFill="1" applyBorder="1" applyAlignment="1">
      <alignment horizontal="center" vertical="center" shrinkToFit="1"/>
    </xf>
    <xf numFmtId="164" fontId="9" fillId="0" borderId="1" xfId="0" applyNumberFormat="1" applyFont="1" applyBorder="1" applyAlignment="1">
      <alignment horizontal="center" vertical="center"/>
    </xf>
    <xf numFmtId="165" fontId="9" fillId="0" borderId="1" xfId="0" applyNumberFormat="1" applyFont="1" applyBorder="1" applyAlignment="1">
      <alignment horizontal="center" vertical="center"/>
    </xf>
    <xf numFmtId="0" fontId="8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8" fillId="0" borderId="3" xfId="0" applyFont="1" applyBorder="1" applyAlignment="1">
      <alignment horizontal="center" vertical="center"/>
    </xf>
    <xf numFmtId="0" fontId="8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8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67" fontId="0" fillId="0" borderId="3" xfId="1" applyNumberFormat="1" applyFont="1" applyBorder="1" applyAlignment="1">
      <alignment horizontal="center" vertical="center"/>
    </xf>
    <xf numFmtId="0" fontId="8" fillId="4" borderId="6" xfId="0" applyFont="1" applyFill="1" applyBorder="1">
      <alignment vertical="center"/>
    </xf>
    <xf numFmtId="0" fontId="8" fillId="5" borderId="1" xfId="0" applyFont="1" applyFill="1" applyBorder="1" applyAlignment="1">
      <alignment horizontal="center" vertical="center" shrinkToFit="1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4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68" fontId="0" fillId="0" borderId="0" xfId="0" applyNumberFormat="1">
      <alignment vertical="center"/>
    </xf>
    <xf numFmtId="167" fontId="0" fillId="0" borderId="0" xfId="1" applyNumberFormat="1" applyFont="1">
      <alignment vertical="center"/>
    </xf>
    <xf numFmtId="0" fontId="11" fillId="0" borderId="3" xfId="0" applyFont="1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8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168" fontId="9" fillId="0" borderId="7" xfId="0" applyNumberFormat="1" applyFont="1" applyBorder="1" applyAlignment="1">
      <alignment horizontal="center" vertical="center"/>
    </xf>
    <xf numFmtId="168" fontId="9" fillId="0" borderId="2" xfId="0" applyNumberFormat="1" applyFont="1" applyBorder="1" applyAlignment="1">
      <alignment horizontal="center" vertical="center"/>
    </xf>
    <xf numFmtId="166" fontId="9" fillId="0" borderId="1" xfId="0" applyNumberFormat="1" applyFont="1" applyBorder="1" applyAlignment="1">
      <alignment horizontal="center" vertical="center"/>
    </xf>
    <xf numFmtId="169" fontId="9" fillId="0" borderId="1" xfId="0" applyNumberFormat="1" applyFont="1" applyBorder="1" applyAlignment="1">
      <alignment horizontal="center" vertical="center"/>
    </xf>
    <xf numFmtId="0" fontId="8" fillId="8" borderId="8" xfId="0" applyFont="1" applyFill="1" applyBorder="1" applyAlignment="1">
      <alignment horizontal="center" vertical="center" shrinkToFit="1"/>
    </xf>
    <xf numFmtId="0" fontId="8" fillId="8" borderId="1" xfId="0" applyFont="1" applyFill="1" applyBorder="1" applyAlignment="1">
      <alignment horizontal="center" vertical="center" shrinkToFit="1"/>
    </xf>
    <xf numFmtId="0" fontId="8" fillId="9" borderId="6" xfId="0" applyFont="1" applyFill="1" applyBorder="1" applyAlignment="1">
      <alignment horizontal="center" vertical="center" shrinkToFit="1"/>
    </xf>
    <xf numFmtId="0" fontId="8" fillId="9" borderId="9" xfId="0" applyFont="1" applyFill="1" applyBorder="1" applyAlignment="1">
      <alignment horizontal="center" vertical="center" shrinkToFit="1"/>
    </xf>
    <xf numFmtId="0" fontId="8" fillId="9" borderId="10" xfId="0" applyFont="1" applyFill="1" applyBorder="1" applyAlignment="1">
      <alignment horizontal="center" vertical="center" shrinkToFit="1"/>
    </xf>
    <xf numFmtId="0" fontId="8" fillId="9" borderId="11" xfId="0" applyFont="1" applyFill="1" applyBorder="1" applyAlignment="1">
      <alignment horizontal="center" vertical="center" shrinkToFit="1"/>
    </xf>
    <xf numFmtId="0" fontId="8" fillId="5" borderId="10" xfId="0" applyFont="1" applyFill="1" applyBorder="1" applyAlignment="1">
      <alignment horizontal="center" vertical="center" shrinkToFit="1"/>
    </xf>
    <xf numFmtId="0" fontId="8" fillId="5" borderId="3" xfId="0" applyFont="1" applyFill="1" applyBorder="1" applyAlignment="1">
      <alignment horizontal="center" vertical="center" shrinkToFit="1"/>
    </xf>
    <xf numFmtId="0" fontId="8" fillId="5" borderId="2" xfId="0" applyFont="1" applyFill="1" applyBorder="1" applyAlignment="1">
      <alignment horizontal="center" vertical="center" shrinkToFit="1"/>
    </xf>
    <xf numFmtId="0" fontId="8" fillId="2" borderId="10" xfId="0" applyFont="1" applyFill="1" applyBorder="1" applyAlignment="1">
      <alignment horizontal="center" vertical="center" shrinkToFit="1"/>
    </xf>
    <xf numFmtId="0" fontId="8" fillId="2" borderId="3" xfId="0" applyFont="1" applyFill="1" applyBorder="1" applyAlignment="1">
      <alignment horizontal="center" vertical="center" shrinkToFit="1"/>
    </xf>
    <xf numFmtId="0" fontId="8" fillId="2" borderId="2" xfId="0" applyFont="1" applyFill="1" applyBorder="1" applyAlignment="1">
      <alignment horizontal="center" vertical="center" shrinkToFit="1"/>
    </xf>
    <xf numFmtId="0" fontId="8" fillId="10" borderId="1" xfId="0" applyFont="1" applyFill="1" applyBorder="1" applyAlignment="1">
      <alignment horizontal="center" vertical="center" shrinkToFit="1"/>
    </xf>
    <xf numFmtId="0" fontId="8" fillId="3" borderId="10" xfId="0" applyFont="1" applyFill="1" applyBorder="1" applyAlignment="1">
      <alignment horizontal="center" vertical="center" shrinkToFit="1"/>
    </xf>
    <xf numFmtId="0" fontId="8" fillId="3" borderId="3" xfId="0" applyFont="1" applyFill="1" applyBorder="1" applyAlignment="1">
      <alignment horizontal="center" vertical="center" shrinkToFit="1"/>
    </xf>
    <xf numFmtId="0" fontId="8" fillId="3" borderId="2" xfId="0" applyFont="1" applyFill="1" applyBorder="1" applyAlignment="1">
      <alignment horizontal="center" vertical="center" shrinkToFit="1"/>
    </xf>
    <xf numFmtId="0" fontId="8" fillId="7" borderId="1" xfId="0" applyFont="1" applyFill="1" applyBorder="1" applyAlignment="1">
      <alignment horizontal="center" vertical="center" shrinkToFit="1"/>
    </xf>
    <xf numFmtId="0" fontId="8" fillId="5" borderId="7" xfId="0" applyFont="1" applyFill="1" applyBorder="1" applyAlignment="1">
      <alignment horizontal="center" vertical="center" shrinkToFit="1"/>
    </xf>
    <xf numFmtId="0" fontId="8" fillId="2" borderId="7" xfId="0" applyFont="1" applyFill="1" applyBorder="1" applyAlignment="1">
      <alignment horizontal="center" vertical="center" shrinkToFit="1"/>
    </xf>
    <xf numFmtId="0" fontId="8" fillId="3" borderId="7" xfId="0" applyFont="1" applyFill="1" applyBorder="1" applyAlignment="1">
      <alignment horizontal="center" vertical="center" shrinkToFit="1"/>
    </xf>
    <xf numFmtId="0" fontId="8" fillId="4" borderId="1" xfId="0" applyFont="1" applyFill="1" applyBorder="1" applyAlignment="1">
      <alignment horizontal="center" vertical="center"/>
    </xf>
    <xf numFmtId="166" fontId="0" fillId="0" borderId="1" xfId="0" applyNumberFormat="1" applyBorder="1" applyAlignment="1">
      <alignment horizontal="center" vertical="center"/>
    </xf>
    <xf numFmtId="169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8" fillId="4" borderId="1" xfId="0" applyFont="1" applyFill="1" applyBorder="1" applyAlignment="1">
      <alignment horizontal="center" vertical="center" shrinkToFit="1"/>
    </xf>
    <xf numFmtId="168" fontId="0" fillId="0" borderId="1" xfId="0" applyNumberFormat="1" applyBorder="1" applyAlignment="1">
      <alignment horizontal="center" vertical="center"/>
    </xf>
    <xf numFmtId="167" fontId="0" fillId="0" borderId="1" xfId="1" applyNumberFormat="1" applyFont="1" applyBorder="1" applyAlignment="1">
      <alignment horizontal="center" vertical="center"/>
    </xf>
    <xf numFmtId="0" fontId="8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68" fontId="0" fillId="11" borderId="1" xfId="0" applyNumberFormat="1" applyFill="1" applyBorder="1" applyAlignment="1">
      <alignment horizontal="center"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vertical="center" wrapText="1"/>
    </xf>
    <xf numFmtId="0" fontId="0" fillId="0" borderId="1" xfId="0" applyBorder="1" applyAlignment="1">
      <alignment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</cellXfs>
  <cellStyles count="4">
    <cellStyle name="Normal" xfId="0" builtinId="0"/>
    <cellStyle name="Per cent" xfId="1" builtinId="5"/>
    <cellStyle name="標準 2" xfId="2" xr:uid="{00000000-0005-0000-0000-000002000000}"/>
    <cellStyle name="標準 3" xfId="3" xr:uid="{00000000-0005-0000-0000-000003000000}"/>
  </cellStyles>
  <dxfs count="32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13</xdr:col>
      <xdr:colOff>257175</xdr:colOff>
      <xdr:row>36</xdr:row>
      <xdr:rowOff>19050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4151EB-9B7E-4C46-8B50-2F1A6EB0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80975"/>
          <a:ext cx="8982075" cy="63531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1</xdr:row>
      <xdr:rowOff>0</xdr:rowOff>
    </xdr:from>
    <xdr:to>
      <xdr:col>33</xdr:col>
      <xdr:colOff>66675</xdr:colOff>
      <xdr:row>36</xdr:row>
      <xdr:rowOff>19050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7C462784-A247-4844-8DA8-2720EC845543}"/>
            </a:ext>
            <a:ext uri="{147F2762-F138-4A5C-976F-8EAC2B608ADB}">
              <a16:predDERef xmlns:a16="http://schemas.microsoft.com/office/drawing/2014/main" pred="{6D4151EB-9B7E-4C46-8B50-2F1A6EB09B5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3525500" y="180975"/>
          <a:ext cx="89820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</xdr:row>
      <xdr:rowOff>0</xdr:rowOff>
    </xdr:from>
    <xdr:to>
      <xdr:col>13</xdr:col>
      <xdr:colOff>257175</xdr:colOff>
      <xdr:row>73</xdr:row>
      <xdr:rowOff>19050</xdr:rowOff>
    </xdr:to>
    <xdr:pic>
      <xdr:nvPicPr>
        <xdr:cNvPr id="3" name="">
          <a:extLst>
            <a:ext uri="{FF2B5EF4-FFF2-40B4-BE49-F238E27FC236}">
              <a16:creationId xmlns:a16="http://schemas.microsoft.com/office/drawing/2014/main" id="{73C077D3-BAD9-4B26-80E4-0E570D3F182B}"/>
            </a:ext>
            <a:ext uri="{147F2762-F138-4A5C-976F-8EAC2B608ADB}">
              <a16:predDERef xmlns:a16="http://schemas.microsoft.com/office/drawing/2014/main" pred="{7C462784-A247-4844-8DA8-2720EC845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6877050"/>
          <a:ext cx="8982075" cy="63531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38</xdr:row>
      <xdr:rowOff>0</xdr:rowOff>
    </xdr:from>
    <xdr:to>
      <xdr:col>33</xdr:col>
      <xdr:colOff>66675</xdr:colOff>
      <xdr:row>73</xdr:row>
      <xdr:rowOff>19050</xdr:rowOff>
    </xdr:to>
    <xdr:pic>
      <xdr:nvPicPr>
        <xdr:cNvPr id="6" name="">
          <a:extLst>
            <a:ext uri="{FF2B5EF4-FFF2-40B4-BE49-F238E27FC236}">
              <a16:creationId xmlns:a16="http://schemas.microsoft.com/office/drawing/2014/main" id="{3CEABF7F-2462-4F88-8BE2-4CD38F523BDD}"/>
            </a:ext>
            <a:ext uri="{147F2762-F138-4A5C-976F-8EAC2B608ADB}">
              <a16:predDERef xmlns:a16="http://schemas.microsoft.com/office/drawing/2014/main" pred="{73C077D3-BAD9-4B26-80E4-0E570D3F18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3525500" y="6877050"/>
          <a:ext cx="89820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76</xdr:row>
      <xdr:rowOff>0</xdr:rowOff>
    </xdr:from>
    <xdr:to>
      <xdr:col>13</xdr:col>
      <xdr:colOff>285750</xdr:colOff>
      <xdr:row>111</xdr:row>
      <xdr:rowOff>19050</xdr:rowOff>
    </xdr:to>
    <xdr:pic>
      <xdr:nvPicPr>
        <xdr:cNvPr id="5" name="">
          <a:extLst>
            <a:ext uri="{FF2B5EF4-FFF2-40B4-BE49-F238E27FC236}">
              <a16:creationId xmlns:a16="http://schemas.microsoft.com/office/drawing/2014/main" id="{A306100F-AC35-42E5-BF86-889FDB3CE743}"/>
            </a:ext>
            <a:ext uri="{147F2762-F138-4A5C-976F-8EAC2B608ADB}">
              <a16:predDERef xmlns:a16="http://schemas.microsoft.com/office/drawing/2014/main" pred="{3CEABF7F-2462-4F88-8BE2-4CD38F523B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13754100"/>
          <a:ext cx="9010650" cy="6353175"/>
        </a:xfrm>
        <a:prstGeom prst="rect">
          <a:avLst/>
        </a:prstGeom>
      </xdr:spPr>
    </xdr:pic>
    <xdr:clientData/>
  </xdr:twoCellAnchor>
  <xdr:twoCellAnchor editAs="oneCell">
    <xdr:from>
      <xdr:col>20</xdr:col>
      <xdr:colOff>0</xdr:colOff>
      <xdr:row>76</xdr:row>
      <xdr:rowOff>0</xdr:rowOff>
    </xdr:from>
    <xdr:to>
      <xdr:col>33</xdr:col>
      <xdr:colOff>95250</xdr:colOff>
      <xdr:row>111</xdr:row>
      <xdr:rowOff>19050</xdr:rowOff>
    </xdr:to>
    <xdr:pic>
      <xdr:nvPicPr>
        <xdr:cNvPr id="8" name="">
          <a:extLst>
            <a:ext uri="{FF2B5EF4-FFF2-40B4-BE49-F238E27FC236}">
              <a16:creationId xmlns:a16="http://schemas.microsoft.com/office/drawing/2014/main" id="{2E48DF93-EADF-4B20-859D-0C043E9CF539}"/>
            </a:ext>
            <a:ext uri="{147F2762-F138-4A5C-976F-8EAC2B608ADB}">
              <a16:predDERef xmlns:a16="http://schemas.microsoft.com/office/drawing/2014/main" pred="{A306100F-AC35-42E5-BF86-889FDB3CE7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3525500" y="13754100"/>
          <a:ext cx="9010650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116</xdr:row>
      <xdr:rowOff>0</xdr:rowOff>
    </xdr:from>
    <xdr:to>
      <xdr:col>28</xdr:col>
      <xdr:colOff>457200</xdr:colOff>
      <xdr:row>149</xdr:row>
      <xdr:rowOff>57150</xdr:rowOff>
    </xdr:to>
    <xdr:pic>
      <xdr:nvPicPr>
        <xdr:cNvPr id="12" name="">
          <a:extLst>
            <a:ext uri="{FF2B5EF4-FFF2-40B4-BE49-F238E27FC236}">
              <a16:creationId xmlns:a16="http://schemas.microsoft.com/office/drawing/2014/main" id="{001480C5-BEE6-430A-87F1-23742C09B84D}"/>
            </a:ext>
            <a:ext uri="{147F2762-F138-4A5C-976F-8EAC2B608ADB}">
              <a16:predDERef xmlns:a16="http://schemas.microsoft.com/office/drawing/2014/main" pred="{C328B92F-948E-4009-84AA-6B79EDDEAB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9410700" y="20993100"/>
          <a:ext cx="10058400" cy="602932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193</xdr:row>
      <xdr:rowOff>0</xdr:rowOff>
    </xdr:from>
    <xdr:to>
      <xdr:col>27</xdr:col>
      <xdr:colOff>76200</xdr:colOff>
      <xdr:row>228</xdr:row>
      <xdr:rowOff>19050</xdr:rowOff>
    </xdr:to>
    <xdr:pic>
      <xdr:nvPicPr>
        <xdr:cNvPr id="16" name="">
          <a:extLst>
            <a:ext uri="{FF2B5EF4-FFF2-40B4-BE49-F238E27FC236}">
              <a16:creationId xmlns:a16="http://schemas.microsoft.com/office/drawing/2014/main" id="{632B0865-2C67-43D6-A2DB-A4C090F29874}"/>
            </a:ext>
            <a:ext uri="{147F2762-F138-4A5C-976F-8EAC2B608ADB}">
              <a16:predDERef xmlns:a16="http://schemas.microsoft.com/office/drawing/2014/main" pred="{DFEFB5D1-1609-43CB-B11E-AD6CAC7F23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9410700" y="34928175"/>
          <a:ext cx="8991600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231</xdr:row>
      <xdr:rowOff>0</xdr:rowOff>
    </xdr:from>
    <xdr:to>
      <xdr:col>27</xdr:col>
      <xdr:colOff>76200</xdr:colOff>
      <xdr:row>266</xdr:row>
      <xdr:rowOff>19050</xdr:rowOff>
    </xdr:to>
    <xdr:pic>
      <xdr:nvPicPr>
        <xdr:cNvPr id="17" name="">
          <a:extLst>
            <a:ext uri="{FF2B5EF4-FFF2-40B4-BE49-F238E27FC236}">
              <a16:creationId xmlns:a16="http://schemas.microsoft.com/office/drawing/2014/main" id="{3367163B-8484-48FA-B034-7C066CBCF64E}"/>
            </a:ext>
            <a:ext uri="{147F2762-F138-4A5C-976F-8EAC2B608ADB}">
              <a16:predDERef xmlns:a16="http://schemas.microsoft.com/office/drawing/2014/main" pred="{C369EA37-482F-451D-8B3C-C6CE30B4359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9410700" y="41805225"/>
          <a:ext cx="8991600" cy="6353175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269</xdr:row>
      <xdr:rowOff>0</xdr:rowOff>
    </xdr:from>
    <xdr:to>
      <xdr:col>29</xdr:col>
      <xdr:colOff>85725</xdr:colOff>
      <xdr:row>304</xdr:row>
      <xdr:rowOff>19050</xdr:rowOff>
    </xdr:to>
    <xdr:pic>
      <xdr:nvPicPr>
        <xdr:cNvPr id="19" name="">
          <a:extLst>
            <a:ext uri="{FF2B5EF4-FFF2-40B4-BE49-F238E27FC236}">
              <a16:creationId xmlns:a16="http://schemas.microsoft.com/office/drawing/2014/main" id="{DE7A02D1-F726-4C1F-9D7E-E760E465D4AE}"/>
            </a:ext>
            <a:ext uri="{147F2762-F138-4A5C-976F-8EAC2B608ADB}">
              <a16:predDERef xmlns:a16="http://schemas.microsoft.com/office/drawing/2014/main" pred="{27237B45-D82B-481B-8C48-01000612C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0782300" y="48682275"/>
          <a:ext cx="9001125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307</xdr:row>
      <xdr:rowOff>0</xdr:rowOff>
    </xdr:from>
    <xdr:to>
      <xdr:col>26</xdr:col>
      <xdr:colOff>419100</xdr:colOff>
      <xdr:row>342</xdr:row>
      <xdr:rowOff>19050</xdr:rowOff>
    </xdr:to>
    <xdr:pic>
      <xdr:nvPicPr>
        <xdr:cNvPr id="21" name="">
          <a:extLst>
            <a:ext uri="{FF2B5EF4-FFF2-40B4-BE49-F238E27FC236}">
              <a16:creationId xmlns:a16="http://schemas.microsoft.com/office/drawing/2014/main" id="{52A0A2CC-B895-400B-9C21-FD9DAD1B8C6E}"/>
            </a:ext>
            <a:ext uri="{147F2762-F138-4A5C-976F-8EAC2B608ADB}">
              <a16:predDERef xmlns:a16="http://schemas.microsoft.com/office/drawing/2014/main" pred="{21BFC746-1CC1-4E3A-A380-4EBB64F22F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9410700" y="55559325"/>
          <a:ext cx="8648700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345</xdr:row>
      <xdr:rowOff>0</xdr:rowOff>
    </xdr:from>
    <xdr:to>
      <xdr:col>28</xdr:col>
      <xdr:colOff>457200</xdr:colOff>
      <xdr:row>374</xdr:row>
      <xdr:rowOff>57150</xdr:rowOff>
    </xdr:to>
    <xdr:pic>
      <xdr:nvPicPr>
        <xdr:cNvPr id="23" name="">
          <a:extLst>
            <a:ext uri="{FF2B5EF4-FFF2-40B4-BE49-F238E27FC236}">
              <a16:creationId xmlns:a16="http://schemas.microsoft.com/office/drawing/2014/main" id="{04C5980B-CD1E-4C98-AF0A-2E7E06653C97}"/>
            </a:ext>
            <a:ext uri="{147F2762-F138-4A5C-976F-8EAC2B608ADB}">
              <a16:predDERef xmlns:a16="http://schemas.microsoft.com/office/drawing/2014/main" pred="{03FB994F-F003-4766-B977-3C1DF38169A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9410700" y="62436375"/>
          <a:ext cx="10058400" cy="530542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383</xdr:row>
      <xdr:rowOff>0</xdr:rowOff>
    </xdr:from>
    <xdr:to>
      <xdr:col>12</xdr:col>
      <xdr:colOff>561975</xdr:colOff>
      <xdr:row>418</xdr:row>
      <xdr:rowOff>19050</xdr:rowOff>
    </xdr:to>
    <xdr:pic>
      <xdr:nvPicPr>
        <xdr:cNvPr id="25" name="">
          <a:extLst>
            <a:ext uri="{FF2B5EF4-FFF2-40B4-BE49-F238E27FC236}">
              <a16:creationId xmlns:a16="http://schemas.microsoft.com/office/drawing/2014/main" id="{F7E05EE4-D974-4665-9093-D219790F6563}"/>
            </a:ext>
            <a:ext uri="{147F2762-F138-4A5C-976F-8EAC2B608ADB}">
              <a16:predDERef xmlns:a16="http://schemas.microsoft.com/office/drawing/2014/main" pred="{04C5980B-CD1E-4C98-AF0A-2E7E06653C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69313425"/>
          <a:ext cx="8601075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383</xdr:row>
      <xdr:rowOff>0</xdr:rowOff>
    </xdr:from>
    <xdr:to>
      <xdr:col>26</xdr:col>
      <xdr:colOff>371475</xdr:colOff>
      <xdr:row>418</xdr:row>
      <xdr:rowOff>19050</xdr:rowOff>
    </xdr:to>
    <xdr:pic>
      <xdr:nvPicPr>
        <xdr:cNvPr id="27" name="">
          <a:extLst>
            <a:ext uri="{FF2B5EF4-FFF2-40B4-BE49-F238E27FC236}">
              <a16:creationId xmlns:a16="http://schemas.microsoft.com/office/drawing/2014/main" id="{66043C40-51C3-405C-8BF0-E5D11210F305}"/>
            </a:ext>
            <a:ext uri="{147F2762-F138-4A5C-976F-8EAC2B608ADB}">
              <a16:predDERef xmlns:a16="http://schemas.microsoft.com/office/drawing/2014/main" pred="{F7E05EE4-D974-4665-9093-D219790F65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9410700" y="69313425"/>
          <a:ext cx="8601075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421</xdr:row>
      <xdr:rowOff>0</xdr:rowOff>
    </xdr:from>
    <xdr:to>
      <xdr:col>26</xdr:col>
      <xdr:colOff>371475</xdr:colOff>
      <xdr:row>456</xdr:row>
      <xdr:rowOff>19050</xdr:rowOff>
    </xdr:to>
    <xdr:pic>
      <xdr:nvPicPr>
        <xdr:cNvPr id="26" name="">
          <a:extLst>
            <a:ext uri="{FF2B5EF4-FFF2-40B4-BE49-F238E27FC236}">
              <a16:creationId xmlns:a16="http://schemas.microsoft.com/office/drawing/2014/main" id="{6DF87AD6-AF1D-426B-891B-4A5A4C0A5889}"/>
            </a:ext>
            <a:ext uri="{147F2762-F138-4A5C-976F-8EAC2B608ADB}">
              <a16:predDERef xmlns:a16="http://schemas.microsoft.com/office/drawing/2014/main" pred="{D1BFAC3D-865F-4F99-8312-15DDF5E42A9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9410700" y="76190475"/>
          <a:ext cx="86010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459</xdr:row>
      <xdr:rowOff>0</xdr:rowOff>
    </xdr:from>
    <xdr:to>
      <xdr:col>13</xdr:col>
      <xdr:colOff>323850</xdr:colOff>
      <xdr:row>494</xdr:row>
      <xdr:rowOff>19050</xdr:rowOff>
    </xdr:to>
    <xdr:pic>
      <xdr:nvPicPr>
        <xdr:cNvPr id="29" name="">
          <a:extLst>
            <a:ext uri="{FF2B5EF4-FFF2-40B4-BE49-F238E27FC236}">
              <a16:creationId xmlns:a16="http://schemas.microsoft.com/office/drawing/2014/main" id="{335DCE78-FDF2-48DD-889B-E0D4FCB09919}"/>
            </a:ext>
            <a:ext uri="{147F2762-F138-4A5C-976F-8EAC2B608ADB}">
              <a16:predDERef xmlns:a16="http://schemas.microsoft.com/office/drawing/2014/main" pred="{6DF87AD6-AF1D-426B-891B-4A5A4C0A58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83067525"/>
          <a:ext cx="9048750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459</xdr:row>
      <xdr:rowOff>0</xdr:rowOff>
    </xdr:from>
    <xdr:to>
      <xdr:col>27</xdr:col>
      <xdr:colOff>133350</xdr:colOff>
      <xdr:row>495</xdr:row>
      <xdr:rowOff>57150</xdr:rowOff>
    </xdr:to>
    <xdr:pic>
      <xdr:nvPicPr>
        <xdr:cNvPr id="31" name="">
          <a:extLst>
            <a:ext uri="{FF2B5EF4-FFF2-40B4-BE49-F238E27FC236}">
              <a16:creationId xmlns:a16="http://schemas.microsoft.com/office/drawing/2014/main" id="{31307F51-23B3-4F37-91D8-B808B5069A15}"/>
            </a:ext>
            <a:ext uri="{147F2762-F138-4A5C-976F-8EAC2B608ADB}">
              <a16:predDERef xmlns:a16="http://schemas.microsoft.com/office/drawing/2014/main" pred="{335DCE78-FDF2-48DD-889B-E0D4FCB09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410700" y="83067525"/>
          <a:ext cx="9048750" cy="65722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116</xdr:row>
      <xdr:rowOff>0</xdr:rowOff>
    </xdr:from>
    <xdr:to>
      <xdr:col>13</xdr:col>
      <xdr:colOff>266700</xdr:colOff>
      <xdr:row>151</xdr:row>
      <xdr:rowOff>133350</xdr:rowOff>
    </xdr:to>
    <xdr:pic>
      <xdr:nvPicPr>
        <xdr:cNvPr id="33" name="">
          <a:extLst>
            <a:ext uri="{FF2B5EF4-FFF2-40B4-BE49-F238E27FC236}">
              <a16:creationId xmlns:a16="http://schemas.microsoft.com/office/drawing/2014/main" id="{5CA2ECD4-84C9-4ACA-B8A0-DDBB7BA83177}"/>
            </a:ext>
            <a:ext uri="{147F2762-F138-4A5C-976F-8EAC2B608ADB}">
              <a16:predDERef xmlns:a16="http://schemas.microsoft.com/office/drawing/2014/main" pred="{31307F51-23B3-4F37-91D8-B808B5069A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20993100"/>
          <a:ext cx="8991600" cy="6467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193</xdr:row>
      <xdr:rowOff>0</xdr:rowOff>
    </xdr:from>
    <xdr:to>
      <xdr:col>13</xdr:col>
      <xdr:colOff>266700</xdr:colOff>
      <xdr:row>228</xdr:row>
      <xdr:rowOff>19050</xdr:rowOff>
    </xdr:to>
    <xdr:pic>
      <xdr:nvPicPr>
        <xdr:cNvPr id="35" name="">
          <a:extLst>
            <a:ext uri="{FF2B5EF4-FFF2-40B4-BE49-F238E27FC236}">
              <a16:creationId xmlns:a16="http://schemas.microsoft.com/office/drawing/2014/main" id="{3B082646-7A33-4557-B544-79ED91B65E5E}"/>
            </a:ext>
            <a:ext uri="{147F2762-F138-4A5C-976F-8EAC2B608ADB}">
              <a16:predDERef xmlns:a16="http://schemas.microsoft.com/office/drawing/2014/main" pred="{5CA2ECD4-84C9-4ACA-B8A0-DDBB7BA831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34928175"/>
          <a:ext cx="899160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231</xdr:row>
      <xdr:rowOff>9525</xdr:rowOff>
    </xdr:from>
    <xdr:to>
      <xdr:col>13</xdr:col>
      <xdr:colOff>266700</xdr:colOff>
      <xdr:row>266</xdr:row>
      <xdr:rowOff>142875</xdr:rowOff>
    </xdr:to>
    <xdr:pic>
      <xdr:nvPicPr>
        <xdr:cNvPr id="9" name="">
          <a:extLst>
            <a:ext uri="{FF2B5EF4-FFF2-40B4-BE49-F238E27FC236}">
              <a16:creationId xmlns:a16="http://schemas.microsoft.com/office/drawing/2014/main" id="{0E469DA6-3FE1-4EB9-9FF5-1B95212A3EF5}"/>
            </a:ext>
            <a:ext uri="{147F2762-F138-4A5C-976F-8EAC2B608ADB}">
              <a16:predDERef xmlns:a16="http://schemas.microsoft.com/office/drawing/2014/main" pred="{3B082646-7A33-4557-B544-79ED91B65E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0" y="41814750"/>
          <a:ext cx="8991600" cy="64674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269</xdr:row>
      <xdr:rowOff>0</xdr:rowOff>
    </xdr:from>
    <xdr:to>
      <xdr:col>14</xdr:col>
      <xdr:colOff>647700</xdr:colOff>
      <xdr:row>295</xdr:row>
      <xdr:rowOff>95250</xdr:rowOff>
    </xdr:to>
    <xdr:pic>
      <xdr:nvPicPr>
        <xdr:cNvPr id="13" name="">
          <a:extLst>
            <a:ext uri="{FF2B5EF4-FFF2-40B4-BE49-F238E27FC236}">
              <a16:creationId xmlns:a16="http://schemas.microsoft.com/office/drawing/2014/main" id="{E0A935E7-4F9E-436A-A340-37CEA3DB5342}"/>
            </a:ext>
            <a:ext uri="{147F2762-F138-4A5C-976F-8EAC2B608ADB}">
              <a16:predDERef xmlns:a16="http://schemas.microsoft.com/office/drawing/2014/main" pred="{0E469DA6-3FE1-4EB9-9FF5-1B95212A3E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0" y="48682275"/>
          <a:ext cx="10058400" cy="48006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307</xdr:row>
      <xdr:rowOff>0</xdr:rowOff>
    </xdr:from>
    <xdr:to>
      <xdr:col>12</xdr:col>
      <xdr:colOff>609600</xdr:colOff>
      <xdr:row>342</xdr:row>
      <xdr:rowOff>19050</xdr:rowOff>
    </xdr:to>
    <xdr:pic>
      <xdr:nvPicPr>
        <xdr:cNvPr id="28" name="">
          <a:extLst>
            <a:ext uri="{FF2B5EF4-FFF2-40B4-BE49-F238E27FC236}">
              <a16:creationId xmlns:a16="http://schemas.microsoft.com/office/drawing/2014/main" id="{8183FAE4-B46A-4100-BC93-3764F368D87D}"/>
            </a:ext>
            <a:ext uri="{147F2762-F138-4A5C-976F-8EAC2B608ADB}">
              <a16:predDERef xmlns:a16="http://schemas.microsoft.com/office/drawing/2014/main" pred="{E0A935E7-4F9E-436A-A340-37CEA3DB53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0" y="55559325"/>
          <a:ext cx="864870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345</xdr:row>
      <xdr:rowOff>0</xdr:rowOff>
    </xdr:from>
    <xdr:to>
      <xdr:col>12</xdr:col>
      <xdr:colOff>609600</xdr:colOff>
      <xdr:row>380</xdr:row>
      <xdr:rowOff>19050</xdr:rowOff>
    </xdr:to>
    <xdr:pic>
      <xdr:nvPicPr>
        <xdr:cNvPr id="34" name="">
          <a:extLst>
            <a:ext uri="{FF2B5EF4-FFF2-40B4-BE49-F238E27FC236}">
              <a16:creationId xmlns:a16="http://schemas.microsoft.com/office/drawing/2014/main" id="{B37EE152-9B5D-42A4-8889-73A31E438842}"/>
            </a:ext>
            <a:ext uri="{147F2762-F138-4A5C-976F-8EAC2B608ADB}">
              <a16:predDERef xmlns:a16="http://schemas.microsoft.com/office/drawing/2014/main" pred="{8183FAE4-B46A-4100-BC93-3764F368D8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0" y="62436375"/>
          <a:ext cx="864870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421</xdr:row>
      <xdr:rowOff>0</xdr:rowOff>
    </xdr:from>
    <xdr:to>
      <xdr:col>12</xdr:col>
      <xdr:colOff>561975</xdr:colOff>
      <xdr:row>456</xdr:row>
      <xdr:rowOff>19050</xdr:rowOff>
    </xdr:to>
    <xdr:pic>
      <xdr:nvPicPr>
        <xdr:cNvPr id="37" name="">
          <a:extLst>
            <a:ext uri="{FF2B5EF4-FFF2-40B4-BE49-F238E27FC236}">
              <a16:creationId xmlns:a16="http://schemas.microsoft.com/office/drawing/2014/main" id="{A4DC8F29-872C-4FBC-8949-4AD29317921A}"/>
            </a:ext>
            <a:ext uri="{147F2762-F138-4A5C-976F-8EAC2B608ADB}">
              <a16:predDERef xmlns:a16="http://schemas.microsoft.com/office/drawing/2014/main" pred="{B37EE152-9B5D-42A4-8889-73A31E43884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0" y="76190475"/>
          <a:ext cx="8601075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498</xdr:row>
      <xdr:rowOff>0</xdr:rowOff>
    </xdr:from>
    <xdr:to>
      <xdr:col>13</xdr:col>
      <xdr:colOff>323850</xdr:colOff>
      <xdr:row>533</xdr:row>
      <xdr:rowOff>19050</xdr:rowOff>
    </xdr:to>
    <xdr:pic>
      <xdr:nvPicPr>
        <xdr:cNvPr id="39" name="">
          <a:extLst>
            <a:ext uri="{FF2B5EF4-FFF2-40B4-BE49-F238E27FC236}">
              <a16:creationId xmlns:a16="http://schemas.microsoft.com/office/drawing/2014/main" id="{100A8ECC-8025-47D1-9CE6-739ACF152003}"/>
            </a:ext>
            <a:ext uri="{147F2762-F138-4A5C-976F-8EAC2B608ADB}">
              <a16:predDERef xmlns:a16="http://schemas.microsoft.com/office/drawing/2014/main" pred="{A4DC8F29-872C-4FBC-8949-4AD29317921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0" y="90125550"/>
          <a:ext cx="9048750" cy="635317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498</xdr:row>
      <xdr:rowOff>0</xdr:rowOff>
    </xdr:from>
    <xdr:to>
      <xdr:col>27</xdr:col>
      <xdr:colOff>133350</xdr:colOff>
      <xdr:row>533</xdr:row>
      <xdr:rowOff>19050</xdr:rowOff>
    </xdr:to>
    <xdr:pic>
      <xdr:nvPicPr>
        <xdr:cNvPr id="41" name="">
          <a:extLst>
            <a:ext uri="{FF2B5EF4-FFF2-40B4-BE49-F238E27FC236}">
              <a16:creationId xmlns:a16="http://schemas.microsoft.com/office/drawing/2014/main" id="{024BB6BA-3D4E-4469-9E6E-EF45292751E4}"/>
            </a:ext>
            <a:ext uri="{147F2762-F138-4A5C-976F-8EAC2B608ADB}">
              <a16:predDERef xmlns:a16="http://schemas.microsoft.com/office/drawing/2014/main" pred="{100A8ECC-8025-47D1-9CE6-739ACF15200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9410700" y="90125550"/>
          <a:ext cx="9048750" cy="6353175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154</xdr:row>
      <xdr:rowOff>0</xdr:rowOff>
    </xdr:from>
    <xdr:to>
      <xdr:col>13</xdr:col>
      <xdr:colOff>323850</xdr:colOff>
      <xdr:row>190</xdr:row>
      <xdr:rowOff>85725</xdr:rowOff>
    </xdr:to>
    <xdr:pic>
      <xdr:nvPicPr>
        <xdr:cNvPr id="43" name="">
          <a:extLst>
            <a:ext uri="{FF2B5EF4-FFF2-40B4-BE49-F238E27FC236}">
              <a16:creationId xmlns:a16="http://schemas.microsoft.com/office/drawing/2014/main" id="{D2C2A3BA-E089-4A0A-A06A-2C1CE6FC9DA6}"/>
            </a:ext>
            <a:ext uri="{147F2762-F138-4A5C-976F-8EAC2B608ADB}">
              <a16:predDERef xmlns:a16="http://schemas.microsoft.com/office/drawing/2014/main" pred="{024BB6BA-3D4E-4469-9E6E-EF45292751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0" y="27870150"/>
          <a:ext cx="9048750" cy="660082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5"/>
  <sheetData>
    <row r="2" spans="1:2">
      <c r="A2" t="s">
        <v>0</v>
      </c>
    </row>
    <row r="3" spans="1:2">
      <c r="A3">
        <v>100000</v>
      </c>
    </row>
    <row r="5" spans="1:2">
      <c r="A5" t="s">
        <v>1</v>
      </c>
    </row>
    <row r="6" spans="1:2">
      <c r="A6" t="s">
        <v>2</v>
      </c>
      <c r="B6">
        <v>90</v>
      </c>
    </row>
    <row r="7" spans="1:2">
      <c r="A7" t="s">
        <v>3</v>
      </c>
      <c r="B7">
        <v>90</v>
      </c>
    </row>
    <row r="8" spans="1:2">
      <c r="A8" t="s">
        <v>4</v>
      </c>
      <c r="B8">
        <v>110</v>
      </c>
    </row>
    <row r="9" spans="1:2">
      <c r="A9" t="s">
        <v>5</v>
      </c>
      <c r="B9">
        <v>120</v>
      </c>
    </row>
    <row r="10" spans="1:2">
      <c r="A10" t="s">
        <v>6</v>
      </c>
      <c r="B10">
        <v>150</v>
      </c>
    </row>
    <row r="11" spans="1:2">
      <c r="A11" t="s">
        <v>7</v>
      </c>
      <c r="B11">
        <v>100</v>
      </c>
    </row>
    <row r="12" spans="1:2">
      <c r="A12" t="s">
        <v>8</v>
      </c>
      <c r="B12">
        <v>80</v>
      </c>
    </row>
    <row r="13" spans="1:2">
      <c r="A13" t="s">
        <v>9</v>
      </c>
      <c r="B13">
        <v>120</v>
      </c>
    </row>
  </sheetData>
  <phoneticPr fontId="2"/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5"/>
  <cols>
    <col min="1" max="1" width="2.875" customWidth="1"/>
    <col min="2" max="18" width="6.625" customWidth="1"/>
    <col min="22" max="22" width="10.875" style="16" bestFit="1" customWidth="1"/>
  </cols>
  <sheetData>
    <row r="2" spans="2:21" ht="15">
      <c r="B2" s="64" t="s">
        <v>10</v>
      </c>
      <c r="C2" s="64"/>
      <c r="D2" s="67"/>
      <c r="E2" s="67"/>
      <c r="F2" s="64" t="s">
        <v>12</v>
      </c>
      <c r="G2" s="64"/>
      <c r="H2" s="67" t="s">
        <v>193</v>
      </c>
      <c r="I2" s="67"/>
      <c r="J2" s="64" t="s">
        <v>14</v>
      </c>
      <c r="K2" s="64"/>
      <c r="L2" s="69">
        <f>C9</f>
        <v>1000000</v>
      </c>
      <c r="M2" s="67"/>
      <c r="N2" s="64" t="s">
        <v>15</v>
      </c>
      <c r="O2" s="64"/>
      <c r="P2" s="69" t="e">
        <f>C108+R108</f>
        <v>#VALUE!</v>
      </c>
      <c r="Q2" s="67"/>
      <c r="R2" s="1"/>
      <c r="S2" s="1"/>
      <c r="T2" s="1"/>
    </row>
    <row r="3" spans="2:21" ht="57" customHeight="1">
      <c r="B3" s="64" t="s">
        <v>16</v>
      </c>
      <c r="C3" s="64"/>
      <c r="D3" s="76" t="s">
        <v>194</v>
      </c>
      <c r="E3" s="76"/>
      <c r="F3" s="76"/>
      <c r="G3" s="76"/>
      <c r="H3" s="76"/>
      <c r="I3" s="76"/>
      <c r="J3" s="64" t="s">
        <v>18</v>
      </c>
      <c r="K3" s="64"/>
      <c r="L3" s="76" t="s">
        <v>195</v>
      </c>
      <c r="M3" s="77"/>
      <c r="N3" s="77"/>
      <c r="O3" s="77"/>
      <c r="P3" s="77"/>
      <c r="Q3" s="77"/>
      <c r="R3" s="1"/>
      <c r="S3" s="1"/>
    </row>
    <row r="4" spans="2:21" ht="15">
      <c r="B4" s="64" t="s">
        <v>20</v>
      </c>
      <c r="C4" s="64"/>
      <c r="D4" s="65">
        <f>SUM($R$9:$S$993)</f>
        <v>153684.21052631587</v>
      </c>
      <c r="E4" s="65"/>
      <c r="F4" s="64" t="s">
        <v>21</v>
      </c>
      <c r="G4" s="64"/>
      <c r="H4" s="66">
        <f>SUM($T$9:$U$108)</f>
        <v>292.00000000000017</v>
      </c>
      <c r="I4" s="67"/>
      <c r="J4" s="68" t="s">
        <v>196</v>
      </c>
      <c r="K4" s="68"/>
      <c r="L4" s="69">
        <f>MAX($C$9:$D$990)-C9</f>
        <v>153684.21052631596</v>
      </c>
      <c r="M4" s="69"/>
      <c r="N4" s="68" t="s">
        <v>197</v>
      </c>
      <c r="O4" s="68"/>
      <c r="P4" s="65">
        <f>MIN($C$9:$D$990)-C9</f>
        <v>0</v>
      </c>
      <c r="Q4" s="65"/>
      <c r="R4" s="1"/>
      <c r="S4" s="1"/>
      <c r="T4" s="1"/>
    </row>
    <row r="5" spans="2:21" ht="15">
      <c r="B5" s="35" t="s">
        <v>24</v>
      </c>
      <c r="C5" s="33">
        <f>COUNTIF($R$9:$R$990,"&gt;0")</f>
        <v>1</v>
      </c>
      <c r="D5" s="32" t="s">
        <v>25</v>
      </c>
      <c r="E5" s="12">
        <f>COUNTIF($R$9:$R$990,"&lt;0")</f>
        <v>0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1</v>
      </c>
      <c r="J5" s="71" t="s">
        <v>28</v>
      </c>
      <c r="K5" s="64"/>
      <c r="L5" s="72"/>
      <c r="M5" s="73"/>
      <c r="N5" s="14" t="s">
        <v>29</v>
      </c>
      <c r="O5" s="6"/>
      <c r="P5" s="72"/>
      <c r="Q5" s="73"/>
      <c r="R5" s="1"/>
      <c r="S5" s="1"/>
      <c r="T5" s="1"/>
    </row>
    <row r="6" spans="2:21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7"/>
      <c r="N6" s="9"/>
      <c r="O6" s="9"/>
      <c r="P6" s="7"/>
      <c r="Q6" s="36"/>
      <c r="R6" s="1"/>
      <c r="S6" s="1"/>
      <c r="T6" s="1"/>
    </row>
    <row r="7" spans="2:21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34</v>
      </c>
      <c r="K7" s="54"/>
      <c r="L7" s="55"/>
      <c r="M7" s="56" t="s">
        <v>35</v>
      </c>
      <c r="N7" s="57" t="s">
        <v>36</v>
      </c>
      <c r="O7" s="58"/>
      <c r="P7" s="58"/>
      <c r="Q7" s="59"/>
      <c r="R7" s="60" t="s">
        <v>37</v>
      </c>
      <c r="S7" s="60"/>
      <c r="T7" s="60"/>
      <c r="U7" s="60"/>
    </row>
    <row r="8" spans="2:21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1" t="s">
        <v>41</v>
      </c>
      <c r="I8" s="52"/>
      <c r="J8" s="2" t="s">
        <v>42</v>
      </c>
      <c r="K8" s="62" t="s">
        <v>43</v>
      </c>
      <c r="L8" s="55"/>
      <c r="M8" s="56"/>
      <c r="N8" s="3" t="s">
        <v>38</v>
      </c>
      <c r="O8" s="3" t="s">
        <v>39</v>
      </c>
      <c r="P8" s="63" t="s">
        <v>41</v>
      </c>
      <c r="Q8" s="59"/>
      <c r="R8" s="60" t="s">
        <v>44</v>
      </c>
      <c r="S8" s="60"/>
      <c r="T8" s="60" t="s">
        <v>42</v>
      </c>
      <c r="U8" s="60"/>
    </row>
    <row r="9" spans="2:21" ht="15">
      <c r="B9" s="37">
        <v>1</v>
      </c>
      <c r="C9" s="38">
        <v>1000000</v>
      </c>
      <c r="D9" s="38"/>
      <c r="E9" s="37">
        <v>2001</v>
      </c>
      <c r="F9" s="5">
        <v>42111</v>
      </c>
      <c r="G9" s="37" t="s">
        <v>47</v>
      </c>
      <c r="H9" s="39">
        <v>105.33</v>
      </c>
      <c r="I9" s="39"/>
      <c r="J9" s="37">
        <v>57</v>
      </c>
      <c r="K9" s="38">
        <f t="shared" ref="K9:K72" si="0">IF(F9="","",C9*0.03)</f>
        <v>30000</v>
      </c>
      <c r="L9" s="38"/>
      <c r="M9" s="4">
        <f>IF(J9="","",(K9/J9)/1000)</f>
        <v>0.52631578947368418</v>
      </c>
      <c r="N9" s="37">
        <v>2001</v>
      </c>
      <c r="O9" s="5">
        <v>42111</v>
      </c>
      <c r="P9" s="39">
        <v>108.25</v>
      </c>
      <c r="Q9" s="39"/>
      <c r="R9" s="42">
        <f>IF(O9="","",(IF(G9="売",H9-P9,P9-H9))*M9*100000)</f>
        <v>153684.21052631587</v>
      </c>
      <c r="S9" s="42"/>
      <c r="T9" s="43">
        <f>IF(O9="","",IF(R9&lt;0,J9*(-1),IF(G9="買",(P9-H9)*100,(H9-P9)*100)))</f>
        <v>292.00000000000017</v>
      </c>
      <c r="U9" s="43"/>
    </row>
    <row r="10" spans="2:21" ht="15">
      <c r="B10" s="37">
        <v>2</v>
      </c>
      <c r="C10" s="38">
        <f t="shared" ref="C10:C73" si="1">IF(R9="","",C9+R9)</f>
        <v>1153684.210526316</v>
      </c>
      <c r="D10" s="38"/>
      <c r="E10" s="37"/>
      <c r="F10" s="5"/>
      <c r="G10" s="37" t="s">
        <v>47</v>
      </c>
      <c r="H10" s="39"/>
      <c r="I10" s="39"/>
      <c r="J10" s="37"/>
      <c r="K10" s="38" t="str">
        <f t="shared" si="0"/>
        <v/>
      </c>
      <c r="L10" s="38"/>
      <c r="M10" s="4" t="str">
        <f t="shared" ref="M10:M73" si="2">IF(J10="","",(K10/J10)/1000)</f>
        <v/>
      </c>
      <c r="N10" s="37"/>
      <c r="O10" s="5"/>
      <c r="P10" s="39"/>
      <c r="Q10" s="39"/>
      <c r="R10" s="42" t="str">
        <f t="shared" ref="R10:R73" si="3">IF(O10="","",(IF(G10="売",H10-P10,P10-H10))*M10*100000)</f>
        <v/>
      </c>
      <c r="S10" s="42"/>
      <c r="T10" s="43" t="str">
        <f t="shared" ref="T10:T73" si="4">IF(O10="","",IF(R10&lt;0,J10*(-1),IF(G10="買",(P10-H10)*100,(H10-P10)*100)))</f>
        <v/>
      </c>
      <c r="U10" s="43"/>
    </row>
    <row r="11" spans="2:21" ht="15">
      <c r="B11" s="37">
        <v>3</v>
      </c>
      <c r="C11" s="38" t="str">
        <f t="shared" si="1"/>
        <v/>
      </c>
      <c r="D11" s="38"/>
      <c r="E11" s="37"/>
      <c r="F11" s="5"/>
      <c r="G11" s="37" t="s">
        <v>47</v>
      </c>
      <c r="H11" s="39"/>
      <c r="I11" s="39"/>
      <c r="J11" s="37"/>
      <c r="K11" s="38" t="str">
        <f t="shared" si="0"/>
        <v/>
      </c>
      <c r="L11" s="38"/>
      <c r="M11" s="4" t="str">
        <f t="shared" si="2"/>
        <v/>
      </c>
      <c r="N11" s="37"/>
      <c r="O11" s="5"/>
      <c r="P11" s="39"/>
      <c r="Q11" s="39"/>
      <c r="R11" s="42" t="str">
        <f t="shared" si="3"/>
        <v/>
      </c>
      <c r="S11" s="42"/>
      <c r="T11" s="43" t="str">
        <f t="shared" si="4"/>
        <v/>
      </c>
      <c r="U11" s="43"/>
    </row>
    <row r="12" spans="2:21" ht="15">
      <c r="B12" s="37">
        <v>4</v>
      </c>
      <c r="C12" s="38" t="str">
        <f t="shared" si="1"/>
        <v/>
      </c>
      <c r="D12" s="38"/>
      <c r="E12" s="37"/>
      <c r="F12" s="5"/>
      <c r="G12" s="37" t="s">
        <v>46</v>
      </c>
      <c r="H12" s="39"/>
      <c r="I12" s="39"/>
      <c r="J12" s="37"/>
      <c r="K12" s="38" t="str">
        <f t="shared" si="0"/>
        <v/>
      </c>
      <c r="L12" s="38"/>
      <c r="M12" s="4" t="str">
        <f t="shared" si="2"/>
        <v/>
      </c>
      <c r="N12" s="37"/>
      <c r="O12" s="5"/>
      <c r="P12" s="39"/>
      <c r="Q12" s="39"/>
      <c r="R12" s="42" t="str">
        <f t="shared" si="3"/>
        <v/>
      </c>
      <c r="S12" s="42"/>
      <c r="T12" s="43" t="str">
        <f t="shared" si="4"/>
        <v/>
      </c>
      <c r="U12" s="43"/>
    </row>
    <row r="13" spans="2:21" ht="15">
      <c r="B13" s="37">
        <v>5</v>
      </c>
      <c r="C13" s="38" t="str">
        <f t="shared" si="1"/>
        <v/>
      </c>
      <c r="D13" s="38"/>
      <c r="E13" s="37"/>
      <c r="F13" s="5"/>
      <c r="G13" s="37" t="s">
        <v>46</v>
      </c>
      <c r="H13" s="39"/>
      <c r="I13" s="39"/>
      <c r="J13" s="37"/>
      <c r="K13" s="38" t="str">
        <f t="shared" si="0"/>
        <v/>
      </c>
      <c r="L13" s="38"/>
      <c r="M13" s="4" t="str">
        <f t="shared" si="2"/>
        <v/>
      </c>
      <c r="N13" s="37"/>
      <c r="O13" s="5"/>
      <c r="P13" s="39"/>
      <c r="Q13" s="39"/>
      <c r="R13" s="42" t="str">
        <f t="shared" si="3"/>
        <v/>
      </c>
      <c r="S13" s="42"/>
      <c r="T13" s="43" t="str">
        <f t="shared" si="4"/>
        <v/>
      </c>
      <c r="U13" s="43"/>
    </row>
    <row r="14" spans="2:21" ht="15">
      <c r="B14" s="37">
        <v>6</v>
      </c>
      <c r="C14" s="38" t="str">
        <f t="shared" si="1"/>
        <v/>
      </c>
      <c r="D14" s="38"/>
      <c r="E14" s="37"/>
      <c r="F14" s="5"/>
      <c r="G14" s="37" t="s">
        <v>47</v>
      </c>
      <c r="H14" s="39"/>
      <c r="I14" s="39"/>
      <c r="J14" s="37"/>
      <c r="K14" s="38" t="str">
        <f t="shared" si="0"/>
        <v/>
      </c>
      <c r="L14" s="38"/>
      <c r="M14" s="4" t="str">
        <f t="shared" si="2"/>
        <v/>
      </c>
      <c r="N14" s="37"/>
      <c r="O14" s="5"/>
      <c r="P14" s="39"/>
      <c r="Q14" s="39"/>
      <c r="R14" s="42" t="str">
        <f t="shared" si="3"/>
        <v/>
      </c>
      <c r="S14" s="42"/>
      <c r="T14" s="43" t="str">
        <f t="shared" si="4"/>
        <v/>
      </c>
      <c r="U14" s="43"/>
    </row>
    <row r="15" spans="2:21" ht="15">
      <c r="B15" s="37">
        <v>7</v>
      </c>
      <c r="C15" s="38" t="str">
        <f t="shared" si="1"/>
        <v/>
      </c>
      <c r="D15" s="38"/>
      <c r="E15" s="37"/>
      <c r="F15" s="5"/>
      <c r="G15" s="37" t="s">
        <v>47</v>
      </c>
      <c r="H15" s="39"/>
      <c r="I15" s="39"/>
      <c r="J15" s="37"/>
      <c r="K15" s="38" t="str">
        <f t="shared" si="0"/>
        <v/>
      </c>
      <c r="L15" s="38"/>
      <c r="M15" s="4" t="str">
        <f t="shared" si="2"/>
        <v/>
      </c>
      <c r="N15" s="37"/>
      <c r="O15" s="5"/>
      <c r="P15" s="39"/>
      <c r="Q15" s="39"/>
      <c r="R15" s="42" t="str">
        <f t="shared" si="3"/>
        <v/>
      </c>
      <c r="S15" s="42"/>
      <c r="T15" s="43" t="str">
        <f t="shared" si="4"/>
        <v/>
      </c>
      <c r="U15" s="43"/>
    </row>
    <row r="16" spans="2:21" ht="15">
      <c r="B16" s="37">
        <v>8</v>
      </c>
      <c r="C16" s="38" t="str">
        <f t="shared" si="1"/>
        <v/>
      </c>
      <c r="D16" s="38"/>
      <c r="E16" s="37"/>
      <c r="F16" s="5"/>
      <c r="G16" s="37" t="s">
        <v>47</v>
      </c>
      <c r="H16" s="39"/>
      <c r="I16" s="39"/>
      <c r="J16" s="37"/>
      <c r="K16" s="38" t="str">
        <f t="shared" si="0"/>
        <v/>
      </c>
      <c r="L16" s="38"/>
      <c r="M16" s="4" t="str">
        <f t="shared" si="2"/>
        <v/>
      </c>
      <c r="N16" s="37"/>
      <c r="O16" s="5"/>
      <c r="P16" s="39"/>
      <c r="Q16" s="39"/>
      <c r="R16" s="42" t="str">
        <f t="shared" si="3"/>
        <v/>
      </c>
      <c r="S16" s="42"/>
      <c r="T16" s="43" t="str">
        <f t="shared" si="4"/>
        <v/>
      </c>
      <c r="U16" s="43"/>
    </row>
    <row r="17" spans="2:21" ht="15">
      <c r="B17" s="37">
        <v>9</v>
      </c>
      <c r="C17" s="38" t="str">
        <f t="shared" si="1"/>
        <v/>
      </c>
      <c r="D17" s="38"/>
      <c r="E17" s="37"/>
      <c r="F17" s="5"/>
      <c r="G17" s="37" t="s">
        <v>47</v>
      </c>
      <c r="H17" s="39"/>
      <c r="I17" s="39"/>
      <c r="J17" s="37"/>
      <c r="K17" s="38" t="str">
        <f t="shared" si="0"/>
        <v/>
      </c>
      <c r="L17" s="38"/>
      <c r="M17" s="4" t="str">
        <f t="shared" si="2"/>
        <v/>
      </c>
      <c r="N17" s="37"/>
      <c r="O17" s="5"/>
      <c r="P17" s="39"/>
      <c r="Q17" s="39"/>
      <c r="R17" s="42" t="str">
        <f t="shared" si="3"/>
        <v/>
      </c>
      <c r="S17" s="42"/>
      <c r="T17" s="43" t="str">
        <f t="shared" si="4"/>
        <v/>
      </c>
      <c r="U17" s="43"/>
    </row>
    <row r="18" spans="2:21" ht="15">
      <c r="B18" s="37">
        <v>10</v>
      </c>
      <c r="C18" s="38" t="str">
        <f t="shared" si="1"/>
        <v/>
      </c>
      <c r="D18" s="38"/>
      <c r="E18" s="37"/>
      <c r="F18" s="5"/>
      <c r="G18" s="37" t="s">
        <v>47</v>
      </c>
      <c r="H18" s="39"/>
      <c r="I18" s="39"/>
      <c r="J18" s="37"/>
      <c r="K18" s="38" t="str">
        <f t="shared" si="0"/>
        <v/>
      </c>
      <c r="L18" s="38"/>
      <c r="M18" s="4" t="str">
        <f t="shared" si="2"/>
        <v/>
      </c>
      <c r="N18" s="37"/>
      <c r="O18" s="5"/>
      <c r="P18" s="39"/>
      <c r="Q18" s="39"/>
      <c r="R18" s="42" t="str">
        <f t="shared" si="3"/>
        <v/>
      </c>
      <c r="S18" s="42"/>
      <c r="T18" s="43" t="str">
        <f t="shared" si="4"/>
        <v/>
      </c>
      <c r="U18" s="43"/>
    </row>
    <row r="19" spans="2:21" ht="15">
      <c r="B19" s="37">
        <v>11</v>
      </c>
      <c r="C19" s="38" t="str">
        <f t="shared" si="1"/>
        <v/>
      </c>
      <c r="D19" s="38"/>
      <c r="E19" s="37"/>
      <c r="F19" s="5"/>
      <c r="G19" s="37" t="s">
        <v>47</v>
      </c>
      <c r="H19" s="39"/>
      <c r="I19" s="39"/>
      <c r="J19" s="37"/>
      <c r="K19" s="38" t="str">
        <f t="shared" si="0"/>
        <v/>
      </c>
      <c r="L19" s="38"/>
      <c r="M19" s="4" t="str">
        <f t="shared" si="2"/>
        <v/>
      </c>
      <c r="N19" s="37"/>
      <c r="O19" s="5"/>
      <c r="P19" s="39"/>
      <c r="Q19" s="39"/>
      <c r="R19" s="42" t="str">
        <f t="shared" si="3"/>
        <v/>
      </c>
      <c r="S19" s="42"/>
      <c r="T19" s="43" t="str">
        <f t="shared" si="4"/>
        <v/>
      </c>
      <c r="U19" s="43"/>
    </row>
    <row r="20" spans="2:21" ht="15">
      <c r="B20" s="37">
        <v>12</v>
      </c>
      <c r="C20" s="38" t="str">
        <f t="shared" si="1"/>
        <v/>
      </c>
      <c r="D20" s="38"/>
      <c r="E20" s="37"/>
      <c r="F20" s="5"/>
      <c r="G20" s="37" t="s">
        <v>47</v>
      </c>
      <c r="H20" s="39"/>
      <c r="I20" s="39"/>
      <c r="J20" s="37"/>
      <c r="K20" s="38" t="str">
        <f t="shared" si="0"/>
        <v/>
      </c>
      <c r="L20" s="38"/>
      <c r="M20" s="4" t="str">
        <f t="shared" si="2"/>
        <v/>
      </c>
      <c r="N20" s="37"/>
      <c r="O20" s="5"/>
      <c r="P20" s="39"/>
      <c r="Q20" s="39"/>
      <c r="R20" s="42" t="str">
        <f t="shared" si="3"/>
        <v/>
      </c>
      <c r="S20" s="42"/>
      <c r="T20" s="43" t="str">
        <f t="shared" si="4"/>
        <v/>
      </c>
      <c r="U20" s="43"/>
    </row>
    <row r="21" spans="2:21" ht="15">
      <c r="B21" s="37">
        <v>13</v>
      </c>
      <c r="C21" s="38" t="str">
        <f t="shared" si="1"/>
        <v/>
      </c>
      <c r="D21" s="38"/>
      <c r="E21" s="37"/>
      <c r="F21" s="5"/>
      <c r="G21" s="37" t="s">
        <v>47</v>
      </c>
      <c r="H21" s="39"/>
      <c r="I21" s="39"/>
      <c r="J21" s="37"/>
      <c r="K21" s="38" t="str">
        <f t="shared" si="0"/>
        <v/>
      </c>
      <c r="L21" s="38"/>
      <c r="M21" s="4" t="str">
        <f t="shared" si="2"/>
        <v/>
      </c>
      <c r="N21" s="37"/>
      <c r="O21" s="5"/>
      <c r="P21" s="39"/>
      <c r="Q21" s="39"/>
      <c r="R21" s="42" t="str">
        <f t="shared" si="3"/>
        <v/>
      </c>
      <c r="S21" s="42"/>
      <c r="T21" s="43" t="str">
        <f t="shared" si="4"/>
        <v/>
      </c>
      <c r="U21" s="43"/>
    </row>
    <row r="22" spans="2:21" ht="15">
      <c r="B22" s="37">
        <v>14</v>
      </c>
      <c r="C22" s="38" t="str">
        <f t="shared" si="1"/>
        <v/>
      </c>
      <c r="D22" s="38"/>
      <c r="E22" s="37"/>
      <c r="F22" s="5"/>
      <c r="G22" s="37" t="s">
        <v>46</v>
      </c>
      <c r="H22" s="39"/>
      <c r="I22" s="39"/>
      <c r="J22" s="37"/>
      <c r="K22" s="38" t="str">
        <f t="shared" si="0"/>
        <v/>
      </c>
      <c r="L22" s="38"/>
      <c r="M22" s="4" t="str">
        <f t="shared" si="2"/>
        <v/>
      </c>
      <c r="N22" s="37"/>
      <c r="O22" s="5"/>
      <c r="P22" s="39"/>
      <c r="Q22" s="39"/>
      <c r="R22" s="42" t="str">
        <f t="shared" si="3"/>
        <v/>
      </c>
      <c r="S22" s="42"/>
      <c r="T22" s="43" t="str">
        <f t="shared" si="4"/>
        <v/>
      </c>
      <c r="U22" s="43"/>
    </row>
    <row r="23" spans="2:21" ht="15">
      <c r="B23" s="37">
        <v>15</v>
      </c>
      <c r="C23" s="38" t="str">
        <f t="shared" si="1"/>
        <v/>
      </c>
      <c r="D23" s="38"/>
      <c r="E23" s="37"/>
      <c r="F23" s="5"/>
      <c r="G23" s="37" t="s">
        <v>47</v>
      </c>
      <c r="H23" s="39"/>
      <c r="I23" s="39"/>
      <c r="J23" s="37"/>
      <c r="K23" s="38" t="str">
        <f t="shared" si="0"/>
        <v/>
      </c>
      <c r="L23" s="38"/>
      <c r="M23" s="4" t="str">
        <f t="shared" si="2"/>
        <v/>
      </c>
      <c r="N23" s="37"/>
      <c r="O23" s="5"/>
      <c r="P23" s="39"/>
      <c r="Q23" s="39"/>
      <c r="R23" s="42" t="str">
        <f t="shared" si="3"/>
        <v/>
      </c>
      <c r="S23" s="42"/>
      <c r="T23" s="43" t="str">
        <f t="shared" si="4"/>
        <v/>
      </c>
      <c r="U23" s="43"/>
    </row>
    <row r="24" spans="2:21" ht="15">
      <c r="B24" s="37">
        <v>16</v>
      </c>
      <c r="C24" s="38" t="str">
        <f t="shared" si="1"/>
        <v/>
      </c>
      <c r="D24" s="38"/>
      <c r="E24" s="37"/>
      <c r="F24" s="5"/>
      <c r="G24" s="37" t="s">
        <v>47</v>
      </c>
      <c r="H24" s="39"/>
      <c r="I24" s="39"/>
      <c r="J24" s="37"/>
      <c r="K24" s="38" t="str">
        <f t="shared" si="0"/>
        <v/>
      </c>
      <c r="L24" s="38"/>
      <c r="M24" s="4" t="str">
        <f t="shared" si="2"/>
        <v/>
      </c>
      <c r="N24" s="37"/>
      <c r="O24" s="5"/>
      <c r="P24" s="39"/>
      <c r="Q24" s="39"/>
      <c r="R24" s="42" t="str">
        <f t="shared" si="3"/>
        <v/>
      </c>
      <c r="S24" s="42"/>
      <c r="T24" s="43" t="str">
        <f t="shared" si="4"/>
        <v/>
      </c>
      <c r="U24" s="43"/>
    </row>
    <row r="25" spans="2:21" ht="15">
      <c r="B25" s="37">
        <v>17</v>
      </c>
      <c r="C25" s="38" t="str">
        <f t="shared" si="1"/>
        <v/>
      </c>
      <c r="D25" s="38"/>
      <c r="E25" s="37"/>
      <c r="F25" s="5"/>
      <c r="G25" s="37" t="s">
        <v>47</v>
      </c>
      <c r="H25" s="39"/>
      <c r="I25" s="39"/>
      <c r="J25" s="37"/>
      <c r="K25" s="38" t="str">
        <f t="shared" si="0"/>
        <v/>
      </c>
      <c r="L25" s="38"/>
      <c r="M25" s="4" t="str">
        <f t="shared" si="2"/>
        <v/>
      </c>
      <c r="N25" s="37"/>
      <c r="O25" s="5"/>
      <c r="P25" s="39"/>
      <c r="Q25" s="39"/>
      <c r="R25" s="42" t="str">
        <f t="shared" si="3"/>
        <v/>
      </c>
      <c r="S25" s="42"/>
      <c r="T25" s="43" t="str">
        <f t="shared" si="4"/>
        <v/>
      </c>
      <c r="U25" s="43"/>
    </row>
    <row r="26" spans="2:21" ht="15">
      <c r="B26" s="37">
        <v>18</v>
      </c>
      <c r="C26" s="38" t="str">
        <f t="shared" si="1"/>
        <v/>
      </c>
      <c r="D26" s="38"/>
      <c r="E26" s="37"/>
      <c r="F26" s="5"/>
      <c r="G26" s="37" t="s">
        <v>47</v>
      </c>
      <c r="H26" s="39"/>
      <c r="I26" s="39"/>
      <c r="J26" s="37"/>
      <c r="K26" s="38" t="str">
        <f t="shared" si="0"/>
        <v/>
      </c>
      <c r="L26" s="38"/>
      <c r="M26" s="4" t="str">
        <f t="shared" si="2"/>
        <v/>
      </c>
      <c r="N26" s="37"/>
      <c r="O26" s="5"/>
      <c r="P26" s="39"/>
      <c r="Q26" s="39"/>
      <c r="R26" s="42" t="str">
        <f t="shared" si="3"/>
        <v/>
      </c>
      <c r="S26" s="42"/>
      <c r="T26" s="43" t="str">
        <f t="shared" si="4"/>
        <v/>
      </c>
      <c r="U26" s="43"/>
    </row>
    <row r="27" spans="2:21" ht="15">
      <c r="B27" s="37">
        <v>19</v>
      </c>
      <c r="C27" s="38" t="str">
        <f t="shared" si="1"/>
        <v/>
      </c>
      <c r="D27" s="38"/>
      <c r="E27" s="37"/>
      <c r="F27" s="5"/>
      <c r="G27" s="37" t="s">
        <v>46</v>
      </c>
      <c r="H27" s="39"/>
      <c r="I27" s="39"/>
      <c r="J27" s="37"/>
      <c r="K27" s="38" t="str">
        <f t="shared" si="0"/>
        <v/>
      </c>
      <c r="L27" s="38"/>
      <c r="M27" s="4" t="str">
        <f t="shared" si="2"/>
        <v/>
      </c>
      <c r="N27" s="37"/>
      <c r="O27" s="5"/>
      <c r="P27" s="39"/>
      <c r="Q27" s="39"/>
      <c r="R27" s="42" t="str">
        <f t="shared" si="3"/>
        <v/>
      </c>
      <c r="S27" s="42"/>
      <c r="T27" s="43" t="str">
        <f t="shared" si="4"/>
        <v/>
      </c>
      <c r="U27" s="43"/>
    </row>
    <row r="28" spans="2:21" ht="15">
      <c r="B28" s="37">
        <v>20</v>
      </c>
      <c r="C28" s="38" t="str">
        <f t="shared" si="1"/>
        <v/>
      </c>
      <c r="D28" s="38"/>
      <c r="E28" s="37"/>
      <c r="F28" s="5"/>
      <c r="G28" s="37" t="s">
        <v>47</v>
      </c>
      <c r="H28" s="39"/>
      <c r="I28" s="39"/>
      <c r="J28" s="37"/>
      <c r="K28" s="38" t="str">
        <f t="shared" si="0"/>
        <v/>
      </c>
      <c r="L28" s="38"/>
      <c r="M28" s="4" t="str">
        <f t="shared" si="2"/>
        <v/>
      </c>
      <c r="N28" s="37"/>
      <c r="O28" s="5"/>
      <c r="P28" s="39"/>
      <c r="Q28" s="39"/>
      <c r="R28" s="42" t="str">
        <f t="shared" si="3"/>
        <v/>
      </c>
      <c r="S28" s="42"/>
      <c r="T28" s="43" t="str">
        <f t="shared" si="4"/>
        <v/>
      </c>
      <c r="U28" s="43"/>
    </row>
    <row r="29" spans="2:21" ht="15">
      <c r="B29" s="37">
        <v>21</v>
      </c>
      <c r="C29" s="38" t="str">
        <f t="shared" si="1"/>
        <v/>
      </c>
      <c r="D29" s="38"/>
      <c r="E29" s="37"/>
      <c r="F29" s="5"/>
      <c r="G29" s="37" t="s">
        <v>46</v>
      </c>
      <c r="H29" s="39"/>
      <c r="I29" s="39"/>
      <c r="J29" s="37"/>
      <c r="K29" s="38" t="str">
        <f t="shared" si="0"/>
        <v/>
      </c>
      <c r="L29" s="38"/>
      <c r="M29" s="4" t="str">
        <f t="shared" si="2"/>
        <v/>
      </c>
      <c r="N29" s="37"/>
      <c r="O29" s="5"/>
      <c r="P29" s="39"/>
      <c r="Q29" s="39"/>
      <c r="R29" s="42" t="str">
        <f t="shared" si="3"/>
        <v/>
      </c>
      <c r="S29" s="42"/>
      <c r="T29" s="43" t="str">
        <f t="shared" si="4"/>
        <v/>
      </c>
      <c r="U29" s="43"/>
    </row>
    <row r="30" spans="2:21" ht="15">
      <c r="B30" s="37">
        <v>22</v>
      </c>
      <c r="C30" s="38" t="str">
        <f t="shared" si="1"/>
        <v/>
      </c>
      <c r="D30" s="38"/>
      <c r="E30" s="37"/>
      <c r="F30" s="5"/>
      <c r="G30" s="37" t="s">
        <v>46</v>
      </c>
      <c r="H30" s="39"/>
      <c r="I30" s="39"/>
      <c r="J30" s="37"/>
      <c r="K30" s="38" t="str">
        <f t="shared" si="0"/>
        <v/>
      </c>
      <c r="L30" s="38"/>
      <c r="M30" s="4" t="str">
        <f t="shared" si="2"/>
        <v/>
      </c>
      <c r="N30" s="37"/>
      <c r="O30" s="5"/>
      <c r="P30" s="39"/>
      <c r="Q30" s="39"/>
      <c r="R30" s="42" t="str">
        <f t="shared" si="3"/>
        <v/>
      </c>
      <c r="S30" s="42"/>
      <c r="T30" s="43" t="str">
        <f t="shared" si="4"/>
        <v/>
      </c>
      <c r="U30" s="43"/>
    </row>
    <row r="31" spans="2:21" ht="15">
      <c r="B31" s="37">
        <v>23</v>
      </c>
      <c r="C31" s="38" t="str">
        <f t="shared" si="1"/>
        <v/>
      </c>
      <c r="D31" s="38"/>
      <c r="E31" s="37"/>
      <c r="F31" s="5"/>
      <c r="G31" s="37" t="s">
        <v>46</v>
      </c>
      <c r="H31" s="39"/>
      <c r="I31" s="39"/>
      <c r="J31" s="37"/>
      <c r="K31" s="38" t="str">
        <f t="shared" si="0"/>
        <v/>
      </c>
      <c r="L31" s="38"/>
      <c r="M31" s="4" t="str">
        <f t="shared" si="2"/>
        <v/>
      </c>
      <c r="N31" s="37"/>
      <c r="O31" s="5"/>
      <c r="P31" s="39"/>
      <c r="Q31" s="39"/>
      <c r="R31" s="42" t="str">
        <f t="shared" si="3"/>
        <v/>
      </c>
      <c r="S31" s="42"/>
      <c r="T31" s="43" t="str">
        <f t="shared" si="4"/>
        <v/>
      </c>
      <c r="U31" s="43"/>
    </row>
    <row r="32" spans="2:21" ht="15">
      <c r="B32" s="37">
        <v>24</v>
      </c>
      <c r="C32" s="38" t="str">
        <f t="shared" si="1"/>
        <v/>
      </c>
      <c r="D32" s="38"/>
      <c r="E32" s="37"/>
      <c r="F32" s="5"/>
      <c r="G32" s="37" t="s">
        <v>46</v>
      </c>
      <c r="H32" s="39"/>
      <c r="I32" s="39"/>
      <c r="J32" s="37"/>
      <c r="K32" s="38" t="str">
        <f t="shared" si="0"/>
        <v/>
      </c>
      <c r="L32" s="38"/>
      <c r="M32" s="4" t="str">
        <f t="shared" si="2"/>
        <v/>
      </c>
      <c r="N32" s="37"/>
      <c r="O32" s="5"/>
      <c r="P32" s="39"/>
      <c r="Q32" s="39"/>
      <c r="R32" s="42" t="str">
        <f t="shared" si="3"/>
        <v/>
      </c>
      <c r="S32" s="42"/>
      <c r="T32" s="43" t="str">
        <f t="shared" si="4"/>
        <v/>
      </c>
      <c r="U32" s="43"/>
    </row>
    <row r="33" spans="2:21" ht="15">
      <c r="B33" s="37">
        <v>25</v>
      </c>
      <c r="C33" s="38" t="str">
        <f t="shared" si="1"/>
        <v/>
      </c>
      <c r="D33" s="38"/>
      <c r="E33" s="37"/>
      <c r="F33" s="5"/>
      <c r="G33" s="37" t="s">
        <v>47</v>
      </c>
      <c r="H33" s="39"/>
      <c r="I33" s="39"/>
      <c r="J33" s="37"/>
      <c r="K33" s="38" t="str">
        <f t="shared" si="0"/>
        <v/>
      </c>
      <c r="L33" s="38"/>
      <c r="M33" s="4" t="str">
        <f t="shared" si="2"/>
        <v/>
      </c>
      <c r="N33" s="37"/>
      <c r="O33" s="5"/>
      <c r="P33" s="39"/>
      <c r="Q33" s="39"/>
      <c r="R33" s="42" t="str">
        <f t="shared" si="3"/>
        <v/>
      </c>
      <c r="S33" s="42"/>
      <c r="T33" s="43" t="str">
        <f t="shared" si="4"/>
        <v/>
      </c>
      <c r="U33" s="43"/>
    </row>
    <row r="34" spans="2:21" ht="15">
      <c r="B34" s="37">
        <v>26</v>
      </c>
      <c r="C34" s="38" t="str">
        <f t="shared" si="1"/>
        <v/>
      </c>
      <c r="D34" s="38"/>
      <c r="E34" s="37"/>
      <c r="F34" s="5"/>
      <c r="G34" s="37" t="s">
        <v>46</v>
      </c>
      <c r="H34" s="39"/>
      <c r="I34" s="39"/>
      <c r="J34" s="37"/>
      <c r="K34" s="38" t="str">
        <f t="shared" si="0"/>
        <v/>
      </c>
      <c r="L34" s="38"/>
      <c r="M34" s="4" t="str">
        <f t="shared" si="2"/>
        <v/>
      </c>
      <c r="N34" s="37"/>
      <c r="O34" s="5"/>
      <c r="P34" s="39"/>
      <c r="Q34" s="39"/>
      <c r="R34" s="42" t="str">
        <f t="shared" si="3"/>
        <v/>
      </c>
      <c r="S34" s="42"/>
      <c r="T34" s="43" t="str">
        <f t="shared" si="4"/>
        <v/>
      </c>
      <c r="U34" s="43"/>
    </row>
    <row r="35" spans="2:21" ht="15">
      <c r="B35" s="37">
        <v>27</v>
      </c>
      <c r="C35" s="38" t="str">
        <f t="shared" si="1"/>
        <v/>
      </c>
      <c r="D35" s="38"/>
      <c r="E35" s="37"/>
      <c r="F35" s="5"/>
      <c r="G35" s="37" t="s">
        <v>46</v>
      </c>
      <c r="H35" s="39"/>
      <c r="I35" s="39"/>
      <c r="J35" s="37"/>
      <c r="K35" s="38" t="str">
        <f t="shared" si="0"/>
        <v/>
      </c>
      <c r="L35" s="38"/>
      <c r="M35" s="4" t="str">
        <f t="shared" si="2"/>
        <v/>
      </c>
      <c r="N35" s="37"/>
      <c r="O35" s="5"/>
      <c r="P35" s="39"/>
      <c r="Q35" s="39"/>
      <c r="R35" s="42" t="str">
        <f t="shared" si="3"/>
        <v/>
      </c>
      <c r="S35" s="42"/>
      <c r="T35" s="43" t="str">
        <f t="shared" si="4"/>
        <v/>
      </c>
      <c r="U35" s="43"/>
    </row>
    <row r="36" spans="2:21" ht="15">
      <c r="B36" s="37">
        <v>28</v>
      </c>
      <c r="C36" s="38" t="str">
        <f t="shared" si="1"/>
        <v/>
      </c>
      <c r="D36" s="38"/>
      <c r="E36" s="37"/>
      <c r="F36" s="5"/>
      <c r="G36" s="37" t="s">
        <v>46</v>
      </c>
      <c r="H36" s="39"/>
      <c r="I36" s="39"/>
      <c r="J36" s="37"/>
      <c r="K36" s="38" t="str">
        <f t="shared" si="0"/>
        <v/>
      </c>
      <c r="L36" s="38"/>
      <c r="M36" s="4" t="str">
        <f t="shared" si="2"/>
        <v/>
      </c>
      <c r="N36" s="37"/>
      <c r="O36" s="5"/>
      <c r="P36" s="39"/>
      <c r="Q36" s="39"/>
      <c r="R36" s="42" t="str">
        <f t="shared" si="3"/>
        <v/>
      </c>
      <c r="S36" s="42"/>
      <c r="T36" s="43" t="str">
        <f t="shared" si="4"/>
        <v/>
      </c>
      <c r="U36" s="43"/>
    </row>
    <row r="37" spans="2:21" ht="15">
      <c r="B37" s="37">
        <v>29</v>
      </c>
      <c r="C37" s="38" t="str">
        <f t="shared" si="1"/>
        <v/>
      </c>
      <c r="D37" s="38"/>
      <c r="E37" s="37"/>
      <c r="F37" s="5"/>
      <c r="G37" s="37" t="s">
        <v>46</v>
      </c>
      <c r="H37" s="39"/>
      <c r="I37" s="39"/>
      <c r="J37" s="37"/>
      <c r="K37" s="38" t="str">
        <f t="shared" si="0"/>
        <v/>
      </c>
      <c r="L37" s="38"/>
      <c r="M37" s="4" t="str">
        <f t="shared" si="2"/>
        <v/>
      </c>
      <c r="N37" s="37"/>
      <c r="O37" s="5"/>
      <c r="P37" s="39"/>
      <c r="Q37" s="39"/>
      <c r="R37" s="42" t="str">
        <f t="shared" si="3"/>
        <v/>
      </c>
      <c r="S37" s="42"/>
      <c r="T37" s="43" t="str">
        <f t="shared" si="4"/>
        <v/>
      </c>
      <c r="U37" s="43"/>
    </row>
    <row r="38" spans="2:21" ht="15">
      <c r="B38" s="37">
        <v>30</v>
      </c>
      <c r="C38" s="38" t="str">
        <f t="shared" si="1"/>
        <v/>
      </c>
      <c r="D38" s="38"/>
      <c r="E38" s="37"/>
      <c r="F38" s="5"/>
      <c r="G38" s="37" t="s">
        <v>47</v>
      </c>
      <c r="H38" s="39"/>
      <c r="I38" s="39"/>
      <c r="J38" s="37"/>
      <c r="K38" s="38" t="str">
        <f t="shared" si="0"/>
        <v/>
      </c>
      <c r="L38" s="38"/>
      <c r="M38" s="4" t="str">
        <f t="shared" si="2"/>
        <v/>
      </c>
      <c r="N38" s="37"/>
      <c r="O38" s="5"/>
      <c r="P38" s="39"/>
      <c r="Q38" s="39"/>
      <c r="R38" s="42" t="str">
        <f t="shared" si="3"/>
        <v/>
      </c>
      <c r="S38" s="42"/>
      <c r="T38" s="43" t="str">
        <f t="shared" si="4"/>
        <v/>
      </c>
      <c r="U38" s="43"/>
    </row>
    <row r="39" spans="2:21" ht="15">
      <c r="B39" s="37">
        <v>31</v>
      </c>
      <c r="C39" s="38" t="str">
        <f t="shared" si="1"/>
        <v/>
      </c>
      <c r="D39" s="38"/>
      <c r="E39" s="37"/>
      <c r="F39" s="5"/>
      <c r="G39" s="37" t="s">
        <v>47</v>
      </c>
      <c r="H39" s="39"/>
      <c r="I39" s="39"/>
      <c r="J39" s="37"/>
      <c r="K39" s="38" t="str">
        <f t="shared" si="0"/>
        <v/>
      </c>
      <c r="L39" s="38"/>
      <c r="M39" s="4" t="str">
        <f t="shared" si="2"/>
        <v/>
      </c>
      <c r="N39" s="37"/>
      <c r="O39" s="5"/>
      <c r="P39" s="39"/>
      <c r="Q39" s="39"/>
      <c r="R39" s="42" t="str">
        <f t="shared" si="3"/>
        <v/>
      </c>
      <c r="S39" s="42"/>
      <c r="T39" s="43" t="str">
        <f t="shared" si="4"/>
        <v/>
      </c>
      <c r="U39" s="43"/>
    </row>
    <row r="40" spans="2:21" ht="15">
      <c r="B40" s="37">
        <v>32</v>
      </c>
      <c r="C40" s="38" t="str">
        <f t="shared" si="1"/>
        <v/>
      </c>
      <c r="D40" s="38"/>
      <c r="E40" s="37"/>
      <c r="F40" s="5"/>
      <c r="G40" s="37" t="s">
        <v>47</v>
      </c>
      <c r="H40" s="39"/>
      <c r="I40" s="39"/>
      <c r="J40" s="37"/>
      <c r="K40" s="38" t="str">
        <f t="shared" si="0"/>
        <v/>
      </c>
      <c r="L40" s="38"/>
      <c r="M40" s="4" t="str">
        <f t="shared" si="2"/>
        <v/>
      </c>
      <c r="N40" s="37"/>
      <c r="O40" s="5"/>
      <c r="P40" s="39"/>
      <c r="Q40" s="39"/>
      <c r="R40" s="42" t="str">
        <f t="shared" si="3"/>
        <v/>
      </c>
      <c r="S40" s="42"/>
      <c r="T40" s="43" t="str">
        <f t="shared" si="4"/>
        <v/>
      </c>
      <c r="U40" s="43"/>
    </row>
    <row r="41" spans="2:21" ht="15">
      <c r="B41" s="37">
        <v>33</v>
      </c>
      <c r="C41" s="38" t="str">
        <f t="shared" si="1"/>
        <v/>
      </c>
      <c r="D41" s="38"/>
      <c r="E41" s="37"/>
      <c r="F41" s="5"/>
      <c r="G41" s="37" t="s">
        <v>46</v>
      </c>
      <c r="H41" s="39"/>
      <c r="I41" s="39"/>
      <c r="J41" s="37"/>
      <c r="K41" s="38" t="str">
        <f t="shared" si="0"/>
        <v/>
      </c>
      <c r="L41" s="38"/>
      <c r="M41" s="4" t="str">
        <f t="shared" si="2"/>
        <v/>
      </c>
      <c r="N41" s="37"/>
      <c r="O41" s="5"/>
      <c r="P41" s="39"/>
      <c r="Q41" s="39"/>
      <c r="R41" s="42" t="str">
        <f t="shared" si="3"/>
        <v/>
      </c>
      <c r="S41" s="42"/>
      <c r="T41" s="43" t="str">
        <f t="shared" si="4"/>
        <v/>
      </c>
      <c r="U41" s="43"/>
    </row>
    <row r="42" spans="2:21" ht="15">
      <c r="B42" s="37">
        <v>34</v>
      </c>
      <c r="C42" s="38" t="str">
        <f t="shared" si="1"/>
        <v/>
      </c>
      <c r="D42" s="38"/>
      <c r="E42" s="37"/>
      <c r="F42" s="5"/>
      <c r="G42" s="37" t="s">
        <v>47</v>
      </c>
      <c r="H42" s="39"/>
      <c r="I42" s="39"/>
      <c r="J42" s="37"/>
      <c r="K42" s="38" t="str">
        <f t="shared" si="0"/>
        <v/>
      </c>
      <c r="L42" s="38"/>
      <c r="M42" s="4" t="str">
        <f t="shared" si="2"/>
        <v/>
      </c>
      <c r="N42" s="37"/>
      <c r="O42" s="5"/>
      <c r="P42" s="39"/>
      <c r="Q42" s="39"/>
      <c r="R42" s="42" t="str">
        <f t="shared" si="3"/>
        <v/>
      </c>
      <c r="S42" s="42"/>
      <c r="T42" s="43" t="str">
        <f t="shared" si="4"/>
        <v/>
      </c>
      <c r="U42" s="43"/>
    </row>
    <row r="43" spans="2:21" ht="15">
      <c r="B43" s="37">
        <v>35</v>
      </c>
      <c r="C43" s="38" t="str">
        <f t="shared" si="1"/>
        <v/>
      </c>
      <c r="D43" s="38"/>
      <c r="E43" s="37"/>
      <c r="F43" s="5"/>
      <c r="G43" s="37" t="s">
        <v>46</v>
      </c>
      <c r="H43" s="39"/>
      <c r="I43" s="39"/>
      <c r="J43" s="37"/>
      <c r="K43" s="38" t="str">
        <f t="shared" si="0"/>
        <v/>
      </c>
      <c r="L43" s="38"/>
      <c r="M43" s="4" t="str">
        <f t="shared" si="2"/>
        <v/>
      </c>
      <c r="N43" s="37"/>
      <c r="O43" s="5"/>
      <c r="P43" s="39"/>
      <c r="Q43" s="39"/>
      <c r="R43" s="42" t="str">
        <f t="shared" si="3"/>
        <v/>
      </c>
      <c r="S43" s="42"/>
      <c r="T43" s="43" t="str">
        <f t="shared" si="4"/>
        <v/>
      </c>
      <c r="U43" s="43"/>
    </row>
    <row r="44" spans="2:21" ht="15">
      <c r="B44" s="37">
        <v>36</v>
      </c>
      <c r="C44" s="38" t="str">
        <f t="shared" si="1"/>
        <v/>
      </c>
      <c r="D44" s="38"/>
      <c r="E44" s="37"/>
      <c r="F44" s="5"/>
      <c r="G44" s="37" t="s">
        <v>47</v>
      </c>
      <c r="H44" s="39"/>
      <c r="I44" s="39"/>
      <c r="J44" s="37"/>
      <c r="K44" s="38" t="str">
        <f t="shared" si="0"/>
        <v/>
      </c>
      <c r="L44" s="38"/>
      <c r="M44" s="4" t="str">
        <f t="shared" si="2"/>
        <v/>
      </c>
      <c r="N44" s="37"/>
      <c r="O44" s="5"/>
      <c r="P44" s="39"/>
      <c r="Q44" s="39"/>
      <c r="R44" s="42" t="str">
        <f t="shared" si="3"/>
        <v/>
      </c>
      <c r="S44" s="42"/>
      <c r="T44" s="43" t="str">
        <f t="shared" si="4"/>
        <v/>
      </c>
      <c r="U44" s="43"/>
    </row>
    <row r="45" spans="2:21" ht="15">
      <c r="B45" s="37">
        <v>37</v>
      </c>
      <c r="C45" s="38" t="str">
        <f t="shared" si="1"/>
        <v/>
      </c>
      <c r="D45" s="38"/>
      <c r="E45" s="37"/>
      <c r="F45" s="5"/>
      <c r="G45" s="37" t="s">
        <v>46</v>
      </c>
      <c r="H45" s="39"/>
      <c r="I45" s="39"/>
      <c r="J45" s="37"/>
      <c r="K45" s="38" t="str">
        <f t="shared" si="0"/>
        <v/>
      </c>
      <c r="L45" s="38"/>
      <c r="M45" s="4" t="str">
        <f t="shared" si="2"/>
        <v/>
      </c>
      <c r="N45" s="37"/>
      <c r="O45" s="5"/>
      <c r="P45" s="39"/>
      <c r="Q45" s="39"/>
      <c r="R45" s="42" t="str">
        <f t="shared" si="3"/>
        <v/>
      </c>
      <c r="S45" s="42"/>
      <c r="T45" s="43" t="str">
        <f t="shared" si="4"/>
        <v/>
      </c>
      <c r="U45" s="43"/>
    </row>
    <row r="46" spans="2:21" ht="15">
      <c r="B46" s="37">
        <v>38</v>
      </c>
      <c r="C46" s="38" t="str">
        <f t="shared" si="1"/>
        <v/>
      </c>
      <c r="D46" s="38"/>
      <c r="E46" s="37"/>
      <c r="F46" s="5"/>
      <c r="G46" s="37" t="s">
        <v>47</v>
      </c>
      <c r="H46" s="39"/>
      <c r="I46" s="39"/>
      <c r="J46" s="37"/>
      <c r="K46" s="38" t="str">
        <f t="shared" si="0"/>
        <v/>
      </c>
      <c r="L46" s="38"/>
      <c r="M46" s="4" t="str">
        <f t="shared" si="2"/>
        <v/>
      </c>
      <c r="N46" s="37"/>
      <c r="O46" s="5"/>
      <c r="P46" s="39"/>
      <c r="Q46" s="39"/>
      <c r="R46" s="42" t="str">
        <f t="shared" si="3"/>
        <v/>
      </c>
      <c r="S46" s="42"/>
      <c r="T46" s="43" t="str">
        <f t="shared" si="4"/>
        <v/>
      </c>
      <c r="U46" s="43"/>
    </row>
    <row r="47" spans="2:21" ht="15">
      <c r="B47" s="37">
        <v>39</v>
      </c>
      <c r="C47" s="38" t="str">
        <f t="shared" si="1"/>
        <v/>
      </c>
      <c r="D47" s="38"/>
      <c r="E47" s="37"/>
      <c r="F47" s="5"/>
      <c r="G47" s="37" t="s">
        <v>47</v>
      </c>
      <c r="H47" s="39"/>
      <c r="I47" s="39"/>
      <c r="J47" s="37"/>
      <c r="K47" s="38" t="str">
        <f t="shared" si="0"/>
        <v/>
      </c>
      <c r="L47" s="38"/>
      <c r="M47" s="4" t="str">
        <f t="shared" si="2"/>
        <v/>
      </c>
      <c r="N47" s="37"/>
      <c r="O47" s="5"/>
      <c r="P47" s="39"/>
      <c r="Q47" s="39"/>
      <c r="R47" s="42" t="str">
        <f t="shared" si="3"/>
        <v/>
      </c>
      <c r="S47" s="42"/>
      <c r="T47" s="43" t="str">
        <f t="shared" si="4"/>
        <v/>
      </c>
      <c r="U47" s="43"/>
    </row>
    <row r="48" spans="2:21" ht="15">
      <c r="B48" s="37">
        <v>40</v>
      </c>
      <c r="C48" s="38" t="str">
        <f t="shared" si="1"/>
        <v/>
      </c>
      <c r="D48" s="38"/>
      <c r="E48" s="37"/>
      <c r="F48" s="5"/>
      <c r="G48" s="37" t="s">
        <v>198</v>
      </c>
      <c r="H48" s="39"/>
      <c r="I48" s="39"/>
      <c r="J48" s="37"/>
      <c r="K48" s="38" t="str">
        <f t="shared" si="0"/>
        <v/>
      </c>
      <c r="L48" s="38"/>
      <c r="M48" s="4" t="str">
        <f t="shared" si="2"/>
        <v/>
      </c>
      <c r="N48" s="37"/>
      <c r="O48" s="5"/>
      <c r="P48" s="39"/>
      <c r="Q48" s="39"/>
      <c r="R48" s="42" t="str">
        <f t="shared" si="3"/>
        <v/>
      </c>
      <c r="S48" s="42"/>
      <c r="T48" s="43" t="str">
        <f t="shared" si="4"/>
        <v/>
      </c>
      <c r="U48" s="43"/>
    </row>
    <row r="49" spans="2:21" ht="15">
      <c r="B49" s="37">
        <v>41</v>
      </c>
      <c r="C49" s="38" t="str">
        <f t="shared" si="1"/>
        <v/>
      </c>
      <c r="D49" s="38"/>
      <c r="E49" s="37"/>
      <c r="F49" s="5"/>
      <c r="G49" s="37" t="s">
        <v>47</v>
      </c>
      <c r="H49" s="39"/>
      <c r="I49" s="39"/>
      <c r="J49" s="37"/>
      <c r="K49" s="38" t="str">
        <f t="shared" si="0"/>
        <v/>
      </c>
      <c r="L49" s="38"/>
      <c r="M49" s="4" t="str">
        <f t="shared" si="2"/>
        <v/>
      </c>
      <c r="N49" s="37"/>
      <c r="O49" s="5"/>
      <c r="P49" s="39"/>
      <c r="Q49" s="39"/>
      <c r="R49" s="42" t="str">
        <f t="shared" si="3"/>
        <v/>
      </c>
      <c r="S49" s="42"/>
      <c r="T49" s="43" t="str">
        <f t="shared" si="4"/>
        <v/>
      </c>
      <c r="U49" s="43"/>
    </row>
    <row r="50" spans="2:21" ht="15">
      <c r="B50" s="37">
        <v>42</v>
      </c>
      <c r="C50" s="38" t="str">
        <f t="shared" si="1"/>
        <v/>
      </c>
      <c r="D50" s="38"/>
      <c r="E50" s="37"/>
      <c r="F50" s="5"/>
      <c r="G50" s="37" t="s">
        <v>47</v>
      </c>
      <c r="H50" s="39"/>
      <c r="I50" s="39"/>
      <c r="J50" s="37"/>
      <c r="K50" s="38" t="str">
        <f t="shared" si="0"/>
        <v/>
      </c>
      <c r="L50" s="38"/>
      <c r="M50" s="4" t="str">
        <f t="shared" si="2"/>
        <v/>
      </c>
      <c r="N50" s="37"/>
      <c r="O50" s="5"/>
      <c r="P50" s="39"/>
      <c r="Q50" s="39"/>
      <c r="R50" s="42" t="str">
        <f t="shared" si="3"/>
        <v/>
      </c>
      <c r="S50" s="42"/>
      <c r="T50" s="43" t="str">
        <f t="shared" si="4"/>
        <v/>
      </c>
      <c r="U50" s="43"/>
    </row>
    <row r="51" spans="2:21" ht="15">
      <c r="B51" s="37">
        <v>43</v>
      </c>
      <c r="C51" s="38" t="str">
        <f t="shared" si="1"/>
        <v/>
      </c>
      <c r="D51" s="38"/>
      <c r="E51" s="37"/>
      <c r="F51" s="5"/>
      <c r="G51" s="37" t="s">
        <v>46</v>
      </c>
      <c r="H51" s="39"/>
      <c r="I51" s="39"/>
      <c r="J51" s="37"/>
      <c r="K51" s="38" t="str">
        <f t="shared" si="0"/>
        <v/>
      </c>
      <c r="L51" s="38"/>
      <c r="M51" s="4" t="str">
        <f t="shared" si="2"/>
        <v/>
      </c>
      <c r="N51" s="37"/>
      <c r="O51" s="5"/>
      <c r="P51" s="39"/>
      <c r="Q51" s="39"/>
      <c r="R51" s="42" t="str">
        <f t="shared" si="3"/>
        <v/>
      </c>
      <c r="S51" s="42"/>
      <c r="T51" s="43" t="str">
        <f t="shared" si="4"/>
        <v/>
      </c>
      <c r="U51" s="43"/>
    </row>
    <row r="52" spans="2:21" ht="15">
      <c r="B52" s="37">
        <v>44</v>
      </c>
      <c r="C52" s="38" t="str">
        <f t="shared" si="1"/>
        <v/>
      </c>
      <c r="D52" s="38"/>
      <c r="E52" s="37"/>
      <c r="F52" s="5"/>
      <c r="G52" s="37" t="s">
        <v>46</v>
      </c>
      <c r="H52" s="39"/>
      <c r="I52" s="39"/>
      <c r="J52" s="37"/>
      <c r="K52" s="38" t="str">
        <f t="shared" si="0"/>
        <v/>
      </c>
      <c r="L52" s="38"/>
      <c r="M52" s="4" t="str">
        <f t="shared" si="2"/>
        <v/>
      </c>
      <c r="N52" s="37"/>
      <c r="O52" s="5"/>
      <c r="P52" s="39"/>
      <c r="Q52" s="39"/>
      <c r="R52" s="42" t="str">
        <f t="shared" si="3"/>
        <v/>
      </c>
      <c r="S52" s="42"/>
      <c r="T52" s="43" t="str">
        <f t="shared" si="4"/>
        <v/>
      </c>
      <c r="U52" s="43"/>
    </row>
    <row r="53" spans="2:21" ht="15">
      <c r="B53" s="37">
        <v>45</v>
      </c>
      <c r="C53" s="38" t="str">
        <f t="shared" si="1"/>
        <v/>
      </c>
      <c r="D53" s="38"/>
      <c r="E53" s="37"/>
      <c r="F53" s="5"/>
      <c r="G53" s="37" t="s">
        <v>47</v>
      </c>
      <c r="H53" s="39"/>
      <c r="I53" s="39"/>
      <c r="J53" s="37"/>
      <c r="K53" s="38" t="str">
        <f t="shared" si="0"/>
        <v/>
      </c>
      <c r="L53" s="38"/>
      <c r="M53" s="4" t="str">
        <f t="shared" si="2"/>
        <v/>
      </c>
      <c r="N53" s="37"/>
      <c r="O53" s="5"/>
      <c r="P53" s="39"/>
      <c r="Q53" s="39"/>
      <c r="R53" s="42" t="str">
        <f t="shared" si="3"/>
        <v/>
      </c>
      <c r="S53" s="42"/>
      <c r="T53" s="43" t="str">
        <f t="shared" si="4"/>
        <v/>
      </c>
      <c r="U53" s="43"/>
    </row>
    <row r="54" spans="2:21" ht="15">
      <c r="B54" s="37">
        <v>46</v>
      </c>
      <c r="C54" s="38" t="str">
        <f t="shared" si="1"/>
        <v/>
      </c>
      <c r="D54" s="38"/>
      <c r="E54" s="37"/>
      <c r="F54" s="5"/>
      <c r="G54" s="37" t="s">
        <v>47</v>
      </c>
      <c r="H54" s="39"/>
      <c r="I54" s="39"/>
      <c r="J54" s="37"/>
      <c r="K54" s="38" t="str">
        <f t="shared" si="0"/>
        <v/>
      </c>
      <c r="L54" s="38"/>
      <c r="M54" s="4" t="str">
        <f t="shared" si="2"/>
        <v/>
      </c>
      <c r="N54" s="37"/>
      <c r="O54" s="5"/>
      <c r="P54" s="39"/>
      <c r="Q54" s="39"/>
      <c r="R54" s="42" t="str">
        <f t="shared" si="3"/>
        <v/>
      </c>
      <c r="S54" s="42"/>
      <c r="T54" s="43" t="str">
        <f t="shared" si="4"/>
        <v/>
      </c>
      <c r="U54" s="43"/>
    </row>
    <row r="55" spans="2:21" ht="15">
      <c r="B55" s="37">
        <v>47</v>
      </c>
      <c r="C55" s="38" t="str">
        <f t="shared" si="1"/>
        <v/>
      </c>
      <c r="D55" s="38"/>
      <c r="E55" s="37"/>
      <c r="F55" s="5"/>
      <c r="G55" s="37" t="s">
        <v>46</v>
      </c>
      <c r="H55" s="39"/>
      <c r="I55" s="39"/>
      <c r="J55" s="37"/>
      <c r="K55" s="38" t="str">
        <f t="shared" si="0"/>
        <v/>
      </c>
      <c r="L55" s="38"/>
      <c r="M55" s="4" t="str">
        <f t="shared" si="2"/>
        <v/>
      </c>
      <c r="N55" s="37"/>
      <c r="O55" s="5"/>
      <c r="P55" s="39"/>
      <c r="Q55" s="39"/>
      <c r="R55" s="42" t="str">
        <f t="shared" si="3"/>
        <v/>
      </c>
      <c r="S55" s="42"/>
      <c r="T55" s="43" t="str">
        <f t="shared" si="4"/>
        <v/>
      </c>
      <c r="U55" s="43"/>
    </row>
    <row r="56" spans="2:21" ht="15">
      <c r="B56" s="37">
        <v>48</v>
      </c>
      <c r="C56" s="38" t="str">
        <f t="shared" si="1"/>
        <v/>
      </c>
      <c r="D56" s="38"/>
      <c r="E56" s="37"/>
      <c r="F56" s="5"/>
      <c r="G56" s="37" t="s">
        <v>46</v>
      </c>
      <c r="H56" s="39"/>
      <c r="I56" s="39"/>
      <c r="J56" s="37"/>
      <c r="K56" s="38" t="str">
        <f t="shared" si="0"/>
        <v/>
      </c>
      <c r="L56" s="38"/>
      <c r="M56" s="4" t="str">
        <f t="shared" si="2"/>
        <v/>
      </c>
      <c r="N56" s="37"/>
      <c r="O56" s="5"/>
      <c r="P56" s="39"/>
      <c r="Q56" s="39"/>
      <c r="R56" s="42" t="str">
        <f t="shared" si="3"/>
        <v/>
      </c>
      <c r="S56" s="42"/>
      <c r="T56" s="43" t="str">
        <f t="shared" si="4"/>
        <v/>
      </c>
      <c r="U56" s="43"/>
    </row>
    <row r="57" spans="2:21" ht="15">
      <c r="B57" s="37">
        <v>49</v>
      </c>
      <c r="C57" s="38" t="str">
        <f t="shared" si="1"/>
        <v/>
      </c>
      <c r="D57" s="38"/>
      <c r="E57" s="37"/>
      <c r="F57" s="5"/>
      <c r="G57" s="37" t="s">
        <v>46</v>
      </c>
      <c r="H57" s="39"/>
      <c r="I57" s="39"/>
      <c r="J57" s="37"/>
      <c r="K57" s="38" t="str">
        <f t="shared" si="0"/>
        <v/>
      </c>
      <c r="L57" s="38"/>
      <c r="M57" s="4" t="str">
        <f t="shared" si="2"/>
        <v/>
      </c>
      <c r="N57" s="37"/>
      <c r="O57" s="5"/>
      <c r="P57" s="39"/>
      <c r="Q57" s="39"/>
      <c r="R57" s="42" t="str">
        <f t="shared" si="3"/>
        <v/>
      </c>
      <c r="S57" s="42"/>
      <c r="T57" s="43" t="str">
        <f t="shared" si="4"/>
        <v/>
      </c>
      <c r="U57" s="43"/>
    </row>
    <row r="58" spans="2:21" ht="15">
      <c r="B58" s="37">
        <v>50</v>
      </c>
      <c r="C58" s="38" t="str">
        <f t="shared" si="1"/>
        <v/>
      </c>
      <c r="D58" s="38"/>
      <c r="E58" s="37"/>
      <c r="F58" s="5"/>
      <c r="G58" s="37" t="s">
        <v>46</v>
      </c>
      <c r="H58" s="39"/>
      <c r="I58" s="39"/>
      <c r="J58" s="37"/>
      <c r="K58" s="38" t="str">
        <f t="shared" si="0"/>
        <v/>
      </c>
      <c r="L58" s="38"/>
      <c r="M58" s="4" t="str">
        <f t="shared" si="2"/>
        <v/>
      </c>
      <c r="N58" s="37"/>
      <c r="O58" s="5"/>
      <c r="P58" s="39"/>
      <c r="Q58" s="39"/>
      <c r="R58" s="42" t="str">
        <f t="shared" si="3"/>
        <v/>
      </c>
      <c r="S58" s="42"/>
      <c r="T58" s="43" t="str">
        <f t="shared" si="4"/>
        <v/>
      </c>
      <c r="U58" s="43"/>
    </row>
    <row r="59" spans="2:21" ht="15">
      <c r="B59" s="37">
        <v>51</v>
      </c>
      <c r="C59" s="38" t="str">
        <f t="shared" si="1"/>
        <v/>
      </c>
      <c r="D59" s="38"/>
      <c r="E59" s="37"/>
      <c r="F59" s="5"/>
      <c r="G59" s="37" t="s">
        <v>46</v>
      </c>
      <c r="H59" s="39"/>
      <c r="I59" s="39"/>
      <c r="J59" s="37"/>
      <c r="K59" s="38" t="str">
        <f t="shared" si="0"/>
        <v/>
      </c>
      <c r="L59" s="38"/>
      <c r="M59" s="4" t="str">
        <f t="shared" si="2"/>
        <v/>
      </c>
      <c r="N59" s="37"/>
      <c r="O59" s="5"/>
      <c r="P59" s="39"/>
      <c r="Q59" s="39"/>
      <c r="R59" s="42" t="str">
        <f t="shared" si="3"/>
        <v/>
      </c>
      <c r="S59" s="42"/>
      <c r="T59" s="43" t="str">
        <f t="shared" si="4"/>
        <v/>
      </c>
      <c r="U59" s="43"/>
    </row>
    <row r="60" spans="2:21" ht="15">
      <c r="B60" s="37">
        <v>52</v>
      </c>
      <c r="C60" s="38" t="str">
        <f t="shared" si="1"/>
        <v/>
      </c>
      <c r="D60" s="38"/>
      <c r="E60" s="37"/>
      <c r="F60" s="5"/>
      <c r="G60" s="37" t="s">
        <v>46</v>
      </c>
      <c r="H60" s="39"/>
      <c r="I60" s="39"/>
      <c r="J60" s="37"/>
      <c r="K60" s="38" t="str">
        <f t="shared" si="0"/>
        <v/>
      </c>
      <c r="L60" s="38"/>
      <c r="M60" s="4" t="str">
        <f t="shared" si="2"/>
        <v/>
      </c>
      <c r="N60" s="37"/>
      <c r="O60" s="5"/>
      <c r="P60" s="39"/>
      <c r="Q60" s="39"/>
      <c r="R60" s="42" t="str">
        <f t="shared" si="3"/>
        <v/>
      </c>
      <c r="S60" s="42"/>
      <c r="T60" s="43" t="str">
        <f t="shared" si="4"/>
        <v/>
      </c>
      <c r="U60" s="43"/>
    </row>
    <row r="61" spans="2:21" ht="15">
      <c r="B61" s="37">
        <v>53</v>
      </c>
      <c r="C61" s="38" t="str">
        <f t="shared" si="1"/>
        <v/>
      </c>
      <c r="D61" s="38"/>
      <c r="E61" s="37"/>
      <c r="F61" s="5"/>
      <c r="G61" s="37" t="s">
        <v>46</v>
      </c>
      <c r="H61" s="39"/>
      <c r="I61" s="39"/>
      <c r="J61" s="37"/>
      <c r="K61" s="38" t="str">
        <f t="shared" si="0"/>
        <v/>
      </c>
      <c r="L61" s="38"/>
      <c r="M61" s="4" t="str">
        <f t="shared" si="2"/>
        <v/>
      </c>
      <c r="N61" s="37"/>
      <c r="O61" s="5"/>
      <c r="P61" s="39"/>
      <c r="Q61" s="39"/>
      <c r="R61" s="42" t="str">
        <f t="shared" si="3"/>
        <v/>
      </c>
      <c r="S61" s="42"/>
      <c r="T61" s="43" t="str">
        <f t="shared" si="4"/>
        <v/>
      </c>
      <c r="U61" s="43"/>
    </row>
    <row r="62" spans="2:21" ht="15">
      <c r="B62" s="37">
        <v>54</v>
      </c>
      <c r="C62" s="38" t="str">
        <f t="shared" si="1"/>
        <v/>
      </c>
      <c r="D62" s="38"/>
      <c r="E62" s="37"/>
      <c r="F62" s="5"/>
      <c r="G62" s="37" t="s">
        <v>46</v>
      </c>
      <c r="H62" s="39"/>
      <c r="I62" s="39"/>
      <c r="J62" s="37"/>
      <c r="K62" s="38" t="str">
        <f t="shared" si="0"/>
        <v/>
      </c>
      <c r="L62" s="38"/>
      <c r="M62" s="4" t="str">
        <f t="shared" si="2"/>
        <v/>
      </c>
      <c r="N62" s="37"/>
      <c r="O62" s="5"/>
      <c r="P62" s="39"/>
      <c r="Q62" s="39"/>
      <c r="R62" s="42" t="str">
        <f t="shared" si="3"/>
        <v/>
      </c>
      <c r="S62" s="42"/>
      <c r="T62" s="43" t="str">
        <f t="shared" si="4"/>
        <v/>
      </c>
      <c r="U62" s="43"/>
    </row>
    <row r="63" spans="2:21" ht="15">
      <c r="B63" s="37">
        <v>55</v>
      </c>
      <c r="C63" s="38" t="str">
        <f t="shared" si="1"/>
        <v/>
      </c>
      <c r="D63" s="38"/>
      <c r="E63" s="37"/>
      <c r="F63" s="5"/>
      <c r="G63" s="37" t="s">
        <v>47</v>
      </c>
      <c r="H63" s="39"/>
      <c r="I63" s="39"/>
      <c r="J63" s="37"/>
      <c r="K63" s="38" t="str">
        <f t="shared" si="0"/>
        <v/>
      </c>
      <c r="L63" s="38"/>
      <c r="M63" s="4" t="str">
        <f t="shared" si="2"/>
        <v/>
      </c>
      <c r="N63" s="37"/>
      <c r="O63" s="5"/>
      <c r="P63" s="39"/>
      <c r="Q63" s="39"/>
      <c r="R63" s="42" t="str">
        <f t="shared" si="3"/>
        <v/>
      </c>
      <c r="S63" s="42"/>
      <c r="T63" s="43" t="str">
        <f t="shared" si="4"/>
        <v/>
      </c>
      <c r="U63" s="43"/>
    </row>
    <row r="64" spans="2:21" ht="15">
      <c r="B64" s="37">
        <v>56</v>
      </c>
      <c r="C64" s="38" t="str">
        <f t="shared" si="1"/>
        <v/>
      </c>
      <c r="D64" s="38"/>
      <c r="E64" s="37"/>
      <c r="F64" s="5"/>
      <c r="G64" s="37" t="s">
        <v>46</v>
      </c>
      <c r="H64" s="39"/>
      <c r="I64" s="39"/>
      <c r="J64" s="37"/>
      <c r="K64" s="38" t="str">
        <f t="shared" si="0"/>
        <v/>
      </c>
      <c r="L64" s="38"/>
      <c r="M64" s="4" t="str">
        <f t="shared" si="2"/>
        <v/>
      </c>
      <c r="N64" s="37"/>
      <c r="O64" s="5"/>
      <c r="P64" s="39"/>
      <c r="Q64" s="39"/>
      <c r="R64" s="42" t="str">
        <f t="shared" si="3"/>
        <v/>
      </c>
      <c r="S64" s="42"/>
      <c r="T64" s="43" t="str">
        <f t="shared" si="4"/>
        <v/>
      </c>
      <c r="U64" s="43"/>
    </row>
    <row r="65" spans="2:21" ht="15">
      <c r="B65" s="37">
        <v>57</v>
      </c>
      <c r="C65" s="38" t="str">
        <f t="shared" si="1"/>
        <v/>
      </c>
      <c r="D65" s="38"/>
      <c r="E65" s="37"/>
      <c r="F65" s="5"/>
      <c r="G65" s="37" t="s">
        <v>46</v>
      </c>
      <c r="H65" s="39"/>
      <c r="I65" s="39"/>
      <c r="J65" s="37"/>
      <c r="K65" s="38" t="str">
        <f t="shared" si="0"/>
        <v/>
      </c>
      <c r="L65" s="38"/>
      <c r="M65" s="4" t="str">
        <f t="shared" si="2"/>
        <v/>
      </c>
      <c r="N65" s="37"/>
      <c r="O65" s="5"/>
      <c r="P65" s="39"/>
      <c r="Q65" s="39"/>
      <c r="R65" s="42" t="str">
        <f t="shared" si="3"/>
        <v/>
      </c>
      <c r="S65" s="42"/>
      <c r="T65" s="43" t="str">
        <f t="shared" si="4"/>
        <v/>
      </c>
      <c r="U65" s="43"/>
    </row>
    <row r="66" spans="2:21" ht="15">
      <c r="B66" s="37">
        <v>58</v>
      </c>
      <c r="C66" s="38" t="str">
        <f t="shared" si="1"/>
        <v/>
      </c>
      <c r="D66" s="38"/>
      <c r="E66" s="37"/>
      <c r="F66" s="5"/>
      <c r="G66" s="37" t="s">
        <v>46</v>
      </c>
      <c r="H66" s="39"/>
      <c r="I66" s="39"/>
      <c r="J66" s="37"/>
      <c r="K66" s="38" t="str">
        <f t="shared" si="0"/>
        <v/>
      </c>
      <c r="L66" s="38"/>
      <c r="M66" s="4" t="str">
        <f t="shared" si="2"/>
        <v/>
      </c>
      <c r="N66" s="37"/>
      <c r="O66" s="5"/>
      <c r="P66" s="39"/>
      <c r="Q66" s="39"/>
      <c r="R66" s="42" t="str">
        <f t="shared" si="3"/>
        <v/>
      </c>
      <c r="S66" s="42"/>
      <c r="T66" s="43" t="str">
        <f t="shared" si="4"/>
        <v/>
      </c>
      <c r="U66" s="43"/>
    </row>
    <row r="67" spans="2:21" ht="15">
      <c r="B67" s="37">
        <v>59</v>
      </c>
      <c r="C67" s="38" t="str">
        <f t="shared" si="1"/>
        <v/>
      </c>
      <c r="D67" s="38"/>
      <c r="E67" s="37"/>
      <c r="F67" s="5"/>
      <c r="G67" s="37" t="s">
        <v>46</v>
      </c>
      <c r="H67" s="39"/>
      <c r="I67" s="39"/>
      <c r="J67" s="37"/>
      <c r="K67" s="38" t="str">
        <f t="shared" si="0"/>
        <v/>
      </c>
      <c r="L67" s="38"/>
      <c r="M67" s="4" t="str">
        <f t="shared" si="2"/>
        <v/>
      </c>
      <c r="N67" s="37"/>
      <c r="O67" s="5"/>
      <c r="P67" s="39"/>
      <c r="Q67" s="39"/>
      <c r="R67" s="42" t="str">
        <f t="shared" si="3"/>
        <v/>
      </c>
      <c r="S67" s="42"/>
      <c r="T67" s="43" t="str">
        <f t="shared" si="4"/>
        <v/>
      </c>
      <c r="U67" s="43"/>
    </row>
    <row r="68" spans="2:21" ht="15">
      <c r="B68" s="37">
        <v>60</v>
      </c>
      <c r="C68" s="38" t="str">
        <f t="shared" si="1"/>
        <v/>
      </c>
      <c r="D68" s="38"/>
      <c r="E68" s="37"/>
      <c r="F68" s="5"/>
      <c r="G68" s="37" t="s">
        <v>47</v>
      </c>
      <c r="H68" s="39"/>
      <c r="I68" s="39"/>
      <c r="J68" s="37"/>
      <c r="K68" s="38" t="str">
        <f t="shared" si="0"/>
        <v/>
      </c>
      <c r="L68" s="38"/>
      <c r="M68" s="4" t="str">
        <f t="shared" si="2"/>
        <v/>
      </c>
      <c r="N68" s="37"/>
      <c r="O68" s="5"/>
      <c r="P68" s="39"/>
      <c r="Q68" s="39"/>
      <c r="R68" s="42" t="str">
        <f t="shared" si="3"/>
        <v/>
      </c>
      <c r="S68" s="42"/>
      <c r="T68" s="43" t="str">
        <f t="shared" si="4"/>
        <v/>
      </c>
      <c r="U68" s="43"/>
    </row>
    <row r="69" spans="2:21" ht="15">
      <c r="B69" s="37">
        <v>61</v>
      </c>
      <c r="C69" s="38" t="str">
        <f t="shared" si="1"/>
        <v/>
      </c>
      <c r="D69" s="38"/>
      <c r="E69" s="37"/>
      <c r="F69" s="5"/>
      <c r="G69" s="37" t="s">
        <v>47</v>
      </c>
      <c r="H69" s="39"/>
      <c r="I69" s="39"/>
      <c r="J69" s="37"/>
      <c r="K69" s="38" t="str">
        <f t="shared" si="0"/>
        <v/>
      </c>
      <c r="L69" s="38"/>
      <c r="M69" s="4" t="str">
        <f t="shared" si="2"/>
        <v/>
      </c>
      <c r="N69" s="37"/>
      <c r="O69" s="5"/>
      <c r="P69" s="39"/>
      <c r="Q69" s="39"/>
      <c r="R69" s="42" t="str">
        <f t="shared" si="3"/>
        <v/>
      </c>
      <c r="S69" s="42"/>
      <c r="T69" s="43" t="str">
        <f t="shared" si="4"/>
        <v/>
      </c>
      <c r="U69" s="43"/>
    </row>
    <row r="70" spans="2:21" ht="15">
      <c r="B70" s="37">
        <v>62</v>
      </c>
      <c r="C70" s="38" t="str">
        <f t="shared" si="1"/>
        <v/>
      </c>
      <c r="D70" s="38"/>
      <c r="E70" s="37"/>
      <c r="F70" s="5"/>
      <c r="G70" s="37" t="s">
        <v>46</v>
      </c>
      <c r="H70" s="39"/>
      <c r="I70" s="39"/>
      <c r="J70" s="37"/>
      <c r="K70" s="38" t="str">
        <f t="shared" si="0"/>
        <v/>
      </c>
      <c r="L70" s="38"/>
      <c r="M70" s="4" t="str">
        <f t="shared" si="2"/>
        <v/>
      </c>
      <c r="N70" s="37"/>
      <c r="O70" s="5"/>
      <c r="P70" s="39"/>
      <c r="Q70" s="39"/>
      <c r="R70" s="42" t="str">
        <f t="shared" si="3"/>
        <v/>
      </c>
      <c r="S70" s="42"/>
      <c r="T70" s="43" t="str">
        <f t="shared" si="4"/>
        <v/>
      </c>
      <c r="U70" s="43"/>
    </row>
    <row r="71" spans="2:21" ht="15">
      <c r="B71" s="37">
        <v>63</v>
      </c>
      <c r="C71" s="38" t="str">
        <f t="shared" si="1"/>
        <v/>
      </c>
      <c r="D71" s="38"/>
      <c r="E71" s="37"/>
      <c r="F71" s="5"/>
      <c r="G71" s="37" t="s">
        <v>47</v>
      </c>
      <c r="H71" s="39"/>
      <c r="I71" s="39"/>
      <c r="J71" s="37"/>
      <c r="K71" s="38" t="str">
        <f t="shared" si="0"/>
        <v/>
      </c>
      <c r="L71" s="38"/>
      <c r="M71" s="4" t="str">
        <f t="shared" si="2"/>
        <v/>
      </c>
      <c r="N71" s="37"/>
      <c r="O71" s="5"/>
      <c r="P71" s="39"/>
      <c r="Q71" s="39"/>
      <c r="R71" s="42" t="str">
        <f t="shared" si="3"/>
        <v/>
      </c>
      <c r="S71" s="42"/>
      <c r="T71" s="43" t="str">
        <f t="shared" si="4"/>
        <v/>
      </c>
      <c r="U71" s="43"/>
    </row>
    <row r="72" spans="2:21" ht="15">
      <c r="B72" s="37">
        <v>64</v>
      </c>
      <c r="C72" s="38" t="str">
        <f t="shared" si="1"/>
        <v/>
      </c>
      <c r="D72" s="38"/>
      <c r="E72" s="37"/>
      <c r="F72" s="5"/>
      <c r="G72" s="37" t="s">
        <v>46</v>
      </c>
      <c r="H72" s="39"/>
      <c r="I72" s="39"/>
      <c r="J72" s="37"/>
      <c r="K72" s="38" t="str">
        <f t="shared" si="0"/>
        <v/>
      </c>
      <c r="L72" s="38"/>
      <c r="M72" s="4" t="str">
        <f t="shared" si="2"/>
        <v/>
      </c>
      <c r="N72" s="37"/>
      <c r="O72" s="5"/>
      <c r="P72" s="39"/>
      <c r="Q72" s="39"/>
      <c r="R72" s="42" t="str">
        <f t="shared" si="3"/>
        <v/>
      </c>
      <c r="S72" s="42"/>
      <c r="T72" s="43" t="str">
        <f t="shared" si="4"/>
        <v/>
      </c>
      <c r="U72" s="43"/>
    </row>
    <row r="73" spans="2:21" ht="15">
      <c r="B73" s="37">
        <v>65</v>
      </c>
      <c r="C73" s="38" t="str">
        <f t="shared" si="1"/>
        <v/>
      </c>
      <c r="D73" s="38"/>
      <c r="E73" s="37"/>
      <c r="F73" s="5"/>
      <c r="G73" s="37" t="s">
        <v>47</v>
      </c>
      <c r="H73" s="39"/>
      <c r="I73" s="39"/>
      <c r="J73" s="37"/>
      <c r="K73" s="38" t="str">
        <f t="shared" ref="K73:K108" si="5">IF(F73="","",C73*0.03)</f>
        <v/>
      </c>
      <c r="L73" s="38"/>
      <c r="M73" s="4" t="str">
        <f t="shared" si="2"/>
        <v/>
      </c>
      <c r="N73" s="37"/>
      <c r="O73" s="5"/>
      <c r="P73" s="39"/>
      <c r="Q73" s="39"/>
      <c r="R73" s="42" t="str">
        <f t="shared" si="3"/>
        <v/>
      </c>
      <c r="S73" s="42"/>
      <c r="T73" s="43" t="str">
        <f t="shared" si="4"/>
        <v/>
      </c>
      <c r="U73" s="43"/>
    </row>
    <row r="74" spans="2:21" ht="15">
      <c r="B74" s="37">
        <v>66</v>
      </c>
      <c r="C74" s="38" t="str">
        <f t="shared" ref="C74:C108" si="6">IF(R73="","",C73+R73)</f>
        <v/>
      </c>
      <c r="D74" s="38"/>
      <c r="E74" s="37"/>
      <c r="F74" s="5"/>
      <c r="G74" s="37" t="s">
        <v>47</v>
      </c>
      <c r="H74" s="39"/>
      <c r="I74" s="39"/>
      <c r="J74" s="37"/>
      <c r="K74" s="38" t="str">
        <f t="shared" si="5"/>
        <v/>
      </c>
      <c r="L74" s="38"/>
      <c r="M74" s="4" t="str">
        <f t="shared" ref="M74:M108" si="7">IF(J74="","",(K74/J74)/1000)</f>
        <v/>
      </c>
      <c r="N74" s="37"/>
      <c r="O74" s="5"/>
      <c r="P74" s="39"/>
      <c r="Q74" s="39"/>
      <c r="R74" s="42" t="str">
        <f t="shared" ref="R74:R108" si="8">IF(O74="","",(IF(G74="売",H74-P74,P74-H74))*M74*100000)</f>
        <v/>
      </c>
      <c r="S74" s="42"/>
      <c r="T74" s="43" t="str">
        <f t="shared" ref="T74:T108" si="9">IF(O74="","",IF(R74&lt;0,J74*(-1),IF(G74="買",(P74-H74)*100,(H74-P74)*100)))</f>
        <v/>
      </c>
      <c r="U74" s="43"/>
    </row>
    <row r="75" spans="2:21" ht="15">
      <c r="B75" s="37">
        <v>67</v>
      </c>
      <c r="C75" s="38" t="str">
        <f t="shared" si="6"/>
        <v/>
      </c>
      <c r="D75" s="38"/>
      <c r="E75" s="37"/>
      <c r="F75" s="5"/>
      <c r="G75" s="37" t="s">
        <v>46</v>
      </c>
      <c r="H75" s="39"/>
      <c r="I75" s="39"/>
      <c r="J75" s="37"/>
      <c r="K75" s="38" t="str">
        <f t="shared" si="5"/>
        <v/>
      </c>
      <c r="L75" s="38"/>
      <c r="M75" s="4" t="str">
        <f t="shared" si="7"/>
        <v/>
      </c>
      <c r="N75" s="37"/>
      <c r="O75" s="5"/>
      <c r="P75" s="39"/>
      <c r="Q75" s="39"/>
      <c r="R75" s="42" t="str">
        <f t="shared" si="8"/>
        <v/>
      </c>
      <c r="S75" s="42"/>
      <c r="T75" s="43" t="str">
        <f t="shared" si="9"/>
        <v/>
      </c>
      <c r="U75" s="43"/>
    </row>
    <row r="76" spans="2:21" ht="15">
      <c r="B76" s="37">
        <v>68</v>
      </c>
      <c r="C76" s="38" t="str">
        <f t="shared" si="6"/>
        <v/>
      </c>
      <c r="D76" s="38"/>
      <c r="E76" s="37"/>
      <c r="F76" s="5"/>
      <c r="G76" s="37" t="s">
        <v>46</v>
      </c>
      <c r="H76" s="39"/>
      <c r="I76" s="39"/>
      <c r="J76" s="37"/>
      <c r="K76" s="38" t="str">
        <f t="shared" si="5"/>
        <v/>
      </c>
      <c r="L76" s="38"/>
      <c r="M76" s="4" t="str">
        <f t="shared" si="7"/>
        <v/>
      </c>
      <c r="N76" s="37"/>
      <c r="O76" s="5"/>
      <c r="P76" s="39"/>
      <c r="Q76" s="39"/>
      <c r="R76" s="42" t="str">
        <f t="shared" si="8"/>
        <v/>
      </c>
      <c r="S76" s="42"/>
      <c r="T76" s="43" t="str">
        <f t="shared" si="9"/>
        <v/>
      </c>
      <c r="U76" s="43"/>
    </row>
    <row r="77" spans="2:21" ht="15">
      <c r="B77" s="37">
        <v>69</v>
      </c>
      <c r="C77" s="38" t="str">
        <f t="shared" si="6"/>
        <v/>
      </c>
      <c r="D77" s="38"/>
      <c r="E77" s="37"/>
      <c r="F77" s="5"/>
      <c r="G77" s="37" t="s">
        <v>46</v>
      </c>
      <c r="H77" s="39"/>
      <c r="I77" s="39"/>
      <c r="J77" s="37"/>
      <c r="K77" s="38" t="str">
        <f t="shared" si="5"/>
        <v/>
      </c>
      <c r="L77" s="38"/>
      <c r="M77" s="4" t="str">
        <f t="shared" si="7"/>
        <v/>
      </c>
      <c r="N77" s="37"/>
      <c r="O77" s="5"/>
      <c r="P77" s="39"/>
      <c r="Q77" s="39"/>
      <c r="R77" s="42" t="str">
        <f t="shared" si="8"/>
        <v/>
      </c>
      <c r="S77" s="42"/>
      <c r="T77" s="43" t="str">
        <f t="shared" si="9"/>
        <v/>
      </c>
      <c r="U77" s="43"/>
    </row>
    <row r="78" spans="2:21" ht="15">
      <c r="B78" s="37">
        <v>70</v>
      </c>
      <c r="C78" s="38" t="str">
        <f t="shared" si="6"/>
        <v/>
      </c>
      <c r="D78" s="38"/>
      <c r="E78" s="37"/>
      <c r="F78" s="5"/>
      <c r="G78" s="37" t="s">
        <v>47</v>
      </c>
      <c r="H78" s="39"/>
      <c r="I78" s="39"/>
      <c r="J78" s="37"/>
      <c r="K78" s="38" t="str">
        <f t="shared" si="5"/>
        <v/>
      </c>
      <c r="L78" s="38"/>
      <c r="M78" s="4" t="str">
        <f t="shared" si="7"/>
        <v/>
      </c>
      <c r="N78" s="37"/>
      <c r="O78" s="5"/>
      <c r="P78" s="39"/>
      <c r="Q78" s="39"/>
      <c r="R78" s="42" t="str">
        <f t="shared" si="8"/>
        <v/>
      </c>
      <c r="S78" s="42"/>
      <c r="T78" s="43" t="str">
        <f t="shared" si="9"/>
        <v/>
      </c>
      <c r="U78" s="43"/>
    </row>
    <row r="79" spans="2:21" ht="15">
      <c r="B79" s="37">
        <v>71</v>
      </c>
      <c r="C79" s="38" t="str">
        <f t="shared" si="6"/>
        <v/>
      </c>
      <c r="D79" s="38"/>
      <c r="E79" s="37"/>
      <c r="F79" s="5"/>
      <c r="G79" s="37" t="s">
        <v>46</v>
      </c>
      <c r="H79" s="39"/>
      <c r="I79" s="39"/>
      <c r="J79" s="37"/>
      <c r="K79" s="38" t="str">
        <f t="shared" si="5"/>
        <v/>
      </c>
      <c r="L79" s="38"/>
      <c r="M79" s="4" t="str">
        <f t="shared" si="7"/>
        <v/>
      </c>
      <c r="N79" s="37"/>
      <c r="O79" s="5"/>
      <c r="P79" s="39"/>
      <c r="Q79" s="39"/>
      <c r="R79" s="42" t="str">
        <f t="shared" si="8"/>
        <v/>
      </c>
      <c r="S79" s="42"/>
      <c r="T79" s="43" t="str">
        <f t="shared" si="9"/>
        <v/>
      </c>
      <c r="U79" s="43"/>
    </row>
    <row r="80" spans="2:21" ht="15">
      <c r="B80" s="37">
        <v>72</v>
      </c>
      <c r="C80" s="38" t="str">
        <f t="shared" si="6"/>
        <v/>
      </c>
      <c r="D80" s="38"/>
      <c r="E80" s="37"/>
      <c r="F80" s="5"/>
      <c r="G80" s="37" t="s">
        <v>47</v>
      </c>
      <c r="H80" s="39"/>
      <c r="I80" s="39"/>
      <c r="J80" s="37"/>
      <c r="K80" s="38" t="str">
        <f t="shared" si="5"/>
        <v/>
      </c>
      <c r="L80" s="38"/>
      <c r="M80" s="4" t="str">
        <f t="shared" si="7"/>
        <v/>
      </c>
      <c r="N80" s="37"/>
      <c r="O80" s="5"/>
      <c r="P80" s="39"/>
      <c r="Q80" s="39"/>
      <c r="R80" s="42" t="str">
        <f t="shared" si="8"/>
        <v/>
      </c>
      <c r="S80" s="42"/>
      <c r="T80" s="43" t="str">
        <f t="shared" si="9"/>
        <v/>
      </c>
      <c r="U80" s="43"/>
    </row>
    <row r="81" spans="2:21" ht="15">
      <c r="B81" s="37">
        <v>73</v>
      </c>
      <c r="C81" s="38" t="str">
        <f t="shared" si="6"/>
        <v/>
      </c>
      <c r="D81" s="38"/>
      <c r="E81" s="37"/>
      <c r="F81" s="5"/>
      <c r="G81" s="37" t="s">
        <v>46</v>
      </c>
      <c r="H81" s="39"/>
      <c r="I81" s="39"/>
      <c r="J81" s="37"/>
      <c r="K81" s="38" t="str">
        <f t="shared" si="5"/>
        <v/>
      </c>
      <c r="L81" s="38"/>
      <c r="M81" s="4" t="str">
        <f t="shared" si="7"/>
        <v/>
      </c>
      <c r="N81" s="37"/>
      <c r="O81" s="5"/>
      <c r="P81" s="39"/>
      <c r="Q81" s="39"/>
      <c r="R81" s="42" t="str">
        <f t="shared" si="8"/>
        <v/>
      </c>
      <c r="S81" s="42"/>
      <c r="T81" s="43" t="str">
        <f t="shared" si="9"/>
        <v/>
      </c>
      <c r="U81" s="43"/>
    </row>
    <row r="82" spans="2:21" ht="15">
      <c r="B82" s="37">
        <v>74</v>
      </c>
      <c r="C82" s="38" t="str">
        <f t="shared" si="6"/>
        <v/>
      </c>
      <c r="D82" s="38"/>
      <c r="E82" s="37"/>
      <c r="F82" s="5"/>
      <c r="G82" s="37" t="s">
        <v>46</v>
      </c>
      <c r="H82" s="39"/>
      <c r="I82" s="39"/>
      <c r="J82" s="37"/>
      <c r="K82" s="38" t="str">
        <f t="shared" si="5"/>
        <v/>
      </c>
      <c r="L82" s="38"/>
      <c r="M82" s="4" t="str">
        <f t="shared" si="7"/>
        <v/>
      </c>
      <c r="N82" s="37"/>
      <c r="O82" s="5"/>
      <c r="P82" s="39"/>
      <c r="Q82" s="39"/>
      <c r="R82" s="42" t="str">
        <f t="shared" si="8"/>
        <v/>
      </c>
      <c r="S82" s="42"/>
      <c r="T82" s="43" t="str">
        <f t="shared" si="9"/>
        <v/>
      </c>
      <c r="U82" s="43"/>
    </row>
    <row r="83" spans="2:21" ht="15">
      <c r="B83" s="37">
        <v>75</v>
      </c>
      <c r="C83" s="38" t="str">
        <f t="shared" si="6"/>
        <v/>
      </c>
      <c r="D83" s="38"/>
      <c r="E83" s="37"/>
      <c r="F83" s="5"/>
      <c r="G83" s="37" t="s">
        <v>46</v>
      </c>
      <c r="H83" s="39"/>
      <c r="I83" s="39"/>
      <c r="J83" s="37"/>
      <c r="K83" s="38" t="str">
        <f t="shared" si="5"/>
        <v/>
      </c>
      <c r="L83" s="38"/>
      <c r="M83" s="4" t="str">
        <f t="shared" si="7"/>
        <v/>
      </c>
      <c r="N83" s="37"/>
      <c r="O83" s="5"/>
      <c r="P83" s="39"/>
      <c r="Q83" s="39"/>
      <c r="R83" s="42" t="str">
        <f t="shared" si="8"/>
        <v/>
      </c>
      <c r="S83" s="42"/>
      <c r="T83" s="43" t="str">
        <f t="shared" si="9"/>
        <v/>
      </c>
      <c r="U83" s="43"/>
    </row>
    <row r="84" spans="2:21" ht="15">
      <c r="B84" s="37">
        <v>76</v>
      </c>
      <c r="C84" s="38" t="str">
        <f t="shared" si="6"/>
        <v/>
      </c>
      <c r="D84" s="38"/>
      <c r="E84" s="37"/>
      <c r="F84" s="5"/>
      <c r="G84" s="37" t="s">
        <v>46</v>
      </c>
      <c r="H84" s="39"/>
      <c r="I84" s="39"/>
      <c r="J84" s="37"/>
      <c r="K84" s="38" t="str">
        <f t="shared" si="5"/>
        <v/>
      </c>
      <c r="L84" s="38"/>
      <c r="M84" s="4" t="str">
        <f t="shared" si="7"/>
        <v/>
      </c>
      <c r="N84" s="37"/>
      <c r="O84" s="5"/>
      <c r="P84" s="39"/>
      <c r="Q84" s="39"/>
      <c r="R84" s="42" t="str">
        <f t="shared" si="8"/>
        <v/>
      </c>
      <c r="S84" s="42"/>
      <c r="T84" s="43" t="str">
        <f t="shared" si="9"/>
        <v/>
      </c>
      <c r="U84" s="43"/>
    </row>
    <row r="85" spans="2:21" ht="15">
      <c r="B85" s="37">
        <v>77</v>
      </c>
      <c r="C85" s="38" t="str">
        <f t="shared" si="6"/>
        <v/>
      </c>
      <c r="D85" s="38"/>
      <c r="E85" s="37"/>
      <c r="F85" s="5"/>
      <c r="G85" s="37" t="s">
        <v>47</v>
      </c>
      <c r="H85" s="39"/>
      <c r="I85" s="39"/>
      <c r="J85" s="37"/>
      <c r="K85" s="38" t="str">
        <f t="shared" si="5"/>
        <v/>
      </c>
      <c r="L85" s="38"/>
      <c r="M85" s="4" t="str">
        <f t="shared" si="7"/>
        <v/>
      </c>
      <c r="N85" s="37"/>
      <c r="O85" s="5"/>
      <c r="P85" s="39"/>
      <c r="Q85" s="39"/>
      <c r="R85" s="42" t="str">
        <f t="shared" si="8"/>
        <v/>
      </c>
      <c r="S85" s="42"/>
      <c r="T85" s="43" t="str">
        <f t="shared" si="9"/>
        <v/>
      </c>
      <c r="U85" s="43"/>
    </row>
    <row r="86" spans="2:21" ht="15">
      <c r="B86" s="37">
        <v>78</v>
      </c>
      <c r="C86" s="38" t="str">
        <f t="shared" si="6"/>
        <v/>
      </c>
      <c r="D86" s="38"/>
      <c r="E86" s="37"/>
      <c r="F86" s="5"/>
      <c r="G86" s="37" t="s">
        <v>46</v>
      </c>
      <c r="H86" s="39"/>
      <c r="I86" s="39"/>
      <c r="J86" s="37"/>
      <c r="K86" s="38" t="str">
        <f t="shared" si="5"/>
        <v/>
      </c>
      <c r="L86" s="38"/>
      <c r="M86" s="4" t="str">
        <f t="shared" si="7"/>
        <v/>
      </c>
      <c r="N86" s="37"/>
      <c r="O86" s="5"/>
      <c r="P86" s="39"/>
      <c r="Q86" s="39"/>
      <c r="R86" s="42" t="str">
        <f t="shared" si="8"/>
        <v/>
      </c>
      <c r="S86" s="42"/>
      <c r="T86" s="43" t="str">
        <f t="shared" si="9"/>
        <v/>
      </c>
      <c r="U86" s="43"/>
    </row>
    <row r="87" spans="2:21" ht="15">
      <c r="B87" s="37">
        <v>79</v>
      </c>
      <c r="C87" s="38" t="str">
        <f t="shared" si="6"/>
        <v/>
      </c>
      <c r="D87" s="38"/>
      <c r="E87" s="37"/>
      <c r="F87" s="5"/>
      <c r="G87" s="37" t="s">
        <v>47</v>
      </c>
      <c r="H87" s="39"/>
      <c r="I87" s="39"/>
      <c r="J87" s="37"/>
      <c r="K87" s="38" t="str">
        <f t="shared" si="5"/>
        <v/>
      </c>
      <c r="L87" s="38"/>
      <c r="M87" s="4" t="str">
        <f t="shared" si="7"/>
        <v/>
      </c>
      <c r="N87" s="37"/>
      <c r="O87" s="5"/>
      <c r="P87" s="39"/>
      <c r="Q87" s="39"/>
      <c r="R87" s="42" t="str">
        <f t="shared" si="8"/>
        <v/>
      </c>
      <c r="S87" s="42"/>
      <c r="T87" s="43" t="str">
        <f t="shared" si="9"/>
        <v/>
      </c>
      <c r="U87" s="43"/>
    </row>
    <row r="88" spans="2:21" ht="15">
      <c r="B88" s="37">
        <v>80</v>
      </c>
      <c r="C88" s="38" t="str">
        <f t="shared" si="6"/>
        <v/>
      </c>
      <c r="D88" s="38"/>
      <c r="E88" s="37"/>
      <c r="F88" s="5"/>
      <c r="G88" s="37" t="s">
        <v>47</v>
      </c>
      <c r="H88" s="39"/>
      <c r="I88" s="39"/>
      <c r="J88" s="37"/>
      <c r="K88" s="38" t="str">
        <f t="shared" si="5"/>
        <v/>
      </c>
      <c r="L88" s="38"/>
      <c r="M88" s="4" t="str">
        <f t="shared" si="7"/>
        <v/>
      </c>
      <c r="N88" s="37"/>
      <c r="O88" s="5"/>
      <c r="P88" s="39"/>
      <c r="Q88" s="39"/>
      <c r="R88" s="42" t="str">
        <f t="shared" si="8"/>
        <v/>
      </c>
      <c r="S88" s="42"/>
      <c r="T88" s="43" t="str">
        <f t="shared" si="9"/>
        <v/>
      </c>
      <c r="U88" s="43"/>
    </row>
    <row r="89" spans="2:21" ht="15">
      <c r="B89" s="37">
        <v>81</v>
      </c>
      <c r="C89" s="38" t="str">
        <f t="shared" si="6"/>
        <v/>
      </c>
      <c r="D89" s="38"/>
      <c r="E89" s="37"/>
      <c r="F89" s="5"/>
      <c r="G89" s="37" t="s">
        <v>47</v>
      </c>
      <c r="H89" s="39"/>
      <c r="I89" s="39"/>
      <c r="J89" s="37"/>
      <c r="K89" s="38" t="str">
        <f t="shared" si="5"/>
        <v/>
      </c>
      <c r="L89" s="38"/>
      <c r="M89" s="4" t="str">
        <f t="shared" si="7"/>
        <v/>
      </c>
      <c r="N89" s="37"/>
      <c r="O89" s="5"/>
      <c r="P89" s="39"/>
      <c r="Q89" s="39"/>
      <c r="R89" s="42" t="str">
        <f t="shared" si="8"/>
        <v/>
      </c>
      <c r="S89" s="42"/>
      <c r="T89" s="43" t="str">
        <f t="shared" si="9"/>
        <v/>
      </c>
      <c r="U89" s="43"/>
    </row>
    <row r="90" spans="2:21" ht="15">
      <c r="B90" s="37">
        <v>82</v>
      </c>
      <c r="C90" s="38" t="str">
        <f t="shared" si="6"/>
        <v/>
      </c>
      <c r="D90" s="38"/>
      <c r="E90" s="37"/>
      <c r="F90" s="5"/>
      <c r="G90" s="37" t="s">
        <v>47</v>
      </c>
      <c r="H90" s="39"/>
      <c r="I90" s="39"/>
      <c r="J90" s="37"/>
      <c r="K90" s="38" t="str">
        <f t="shared" si="5"/>
        <v/>
      </c>
      <c r="L90" s="38"/>
      <c r="M90" s="4" t="str">
        <f t="shared" si="7"/>
        <v/>
      </c>
      <c r="N90" s="37"/>
      <c r="O90" s="5"/>
      <c r="P90" s="39"/>
      <c r="Q90" s="39"/>
      <c r="R90" s="42" t="str">
        <f t="shared" si="8"/>
        <v/>
      </c>
      <c r="S90" s="42"/>
      <c r="T90" s="43" t="str">
        <f t="shared" si="9"/>
        <v/>
      </c>
      <c r="U90" s="43"/>
    </row>
    <row r="91" spans="2:21" ht="15">
      <c r="B91" s="37">
        <v>83</v>
      </c>
      <c r="C91" s="38" t="str">
        <f t="shared" si="6"/>
        <v/>
      </c>
      <c r="D91" s="38"/>
      <c r="E91" s="37"/>
      <c r="F91" s="5"/>
      <c r="G91" s="37" t="s">
        <v>47</v>
      </c>
      <c r="H91" s="39"/>
      <c r="I91" s="39"/>
      <c r="J91" s="37"/>
      <c r="K91" s="38" t="str">
        <f t="shared" si="5"/>
        <v/>
      </c>
      <c r="L91" s="38"/>
      <c r="M91" s="4" t="str">
        <f t="shared" si="7"/>
        <v/>
      </c>
      <c r="N91" s="37"/>
      <c r="O91" s="5"/>
      <c r="P91" s="39"/>
      <c r="Q91" s="39"/>
      <c r="R91" s="42" t="str">
        <f t="shared" si="8"/>
        <v/>
      </c>
      <c r="S91" s="42"/>
      <c r="T91" s="43" t="str">
        <f t="shared" si="9"/>
        <v/>
      </c>
      <c r="U91" s="43"/>
    </row>
    <row r="92" spans="2:21" ht="15">
      <c r="B92" s="37">
        <v>84</v>
      </c>
      <c r="C92" s="38" t="str">
        <f t="shared" si="6"/>
        <v/>
      </c>
      <c r="D92" s="38"/>
      <c r="E92" s="37"/>
      <c r="F92" s="5"/>
      <c r="G92" s="37" t="s">
        <v>46</v>
      </c>
      <c r="H92" s="39"/>
      <c r="I92" s="39"/>
      <c r="J92" s="37"/>
      <c r="K92" s="38" t="str">
        <f t="shared" si="5"/>
        <v/>
      </c>
      <c r="L92" s="38"/>
      <c r="M92" s="4" t="str">
        <f t="shared" si="7"/>
        <v/>
      </c>
      <c r="N92" s="37"/>
      <c r="O92" s="5"/>
      <c r="P92" s="39"/>
      <c r="Q92" s="39"/>
      <c r="R92" s="42" t="str">
        <f t="shared" si="8"/>
        <v/>
      </c>
      <c r="S92" s="42"/>
      <c r="T92" s="43" t="str">
        <f t="shared" si="9"/>
        <v/>
      </c>
      <c r="U92" s="43"/>
    </row>
    <row r="93" spans="2:21" ht="15">
      <c r="B93" s="37">
        <v>85</v>
      </c>
      <c r="C93" s="38" t="str">
        <f t="shared" si="6"/>
        <v/>
      </c>
      <c r="D93" s="38"/>
      <c r="E93" s="37"/>
      <c r="F93" s="5"/>
      <c r="G93" s="37" t="s">
        <v>47</v>
      </c>
      <c r="H93" s="39"/>
      <c r="I93" s="39"/>
      <c r="J93" s="37"/>
      <c r="K93" s="38" t="str">
        <f t="shared" si="5"/>
        <v/>
      </c>
      <c r="L93" s="38"/>
      <c r="M93" s="4" t="str">
        <f t="shared" si="7"/>
        <v/>
      </c>
      <c r="N93" s="37"/>
      <c r="O93" s="5"/>
      <c r="P93" s="39"/>
      <c r="Q93" s="39"/>
      <c r="R93" s="42" t="str">
        <f t="shared" si="8"/>
        <v/>
      </c>
      <c r="S93" s="42"/>
      <c r="T93" s="43" t="str">
        <f t="shared" si="9"/>
        <v/>
      </c>
      <c r="U93" s="43"/>
    </row>
    <row r="94" spans="2:21" ht="15">
      <c r="B94" s="37">
        <v>86</v>
      </c>
      <c r="C94" s="38" t="str">
        <f t="shared" si="6"/>
        <v/>
      </c>
      <c r="D94" s="38"/>
      <c r="E94" s="37"/>
      <c r="F94" s="5"/>
      <c r="G94" s="37" t="s">
        <v>46</v>
      </c>
      <c r="H94" s="39"/>
      <c r="I94" s="39"/>
      <c r="J94" s="37"/>
      <c r="K94" s="38" t="str">
        <f t="shared" si="5"/>
        <v/>
      </c>
      <c r="L94" s="38"/>
      <c r="M94" s="4" t="str">
        <f t="shared" si="7"/>
        <v/>
      </c>
      <c r="N94" s="37"/>
      <c r="O94" s="5"/>
      <c r="P94" s="39"/>
      <c r="Q94" s="39"/>
      <c r="R94" s="42" t="str">
        <f t="shared" si="8"/>
        <v/>
      </c>
      <c r="S94" s="42"/>
      <c r="T94" s="43" t="str">
        <f t="shared" si="9"/>
        <v/>
      </c>
      <c r="U94" s="43"/>
    </row>
    <row r="95" spans="2:21" ht="15">
      <c r="B95" s="37">
        <v>87</v>
      </c>
      <c r="C95" s="38" t="str">
        <f t="shared" si="6"/>
        <v/>
      </c>
      <c r="D95" s="38"/>
      <c r="E95" s="37"/>
      <c r="F95" s="5"/>
      <c r="G95" s="37" t="s">
        <v>47</v>
      </c>
      <c r="H95" s="39"/>
      <c r="I95" s="39"/>
      <c r="J95" s="37"/>
      <c r="K95" s="38" t="str">
        <f t="shared" si="5"/>
        <v/>
      </c>
      <c r="L95" s="38"/>
      <c r="M95" s="4" t="str">
        <f t="shared" si="7"/>
        <v/>
      </c>
      <c r="N95" s="37"/>
      <c r="O95" s="5"/>
      <c r="P95" s="39"/>
      <c r="Q95" s="39"/>
      <c r="R95" s="42" t="str">
        <f t="shared" si="8"/>
        <v/>
      </c>
      <c r="S95" s="42"/>
      <c r="T95" s="43" t="str">
        <f t="shared" si="9"/>
        <v/>
      </c>
      <c r="U95" s="43"/>
    </row>
    <row r="96" spans="2:21" ht="15">
      <c r="B96" s="37">
        <v>88</v>
      </c>
      <c r="C96" s="38" t="str">
        <f t="shared" si="6"/>
        <v/>
      </c>
      <c r="D96" s="38"/>
      <c r="E96" s="37"/>
      <c r="F96" s="5"/>
      <c r="G96" s="37" t="s">
        <v>46</v>
      </c>
      <c r="H96" s="39"/>
      <c r="I96" s="39"/>
      <c r="J96" s="37"/>
      <c r="K96" s="38" t="str">
        <f t="shared" si="5"/>
        <v/>
      </c>
      <c r="L96" s="38"/>
      <c r="M96" s="4" t="str">
        <f t="shared" si="7"/>
        <v/>
      </c>
      <c r="N96" s="37"/>
      <c r="O96" s="5"/>
      <c r="P96" s="39"/>
      <c r="Q96" s="39"/>
      <c r="R96" s="42" t="str">
        <f t="shared" si="8"/>
        <v/>
      </c>
      <c r="S96" s="42"/>
      <c r="T96" s="43" t="str">
        <f t="shared" si="9"/>
        <v/>
      </c>
      <c r="U96" s="43"/>
    </row>
    <row r="97" spans="2:21" ht="15">
      <c r="B97" s="37">
        <v>89</v>
      </c>
      <c r="C97" s="38" t="str">
        <f t="shared" si="6"/>
        <v/>
      </c>
      <c r="D97" s="38"/>
      <c r="E97" s="37"/>
      <c r="F97" s="5"/>
      <c r="G97" s="37" t="s">
        <v>47</v>
      </c>
      <c r="H97" s="39"/>
      <c r="I97" s="39"/>
      <c r="J97" s="37"/>
      <c r="K97" s="38" t="str">
        <f t="shared" si="5"/>
        <v/>
      </c>
      <c r="L97" s="38"/>
      <c r="M97" s="4" t="str">
        <f t="shared" si="7"/>
        <v/>
      </c>
      <c r="N97" s="37"/>
      <c r="O97" s="5"/>
      <c r="P97" s="39"/>
      <c r="Q97" s="39"/>
      <c r="R97" s="42" t="str">
        <f t="shared" si="8"/>
        <v/>
      </c>
      <c r="S97" s="42"/>
      <c r="T97" s="43" t="str">
        <f t="shared" si="9"/>
        <v/>
      </c>
      <c r="U97" s="43"/>
    </row>
    <row r="98" spans="2:21" ht="15">
      <c r="B98" s="37">
        <v>90</v>
      </c>
      <c r="C98" s="38" t="str">
        <f t="shared" si="6"/>
        <v/>
      </c>
      <c r="D98" s="38"/>
      <c r="E98" s="37"/>
      <c r="F98" s="5"/>
      <c r="G98" s="37" t="s">
        <v>46</v>
      </c>
      <c r="H98" s="39"/>
      <c r="I98" s="39"/>
      <c r="J98" s="37"/>
      <c r="K98" s="38" t="str">
        <f t="shared" si="5"/>
        <v/>
      </c>
      <c r="L98" s="38"/>
      <c r="M98" s="4" t="str">
        <f t="shared" si="7"/>
        <v/>
      </c>
      <c r="N98" s="37"/>
      <c r="O98" s="5"/>
      <c r="P98" s="39"/>
      <c r="Q98" s="39"/>
      <c r="R98" s="42" t="str">
        <f t="shared" si="8"/>
        <v/>
      </c>
      <c r="S98" s="42"/>
      <c r="T98" s="43" t="str">
        <f t="shared" si="9"/>
        <v/>
      </c>
      <c r="U98" s="43"/>
    </row>
    <row r="99" spans="2:21" ht="15">
      <c r="B99" s="37">
        <v>91</v>
      </c>
      <c r="C99" s="38" t="str">
        <f t="shared" si="6"/>
        <v/>
      </c>
      <c r="D99" s="38"/>
      <c r="E99" s="37"/>
      <c r="F99" s="5"/>
      <c r="G99" s="37" t="s">
        <v>47</v>
      </c>
      <c r="H99" s="39"/>
      <c r="I99" s="39"/>
      <c r="J99" s="37"/>
      <c r="K99" s="38" t="str">
        <f t="shared" si="5"/>
        <v/>
      </c>
      <c r="L99" s="38"/>
      <c r="M99" s="4" t="str">
        <f t="shared" si="7"/>
        <v/>
      </c>
      <c r="N99" s="37"/>
      <c r="O99" s="5"/>
      <c r="P99" s="39"/>
      <c r="Q99" s="39"/>
      <c r="R99" s="42" t="str">
        <f t="shared" si="8"/>
        <v/>
      </c>
      <c r="S99" s="42"/>
      <c r="T99" s="43" t="str">
        <f t="shared" si="9"/>
        <v/>
      </c>
      <c r="U99" s="43"/>
    </row>
    <row r="100" spans="2:21" ht="15">
      <c r="B100" s="37">
        <v>92</v>
      </c>
      <c r="C100" s="38" t="str">
        <f t="shared" si="6"/>
        <v/>
      </c>
      <c r="D100" s="38"/>
      <c r="E100" s="37"/>
      <c r="F100" s="5"/>
      <c r="G100" s="37" t="s">
        <v>47</v>
      </c>
      <c r="H100" s="39"/>
      <c r="I100" s="39"/>
      <c r="J100" s="37"/>
      <c r="K100" s="38" t="str">
        <f t="shared" si="5"/>
        <v/>
      </c>
      <c r="L100" s="38"/>
      <c r="M100" s="4" t="str">
        <f t="shared" si="7"/>
        <v/>
      </c>
      <c r="N100" s="37"/>
      <c r="O100" s="5"/>
      <c r="P100" s="39"/>
      <c r="Q100" s="39"/>
      <c r="R100" s="42" t="str">
        <f t="shared" si="8"/>
        <v/>
      </c>
      <c r="S100" s="42"/>
      <c r="T100" s="43" t="str">
        <f t="shared" si="9"/>
        <v/>
      </c>
      <c r="U100" s="43"/>
    </row>
    <row r="101" spans="2:21" ht="15">
      <c r="B101" s="37">
        <v>93</v>
      </c>
      <c r="C101" s="38" t="str">
        <f t="shared" si="6"/>
        <v/>
      </c>
      <c r="D101" s="38"/>
      <c r="E101" s="37"/>
      <c r="F101" s="5"/>
      <c r="G101" s="37" t="s">
        <v>46</v>
      </c>
      <c r="H101" s="39"/>
      <c r="I101" s="39"/>
      <c r="J101" s="37"/>
      <c r="K101" s="38" t="str">
        <f t="shared" si="5"/>
        <v/>
      </c>
      <c r="L101" s="38"/>
      <c r="M101" s="4" t="str">
        <f t="shared" si="7"/>
        <v/>
      </c>
      <c r="N101" s="37"/>
      <c r="O101" s="5"/>
      <c r="P101" s="39"/>
      <c r="Q101" s="39"/>
      <c r="R101" s="42" t="str">
        <f t="shared" si="8"/>
        <v/>
      </c>
      <c r="S101" s="42"/>
      <c r="T101" s="43" t="str">
        <f t="shared" si="9"/>
        <v/>
      </c>
      <c r="U101" s="43"/>
    </row>
    <row r="102" spans="2:21" ht="15">
      <c r="B102" s="37">
        <v>94</v>
      </c>
      <c r="C102" s="38" t="str">
        <f t="shared" si="6"/>
        <v/>
      </c>
      <c r="D102" s="38"/>
      <c r="E102" s="37"/>
      <c r="F102" s="5"/>
      <c r="G102" s="37" t="s">
        <v>46</v>
      </c>
      <c r="H102" s="39"/>
      <c r="I102" s="39"/>
      <c r="J102" s="37"/>
      <c r="K102" s="38" t="str">
        <f t="shared" si="5"/>
        <v/>
      </c>
      <c r="L102" s="38"/>
      <c r="M102" s="4" t="str">
        <f t="shared" si="7"/>
        <v/>
      </c>
      <c r="N102" s="37"/>
      <c r="O102" s="5"/>
      <c r="P102" s="39"/>
      <c r="Q102" s="39"/>
      <c r="R102" s="42" t="str">
        <f t="shared" si="8"/>
        <v/>
      </c>
      <c r="S102" s="42"/>
      <c r="T102" s="43" t="str">
        <f t="shared" si="9"/>
        <v/>
      </c>
      <c r="U102" s="43"/>
    </row>
    <row r="103" spans="2:21" ht="15">
      <c r="B103" s="37">
        <v>95</v>
      </c>
      <c r="C103" s="38" t="str">
        <f t="shared" si="6"/>
        <v/>
      </c>
      <c r="D103" s="38"/>
      <c r="E103" s="37"/>
      <c r="F103" s="5"/>
      <c r="G103" s="37" t="s">
        <v>46</v>
      </c>
      <c r="H103" s="39"/>
      <c r="I103" s="39"/>
      <c r="J103" s="37"/>
      <c r="K103" s="38" t="str">
        <f t="shared" si="5"/>
        <v/>
      </c>
      <c r="L103" s="38"/>
      <c r="M103" s="4" t="str">
        <f t="shared" si="7"/>
        <v/>
      </c>
      <c r="N103" s="37"/>
      <c r="O103" s="5"/>
      <c r="P103" s="39"/>
      <c r="Q103" s="39"/>
      <c r="R103" s="42" t="str">
        <f t="shared" si="8"/>
        <v/>
      </c>
      <c r="S103" s="42"/>
      <c r="T103" s="43" t="str">
        <f t="shared" si="9"/>
        <v/>
      </c>
      <c r="U103" s="43"/>
    </row>
    <row r="104" spans="2:21" ht="15">
      <c r="B104" s="37">
        <v>96</v>
      </c>
      <c r="C104" s="38" t="str">
        <f t="shared" si="6"/>
        <v/>
      </c>
      <c r="D104" s="38"/>
      <c r="E104" s="37"/>
      <c r="F104" s="5"/>
      <c r="G104" s="37" t="s">
        <v>47</v>
      </c>
      <c r="H104" s="39"/>
      <c r="I104" s="39"/>
      <c r="J104" s="37"/>
      <c r="K104" s="38" t="str">
        <f t="shared" si="5"/>
        <v/>
      </c>
      <c r="L104" s="38"/>
      <c r="M104" s="4" t="str">
        <f t="shared" si="7"/>
        <v/>
      </c>
      <c r="N104" s="37"/>
      <c r="O104" s="5"/>
      <c r="P104" s="39"/>
      <c r="Q104" s="39"/>
      <c r="R104" s="42" t="str">
        <f t="shared" si="8"/>
        <v/>
      </c>
      <c r="S104" s="42"/>
      <c r="T104" s="43" t="str">
        <f t="shared" si="9"/>
        <v/>
      </c>
      <c r="U104" s="43"/>
    </row>
    <row r="105" spans="2:21" ht="15">
      <c r="B105" s="37">
        <v>97</v>
      </c>
      <c r="C105" s="38" t="str">
        <f t="shared" si="6"/>
        <v/>
      </c>
      <c r="D105" s="38"/>
      <c r="E105" s="37"/>
      <c r="F105" s="5"/>
      <c r="G105" s="37" t="s">
        <v>46</v>
      </c>
      <c r="H105" s="39"/>
      <c r="I105" s="39"/>
      <c r="J105" s="37"/>
      <c r="K105" s="38" t="str">
        <f t="shared" si="5"/>
        <v/>
      </c>
      <c r="L105" s="38"/>
      <c r="M105" s="4" t="str">
        <f t="shared" si="7"/>
        <v/>
      </c>
      <c r="N105" s="37"/>
      <c r="O105" s="5"/>
      <c r="P105" s="39"/>
      <c r="Q105" s="39"/>
      <c r="R105" s="42" t="str">
        <f t="shared" si="8"/>
        <v/>
      </c>
      <c r="S105" s="42"/>
      <c r="T105" s="43" t="str">
        <f t="shared" si="9"/>
        <v/>
      </c>
      <c r="U105" s="43"/>
    </row>
    <row r="106" spans="2:21" ht="15">
      <c r="B106" s="37">
        <v>98</v>
      </c>
      <c r="C106" s="38" t="str">
        <f t="shared" si="6"/>
        <v/>
      </c>
      <c r="D106" s="38"/>
      <c r="E106" s="37"/>
      <c r="F106" s="5"/>
      <c r="G106" s="37" t="s">
        <v>47</v>
      </c>
      <c r="H106" s="39"/>
      <c r="I106" s="39"/>
      <c r="J106" s="37"/>
      <c r="K106" s="38" t="str">
        <f t="shared" si="5"/>
        <v/>
      </c>
      <c r="L106" s="38"/>
      <c r="M106" s="4" t="str">
        <f t="shared" si="7"/>
        <v/>
      </c>
      <c r="N106" s="37"/>
      <c r="O106" s="5"/>
      <c r="P106" s="39"/>
      <c r="Q106" s="39"/>
      <c r="R106" s="42" t="str">
        <f t="shared" si="8"/>
        <v/>
      </c>
      <c r="S106" s="42"/>
      <c r="T106" s="43" t="str">
        <f t="shared" si="9"/>
        <v/>
      </c>
      <c r="U106" s="43"/>
    </row>
    <row r="107" spans="2:21" ht="15">
      <c r="B107" s="37">
        <v>99</v>
      </c>
      <c r="C107" s="38" t="str">
        <f t="shared" si="6"/>
        <v/>
      </c>
      <c r="D107" s="38"/>
      <c r="E107" s="37"/>
      <c r="F107" s="5"/>
      <c r="G107" s="37" t="s">
        <v>47</v>
      </c>
      <c r="H107" s="39"/>
      <c r="I107" s="39"/>
      <c r="J107" s="37"/>
      <c r="K107" s="38" t="str">
        <f t="shared" si="5"/>
        <v/>
      </c>
      <c r="L107" s="38"/>
      <c r="M107" s="4" t="str">
        <f t="shared" si="7"/>
        <v/>
      </c>
      <c r="N107" s="37"/>
      <c r="O107" s="5"/>
      <c r="P107" s="39"/>
      <c r="Q107" s="39"/>
      <c r="R107" s="42" t="str">
        <f t="shared" si="8"/>
        <v/>
      </c>
      <c r="S107" s="42"/>
      <c r="T107" s="43" t="str">
        <f t="shared" si="9"/>
        <v/>
      </c>
      <c r="U107" s="43"/>
    </row>
    <row r="108" spans="2:21" ht="15">
      <c r="B108" s="37">
        <v>100</v>
      </c>
      <c r="C108" s="38" t="str">
        <f t="shared" si="6"/>
        <v/>
      </c>
      <c r="D108" s="38"/>
      <c r="E108" s="37"/>
      <c r="F108" s="5"/>
      <c r="G108" s="37" t="s">
        <v>46</v>
      </c>
      <c r="H108" s="39"/>
      <c r="I108" s="39"/>
      <c r="J108" s="37"/>
      <c r="K108" s="38" t="str">
        <f t="shared" si="5"/>
        <v/>
      </c>
      <c r="L108" s="38"/>
      <c r="M108" s="4" t="str">
        <f t="shared" si="7"/>
        <v/>
      </c>
      <c r="N108" s="37"/>
      <c r="O108" s="5"/>
      <c r="P108" s="39"/>
      <c r="Q108" s="39"/>
      <c r="R108" s="42" t="str">
        <f t="shared" si="8"/>
        <v/>
      </c>
      <c r="S108" s="42"/>
      <c r="T108" s="43" t="str">
        <f t="shared" si="9"/>
        <v/>
      </c>
      <c r="U108" s="43"/>
    </row>
    <row r="109" spans="2:21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9" activePane="bottomLeft" state="frozen"/>
      <selection pane="bottomLeft" activeCell="L4" sqref="L4:M4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4" t="s">
        <v>10</v>
      </c>
      <c r="C2" s="64"/>
      <c r="D2" s="75" t="s">
        <v>11</v>
      </c>
      <c r="E2" s="75"/>
      <c r="F2" s="64" t="s">
        <v>12</v>
      </c>
      <c r="G2" s="64"/>
      <c r="H2" s="67" t="s">
        <v>13</v>
      </c>
      <c r="I2" s="67"/>
      <c r="J2" s="64" t="s">
        <v>14</v>
      </c>
      <c r="K2" s="64"/>
      <c r="L2" s="74">
        <v>100000</v>
      </c>
      <c r="M2" s="75"/>
      <c r="N2" s="64" t="s">
        <v>15</v>
      </c>
      <c r="O2" s="64"/>
      <c r="P2" s="69">
        <f>SUM(L2,D4)</f>
        <v>135144.37320000035</v>
      </c>
      <c r="Q2" s="67"/>
      <c r="R2" s="1"/>
      <c r="S2" s="1"/>
      <c r="T2" s="1"/>
    </row>
    <row r="3" spans="2:25" ht="57" customHeight="1">
      <c r="B3" s="64" t="s">
        <v>16</v>
      </c>
      <c r="C3" s="64"/>
      <c r="D3" s="76" t="s">
        <v>17</v>
      </c>
      <c r="E3" s="76"/>
      <c r="F3" s="76"/>
      <c r="G3" s="76"/>
      <c r="H3" s="76"/>
      <c r="I3" s="76"/>
      <c r="J3" s="64" t="s">
        <v>18</v>
      </c>
      <c r="K3" s="64"/>
      <c r="L3" s="76" t="s">
        <v>19</v>
      </c>
      <c r="M3" s="77"/>
      <c r="N3" s="77"/>
      <c r="O3" s="77"/>
      <c r="P3" s="77"/>
      <c r="Q3" s="77"/>
      <c r="R3" s="1"/>
      <c r="S3" s="1"/>
    </row>
    <row r="4" spans="2:25" ht="15">
      <c r="B4" s="64" t="s">
        <v>20</v>
      </c>
      <c r="C4" s="64"/>
      <c r="D4" s="65">
        <f>SUM($R$9:$S$993)</f>
        <v>35144.373200000358</v>
      </c>
      <c r="E4" s="65"/>
      <c r="F4" s="64" t="s">
        <v>21</v>
      </c>
      <c r="G4" s="64"/>
      <c r="H4" s="66">
        <f>SUM($T$9:$U$108)</f>
        <v>1239.0000000000041</v>
      </c>
      <c r="I4" s="67"/>
      <c r="J4" s="68" t="s">
        <v>22</v>
      </c>
      <c r="K4" s="68"/>
      <c r="L4" s="69">
        <f>MAX($C$9:$D$990)-C9</f>
        <v>35144.37320000038</v>
      </c>
      <c r="M4" s="69"/>
      <c r="N4" s="68" t="s">
        <v>23</v>
      </c>
      <c r="O4" s="68"/>
      <c r="P4" s="70">
        <f>MAX(Y:Y)</f>
        <v>2.9999999999999805E-2</v>
      </c>
      <c r="Q4" s="70"/>
      <c r="R4" s="1"/>
      <c r="S4" s="1"/>
      <c r="T4" s="1"/>
    </row>
    <row r="5" spans="2:25" ht="15">
      <c r="B5" s="35" t="s">
        <v>24</v>
      </c>
      <c r="C5" s="33">
        <f>COUNTIF($R$9:$R$990,"&gt;0")</f>
        <v>15</v>
      </c>
      <c r="D5" s="32" t="s">
        <v>25</v>
      </c>
      <c r="E5" s="12">
        <f>COUNTIF($R$9:$R$990,"&lt;0")</f>
        <v>2</v>
      </c>
      <c r="F5" s="32" t="s">
        <v>26</v>
      </c>
      <c r="G5" s="33">
        <f>COUNTIF($R$9:$R$990,"=0")</f>
        <v>1</v>
      </c>
      <c r="H5" s="32" t="s">
        <v>27</v>
      </c>
      <c r="I5" s="34">
        <f>C5/SUM(C5,E5,G5)</f>
        <v>0.83333333333333337</v>
      </c>
      <c r="J5" s="71" t="s">
        <v>28</v>
      </c>
      <c r="K5" s="64"/>
      <c r="L5" s="72">
        <f>MAX(V9:V993)</f>
        <v>11</v>
      </c>
      <c r="M5" s="73"/>
      <c r="N5" s="14" t="s">
        <v>29</v>
      </c>
      <c r="O5" s="6"/>
      <c r="P5" s="72">
        <f>MAX(W9:W993)</f>
        <v>1</v>
      </c>
      <c r="Q5" s="7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30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34</v>
      </c>
      <c r="K7" s="54"/>
      <c r="L7" s="55"/>
      <c r="M7" s="56" t="s">
        <v>35</v>
      </c>
      <c r="N7" s="57" t="s">
        <v>36</v>
      </c>
      <c r="O7" s="58"/>
      <c r="P7" s="58"/>
      <c r="Q7" s="59"/>
      <c r="R7" s="60" t="s">
        <v>37</v>
      </c>
      <c r="S7" s="60"/>
      <c r="T7" s="60"/>
      <c r="U7" s="60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1" t="s">
        <v>41</v>
      </c>
      <c r="I8" s="52"/>
      <c r="J8" s="2" t="s">
        <v>42</v>
      </c>
      <c r="K8" s="62" t="s">
        <v>43</v>
      </c>
      <c r="L8" s="55"/>
      <c r="M8" s="56"/>
      <c r="N8" s="3" t="s">
        <v>38</v>
      </c>
      <c r="O8" s="3" t="s">
        <v>39</v>
      </c>
      <c r="P8" s="63" t="s">
        <v>41</v>
      </c>
      <c r="Q8" s="59"/>
      <c r="R8" s="60" t="s">
        <v>44</v>
      </c>
      <c r="S8" s="60"/>
      <c r="T8" s="60" t="s">
        <v>42</v>
      </c>
      <c r="U8" s="60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2016</v>
      </c>
      <c r="F9" s="5">
        <v>43949</v>
      </c>
      <c r="G9" s="37" t="s">
        <v>46</v>
      </c>
      <c r="H9" s="39">
        <v>111.06</v>
      </c>
      <c r="I9" s="39"/>
      <c r="J9" s="37">
        <v>83</v>
      </c>
      <c r="K9" s="38">
        <f>IF(J9="","",C9*0.03)</f>
        <v>3000</v>
      </c>
      <c r="L9" s="38"/>
      <c r="M9" s="4">
        <v>0.18</v>
      </c>
      <c r="N9" s="37">
        <v>2016</v>
      </c>
      <c r="O9" s="5">
        <v>43949</v>
      </c>
      <c r="P9" s="39">
        <v>111.06</v>
      </c>
      <c r="Q9" s="39"/>
      <c r="R9" s="42">
        <f>IF(P9="","",T9*M9*LOOKUP(RIGHT($D$2,3),定数!$A$6:$A$13,定数!$B$6:$B$13))</f>
        <v>0</v>
      </c>
      <c r="S9" s="42"/>
      <c r="T9" s="43">
        <f>IF(P9="","",IF(G9="買",(P9-H9),(H9-P9))*IF(RIGHT($D$2,3)="JPY",100,10000))</f>
        <v>0</v>
      </c>
      <c r="U9" s="43"/>
      <c r="V9" s="1">
        <f>IF(T9&lt;&gt;"",IF(T9&gt;0,1+V8,0),"")</f>
        <v>0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100000</v>
      </c>
      <c r="D10" s="38"/>
      <c r="E10" s="37">
        <v>2016</v>
      </c>
      <c r="F10" s="5">
        <v>43949</v>
      </c>
      <c r="G10" s="37" t="s">
        <v>46</v>
      </c>
      <c r="H10" s="39">
        <v>111.06</v>
      </c>
      <c r="I10" s="39"/>
      <c r="J10" s="37">
        <v>83</v>
      </c>
      <c r="K10" s="40">
        <f>IF(J10="","",C10*0.03)</f>
        <v>3000</v>
      </c>
      <c r="L10" s="41"/>
      <c r="M10" s="4">
        <v>0.18</v>
      </c>
      <c r="N10" s="37">
        <v>2016</v>
      </c>
      <c r="O10" s="5">
        <v>43949</v>
      </c>
      <c r="P10" s="39">
        <v>109.43</v>
      </c>
      <c r="Q10" s="39"/>
      <c r="R10" s="42">
        <f>IF(P10="","",T10*M10*LOOKUP(RIGHT($D$2,3),定数!$A$6:$A$13,定数!$B$6:$B$13))</f>
        <v>2933.9999999999918</v>
      </c>
      <c r="S10" s="42"/>
      <c r="T10" s="43">
        <f>IF(P10="","",IF(G10="買",(P10-H10),(H10-P10))*IF(RIGHT($D$2,3)="JPY",100,10000))</f>
        <v>162.99999999999955</v>
      </c>
      <c r="U10" s="43"/>
      <c r="V10" s="16">
        <f t="shared" ref="V10:V22" si="1">IF(T10&lt;&gt;"",IF(T10&gt;0,1+V9,0),"")</f>
        <v>1</v>
      </c>
      <c r="W10">
        <f t="shared" ref="W10:W73" si="2">IF(T10&lt;&gt;"",IF(T10&lt;0,1+W9,0),"")</f>
        <v>0</v>
      </c>
      <c r="X10" s="29">
        <f>IF(C10&lt;&gt;"",MAX(C10,C9),"")</f>
        <v>100000</v>
      </c>
    </row>
    <row r="11" spans="2:25" ht="15">
      <c r="B11" s="37">
        <v>3</v>
      </c>
      <c r="C11" s="38">
        <f t="shared" ref="C11:C16" si="3">IF(R10="","",C10+R10)</f>
        <v>102933.99999999999</v>
      </c>
      <c r="D11" s="38"/>
      <c r="E11" s="37">
        <v>2016</v>
      </c>
      <c r="F11" s="5">
        <v>43983</v>
      </c>
      <c r="G11" s="37" t="s">
        <v>46</v>
      </c>
      <c r="H11" s="39">
        <v>110.41</v>
      </c>
      <c r="I11" s="39"/>
      <c r="J11" s="37">
        <v>43</v>
      </c>
      <c r="K11" s="40">
        <f t="shared" ref="K11:K74" si="4">IF(J11="","",C11*0.03)</f>
        <v>3088.0199999999995</v>
      </c>
      <c r="L11" s="41"/>
      <c r="M11" s="4">
        <v>0.36</v>
      </c>
      <c r="N11" s="37">
        <v>2016</v>
      </c>
      <c r="O11" s="5">
        <v>43983</v>
      </c>
      <c r="P11" s="39">
        <v>109.89</v>
      </c>
      <c r="Q11" s="39"/>
      <c r="R11" s="42">
        <f>IF(P11="","",T11*M11*LOOKUP(RIGHT($D$2,3),定数!$A$6:$A$13,定数!$B$6:$B$13))</f>
        <v>1871.9999999999857</v>
      </c>
      <c r="S11" s="42"/>
      <c r="T11" s="43">
        <f>IF(P11="","",IF(G11="買",(P11-H11),(H11-P11))*IF(RIGHT($D$2,3)="JPY",100,10000))</f>
        <v>51.999999999999602</v>
      </c>
      <c r="U11" s="43"/>
      <c r="V11" s="16">
        <f t="shared" si="1"/>
        <v>2</v>
      </c>
      <c r="W11">
        <f t="shared" si="2"/>
        <v>0</v>
      </c>
      <c r="X11" s="29">
        <f>IF(C11&lt;&gt;"",MAX(X10,C11),"")</f>
        <v>102933.99999999999</v>
      </c>
      <c r="Y11" s="30">
        <f>IF(X11&lt;&gt;"",1-(C11/X11),"")</f>
        <v>0</v>
      </c>
    </row>
    <row r="12" spans="2:25" ht="15">
      <c r="B12" s="37">
        <v>4</v>
      </c>
      <c r="C12" s="38">
        <f t="shared" si="3"/>
        <v>104805.99999999997</v>
      </c>
      <c r="D12" s="38"/>
      <c r="E12" s="37">
        <v>2016</v>
      </c>
      <c r="F12" s="5">
        <v>43983</v>
      </c>
      <c r="G12" s="37" t="s">
        <v>46</v>
      </c>
      <c r="H12" s="39">
        <v>110.41</v>
      </c>
      <c r="I12" s="39"/>
      <c r="J12" s="37">
        <v>43</v>
      </c>
      <c r="K12" s="40">
        <f t="shared" si="4"/>
        <v>3144.1799999999989</v>
      </c>
      <c r="L12" s="41"/>
      <c r="M12" s="4">
        <v>0.36</v>
      </c>
      <c r="N12" s="37">
        <v>2016</v>
      </c>
      <c r="O12" s="5">
        <v>43983</v>
      </c>
      <c r="P12" s="39">
        <v>109.59</v>
      </c>
      <c r="Q12" s="39"/>
      <c r="R12" s="42">
        <f>IF(P12="","",T12*M12*LOOKUP(RIGHT($D$2,3),定数!$A$6:$A$13,定数!$B$6:$B$13))</f>
        <v>2951.9999999999754</v>
      </c>
      <c r="S12" s="42"/>
      <c r="T12" s="43">
        <f t="shared" ref="T12:T75" si="5">IF(P12="","",IF(G12="買",(P12-H12),(H12-P12))*IF(RIGHT($D$2,3)="JPY",100,10000))</f>
        <v>81.999999999999318</v>
      </c>
      <c r="U12" s="43"/>
      <c r="V12" s="16">
        <f t="shared" si="1"/>
        <v>3</v>
      </c>
      <c r="W12">
        <f t="shared" si="2"/>
        <v>0</v>
      </c>
      <c r="X12" s="29">
        <f t="shared" ref="X12:X75" si="6">IF(C12&lt;&gt;"",MAX(X11,C12),"")</f>
        <v>104805.99999999997</v>
      </c>
      <c r="Y12" s="30">
        <f t="shared" ref="Y12:Y75" si="7">IF(X12&lt;&gt;"",1-(C12/X12),"")</f>
        <v>0</v>
      </c>
    </row>
    <row r="13" spans="2:25" ht="15">
      <c r="B13" s="37">
        <v>5</v>
      </c>
      <c r="C13" s="38">
        <f t="shared" si="3"/>
        <v>107757.99999999994</v>
      </c>
      <c r="D13" s="38"/>
      <c r="E13" s="37">
        <v>2016</v>
      </c>
      <c r="F13" s="5">
        <v>44006</v>
      </c>
      <c r="G13" s="37" t="s">
        <v>46</v>
      </c>
      <c r="H13" s="39">
        <v>105.69</v>
      </c>
      <c r="I13" s="39"/>
      <c r="J13" s="37">
        <v>114</v>
      </c>
      <c r="K13" s="40">
        <f t="shared" si="4"/>
        <v>3232.739999999998</v>
      </c>
      <c r="L13" s="41"/>
      <c r="M13" s="4">
        <v>0.14000000000000001</v>
      </c>
      <c r="N13" s="37">
        <v>2016</v>
      </c>
      <c r="O13" s="5">
        <v>44006</v>
      </c>
      <c r="P13" s="39">
        <v>104.28</v>
      </c>
      <c r="Q13" s="39"/>
      <c r="R13" s="42">
        <f>IF(P13="","",T13*M13*LOOKUP(RIGHT($D$2,3),定数!$A$6:$A$13,定数!$B$6:$B$13))</f>
        <v>1973.9999999999957</v>
      </c>
      <c r="S13" s="42"/>
      <c r="T13" s="43">
        <f t="shared" si="5"/>
        <v>140.99999999999966</v>
      </c>
      <c r="U13" s="43"/>
      <c r="V13" s="16">
        <f t="shared" si="1"/>
        <v>4</v>
      </c>
      <c r="W13">
        <f t="shared" si="2"/>
        <v>0</v>
      </c>
      <c r="X13" s="29">
        <f t="shared" si="6"/>
        <v>107757.99999999994</v>
      </c>
      <c r="Y13" s="30">
        <f t="shared" si="7"/>
        <v>0</v>
      </c>
    </row>
    <row r="14" spans="2:25" ht="15">
      <c r="B14" s="37">
        <v>6</v>
      </c>
      <c r="C14" s="38">
        <f t="shared" si="3"/>
        <v>109731.99999999994</v>
      </c>
      <c r="D14" s="38"/>
      <c r="E14" s="37">
        <v>2016</v>
      </c>
      <c r="F14" s="5">
        <v>44006</v>
      </c>
      <c r="G14" s="37" t="s">
        <v>46</v>
      </c>
      <c r="H14" s="39">
        <v>105.69</v>
      </c>
      <c r="I14" s="39"/>
      <c r="J14" s="37">
        <v>114</v>
      </c>
      <c r="K14" s="40">
        <f t="shared" si="4"/>
        <v>3291.9599999999982</v>
      </c>
      <c r="L14" s="41"/>
      <c r="M14" s="4">
        <v>0.14000000000000001</v>
      </c>
      <c r="N14" s="37">
        <v>2016</v>
      </c>
      <c r="O14" s="5">
        <v>44006</v>
      </c>
      <c r="P14" s="39">
        <v>103.46</v>
      </c>
      <c r="Q14" s="39"/>
      <c r="R14" s="42">
        <f>IF(P14="","",T14*M14*LOOKUP(RIGHT($D$2,3),定数!$A$6:$A$13,定数!$B$6:$B$13))</f>
        <v>3122.0000000000059</v>
      </c>
      <c r="S14" s="42"/>
      <c r="T14" s="43">
        <f t="shared" si="5"/>
        <v>223.0000000000004</v>
      </c>
      <c r="U14" s="43"/>
      <c r="V14" s="16">
        <f t="shared" si="1"/>
        <v>5</v>
      </c>
      <c r="W14">
        <f t="shared" si="2"/>
        <v>0</v>
      </c>
      <c r="X14" s="29">
        <f t="shared" si="6"/>
        <v>109731.99999999994</v>
      </c>
      <c r="Y14" s="30">
        <f t="shared" si="7"/>
        <v>0</v>
      </c>
    </row>
    <row r="15" spans="2:25" ht="15">
      <c r="B15" s="37">
        <v>7</v>
      </c>
      <c r="C15" s="38">
        <f t="shared" si="3"/>
        <v>112853.99999999994</v>
      </c>
      <c r="D15" s="38"/>
      <c r="E15" s="37">
        <v>2016</v>
      </c>
      <c r="F15" s="5">
        <v>44195</v>
      </c>
      <c r="G15" s="37" t="s">
        <v>47</v>
      </c>
      <c r="H15" s="39">
        <v>116.72</v>
      </c>
      <c r="I15" s="39"/>
      <c r="J15" s="37">
        <v>69</v>
      </c>
      <c r="K15" s="40">
        <f t="shared" si="4"/>
        <v>3385.6199999999981</v>
      </c>
      <c r="L15" s="41"/>
      <c r="M15" s="4">
        <v>0.24</v>
      </c>
      <c r="N15" s="37">
        <v>2017</v>
      </c>
      <c r="O15" s="5">
        <v>43832</v>
      </c>
      <c r="P15" s="39">
        <v>117.56</v>
      </c>
      <c r="Q15" s="39"/>
      <c r="R15" s="42">
        <f>IF(P15="","",T15*M15*LOOKUP(RIGHT($D$2,3),定数!$A$6:$A$13,定数!$B$6:$B$13))</f>
        <v>2016.0000000000082</v>
      </c>
      <c r="S15" s="42"/>
      <c r="T15" s="43">
        <f t="shared" si="5"/>
        <v>84.000000000000341</v>
      </c>
      <c r="U15" s="43"/>
      <c r="V15" s="16">
        <f t="shared" si="1"/>
        <v>6</v>
      </c>
      <c r="W15">
        <f t="shared" si="2"/>
        <v>0</v>
      </c>
      <c r="X15" s="29">
        <f t="shared" si="6"/>
        <v>112853.99999999994</v>
      </c>
      <c r="Y15" s="30">
        <f t="shared" si="7"/>
        <v>0</v>
      </c>
    </row>
    <row r="16" spans="2:25" ht="15">
      <c r="B16" s="37">
        <v>8</v>
      </c>
      <c r="C16" s="38">
        <f t="shared" si="3"/>
        <v>114869.99999999996</v>
      </c>
      <c r="D16" s="38"/>
      <c r="E16" s="37">
        <v>2016</v>
      </c>
      <c r="F16" s="5">
        <v>44195</v>
      </c>
      <c r="G16" s="37" t="s">
        <v>47</v>
      </c>
      <c r="H16" s="39">
        <v>116.72</v>
      </c>
      <c r="I16" s="39"/>
      <c r="J16" s="37">
        <v>69</v>
      </c>
      <c r="K16" s="40">
        <f t="shared" si="4"/>
        <v>3446.0999999999985</v>
      </c>
      <c r="L16" s="41"/>
      <c r="M16" s="4">
        <v>0.24</v>
      </c>
      <c r="N16" s="37">
        <v>2017</v>
      </c>
      <c r="O16" s="5">
        <v>43833</v>
      </c>
      <c r="P16" s="39">
        <v>117.56</v>
      </c>
      <c r="Q16" s="39"/>
      <c r="R16" s="42">
        <f>IF(P16="","",T16*M16*LOOKUP(RIGHT($D$2,3),定数!$A$6:$A$13,定数!$B$6:$B$13))</f>
        <v>2016.0000000000082</v>
      </c>
      <c r="S16" s="42"/>
      <c r="T16" s="43">
        <f t="shared" si="5"/>
        <v>84.000000000000341</v>
      </c>
      <c r="U16" s="43"/>
      <c r="V16" s="16">
        <f t="shared" si="1"/>
        <v>7</v>
      </c>
      <c r="W16">
        <f t="shared" si="2"/>
        <v>0</v>
      </c>
      <c r="X16" s="29">
        <f t="shared" si="6"/>
        <v>114869.99999999996</v>
      </c>
      <c r="Y16" s="30">
        <f t="shared" si="7"/>
        <v>0</v>
      </c>
    </row>
    <row r="17" spans="2:25" ht="15">
      <c r="B17" s="37">
        <v>9</v>
      </c>
      <c r="C17" s="38">
        <f t="shared" si="0"/>
        <v>116885.99999999997</v>
      </c>
      <c r="D17" s="38"/>
      <c r="E17" s="37">
        <v>2018</v>
      </c>
      <c r="F17" s="5">
        <v>44021</v>
      </c>
      <c r="G17" s="37" t="s">
        <v>47</v>
      </c>
      <c r="H17" s="39">
        <v>110.64</v>
      </c>
      <c r="I17" s="39"/>
      <c r="J17" s="37">
        <v>30</v>
      </c>
      <c r="K17" s="40">
        <f t="shared" si="4"/>
        <v>3506.579999999999</v>
      </c>
      <c r="L17" s="41"/>
      <c r="M17" s="4">
        <v>0.57999999999999996</v>
      </c>
      <c r="N17" s="37">
        <v>2018</v>
      </c>
      <c r="O17" s="5">
        <v>44021</v>
      </c>
      <c r="P17" s="39">
        <v>110.75</v>
      </c>
      <c r="Q17" s="39"/>
      <c r="R17" s="42">
        <f>IF(P17="","",T17*M17*LOOKUP(RIGHT($D$2,3),定数!$A$6:$A$13,定数!$B$6:$B$13))</f>
        <v>637.9999999999967</v>
      </c>
      <c r="S17" s="42"/>
      <c r="T17" s="43">
        <f t="shared" si="5"/>
        <v>10.999999999999943</v>
      </c>
      <c r="U17" s="43"/>
      <c r="V17" s="16">
        <f t="shared" si="1"/>
        <v>8</v>
      </c>
      <c r="W17">
        <f t="shared" si="2"/>
        <v>0</v>
      </c>
      <c r="X17" s="29">
        <f t="shared" si="6"/>
        <v>116885.99999999997</v>
      </c>
      <c r="Y17" s="30">
        <f t="shared" si="7"/>
        <v>0</v>
      </c>
    </row>
    <row r="18" spans="2:25" ht="15">
      <c r="B18" s="37">
        <v>10</v>
      </c>
      <c r="C18" s="38">
        <f t="shared" si="0"/>
        <v>117523.99999999997</v>
      </c>
      <c r="D18" s="38"/>
      <c r="E18" s="37">
        <v>2018</v>
      </c>
      <c r="F18" s="5">
        <v>44021</v>
      </c>
      <c r="G18" s="37" t="s">
        <v>47</v>
      </c>
      <c r="H18" s="39">
        <v>110.64</v>
      </c>
      <c r="I18" s="39"/>
      <c r="J18" s="37">
        <v>30</v>
      </c>
      <c r="K18" s="40">
        <f t="shared" si="4"/>
        <v>3525.7199999999989</v>
      </c>
      <c r="L18" s="41"/>
      <c r="M18" s="4">
        <v>0.57999999999999996</v>
      </c>
      <c r="N18" s="37">
        <v>2018</v>
      </c>
      <c r="O18" s="5">
        <v>44021</v>
      </c>
      <c r="P18" s="39">
        <v>110.75</v>
      </c>
      <c r="Q18" s="39"/>
      <c r="R18" s="42">
        <f>IF(P18="","",T18*M18*LOOKUP(RIGHT($D$2,3),定数!$A$6:$A$13,定数!$B$6:$B$13))</f>
        <v>637.9999999999967</v>
      </c>
      <c r="S18" s="42"/>
      <c r="T18" s="43">
        <f t="shared" si="5"/>
        <v>10.999999999999943</v>
      </c>
      <c r="U18" s="43"/>
      <c r="V18" s="16">
        <f t="shared" si="1"/>
        <v>9</v>
      </c>
      <c r="W18">
        <f t="shared" si="2"/>
        <v>0</v>
      </c>
      <c r="X18" s="29">
        <f t="shared" si="6"/>
        <v>117523.99999999997</v>
      </c>
      <c r="Y18" s="30">
        <f t="shared" si="7"/>
        <v>0</v>
      </c>
    </row>
    <row r="19" spans="2:25" ht="15">
      <c r="B19" s="37">
        <v>11</v>
      </c>
      <c r="C19" s="38">
        <f t="shared" si="0"/>
        <v>118161.99999999997</v>
      </c>
      <c r="D19" s="38"/>
      <c r="E19" s="37">
        <v>2018</v>
      </c>
      <c r="F19" s="5">
        <v>44043</v>
      </c>
      <c r="G19" s="37" t="s">
        <v>47</v>
      </c>
      <c r="H19" s="39">
        <v>110.1</v>
      </c>
      <c r="I19" s="39"/>
      <c r="J19" s="37">
        <v>36</v>
      </c>
      <c r="K19" s="40">
        <f t="shared" si="4"/>
        <v>3544.8599999999992</v>
      </c>
      <c r="L19" s="41"/>
      <c r="M19" s="4">
        <v>0.49</v>
      </c>
      <c r="N19" s="37">
        <v>2018</v>
      </c>
      <c r="O19" s="5">
        <v>44043</v>
      </c>
      <c r="P19" s="39">
        <v>111.54</v>
      </c>
      <c r="Q19" s="39"/>
      <c r="R19" s="42">
        <f>IF(P19="","",T19*M19*LOOKUP(RIGHT($D$2,3),定数!$A$6:$A$13,定数!$B$6:$B$13))</f>
        <v>7056.0000000000582</v>
      </c>
      <c r="S19" s="42"/>
      <c r="T19" s="43">
        <f t="shared" si="5"/>
        <v>144.00000000000119</v>
      </c>
      <c r="U19" s="43"/>
      <c r="V19" s="16">
        <f t="shared" si="1"/>
        <v>10</v>
      </c>
      <c r="W19">
        <f t="shared" si="2"/>
        <v>0</v>
      </c>
      <c r="X19" s="29">
        <f t="shared" si="6"/>
        <v>118161.99999999997</v>
      </c>
      <c r="Y19" s="30">
        <f t="shared" si="7"/>
        <v>0</v>
      </c>
    </row>
    <row r="20" spans="2:25" ht="15">
      <c r="B20" s="37">
        <v>12</v>
      </c>
      <c r="C20" s="38">
        <f t="shared" si="0"/>
        <v>125218.00000000003</v>
      </c>
      <c r="D20" s="38"/>
      <c r="E20" s="37">
        <v>2018</v>
      </c>
      <c r="F20" s="5">
        <v>44043</v>
      </c>
      <c r="G20" s="37" t="s">
        <v>47</v>
      </c>
      <c r="H20" s="39">
        <v>110.1</v>
      </c>
      <c r="I20" s="39"/>
      <c r="J20" s="37">
        <v>36</v>
      </c>
      <c r="K20" s="40">
        <f t="shared" si="4"/>
        <v>3756.5400000000009</v>
      </c>
      <c r="L20" s="41"/>
      <c r="M20" s="4">
        <v>0.49</v>
      </c>
      <c r="N20" s="37">
        <v>2018</v>
      </c>
      <c r="O20" s="5">
        <v>44043</v>
      </c>
      <c r="P20" s="39">
        <v>111.8</v>
      </c>
      <c r="Q20" s="39"/>
      <c r="R20" s="42">
        <f>IF(P20="","",T20*M20*LOOKUP(RIGHT($D$2,3),定数!$A$6:$A$13,定数!$B$6:$B$13))</f>
        <v>8330.0000000000146</v>
      </c>
      <c r="S20" s="42"/>
      <c r="T20" s="43">
        <f t="shared" si="5"/>
        <v>170.00000000000028</v>
      </c>
      <c r="U20" s="43"/>
      <c r="V20" s="16">
        <f t="shared" si="1"/>
        <v>11</v>
      </c>
      <c r="W20">
        <f t="shared" si="2"/>
        <v>0</v>
      </c>
      <c r="X20" s="29">
        <f t="shared" si="6"/>
        <v>125218.00000000003</v>
      </c>
      <c r="Y20" s="30">
        <f t="shared" si="7"/>
        <v>0</v>
      </c>
    </row>
    <row r="21" spans="2:25" ht="15">
      <c r="B21" s="37">
        <v>13</v>
      </c>
      <c r="C21" s="38">
        <f t="shared" si="0"/>
        <v>133548.00000000006</v>
      </c>
      <c r="D21" s="38"/>
      <c r="E21" s="37">
        <v>2018</v>
      </c>
      <c r="F21" s="5">
        <v>44058</v>
      </c>
      <c r="G21" s="37" t="s">
        <v>47</v>
      </c>
      <c r="H21" s="39">
        <v>111.33</v>
      </c>
      <c r="I21" s="39"/>
      <c r="J21" s="37">
        <v>24</v>
      </c>
      <c r="K21" s="40">
        <f t="shared" si="4"/>
        <v>4006.4400000000014</v>
      </c>
      <c r="L21" s="41"/>
      <c r="M21" s="4">
        <f>IF(J21="","",(K21/J21)/LOOKUP(RIGHT($D$2,3),定数!$A$6:$A$13,定数!$B$6:$B$13))</f>
        <v>1.6693500000000006</v>
      </c>
      <c r="N21" s="37">
        <v>2018</v>
      </c>
      <c r="O21" s="5">
        <v>44058</v>
      </c>
      <c r="P21" s="39">
        <v>111.09</v>
      </c>
      <c r="Q21" s="39"/>
      <c r="R21" s="42">
        <f>IF(P21="","",T21*M21*LOOKUP(RIGHT($D$2,3),定数!$A$6:$A$13,定数!$B$6:$B$13))</f>
        <v>-4006.4399999999159</v>
      </c>
      <c r="S21" s="42"/>
      <c r="T21" s="43">
        <f t="shared" si="5"/>
        <v>-23.999999999999488</v>
      </c>
      <c r="U21" s="43"/>
      <c r="V21" s="16">
        <f t="shared" si="1"/>
        <v>0</v>
      </c>
      <c r="W21">
        <f t="shared" si="2"/>
        <v>1</v>
      </c>
      <c r="X21" s="29">
        <f t="shared" si="6"/>
        <v>133548.00000000006</v>
      </c>
      <c r="Y21" s="30">
        <f t="shared" si="7"/>
        <v>0</v>
      </c>
    </row>
    <row r="22" spans="2:25" ht="15">
      <c r="B22" s="37">
        <v>14</v>
      </c>
      <c r="C22" s="38">
        <f t="shared" si="0"/>
        <v>129541.56000000014</v>
      </c>
      <c r="D22" s="38"/>
      <c r="E22" s="37">
        <v>2018</v>
      </c>
      <c r="F22" s="5">
        <v>44066</v>
      </c>
      <c r="G22" s="37" t="s">
        <v>47</v>
      </c>
      <c r="H22" s="39">
        <v>110.63</v>
      </c>
      <c r="I22" s="39"/>
      <c r="J22" s="37">
        <v>26</v>
      </c>
      <c r="K22" s="40">
        <f t="shared" si="4"/>
        <v>3886.246800000004</v>
      </c>
      <c r="L22" s="41"/>
      <c r="M22" s="4">
        <v>0.74</v>
      </c>
      <c r="N22" s="37">
        <v>2018</v>
      </c>
      <c r="O22" s="5">
        <v>44066</v>
      </c>
      <c r="P22" s="39">
        <v>110.9</v>
      </c>
      <c r="Q22" s="39"/>
      <c r="R22" s="42">
        <f>IF(P22="","",T22*M22*LOOKUP(RIGHT($D$2,3),定数!$A$6:$A$13,定数!$B$6:$B$13))</f>
        <v>1998.0000000000757</v>
      </c>
      <c r="S22" s="42"/>
      <c r="T22" s="43">
        <f t="shared" si="5"/>
        <v>27.000000000001023</v>
      </c>
      <c r="U22" s="43"/>
      <c r="V22" s="16">
        <f t="shared" si="1"/>
        <v>1</v>
      </c>
      <c r="W22">
        <f t="shared" si="2"/>
        <v>0</v>
      </c>
      <c r="X22" s="29">
        <f t="shared" si="6"/>
        <v>133548.00000000006</v>
      </c>
      <c r="Y22" s="30">
        <f t="shared" si="7"/>
        <v>2.9999999999999361E-2</v>
      </c>
    </row>
    <row r="23" spans="2:25" ht="15">
      <c r="B23" s="37">
        <v>15</v>
      </c>
      <c r="C23" s="38">
        <f t="shared" si="0"/>
        <v>131539.56000000023</v>
      </c>
      <c r="D23" s="38"/>
      <c r="E23" s="37">
        <v>2018</v>
      </c>
      <c r="F23" s="5">
        <v>44066</v>
      </c>
      <c r="G23" s="37" t="s">
        <v>47</v>
      </c>
      <c r="H23" s="39">
        <v>110.63</v>
      </c>
      <c r="I23" s="39"/>
      <c r="J23" s="37">
        <v>26</v>
      </c>
      <c r="K23" s="40">
        <f t="shared" si="4"/>
        <v>3946.1868000000068</v>
      </c>
      <c r="L23" s="41"/>
      <c r="M23" s="4">
        <v>0.75</v>
      </c>
      <c r="N23" s="37">
        <v>2018</v>
      </c>
      <c r="O23" s="5">
        <v>44066</v>
      </c>
      <c r="P23" s="39">
        <v>111.07</v>
      </c>
      <c r="Q23" s="39"/>
      <c r="R23" s="42">
        <f>IF(P23="","",T23*M23*LOOKUP(RIGHT($D$2,3),定数!$A$6:$A$13,定数!$B$6:$B$13))</f>
        <v>3299.9999999999827</v>
      </c>
      <c r="S23" s="42"/>
      <c r="T23" s="43">
        <f t="shared" si="5"/>
        <v>43.999999999999773</v>
      </c>
      <c r="U23" s="43"/>
      <c r="V23" t="str">
        <f t="shared" ref="V23:W74" si="8">IF(S23&lt;&gt;"",IF(S23&lt;0,1+V22,0),"")</f>
        <v/>
      </c>
      <c r="W23">
        <f t="shared" si="2"/>
        <v>0</v>
      </c>
      <c r="X23" s="29">
        <f t="shared" si="6"/>
        <v>133548.00000000006</v>
      </c>
      <c r="Y23" s="30">
        <f t="shared" si="7"/>
        <v>1.503908706981627E-2</v>
      </c>
    </row>
    <row r="24" spans="2:25" ht="15">
      <c r="B24" s="37">
        <v>16</v>
      </c>
      <c r="C24" s="38">
        <f t="shared" si="0"/>
        <v>134839.5600000002</v>
      </c>
      <c r="D24" s="38"/>
      <c r="E24" s="37">
        <v>2018</v>
      </c>
      <c r="F24" s="5">
        <v>44113</v>
      </c>
      <c r="G24" s="37" t="s">
        <v>47</v>
      </c>
      <c r="H24" s="39">
        <v>113.25</v>
      </c>
      <c r="I24" s="39"/>
      <c r="J24" s="37">
        <v>33</v>
      </c>
      <c r="K24" s="40">
        <f t="shared" si="4"/>
        <v>4045.1868000000059</v>
      </c>
      <c r="L24" s="41"/>
      <c r="M24" s="4">
        <f>IF(J24="","",(K24/J24)/LOOKUP(RIGHT($D$2,3),定数!$A$6:$A$13,定数!$B$6:$B$13))</f>
        <v>1.2258141818181836</v>
      </c>
      <c r="N24" s="37">
        <v>2018</v>
      </c>
      <c r="O24" s="5">
        <v>44113</v>
      </c>
      <c r="P24" s="39">
        <v>112.92</v>
      </c>
      <c r="Q24" s="39"/>
      <c r="R24" s="42">
        <f>IF(P24="","",T24*M24*LOOKUP(RIGHT($D$2,3),定数!$A$6:$A$13,定数!$B$6:$B$13))</f>
        <v>-4045.1867999999849</v>
      </c>
      <c r="S24" s="42"/>
      <c r="T24" s="43">
        <f t="shared" si="5"/>
        <v>-32.999999999999829</v>
      </c>
      <c r="U24" s="43"/>
      <c r="V24" t="str">
        <f t="shared" si="8"/>
        <v/>
      </c>
      <c r="W24">
        <f t="shared" si="2"/>
        <v>1</v>
      </c>
      <c r="X24" s="29">
        <f t="shared" si="6"/>
        <v>134839.5600000002</v>
      </c>
      <c r="Y24" s="30">
        <f t="shared" si="7"/>
        <v>0</v>
      </c>
    </row>
    <row r="25" spans="2:25" ht="15">
      <c r="B25" s="37">
        <v>17</v>
      </c>
      <c r="C25" s="38">
        <f t="shared" si="0"/>
        <v>130794.37320000022</v>
      </c>
      <c r="D25" s="38"/>
      <c r="E25" s="37">
        <v>2018</v>
      </c>
      <c r="F25" s="5">
        <v>44134</v>
      </c>
      <c r="G25" s="37" t="s">
        <v>47</v>
      </c>
      <c r="H25" s="39">
        <v>112.57</v>
      </c>
      <c r="I25" s="39"/>
      <c r="J25" s="37">
        <v>27</v>
      </c>
      <c r="K25" s="40">
        <f t="shared" si="4"/>
        <v>3923.8311960000065</v>
      </c>
      <c r="L25" s="41"/>
      <c r="M25" s="4">
        <v>0.72</v>
      </c>
      <c r="N25" s="37">
        <v>2018</v>
      </c>
      <c r="O25" s="5">
        <v>44134</v>
      </c>
      <c r="P25" s="39">
        <v>112.87</v>
      </c>
      <c r="Q25" s="39"/>
      <c r="R25" s="42">
        <f>IF(P25="","",T25*M25*LOOKUP(RIGHT($D$2,3),定数!$A$6:$A$13,定数!$B$6:$B$13))</f>
        <v>2160.0000000000819</v>
      </c>
      <c r="S25" s="42"/>
      <c r="T25" s="43">
        <f t="shared" si="5"/>
        <v>30.000000000001137</v>
      </c>
      <c r="U25" s="43"/>
      <c r="V25" t="str">
        <f t="shared" si="8"/>
        <v/>
      </c>
      <c r="W25">
        <f t="shared" si="2"/>
        <v>0</v>
      </c>
      <c r="X25" s="29">
        <f t="shared" si="6"/>
        <v>134839.5600000002</v>
      </c>
      <c r="Y25" s="30">
        <f t="shared" si="7"/>
        <v>2.9999999999999805E-2</v>
      </c>
    </row>
    <row r="26" spans="2:25" ht="15">
      <c r="B26" s="37">
        <v>18</v>
      </c>
      <c r="C26" s="38">
        <f t="shared" si="0"/>
        <v>132954.37320000029</v>
      </c>
      <c r="D26" s="38"/>
      <c r="E26" s="37">
        <v>2018</v>
      </c>
      <c r="F26" s="5">
        <v>44134</v>
      </c>
      <c r="G26" s="37" t="s">
        <v>47</v>
      </c>
      <c r="H26" s="39">
        <v>112.57</v>
      </c>
      <c r="I26" s="39"/>
      <c r="J26" s="37">
        <v>27</v>
      </c>
      <c r="K26" s="40">
        <f t="shared" si="4"/>
        <v>3988.6311960000085</v>
      </c>
      <c r="L26" s="41"/>
      <c r="M26" s="4">
        <v>0.73</v>
      </c>
      <c r="N26" s="37">
        <v>2018</v>
      </c>
      <c r="O26" s="5">
        <v>44134</v>
      </c>
      <c r="P26" s="39">
        <v>112.87</v>
      </c>
      <c r="Q26" s="39"/>
      <c r="R26" s="42">
        <f>IF(P26="","",T26*M26*LOOKUP(RIGHT($D$2,3),定数!$A$6:$A$13,定数!$B$6:$B$13))</f>
        <v>2190.0000000000828</v>
      </c>
      <c r="S26" s="42"/>
      <c r="T26" s="43">
        <f t="shared" si="5"/>
        <v>30.000000000001137</v>
      </c>
      <c r="U26" s="43"/>
      <c r="V26" t="str">
        <f t="shared" si="8"/>
        <v/>
      </c>
      <c r="W26">
        <f t="shared" si="2"/>
        <v>0</v>
      </c>
      <c r="X26" s="29">
        <f t="shared" si="6"/>
        <v>134839.5600000002</v>
      </c>
      <c r="Y26" s="30">
        <f t="shared" si="7"/>
        <v>1.3980962263596131E-2</v>
      </c>
    </row>
    <row r="27" spans="2:25" ht="15">
      <c r="B27" s="37">
        <v>19</v>
      </c>
      <c r="C27" s="38">
        <f t="shared" si="0"/>
        <v>135144.37320000038</v>
      </c>
      <c r="D27" s="38"/>
      <c r="E27" s="37"/>
      <c r="F27" s="5"/>
      <c r="G27" s="37"/>
      <c r="H27" s="39"/>
      <c r="I27" s="39"/>
      <c r="J27" s="37"/>
      <c r="K27" s="40" t="str">
        <f t="shared" si="4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5"/>
        <v/>
      </c>
      <c r="U27" s="43"/>
      <c r="V27" t="str">
        <f t="shared" si="8"/>
        <v/>
      </c>
      <c r="W27" t="str">
        <f t="shared" si="2"/>
        <v/>
      </c>
      <c r="X27" s="29">
        <f t="shared" si="6"/>
        <v>135144.37320000038</v>
      </c>
      <c r="Y27" s="30">
        <f t="shared" si="7"/>
        <v>0</v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4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5"/>
        <v/>
      </c>
      <c r="U28" s="43"/>
      <c r="V28" t="str">
        <f t="shared" si="8"/>
        <v/>
      </c>
      <c r="W28" t="str">
        <f t="shared" si="2"/>
        <v/>
      </c>
      <c r="X28" s="29" t="str">
        <f t="shared" si="6"/>
        <v/>
      </c>
      <c r="Y28" s="30" t="str">
        <f t="shared" si="7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4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5"/>
        <v/>
      </c>
      <c r="U29" s="43"/>
      <c r="V29" t="str">
        <f t="shared" si="8"/>
        <v/>
      </c>
      <c r="W29" t="str">
        <f t="shared" si="2"/>
        <v/>
      </c>
      <c r="X29" s="29" t="str">
        <f t="shared" si="6"/>
        <v/>
      </c>
      <c r="Y29" s="30" t="str">
        <f t="shared" si="7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4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5"/>
        <v/>
      </c>
      <c r="U30" s="43"/>
      <c r="V30" t="str">
        <f t="shared" si="8"/>
        <v/>
      </c>
      <c r="W30" t="str">
        <f t="shared" si="2"/>
        <v/>
      </c>
      <c r="X30" s="29" t="str">
        <f t="shared" si="6"/>
        <v/>
      </c>
      <c r="Y30" s="30" t="str">
        <f t="shared" si="7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4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5"/>
        <v/>
      </c>
      <c r="U31" s="43"/>
      <c r="V31" t="str">
        <f t="shared" si="8"/>
        <v/>
      </c>
      <c r="W31" t="str">
        <f t="shared" si="2"/>
        <v/>
      </c>
      <c r="X31" s="29" t="str">
        <f t="shared" si="6"/>
        <v/>
      </c>
      <c r="Y31" s="30" t="str">
        <f t="shared" si="7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4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5"/>
        <v/>
      </c>
      <c r="U32" s="43"/>
      <c r="V32" t="str">
        <f t="shared" si="8"/>
        <v/>
      </c>
      <c r="W32" t="str">
        <f t="shared" si="2"/>
        <v/>
      </c>
      <c r="X32" s="29" t="str">
        <f t="shared" si="6"/>
        <v/>
      </c>
      <c r="Y32" s="30" t="str">
        <f t="shared" si="7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4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5"/>
        <v/>
      </c>
      <c r="U33" s="43"/>
      <c r="V33" t="str">
        <f t="shared" si="8"/>
        <v/>
      </c>
      <c r="W33" t="str">
        <f t="shared" si="2"/>
        <v/>
      </c>
      <c r="X33" s="29" t="str">
        <f t="shared" si="6"/>
        <v/>
      </c>
      <c r="Y33" s="30" t="str">
        <f t="shared" si="7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4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5"/>
        <v/>
      </c>
      <c r="U34" s="43"/>
      <c r="V34" t="str">
        <f t="shared" si="8"/>
        <v/>
      </c>
      <c r="W34" t="str">
        <f t="shared" si="2"/>
        <v/>
      </c>
      <c r="X34" s="29" t="str">
        <f t="shared" si="6"/>
        <v/>
      </c>
      <c r="Y34" s="30" t="str">
        <f t="shared" si="7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4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5"/>
        <v/>
      </c>
      <c r="U35" s="43"/>
      <c r="V35" t="str">
        <f t="shared" si="8"/>
        <v/>
      </c>
      <c r="W35" t="str">
        <f t="shared" si="2"/>
        <v/>
      </c>
      <c r="X35" s="29" t="str">
        <f t="shared" si="6"/>
        <v/>
      </c>
      <c r="Y35" s="30" t="str">
        <f t="shared" si="7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4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5"/>
        <v/>
      </c>
      <c r="U36" s="43"/>
      <c r="V36" t="str">
        <f t="shared" si="8"/>
        <v/>
      </c>
      <c r="W36" t="str">
        <f t="shared" si="2"/>
        <v/>
      </c>
      <c r="X36" s="29" t="str">
        <f t="shared" si="6"/>
        <v/>
      </c>
      <c r="Y36" s="30" t="str">
        <f t="shared" si="7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4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5"/>
        <v/>
      </c>
      <c r="U37" s="43"/>
      <c r="V37" t="str">
        <f t="shared" si="8"/>
        <v/>
      </c>
      <c r="W37" t="str">
        <f t="shared" si="2"/>
        <v/>
      </c>
      <c r="X37" s="29" t="str">
        <f t="shared" si="6"/>
        <v/>
      </c>
      <c r="Y37" s="30" t="str">
        <f t="shared" si="7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4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5"/>
        <v/>
      </c>
      <c r="U38" s="43"/>
      <c r="V38" t="str">
        <f t="shared" si="8"/>
        <v/>
      </c>
      <c r="W38" t="str">
        <f t="shared" si="2"/>
        <v/>
      </c>
      <c r="X38" s="29" t="str">
        <f t="shared" si="6"/>
        <v/>
      </c>
      <c r="Y38" s="30" t="str">
        <f t="shared" si="7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4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5"/>
        <v/>
      </c>
      <c r="U39" s="43"/>
      <c r="V39" t="str">
        <f t="shared" si="8"/>
        <v/>
      </c>
      <c r="W39" t="str">
        <f t="shared" si="2"/>
        <v/>
      </c>
      <c r="X39" s="29" t="str">
        <f t="shared" si="6"/>
        <v/>
      </c>
      <c r="Y39" s="30" t="str">
        <f t="shared" si="7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4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5"/>
        <v/>
      </c>
      <c r="U40" s="43"/>
      <c r="V40" t="str">
        <f t="shared" si="8"/>
        <v/>
      </c>
      <c r="W40" t="str">
        <f t="shared" si="2"/>
        <v/>
      </c>
      <c r="X40" s="29" t="str">
        <f t="shared" si="6"/>
        <v/>
      </c>
      <c r="Y40" s="30" t="str">
        <f t="shared" si="7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4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5"/>
        <v/>
      </c>
      <c r="U41" s="43"/>
      <c r="V41" t="str">
        <f t="shared" si="8"/>
        <v/>
      </c>
      <c r="W41" t="str">
        <f t="shared" si="2"/>
        <v/>
      </c>
      <c r="X41" s="29" t="str">
        <f t="shared" si="6"/>
        <v/>
      </c>
      <c r="Y41" s="30" t="str">
        <f t="shared" si="7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4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5"/>
        <v/>
      </c>
      <c r="U42" s="43"/>
      <c r="V42" t="str">
        <f t="shared" si="8"/>
        <v/>
      </c>
      <c r="W42" t="str">
        <f t="shared" si="2"/>
        <v/>
      </c>
      <c r="X42" s="29" t="str">
        <f t="shared" si="6"/>
        <v/>
      </c>
      <c r="Y42" s="30" t="str">
        <f t="shared" si="7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4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5"/>
        <v/>
      </c>
      <c r="U43" s="43"/>
      <c r="V43" t="str">
        <f t="shared" si="8"/>
        <v/>
      </c>
      <c r="W43" t="str">
        <f t="shared" si="2"/>
        <v/>
      </c>
      <c r="X43" s="29" t="str">
        <f t="shared" si="6"/>
        <v/>
      </c>
      <c r="Y43" s="30" t="str">
        <f t="shared" si="7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4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5"/>
        <v/>
      </c>
      <c r="U44" s="43"/>
      <c r="V44" t="str">
        <f t="shared" si="8"/>
        <v/>
      </c>
      <c r="W44" t="str">
        <f t="shared" si="2"/>
        <v/>
      </c>
      <c r="X44" s="29" t="str">
        <f t="shared" si="6"/>
        <v/>
      </c>
      <c r="Y44" s="30" t="str">
        <f t="shared" si="7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4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5"/>
        <v/>
      </c>
      <c r="U45" s="43"/>
      <c r="V45" t="str">
        <f t="shared" si="8"/>
        <v/>
      </c>
      <c r="W45" t="str">
        <f t="shared" si="2"/>
        <v/>
      </c>
      <c r="X45" s="29" t="str">
        <f t="shared" si="6"/>
        <v/>
      </c>
      <c r="Y45" s="30" t="str">
        <f t="shared" si="7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4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5"/>
        <v/>
      </c>
      <c r="U46" s="43"/>
      <c r="V46" t="str">
        <f t="shared" si="8"/>
        <v/>
      </c>
      <c r="W46" t="str">
        <f t="shared" si="2"/>
        <v/>
      </c>
      <c r="X46" s="29" t="str">
        <f t="shared" si="6"/>
        <v/>
      </c>
      <c r="Y46" s="30" t="str">
        <f t="shared" si="7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4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5"/>
        <v/>
      </c>
      <c r="U47" s="43"/>
      <c r="V47" t="str">
        <f t="shared" si="8"/>
        <v/>
      </c>
      <c r="W47" t="str">
        <f t="shared" si="2"/>
        <v/>
      </c>
      <c r="X47" s="29" t="str">
        <f t="shared" si="6"/>
        <v/>
      </c>
      <c r="Y47" s="30" t="str">
        <f t="shared" si="7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4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5"/>
        <v/>
      </c>
      <c r="U48" s="43"/>
      <c r="V48" t="str">
        <f t="shared" si="8"/>
        <v/>
      </c>
      <c r="W48" t="str">
        <f t="shared" si="2"/>
        <v/>
      </c>
      <c r="X48" s="29" t="str">
        <f t="shared" si="6"/>
        <v/>
      </c>
      <c r="Y48" s="30" t="str">
        <f t="shared" si="7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4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5"/>
        <v/>
      </c>
      <c r="U49" s="43"/>
      <c r="V49" t="str">
        <f t="shared" si="8"/>
        <v/>
      </c>
      <c r="W49" t="str">
        <f t="shared" si="2"/>
        <v/>
      </c>
      <c r="X49" s="29" t="str">
        <f t="shared" si="6"/>
        <v/>
      </c>
      <c r="Y49" s="30" t="str">
        <f t="shared" si="7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4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5"/>
        <v/>
      </c>
      <c r="U50" s="43"/>
      <c r="V50" t="str">
        <f t="shared" si="8"/>
        <v/>
      </c>
      <c r="W50" t="str">
        <f t="shared" si="2"/>
        <v/>
      </c>
      <c r="X50" s="29" t="str">
        <f t="shared" si="6"/>
        <v/>
      </c>
      <c r="Y50" s="30" t="str">
        <f t="shared" si="7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4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5"/>
        <v/>
      </c>
      <c r="U51" s="43"/>
      <c r="V51" t="str">
        <f t="shared" si="8"/>
        <v/>
      </c>
      <c r="W51" t="str">
        <f t="shared" si="2"/>
        <v/>
      </c>
      <c r="X51" s="29" t="str">
        <f t="shared" si="6"/>
        <v/>
      </c>
      <c r="Y51" s="30" t="str">
        <f t="shared" si="7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4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5"/>
        <v/>
      </c>
      <c r="U52" s="43"/>
      <c r="V52" t="str">
        <f t="shared" si="8"/>
        <v/>
      </c>
      <c r="W52" t="str">
        <f t="shared" si="2"/>
        <v/>
      </c>
      <c r="X52" s="29" t="str">
        <f t="shared" si="6"/>
        <v/>
      </c>
      <c r="Y52" s="30" t="str">
        <f t="shared" si="7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4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5"/>
        <v/>
      </c>
      <c r="U53" s="43"/>
      <c r="V53" t="str">
        <f t="shared" si="8"/>
        <v/>
      </c>
      <c r="W53" t="str">
        <f t="shared" si="2"/>
        <v/>
      </c>
      <c r="X53" s="29" t="str">
        <f t="shared" si="6"/>
        <v/>
      </c>
      <c r="Y53" s="30" t="str">
        <f t="shared" si="7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4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5"/>
        <v/>
      </c>
      <c r="U54" s="43"/>
      <c r="V54" t="str">
        <f t="shared" si="8"/>
        <v/>
      </c>
      <c r="W54" t="str">
        <f t="shared" si="2"/>
        <v/>
      </c>
      <c r="X54" s="29" t="str">
        <f t="shared" si="6"/>
        <v/>
      </c>
      <c r="Y54" s="30" t="str">
        <f t="shared" si="7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4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5"/>
        <v/>
      </c>
      <c r="U55" s="43"/>
      <c r="V55" t="str">
        <f t="shared" si="8"/>
        <v/>
      </c>
      <c r="W55" t="str">
        <f t="shared" si="2"/>
        <v/>
      </c>
      <c r="X55" s="29" t="str">
        <f t="shared" si="6"/>
        <v/>
      </c>
      <c r="Y55" s="30" t="str">
        <f t="shared" si="7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4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5"/>
        <v/>
      </c>
      <c r="U56" s="43"/>
      <c r="V56" t="str">
        <f t="shared" si="8"/>
        <v/>
      </c>
      <c r="W56" t="str">
        <f t="shared" si="2"/>
        <v/>
      </c>
      <c r="X56" s="29" t="str">
        <f t="shared" si="6"/>
        <v/>
      </c>
      <c r="Y56" s="30" t="str">
        <f t="shared" si="7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4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5"/>
        <v/>
      </c>
      <c r="U57" s="43"/>
      <c r="V57" t="str">
        <f t="shared" si="8"/>
        <v/>
      </c>
      <c r="W57" t="str">
        <f t="shared" si="2"/>
        <v/>
      </c>
      <c r="X57" s="29" t="str">
        <f t="shared" si="6"/>
        <v/>
      </c>
      <c r="Y57" s="30" t="str">
        <f t="shared" si="7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4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5"/>
        <v/>
      </c>
      <c r="U58" s="43"/>
      <c r="V58" t="str">
        <f t="shared" si="8"/>
        <v/>
      </c>
      <c r="W58" t="str">
        <f t="shared" si="2"/>
        <v/>
      </c>
      <c r="X58" s="29" t="str">
        <f t="shared" si="6"/>
        <v/>
      </c>
      <c r="Y58" s="30" t="str">
        <f t="shared" si="7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4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5"/>
        <v/>
      </c>
      <c r="U59" s="43"/>
      <c r="V59" t="str">
        <f t="shared" si="8"/>
        <v/>
      </c>
      <c r="W59" t="str">
        <f t="shared" si="2"/>
        <v/>
      </c>
      <c r="X59" s="29" t="str">
        <f t="shared" si="6"/>
        <v/>
      </c>
      <c r="Y59" s="30" t="str">
        <f t="shared" si="7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4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5"/>
        <v/>
      </c>
      <c r="U60" s="43"/>
      <c r="V60" t="str">
        <f t="shared" si="8"/>
        <v/>
      </c>
      <c r="W60" t="str">
        <f t="shared" si="2"/>
        <v/>
      </c>
      <c r="X60" s="29" t="str">
        <f t="shared" si="6"/>
        <v/>
      </c>
      <c r="Y60" s="30" t="str">
        <f t="shared" si="7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4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5"/>
        <v/>
      </c>
      <c r="U61" s="43"/>
      <c r="V61" t="str">
        <f t="shared" si="8"/>
        <v/>
      </c>
      <c r="W61" t="str">
        <f t="shared" si="2"/>
        <v/>
      </c>
      <c r="X61" s="29" t="str">
        <f t="shared" si="6"/>
        <v/>
      </c>
      <c r="Y61" s="30" t="str">
        <f t="shared" si="7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4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5"/>
        <v/>
      </c>
      <c r="U62" s="43"/>
      <c r="V62" t="str">
        <f t="shared" si="8"/>
        <v/>
      </c>
      <c r="W62" t="str">
        <f t="shared" si="2"/>
        <v/>
      </c>
      <c r="X62" s="29" t="str">
        <f t="shared" si="6"/>
        <v/>
      </c>
      <c r="Y62" s="30" t="str">
        <f t="shared" si="7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4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5"/>
        <v/>
      </c>
      <c r="U63" s="43"/>
      <c r="V63" t="str">
        <f t="shared" si="8"/>
        <v/>
      </c>
      <c r="W63" t="str">
        <f t="shared" si="2"/>
        <v/>
      </c>
      <c r="X63" s="29" t="str">
        <f t="shared" si="6"/>
        <v/>
      </c>
      <c r="Y63" s="30" t="str">
        <f t="shared" si="7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4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5"/>
        <v/>
      </c>
      <c r="U64" s="43"/>
      <c r="V64" t="str">
        <f t="shared" si="8"/>
        <v/>
      </c>
      <c r="W64" t="str">
        <f t="shared" si="2"/>
        <v/>
      </c>
      <c r="X64" s="29" t="str">
        <f t="shared" si="6"/>
        <v/>
      </c>
      <c r="Y64" s="30" t="str">
        <f t="shared" si="7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4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5"/>
        <v/>
      </c>
      <c r="U65" s="43"/>
      <c r="V65" t="str">
        <f t="shared" si="8"/>
        <v/>
      </c>
      <c r="W65" t="str">
        <f t="shared" si="2"/>
        <v/>
      </c>
      <c r="X65" s="29" t="str">
        <f t="shared" si="6"/>
        <v/>
      </c>
      <c r="Y65" s="30" t="str">
        <f t="shared" si="7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4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5"/>
        <v/>
      </c>
      <c r="U66" s="43"/>
      <c r="V66" t="str">
        <f t="shared" si="8"/>
        <v/>
      </c>
      <c r="W66" t="str">
        <f t="shared" si="2"/>
        <v/>
      </c>
      <c r="X66" s="29" t="str">
        <f t="shared" si="6"/>
        <v/>
      </c>
      <c r="Y66" s="30" t="str">
        <f t="shared" si="7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4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5"/>
        <v/>
      </c>
      <c r="U67" s="43"/>
      <c r="V67" t="str">
        <f t="shared" si="8"/>
        <v/>
      </c>
      <c r="W67" t="str">
        <f t="shared" si="2"/>
        <v/>
      </c>
      <c r="X67" s="29" t="str">
        <f t="shared" si="6"/>
        <v/>
      </c>
      <c r="Y67" s="30" t="str">
        <f t="shared" si="7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4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5"/>
        <v/>
      </c>
      <c r="U68" s="43"/>
      <c r="V68" t="str">
        <f t="shared" si="8"/>
        <v/>
      </c>
      <c r="W68" t="str">
        <f t="shared" si="2"/>
        <v/>
      </c>
      <c r="X68" s="29" t="str">
        <f t="shared" si="6"/>
        <v/>
      </c>
      <c r="Y68" s="30" t="str">
        <f t="shared" si="7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4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5"/>
        <v/>
      </c>
      <c r="U69" s="43"/>
      <c r="V69" t="str">
        <f t="shared" si="8"/>
        <v/>
      </c>
      <c r="W69" t="str">
        <f t="shared" si="2"/>
        <v/>
      </c>
      <c r="X69" s="29" t="str">
        <f t="shared" si="6"/>
        <v/>
      </c>
      <c r="Y69" s="30" t="str">
        <f t="shared" si="7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4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5"/>
        <v/>
      </c>
      <c r="U70" s="43"/>
      <c r="V70" t="str">
        <f t="shared" si="8"/>
        <v/>
      </c>
      <c r="W70" t="str">
        <f t="shared" si="2"/>
        <v/>
      </c>
      <c r="X70" s="29" t="str">
        <f t="shared" si="6"/>
        <v/>
      </c>
      <c r="Y70" s="30" t="str">
        <f t="shared" si="7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4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5"/>
        <v/>
      </c>
      <c r="U71" s="43"/>
      <c r="V71" t="str">
        <f t="shared" si="8"/>
        <v/>
      </c>
      <c r="W71" t="str">
        <f t="shared" si="2"/>
        <v/>
      </c>
      <c r="X71" s="29" t="str">
        <f t="shared" si="6"/>
        <v/>
      </c>
      <c r="Y71" s="30" t="str">
        <f t="shared" si="7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4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5"/>
        <v/>
      </c>
      <c r="U72" s="43"/>
      <c r="V72" t="str">
        <f t="shared" si="8"/>
        <v/>
      </c>
      <c r="W72" t="str">
        <f t="shared" si="2"/>
        <v/>
      </c>
      <c r="X72" s="29" t="str">
        <f t="shared" si="6"/>
        <v/>
      </c>
      <c r="Y72" s="30" t="str">
        <f t="shared" si="7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4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5"/>
        <v/>
      </c>
      <c r="U73" s="43"/>
      <c r="V73" t="str">
        <f t="shared" si="8"/>
        <v/>
      </c>
      <c r="W73" t="str">
        <f t="shared" si="2"/>
        <v/>
      </c>
      <c r="X73" s="29" t="str">
        <f t="shared" si="6"/>
        <v/>
      </c>
      <c r="Y73" s="30" t="str">
        <f t="shared" si="7"/>
        <v/>
      </c>
    </row>
    <row r="74" spans="2:25" ht="15">
      <c r="B74" s="37">
        <v>66</v>
      </c>
      <c r="C74" s="38" t="str">
        <f t="shared" ref="C74:C108" si="9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4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5"/>
        <v/>
      </c>
      <c r="U74" s="43"/>
      <c r="V74" t="str">
        <f t="shared" si="8"/>
        <v/>
      </c>
      <c r="W74" t="str">
        <f t="shared" si="8"/>
        <v/>
      </c>
      <c r="X74" s="29" t="str">
        <f t="shared" si="6"/>
        <v/>
      </c>
      <c r="Y74" s="30" t="str">
        <f t="shared" si="7"/>
        <v/>
      </c>
    </row>
    <row r="75" spans="2:25" ht="15">
      <c r="B75" s="37">
        <v>67</v>
      </c>
      <c r="C75" s="38" t="str">
        <f t="shared" si="9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10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5"/>
        <v/>
      </c>
      <c r="U75" s="43"/>
      <c r="V75" t="str">
        <f t="shared" ref="V75:W90" si="11">IF(S75&lt;&gt;"",IF(S75&lt;0,1+V74,0),"")</f>
        <v/>
      </c>
      <c r="W75" t="str">
        <f t="shared" si="11"/>
        <v/>
      </c>
      <c r="X75" s="29" t="str">
        <f t="shared" si="6"/>
        <v/>
      </c>
      <c r="Y75" s="30" t="str">
        <f t="shared" si="7"/>
        <v/>
      </c>
    </row>
    <row r="76" spans="2:25" ht="15">
      <c r="B76" s="37">
        <v>68</v>
      </c>
      <c r="C76" s="38" t="str">
        <f t="shared" si="9"/>
        <v/>
      </c>
      <c r="D76" s="38"/>
      <c r="E76" s="37"/>
      <c r="F76" s="5"/>
      <c r="G76" s="37"/>
      <c r="H76" s="39"/>
      <c r="I76" s="39"/>
      <c r="J76" s="37"/>
      <c r="K76" s="40" t="str">
        <f t="shared" si="10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2">IF(P76="","",IF(G76="買",(P76-H76),(H76-P76))*IF(RIGHT($D$2,3)="JPY",100,10000))</f>
        <v/>
      </c>
      <c r="U76" s="43"/>
      <c r="V76" t="str">
        <f t="shared" si="11"/>
        <v/>
      </c>
      <c r="W76" t="str">
        <f t="shared" si="11"/>
        <v/>
      </c>
      <c r="X76" s="29" t="str">
        <f t="shared" ref="X76:X108" si="13">IF(C76&lt;&gt;"",MAX(X75,C76),"")</f>
        <v/>
      </c>
      <c r="Y76" s="30" t="str">
        <f t="shared" ref="Y76:Y108" si="14">IF(X76&lt;&gt;"",1-(C76/X76),"")</f>
        <v/>
      </c>
    </row>
    <row r="77" spans="2:25" ht="15">
      <c r="B77" s="37">
        <v>69</v>
      </c>
      <c r="C77" s="38" t="str">
        <f t="shared" si="9"/>
        <v/>
      </c>
      <c r="D77" s="38"/>
      <c r="E77" s="37"/>
      <c r="F77" s="5"/>
      <c r="G77" s="37"/>
      <c r="H77" s="39"/>
      <c r="I77" s="39"/>
      <c r="J77" s="37"/>
      <c r="K77" s="40" t="str">
        <f t="shared" si="10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2"/>
        <v/>
      </c>
      <c r="U77" s="43"/>
      <c r="V77" t="str">
        <f t="shared" si="11"/>
        <v/>
      </c>
      <c r="W77" t="str">
        <f t="shared" si="11"/>
        <v/>
      </c>
      <c r="X77" s="29" t="str">
        <f t="shared" si="13"/>
        <v/>
      </c>
      <c r="Y77" s="30" t="str">
        <f t="shared" si="14"/>
        <v/>
      </c>
    </row>
    <row r="78" spans="2:25" ht="15">
      <c r="B78" s="37">
        <v>70</v>
      </c>
      <c r="C78" s="38" t="str">
        <f t="shared" si="9"/>
        <v/>
      </c>
      <c r="D78" s="38"/>
      <c r="E78" s="37"/>
      <c r="F78" s="5"/>
      <c r="G78" s="37"/>
      <c r="H78" s="39"/>
      <c r="I78" s="39"/>
      <c r="J78" s="37"/>
      <c r="K78" s="40" t="str">
        <f t="shared" si="10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2"/>
        <v/>
      </c>
      <c r="U78" s="43"/>
      <c r="V78" t="str">
        <f t="shared" si="11"/>
        <v/>
      </c>
      <c r="W78" t="str">
        <f t="shared" si="11"/>
        <v/>
      </c>
      <c r="X78" s="29" t="str">
        <f t="shared" si="13"/>
        <v/>
      </c>
      <c r="Y78" s="30" t="str">
        <f t="shared" si="14"/>
        <v/>
      </c>
    </row>
    <row r="79" spans="2:25" ht="15">
      <c r="B79" s="37">
        <v>71</v>
      </c>
      <c r="C79" s="38" t="str">
        <f t="shared" si="9"/>
        <v/>
      </c>
      <c r="D79" s="38"/>
      <c r="E79" s="37"/>
      <c r="F79" s="5"/>
      <c r="G79" s="37"/>
      <c r="H79" s="39"/>
      <c r="I79" s="39"/>
      <c r="J79" s="37"/>
      <c r="K79" s="40" t="str">
        <f t="shared" si="10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2"/>
        <v/>
      </c>
      <c r="U79" s="43"/>
      <c r="V79" t="str">
        <f t="shared" si="11"/>
        <v/>
      </c>
      <c r="W79" t="str">
        <f t="shared" si="11"/>
        <v/>
      </c>
      <c r="X79" s="29" t="str">
        <f t="shared" si="13"/>
        <v/>
      </c>
      <c r="Y79" s="30" t="str">
        <f t="shared" si="14"/>
        <v/>
      </c>
    </row>
    <row r="80" spans="2:25" ht="15">
      <c r="B80" s="37">
        <v>72</v>
      </c>
      <c r="C80" s="38" t="str">
        <f t="shared" si="9"/>
        <v/>
      </c>
      <c r="D80" s="38"/>
      <c r="E80" s="37"/>
      <c r="F80" s="5"/>
      <c r="G80" s="37"/>
      <c r="H80" s="39"/>
      <c r="I80" s="39"/>
      <c r="J80" s="37"/>
      <c r="K80" s="40" t="str">
        <f t="shared" si="10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2"/>
        <v/>
      </c>
      <c r="U80" s="43"/>
      <c r="V80" t="str">
        <f t="shared" si="11"/>
        <v/>
      </c>
      <c r="W80" t="str">
        <f t="shared" si="11"/>
        <v/>
      </c>
      <c r="X80" s="29" t="str">
        <f t="shared" si="13"/>
        <v/>
      </c>
      <c r="Y80" s="30" t="str">
        <f t="shared" si="14"/>
        <v/>
      </c>
    </row>
    <row r="81" spans="2:25" ht="15">
      <c r="B81" s="37">
        <v>73</v>
      </c>
      <c r="C81" s="38" t="str">
        <f t="shared" si="9"/>
        <v/>
      </c>
      <c r="D81" s="38"/>
      <c r="E81" s="37"/>
      <c r="F81" s="5"/>
      <c r="G81" s="37"/>
      <c r="H81" s="39"/>
      <c r="I81" s="39"/>
      <c r="J81" s="37"/>
      <c r="K81" s="40" t="str">
        <f t="shared" si="10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2"/>
        <v/>
      </c>
      <c r="U81" s="43"/>
      <c r="V81" t="str">
        <f t="shared" si="11"/>
        <v/>
      </c>
      <c r="W81" t="str">
        <f t="shared" si="11"/>
        <v/>
      </c>
      <c r="X81" s="29" t="str">
        <f t="shared" si="13"/>
        <v/>
      </c>
      <c r="Y81" s="30" t="str">
        <f t="shared" si="14"/>
        <v/>
      </c>
    </row>
    <row r="82" spans="2:25" ht="15">
      <c r="B82" s="37">
        <v>74</v>
      </c>
      <c r="C82" s="38" t="str">
        <f t="shared" si="9"/>
        <v/>
      </c>
      <c r="D82" s="38"/>
      <c r="E82" s="37"/>
      <c r="F82" s="5"/>
      <c r="G82" s="37"/>
      <c r="H82" s="39"/>
      <c r="I82" s="39"/>
      <c r="J82" s="37"/>
      <c r="K82" s="40" t="str">
        <f t="shared" si="10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2"/>
        <v/>
      </c>
      <c r="U82" s="43"/>
      <c r="V82" t="str">
        <f t="shared" si="11"/>
        <v/>
      </c>
      <c r="W82" t="str">
        <f t="shared" si="11"/>
        <v/>
      </c>
      <c r="X82" s="29" t="str">
        <f t="shared" si="13"/>
        <v/>
      </c>
      <c r="Y82" s="30" t="str">
        <f t="shared" si="14"/>
        <v/>
      </c>
    </row>
    <row r="83" spans="2:25" ht="15">
      <c r="B83" s="37">
        <v>75</v>
      </c>
      <c r="C83" s="38" t="str">
        <f t="shared" si="9"/>
        <v/>
      </c>
      <c r="D83" s="38"/>
      <c r="E83" s="37"/>
      <c r="F83" s="5"/>
      <c r="G83" s="37"/>
      <c r="H83" s="39"/>
      <c r="I83" s="39"/>
      <c r="J83" s="37"/>
      <c r="K83" s="40" t="str">
        <f t="shared" si="10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2"/>
        <v/>
      </c>
      <c r="U83" s="43"/>
      <c r="V83" t="str">
        <f t="shared" si="11"/>
        <v/>
      </c>
      <c r="W83" t="str">
        <f t="shared" si="11"/>
        <v/>
      </c>
      <c r="X83" s="29" t="str">
        <f t="shared" si="13"/>
        <v/>
      </c>
      <c r="Y83" s="30" t="str">
        <f t="shared" si="14"/>
        <v/>
      </c>
    </row>
    <row r="84" spans="2:25" ht="15">
      <c r="B84" s="37">
        <v>76</v>
      </c>
      <c r="C84" s="38" t="str">
        <f t="shared" si="9"/>
        <v/>
      </c>
      <c r="D84" s="38"/>
      <c r="E84" s="37"/>
      <c r="F84" s="5"/>
      <c r="G84" s="37"/>
      <c r="H84" s="39"/>
      <c r="I84" s="39"/>
      <c r="J84" s="37"/>
      <c r="K84" s="40" t="str">
        <f t="shared" si="10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2"/>
        <v/>
      </c>
      <c r="U84" s="43"/>
      <c r="V84" t="str">
        <f t="shared" si="11"/>
        <v/>
      </c>
      <c r="W84" t="str">
        <f t="shared" si="11"/>
        <v/>
      </c>
      <c r="X84" s="29" t="str">
        <f t="shared" si="13"/>
        <v/>
      </c>
      <c r="Y84" s="30" t="str">
        <f t="shared" si="14"/>
        <v/>
      </c>
    </row>
    <row r="85" spans="2:25" ht="15">
      <c r="B85" s="37">
        <v>77</v>
      </c>
      <c r="C85" s="38" t="str">
        <f t="shared" si="9"/>
        <v/>
      </c>
      <c r="D85" s="38"/>
      <c r="E85" s="37"/>
      <c r="F85" s="5"/>
      <c r="G85" s="37"/>
      <c r="H85" s="39"/>
      <c r="I85" s="39"/>
      <c r="J85" s="37"/>
      <c r="K85" s="40" t="str">
        <f t="shared" si="10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2"/>
        <v/>
      </c>
      <c r="U85" s="43"/>
      <c r="V85" t="str">
        <f t="shared" si="11"/>
        <v/>
      </c>
      <c r="W85" t="str">
        <f t="shared" si="11"/>
        <v/>
      </c>
      <c r="X85" s="29" t="str">
        <f t="shared" si="13"/>
        <v/>
      </c>
      <c r="Y85" s="30" t="str">
        <f t="shared" si="14"/>
        <v/>
      </c>
    </row>
    <row r="86" spans="2:25" ht="15">
      <c r="B86" s="37">
        <v>78</v>
      </c>
      <c r="C86" s="38" t="str">
        <f t="shared" si="9"/>
        <v/>
      </c>
      <c r="D86" s="38"/>
      <c r="E86" s="37"/>
      <c r="F86" s="5"/>
      <c r="G86" s="37"/>
      <c r="H86" s="39"/>
      <c r="I86" s="39"/>
      <c r="J86" s="37"/>
      <c r="K86" s="40" t="str">
        <f t="shared" si="10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2"/>
        <v/>
      </c>
      <c r="U86" s="43"/>
      <c r="V86" t="str">
        <f t="shared" si="11"/>
        <v/>
      </c>
      <c r="W86" t="str">
        <f t="shared" si="11"/>
        <v/>
      </c>
      <c r="X86" s="29" t="str">
        <f t="shared" si="13"/>
        <v/>
      </c>
      <c r="Y86" s="30" t="str">
        <f t="shared" si="14"/>
        <v/>
      </c>
    </row>
    <row r="87" spans="2:25" ht="15">
      <c r="B87" s="37">
        <v>79</v>
      </c>
      <c r="C87" s="38" t="str">
        <f t="shared" si="9"/>
        <v/>
      </c>
      <c r="D87" s="38"/>
      <c r="E87" s="37"/>
      <c r="F87" s="5"/>
      <c r="G87" s="37"/>
      <c r="H87" s="39"/>
      <c r="I87" s="39"/>
      <c r="J87" s="37"/>
      <c r="K87" s="40" t="str">
        <f t="shared" si="10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2"/>
        <v/>
      </c>
      <c r="U87" s="43"/>
      <c r="V87" t="str">
        <f t="shared" si="11"/>
        <v/>
      </c>
      <c r="W87" t="str">
        <f t="shared" si="11"/>
        <v/>
      </c>
      <c r="X87" s="29" t="str">
        <f t="shared" si="13"/>
        <v/>
      </c>
      <c r="Y87" s="30" t="str">
        <f t="shared" si="14"/>
        <v/>
      </c>
    </row>
    <row r="88" spans="2:25" ht="15">
      <c r="B88" s="37">
        <v>80</v>
      </c>
      <c r="C88" s="38" t="str">
        <f t="shared" si="9"/>
        <v/>
      </c>
      <c r="D88" s="38"/>
      <c r="E88" s="37"/>
      <c r="F88" s="5"/>
      <c r="G88" s="37"/>
      <c r="H88" s="39"/>
      <c r="I88" s="39"/>
      <c r="J88" s="37"/>
      <c r="K88" s="40" t="str">
        <f t="shared" si="10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2"/>
        <v/>
      </c>
      <c r="U88" s="43"/>
      <c r="V88" t="str">
        <f t="shared" si="11"/>
        <v/>
      </c>
      <c r="W88" t="str">
        <f t="shared" si="11"/>
        <v/>
      </c>
      <c r="X88" s="29" t="str">
        <f t="shared" si="13"/>
        <v/>
      </c>
      <c r="Y88" s="30" t="str">
        <f t="shared" si="14"/>
        <v/>
      </c>
    </row>
    <row r="89" spans="2:25" ht="15">
      <c r="B89" s="37">
        <v>81</v>
      </c>
      <c r="C89" s="38" t="str">
        <f t="shared" si="9"/>
        <v/>
      </c>
      <c r="D89" s="38"/>
      <c r="E89" s="37"/>
      <c r="F89" s="5"/>
      <c r="G89" s="37"/>
      <c r="H89" s="39"/>
      <c r="I89" s="39"/>
      <c r="J89" s="37"/>
      <c r="K89" s="40" t="str">
        <f t="shared" si="10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2"/>
        <v/>
      </c>
      <c r="U89" s="43"/>
      <c r="V89" t="str">
        <f t="shared" si="11"/>
        <v/>
      </c>
      <c r="W89" t="str">
        <f t="shared" si="11"/>
        <v/>
      </c>
      <c r="X89" s="29" t="str">
        <f t="shared" si="13"/>
        <v/>
      </c>
      <c r="Y89" s="30" t="str">
        <f t="shared" si="14"/>
        <v/>
      </c>
    </row>
    <row r="90" spans="2:25" ht="15">
      <c r="B90" s="37">
        <v>82</v>
      </c>
      <c r="C90" s="38" t="str">
        <f t="shared" si="9"/>
        <v/>
      </c>
      <c r="D90" s="38"/>
      <c r="E90" s="37"/>
      <c r="F90" s="5"/>
      <c r="G90" s="37"/>
      <c r="H90" s="39"/>
      <c r="I90" s="39"/>
      <c r="J90" s="37"/>
      <c r="K90" s="40" t="str">
        <f t="shared" si="10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2"/>
        <v/>
      </c>
      <c r="U90" s="43"/>
      <c r="V90" t="str">
        <f t="shared" si="11"/>
        <v/>
      </c>
      <c r="W90" t="str">
        <f t="shared" si="11"/>
        <v/>
      </c>
      <c r="X90" s="29" t="str">
        <f t="shared" si="13"/>
        <v/>
      </c>
      <c r="Y90" s="30" t="str">
        <f t="shared" si="14"/>
        <v/>
      </c>
    </row>
    <row r="91" spans="2:25" ht="15">
      <c r="B91" s="37">
        <v>83</v>
      </c>
      <c r="C91" s="38" t="str">
        <f t="shared" si="9"/>
        <v/>
      </c>
      <c r="D91" s="38"/>
      <c r="E91" s="37"/>
      <c r="F91" s="5"/>
      <c r="G91" s="37"/>
      <c r="H91" s="39"/>
      <c r="I91" s="39"/>
      <c r="J91" s="37"/>
      <c r="K91" s="40" t="str">
        <f t="shared" si="10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2"/>
        <v/>
      </c>
      <c r="U91" s="43"/>
      <c r="V91" t="str">
        <f t="shared" ref="V91:W106" si="15">IF(S91&lt;&gt;"",IF(S91&lt;0,1+V90,0),"")</f>
        <v/>
      </c>
      <c r="W91" t="str">
        <f t="shared" si="15"/>
        <v/>
      </c>
      <c r="X91" s="29" t="str">
        <f t="shared" si="13"/>
        <v/>
      </c>
      <c r="Y91" s="30" t="str">
        <f t="shared" si="14"/>
        <v/>
      </c>
    </row>
    <row r="92" spans="2:25" ht="15">
      <c r="B92" s="37">
        <v>84</v>
      </c>
      <c r="C92" s="38" t="str">
        <f t="shared" si="9"/>
        <v/>
      </c>
      <c r="D92" s="38"/>
      <c r="E92" s="37"/>
      <c r="F92" s="5"/>
      <c r="G92" s="37"/>
      <c r="H92" s="39"/>
      <c r="I92" s="39"/>
      <c r="J92" s="37"/>
      <c r="K92" s="40" t="str">
        <f t="shared" si="10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2"/>
        <v/>
      </c>
      <c r="U92" s="43"/>
      <c r="V92" t="str">
        <f t="shared" si="15"/>
        <v/>
      </c>
      <c r="W92" t="str">
        <f t="shared" si="15"/>
        <v/>
      </c>
      <c r="X92" s="29" t="str">
        <f t="shared" si="13"/>
        <v/>
      </c>
      <c r="Y92" s="30" t="str">
        <f t="shared" si="14"/>
        <v/>
      </c>
    </row>
    <row r="93" spans="2:25" ht="15">
      <c r="B93" s="37">
        <v>85</v>
      </c>
      <c r="C93" s="38" t="str">
        <f t="shared" si="9"/>
        <v/>
      </c>
      <c r="D93" s="38"/>
      <c r="E93" s="37"/>
      <c r="F93" s="5"/>
      <c r="G93" s="37"/>
      <c r="H93" s="39"/>
      <c r="I93" s="39"/>
      <c r="J93" s="37"/>
      <c r="K93" s="40" t="str">
        <f t="shared" si="10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2"/>
        <v/>
      </c>
      <c r="U93" s="43"/>
      <c r="V93" t="str">
        <f t="shared" si="15"/>
        <v/>
      </c>
      <c r="W93" t="str">
        <f t="shared" si="15"/>
        <v/>
      </c>
      <c r="X93" s="29" t="str">
        <f t="shared" si="13"/>
        <v/>
      </c>
      <c r="Y93" s="30" t="str">
        <f t="shared" si="14"/>
        <v/>
      </c>
    </row>
    <row r="94" spans="2:25" ht="15">
      <c r="B94" s="37">
        <v>86</v>
      </c>
      <c r="C94" s="38" t="str">
        <f t="shared" si="9"/>
        <v/>
      </c>
      <c r="D94" s="38"/>
      <c r="E94" s="37"/>
      <c r="F94" s="5"/>
      <c r="G94" s="37"/>
      <c r="H94" s="39"/>
      <c r="I94" s="39"/>
      <c r="J94" s="37"/>
      <c r="K94" s="40" t="str">
        <f t="shared" si="10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2"/>
        <v/>
      </c>
      <c r="U94" s="43"/>
      <c r="V94" t="str">
        <f t="shared" si="15"/>
        <v/>
      </c>
      <c r="W94" t="str">
        <f t="shared" si="15"/>
        <v/>
      </c>
      <c r="X94" s="29" t="str">
        <f t="shared" si="13"/>
        <v/>
      </c>
      <c r="Y94" s="30" t="str">
        <f t="shared" si="14"/>
        <v/>
      </c>
    </row>
    <row r="95" spans="2:25" ht="15">
      <c r="B95" s="37">
        <v>87</v>
      </c>
      <c r="C95" s="38" t="str">
        <f t="shared" si="9"/>
        <v/>
      </c>
      <c r="D95" s="38"/>
      <c r="E95" s="37"/>
      <c r="F95" s="5"/>
      <c r="G95" s="37"/>
      <c r="H95" s="39"/>
      <c r="I95" s="39"/>
      <c r="J95" s="37"/>
      <c r="K95" s="40" t="str">
        <f t="shared" si="10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2"/>
        <v/>
      </c>
      <c r="U95" s="43"/>
      <c r="V95" t="str">
        <f t="shared" si="15"/>
        <v/>
      </c>
      <c r="W95" t="str">
        <f t="shared" si="15"/>
        <v/>
      </c>
      <c r="X95" s="29" t="str">
        <f t="shared" si="13"/>
        <v/>
      </c>
      <c r="Y95" s="30" t="str">
        <f t="shared" si="14"/>
        <v/>
      </c>
    </row>
    <row r="96" spans="2:25" ht="15">
      <c r="B96" s="37">
        <v>88</v>
      </c>
      <c r="C96" s="38" t="str">
        <f t="shared" si="9"/>
        <v/>
      </c>
      <c r="D96" s="38"/>
      <c r="E96" s="37"/>
      <c r="F96" s="5"/>
      <c r="G96" s="37"/>
      <c r="H96" s="39"/>
      <c r="I96" s="39"/>
      <c r="J96" s="37"/>
      <c r="K96" s="40" t="str">
        <f t="shared" si="10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2"/>
        <v/>
      </c>
      <c r="U96" s="43"/>
      <c r="V96" t="str">
        <f t="shared" si="15"/>
        <v/>
      </c>
      <c r="W96" t="str">
        <f t="shared" si="15"/>
        <v/>
      </c>
      <c r="X96" s="29" t="str">
        <f t="shared" si="13"/>
        <v/>
      </c>
      <c r="Y96" s="30" t="str">
        <f t="shared" si="14"/>
        <v/>
      </c>
    </row>
    <row r="97" spans="2:25" ht="15">
      <c r="B97" s="37">
        <v>89</v>
      </c>
      <c r="C97" s="38" t="str">
        <f t="shared" si="9"/>
        <v/>
      </c>
      <c r="D97" s="38"/>
      <c r="E97" s="37"/>
      <c r="F97" s="5"/>
      <c r="G97" s="37"/>
      <c r="H97" s="39"/>
      <c r="I97" s="39"/>
      <c r="J97" s="37"/>
      <c r="K97" s="40" t="str">
        <f t="shared" si="10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2"/>
        <v/>
      </c>
      <c r="U97" s="43"/>
      <c r="V97" t="str">
        <f t="shared" si="15"/>
        <v/>
      </c>
      <c r="W97" t="str">
        <f t="shared" si="15"/>
        <v/>
      </c>
      <c r="X97" s="29" t="str">
        <f t="shared" si="13"/>
        <v/>
      </c>
      <c r="Y97" s="30" t="str">
        <f t="shared" si="14"/>
        <v/>
      </c>
    </row>
    <row r="98" spans="2:25" ht="15">
      <c r="B98" s="37">
        <v>90</v>
      </c>
      <c r="C98" s="38" t="str">
        <f t="shared" si="9"/>
        <v/>
      </c>
      <c r="D98" s="38"/>
      <c r="E98" s="37"/>
      <c r="F98" s="5"/>
      <c r="G98" s="37"/>
      <c r="H98" s="39"/>
      <c r="I98" s="39"/>
      <c r="J98" s="37"/>
      <c r="K98" s="40" t="str">
        <f t="shared" si="10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2"/>
        <v/>
      </c>
      <c r="U98" s="43"/>
      <c r="V98" t="str">
        <f t="shared" si="15"/>
        <v/>
      </c>
      <c r="W98" t="str">
        <f t="shared" si="15"/>
        <v/>
      </c>
      <c r="X98" s="29" t="str">
        <f t="shared" si="13"/>
        <v/>
      </c>
      <c r="Y98" s="30" t="str">
        <f t="shared" si="14"/>
        <v/>
      </c>
    </row>
    <row r="99" spans="2:25" ht="15">
      <c r="B99" s="37">
        <v>91</v>
      </c>
      <c r="C99" s="38" t="str">
        <f t="shared" si="9"/>
        <v/>
      </c>
      <c r="D99" s="38"/>
      <c r="E99" s="37"/>
      <c r="F99" s="5"/>
      <c r="G99" s="37"/>
      <c r="H99" s="39"/>
      <c r="I99" s="39"/>
      <c r="J99" s="37"/>
      <c r="K99" s="40" t="str">
        <f t="shared" si="10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2"/>
        <v/>
      </c>
      <c r="U99" s="43"/>
      <c r="V99" t="str">
        <f t="shared" si="15"/>
        <v/>
      </c>
      <c r="W99" t="str">
        <f t="shared" si="15"/>
        <v/>
      </c>
      <c r="X99" s="29" t="str">
        <f t="shared" si="13"/>
        <v/>
      </c>
      <c r="Y99" s="30" t="str">
        <f t="shared" si="14"/>
        <v/>
      </c>
    </row>
    <row r="100" spans="2:25" ht="15">
      <c r="B100" s="37">
        <v>92</v>
      </c>
      <c r="C100" s="38" t="str">
        <f t="shared" si="9"/>
        <v/>
      </c>
      <c r="D100" s="38"/>
      <c r="E100" s="37"/>
      <c r="F100" s="5"/>
      <c r="G100" s="37"/>
      <c r="H100" s="39"/>
      <c r="I100" s="39"/>
      <c r="J100" s="37"/>
      <c r="K100" s="40" t="str">
        <f t="shared" si="10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2"/>
        <v/>
      </c>
      <c r="U100" s="43"/>
      <c r="V100" t="str">
        <f t="shared" si="15"/>
        <v/>
      </c>
      <c r="W100" t="str">
        <f t="shared" si="15"/>
        <v/>
      </c>
      <c r="X100" s="29" t="str">
        <f t="shared" si="13"/>
        <v/>
      </c>
      <c r="Y100" s="30" t="str">
        <f t="shared" si="14"/>
        <v/>
      </c>
    </row>
    <row r="101" spans="2:25" ht="15">
      <c r="B101" s="37">
        <v>93</v>
      </c>
      <c r="C101" s="38" t="str">
        <f t="shared" si="9"/>
        <v/>
      </c>
      <c r="D101" s="38"/>
      <c r="E101" s="37"/>
      <c r="F101" s="5"/>
      <c r="G101" s="37"/>
      <c r="H101" s="39"/>
      <c r="I101" s="39"/>
      <c r="J101" s="37"/>
      <c r="K101" s="40" t="str">
        <f t="shared" si="10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2"/>
        <v/>
      </c>
      <c r="U101" s="43"/>
      <c r="V101" t="str">
        <f t="shared" si="15"/>
        <v/>
      </c>
      <c r="W101" t="str">
        <f t="shared" si="15"/>
        <v/>
      </c>
      <c r="X101" s="29" t="str">
        <f t="shared" si="13"/>
        <v/>
      </c>
      <c r="Y101" s="30" t="str">
        <f t="shared" si="14"/>
        <v/>
      </c>
    </row>
    <row r="102" spans="2:25" ht="15">
      <c r="B102" s="37">
        <v>94</v>
      </c>
      <c r="C102" s="38" t="str">
        <f t="shared" si="9"/>
        <v/>
      </c>
      <c r="D102" s="38"/>
      <c r="E102" s="37"/>
      <c r="F102" s="5"/>
      <c r="G102" s="37"/>
      <c r="H102" s="39"/>
      <c r="I102" s="39"/>
      <c r="J102" s="37"/>
      <c r="K102" s="40" t="str">
        <f t="shared" si="10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2"/>
        <v/>
      </c>
      <c r="U102" s="43"/>
      <c r="V102" t="str">
        <f t="shared" si="15"/>
        <v/>
      </c>
      <c r="W102" t="str">
        <f t="shared" si="15"/>
        <v/>
      </c>
      <c r="X102" s="29" t="str">
        <f t="shared" si="13"/>
        <v/>
      </c>
      <c r="Y102" s="30" t="str">
        <f t="shared" si="14"/>
        <v/>
      </c>
    </row>
    <row r="103" spans="2:25" ht="15">
      <c r="B103" s="37">
        <v>95</v>
      </c>
      <c r="C103" s="38" t="str">
        <f t="shared" si="9"/>
        <v/>
      </c>
      <c r="D103" s="38"/>
      <c r="E103" s="37"/>
      <c r="F103" s="5"/>
      <c r="G103" s="37"/>
      <c r="H103" s="39"/>
      <c r="I103" s="39"/>
      <c r="J103" s="37"/>
      <c r="K103" s="40" t="str">
        <f t="shared" si="10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2"/>
        <v/>
      </c>
      <c r="U103" s="43"/>
      <c r="V103" t="str">
        <f t="shared" si="15"/>
        <v/>
      </c>
      <c r="W103" t="str">
        <f t="shared" si="15"/>
        <v/>
      </c>
      <c r="X103" s="29" t="str">
        <f t="shared" si="13"/>
        <v/>
      </c>
      <c r="Y103" s="30" t="str">
        <f t="shared" si="14"/>
        <v/>
      </c>
    </row>
    <row r="104" spans="2:25" ht="15">
      <c r="B104" s="37">
        <v>96</v>
      </c>
      <c r="C104" s="38" t="str">
        <f t="shared" si="9"/>
        <v/>
      </c>
      <c r="D104" s="38"/>
      <c r="E104" s="37"/>
      <c r="F104" s="5"/>
      <c r="G104" s="37"/>
      <c r="H104" s="39"/>
      <c r="I104" s="39"/>
      <c r="J104" s="37"/>
      <c r="K104" s="40" t="str">
        <f t="shared" si="10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2"/>
        <v/>
      </c>
      <c r="U104" s="43"/>
      <c r="V104" t="str">
        <f t="shared" si="15"/>
        <v/>
      </c>
      <c r="W104" t="str">
        <f t="shared" si="15"/>
        <v/>
      </c>
      <c r="X104" s="29" t="str">
        <f t="shared" si="13"/>
        <v/>
      </c>
      <c r="Y104" s="30" t="str">
        <f t="shared" si="14"/>
        <v/>
      </c>
    </row>
    <row r="105" spans="2:25" ht="15">
      <c r="B105" s="37">
        <v>97</v>
      </c>
      <c r="C105" s="38" t="str">
        <f t="shared" si="9"/>
        <v/>
      </c>
      <c r="D105" s="38"/>
      <c r="E105" s="37"/>
      <c r="F105" s="5"/>
      <c r="G105" s="37"/>
      <c r="H105" s="39"/>
      <c r="I105" s="39"/>
      <c r="J105" s="37"/>
      <c r="K105" s="40" t="str">
        <f t="shared" si="10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2"/>
        <v/>
      </c>
      <c r="U105" s="43"/>
      <c r="V105" t="str">
        <f t="shared" si="15"/>
        <v/>
      </c>
      <c r="W105" t="str">
        <f t="shared" si="15"/>
        <v/>
      </c>
      <c r="X105" s="29" t="str">
        <f t="shared" si="13"/>
        <v/>
      </c>
      <c r="Y105" s="30" t="str">
        <f t="shared" si="14"/>
        <v/>
      </c>
    </row>
    <row r="106" spans="2:25" ht="15">
      <c r="B106" s="37">
        <v>98</v>
      </c>
      <c r="C106" s="38" t="str">
        <f t="shared" si="9"/>
        <v/>
      </c>
      <c r="D106" s="38"/>
      <c r="E106" s="37"/>
      <c r="F106" s="5"/>
      <c r="G106" s="37"/>
      <c r="H106" s="39"/>
      <c r="I106" s="39"/>
      <c r="J106" s="37"/>
      <c r="K106" s="40" t="str">
        <f t="shared" si="10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2"/>
        <v/>
      </c>
      <c r="U106" s="43"/>
      <c r="V106" t="str">
        <f t="shared" si="15"/>
        <v/>
      </c>
      <c r="W106" t="str">
        <f t="shared" si="15"/>
        <v/>
      </c>
      <c r="X106" s="29" t="str">
        <f t="shared" si="13"/>
        <v/>
      </c>
      <c r="Y106" s="30" t="str">
        <f t="shared" si="14"/>
        <v/>
      </c>
    </row>
    <row r="107" spans="2:25" ht="15">
      <c r="B107" s="37">
        <v>99</v>
      </c>
      <c r="C107" s="38" t="str">
        <f t="shared" si="9"/>
        <v/>
      </c>
      <c r="D107" s="38"/>
      <c r="E107" s="37"/>
      <c r="F107" s="5"/>
      <c r="G107" s="37"/>
      <c r="H107" s="39"/>
      <c r="I107" s="39"/>
      <c r="J107" s="37"/>
      <c r="K107" s="40" t="str">
        <f t="shared" si="10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2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3"/>
        <v/>
      </c>
      <c r="Y107" s="30" t="str">
        <f t="shared" si="14"/>
        <v/>
      </c>
    </row>
    <row r="108" spans="2:25" ht="15">
      <c r="B108" s="37">
        <v>100</v>
      </c>
      <c r="C108" s="38" t="str">
        <f t="shared" si="9"/>
        <v/>
      </c>
      <c r="D108" s="38"/>
      <c r="E108" s="37"/>
      <c r="F108" s="5"/>
      <c r="G108" s="37"/>
      <c r="H108" s="39"/>
      <c r="I108" s="39"/>
      <c r="J108" s="37"/>
      <c r="K108" s="40" t="str">
        <f t="shared" si="10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2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3"/>
        <v/>
      </c>
      <c r="Y108" s="30" t="str">
        <f t="shared" si="14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Y109"/>
  <sheetViews>
    <sheetView zoomScale="115" zoomScaleNormal="115" workbookViewId="0">
      <pane ySplit="8" topLeftCell="A9" activePane="bottomLeft" state="frozen"/>
      <selection pane="bottomLeft" activeCell="O19" sqref="O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4" t="s">
        <v>10</v>
      </c>
      <c r="C2" s="64"/>
      <c r="D2" s="75" t="s">
        <v>11</v>
      </c>
      <c r="E2" s="75"/>
      <c r="F2" s="64" t="s">
        <v>12</v>
      </c>
      <c r="G2" s="64"/>
      <c r="H2" s="67" t="s">
        <v>13</v>
      </c>
      <c r="I2" s="67"/>
      <c r="J2" s="64" t="s">
        <v>14</v>
      </c>
      <c r="K2" s="64"/>
      <c r="L2" s="74">
        <v>100000</v>
      </c>
      <c r="M2" s="75"/>
      <c r="N2" s="64" t="s">
        <v>15</v>
      </c>
      <c r="O2" s="64"/>
      <c r="P2" s="69">
        <f>SUM(L2,D4)</f>
        <v>121408.82580352889</v>
      </c>
      <c r="Q2" s="67"/>
      <c r="R2" s="1"/>
      <c r="S2" s="1"/>
      <c r="T2" s="1"/>
    </row>
    <row r="3" spans="2:25" ht="57" customHeight="1">
      <c r="B3" s="64" t="s">
        <v>16</v>
      </c>
      <c r="C3" s="64"/>
      <c r="D3" s="76" t="s">
        <v>48</v>
      </c>
      <c r="E3" s="76"/>
      <c r="F3" s="76"/>
      <c r="G3" s="76"/>
      <c r="H3" s="76"/>
      <c r="I3" s="76"/>
      <c r="J3" s="64" t="s">
        <v>18</v>
      </c>
      <c r="K3" s="64"/>
      <c r="L3" s="76" t="s">
        <v>49</v>
      </c>
      <c r="M3" s="77"/>
      <c r="N3" s="77"/>
      <c r="O3" s="77"/>
      <c r="P3" s="77"/>
      <c r="Q3" s="77"/>
      <c r="R3" s="1"/>
      <c r="S3" s="1"/>
    </row>
    <row r="4" spans="2:25" ht="15">
      <c r="B4" s="64" t="s">
        <v>20</v>
      </c>
      <c r="C4" s="64"/>
      <c r="D4" s="65">
        <f>SUM($R$9:$S$993)</f>
        <v>21408.825803528885</v>
      </c>
      <c r="E4" s="65"/>
      <c r="F4" s="64" t="s">
        <v>21</v>
      </c>
      <c r="G4" s="64"/>
      <c r="H4" s="66">
        <f>SUM($T$9:$U$108)</f>
        <v>435.00000000000369</v>
      </c>
      <c r="I4" s="67"/>
      <c r="J4" s="68"/>
      <c r="K4" s="68"/>
      <c r="L4" s="69"/>
      <c r="M4" s="69"/>
      <c r="N4" s="68" t="s">
        <v>23</v>
      </c>
      <c r="O4" s="68"/>
      <c r="P4" s="70">
        <f>MAX(Y:Y)</f>
        <v>2.9999999999999916E-2</v>
      </c>
      <c r="Q4" s="70"/>
      <c r="R4" s="1"/>
      <c r="S4" s="1"/>
      <c r="T4" s="1"/>
    </row>
    <row r="5" spans="2:25" ht="15">
      <c r="B5" s="35" t="s">
        <v>24</v>
      </c>
      <c r="C5" s="33">
        <f>COUNTIF($R$9:$R$990,"&gt;0")</f>
        <v>8</v>
      </c>
      <c r="D5" s="32" t="s">
        <v>25</v>
      </c>
      <c r="E5" s="12">
        <f>COUNTIF($R$9:$R$990,"&lt;0")</f>
        <v>2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0.8</v>
      </c>
      <c r="J5" s="71" t="s">
        <v>28</v>
      </c>
      <c r="K5" s="64"/>
      <c r="L5" s="72">
        <f>MAX(V9:V993)</f>
        <v>6</v>
      </c>
      <c r="M5" s="73"/>
      <c r="N5" s="14" t="s">
        <v>29</v>
      </c>
      <c r="O5" s="6"/>
      <c r="P5" s="72">
        <f>MAX(W9:W993)</f>
        <v>1</v>
      </c>
      <c r="Q5" s="7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50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51</v>
      </c>
      <c r="K7" s="54"/>
      <c r="L7" s="55"/>
      <c r="M7" s="56" t="s">
        <v>35</v>
      </c>
      <c r="N7" s="57" t="s">
        <v>36</v>
      </c>
      <c r="O7" s="58"/>
      <c r="P7" s="58"/>
      <c r="Q7" s="59"/>
      <c r="R7" s="60" t="s">
        <v>37</v>
      </c>
      <c r="S7" s="60"/>
      <c r="T7" s="60"/>
      <c r="U7" s="60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1" t="s">
        <v>41</v>
      </c>
      <c r="I8" s="52"/>
      <c r="J8" s="2" t="s">
        <v>42</v>
      </c>
      <c r="K8" s="62" t="s">
        <v>43</v>
      </c>
      <c r="L8" s="55"/>
      <c r="M8" s="56"/>
      <c r="N8" s="3" t="s">
        <v>38</v>
      </c>
      <c r="O8" s="3" t="s">
        <v>39</v>
      </c>
      <c r="P8" s="63" t="s">
        <v>41</v>
      </c>
      <c r="Q8" s="59"/>
      <c r="R8" s="60" t="s">
        <v>44</v>
      </c>
      <c r="S8" s="60"/>
      <c r="T8" s="60" t="s">
        <v>42</v>
      </c>
      <c r="U8" s="60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2016</v>
      </c>
      <c r="F9" s="5">
        <v>43949</v>
      </c>
      <c r="G9" s="37" t="s">
        <v>46</v>
      </c>
      <c r="H9" s="39">
        <v>111.06</v>
      </c>
      <c r="I9" s="39"/>
      <c r="J9" s="37">
        <v>83</v>
      </c>
      <c r="K9" s="38">
        <f>IF(J9="","",C9*0.03)</f>
        <v>3000</v>
      </c>
      <c r="L9" s="38"/>
      <c r="M9" s="4">
        <f>IF(J9="","",(K9/J9)/LOOKUP(RIGHT($D$2,3),定数!$A$6:$A$13,定数!$B$6:$B$13))</f>
        <v>0.36144578313253012</v>
      </c>
      <c r="N9" s="37">
        <v>2016</v>
      </c>
      <c r="O9" s="5">
        <v>43949</v>
      </c>
      <c r="P9" s="39">
        <v>110.03</v>
      </c>
      <c r="Q9" s="39"/>
      <c r="R9" s="42">
        <f>IF(P9="","",T9*M9*LOOKUP(RIGHT($D$2,3),定数!$A$6:$A$13,定数!$B$6:$B$13))</f>
        <v>3722.8915662650643</v>
      </c>
      <c r="S9" s="42"/>
      <c r="T9" s="43">
        <f>IF(P9="","",IF(G9="買",(P9-H9),(H9-P9))*IF(RIGHT($D$2,3)="JPY",100,10000))</f>
        <v>103.00000000000011</v>
      </c>
      <c r="U9" s="43"/>
      <c r="V9" s="1">
        <f>IF(T9&lt;&gt;"",IF(T9&gt;0,1+V8,0),"")</f>
        <v>1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103722.89156626507</v>
      </c>
      <c r="D10" s="38"/>
      <c r="E10" s="37">
        <v>2016</v>
      </c>
      <c r="F10" s="5">
        <v>43983</v>
      </c>
      <c r="G10" s="37" t="s">
        <v>46</v>
      </c>
      <c r="H10" s="39">
        <v>110.41</v>
      </c>
      <c r="I10" s="39"/>
      <c r="J10" s="37">
        <v>43</v>
      </c>
      <c r="K10" s="40">
        <f>IF(J10="","",C10*0.03)</f>
        <v>3111.6867469879521</v>
      </c>
      <c r="L10" s="41"/>
      <c r="M10" s="4">
        <f>IF(J10="","",(K10/J10)/LOOKUP(RIGHT($D$2,3),定数!$A$6:$A$13,定数!$B$6:$B$13))</f>
        <v>0.72364808069487252</v>
      </c>
      <c r="N10" s="37">
        <v>2016</v>
      </c>
      <c r="O10" s="5">
        <v>43983</v>
      </c>
      <c r="P10" s="39">
        <v>109.89</v>
      </c>
      <c r="Q10" s="39"/>
      <c r="R10" s="42">
        <f>IF(P10="","",T10*M10*LOOKUP(RIGHT($D$2,3),定数!$A$6:$A$13,定数!$B$6:$B$13))</f>
        <v>3762.9700196133085</v>
      </c>
      <c r="S10" s="42"/>
      <c r="T10" s="43">
        <f>IF(P10="","",IF(G10="買",(P10-H10),(H10-P10))*IF(RIGHT($D$2,3)="JPY",100,10000))</f>
        <v>51.999999999999602</v>
      </c>
      <c r="U10" s="43"/>
      <c r="V10" s="16">
        <f t="shared" ref="V10:V22" si="1">IF(T10&lt;&gt;"",IF(T10&gt;0,1+V9,0),"")</f>
        <v>2</v>
      </c>
      <c r="W10">
        <f t="shared" ref="W10:W73" si="2">IF(T10&lt;&gt;"",IF(T10&lt;0,1+W9,0),"")</f>
        <v>0</v>
      </c>
      <c r="X10" s="29">
        <f>IF(C10&lt;&gt;"",MAX(C10,C9),"")</f>
        <v>103722.89156626507</v>
      </c>
    </row>
    <row r="11" spans="2:25" ht="15">
      <c r="B11" s="37">
        <v>3</v>
      </c>
      <c r="C11" s="38">
        <f t="shared" si="0"/>
        <v>107485.86158587837</v>
      </c>
      <c r="D11" s="38"/>
      <c r="E11" s="37">
        <v>2016</v>
      </c>
      <c r="F11" s="5">
        <v>44006</v>
      </c>
      <c r="G11" s="37" t="s">
        <v>46</v>
      </c>
      <c r="H11" s="39">
        <v>105.69</v>
      </c>
      <c r="I11" s="39"/>
      <c r="J11" s="37">
        <v>114</v>
      </c>
      <c r="K11" s="40">
        <f t="shared" ref="K11:K74" si="3">IF(J11="","",C11*0.03)</f>
        <v>3224.575847576351</v>
      </c>
      <c r="L11" s="41"/>
      <c r="M11" s="4">
        <f>IF(J11="","",(K11/J11)/LOOKUP(RIGHT($D$2,3),定数!$A$6:$A$13,定数!$B$6:$B$13))</f>
        <v>0.28285753048915363</v>
      </c>
      <c r="N11" s="37">
        <v>2016</v>
      </c>
      <c r="O11" s="5">
        <v>44006</v>
      </c>
      <c r="P11" s="39">
        <v>104.28</v>
      </c>
      <c r="Q11" s="39"/>
      <c r="R11" s="42">
        <f>IF(P11="","",T11*M11*LOOKUP(RIGHT($D$2,3),定数!$A$6:$A$13,定数!$B$6:$B$13))</f>
        <v>3988.2911798970567</v>
      </c>
      <c r="S11" s="42"/>
      <c r="T11" s="43">
        <f>IF(P11="","",IF(G11="買",(P11-H11),(H11-P11))*IF(RIGHT($D$2,3)="JPY",100,10000))</f>
        <v>140.99999999999966</v>
      </c>
      <c r="U11" s="43"/>
      <c r="V11" s="16">
        <f t="shared" si="1"/>
        <v>3</v>
      </c>
      <c r="W11">
        <f t="shared" si="2"/>
        <v>0</v>
      </c>
      <c r="X11" s="29">
        <f>IF(C11&lt;&gt;"",MAX(X10,C11),"")</f>
        <v>107485.86158587837</v>
      </c>
      <c r="Y11" s="30">
        <f>IF(X11&lt;&gt;"",1-(C11/X11),"")</f>
        <v>0</v>
      </c>
    </row>
    <row r="12" spans="2:25" ht="15">
      <c r="B12" s="37">
        <v>4</v>
      </c>
      <c r="C12" s="38">
        <f t="shared" si="0"/>
        <v>111474.15276577543</v>
      </c>
      <c r="D12" s="38"/>
      <c r="E12" s="37">
        <v>2016</v>
      </c>
      <c r="F12" s="5">
        <v>44195</v>
      </c>
      <c r="G12" s="37" t="s">
        <v>47</v>
      </c>
      <c r="H12" s="39">
        <v>116.72</v>
      </c>
      <c r="I12" s="39"/>
      <c r="J12" s="37">
        <v>69</v>
      </c>
      <c r="K12" s="40">
        <f t="shared" si="3"/>
        <v>3344.2245829732628</v>
      </c>
      <c r="L12" s="41"/>
      <c r="M12" s="4">
        <f>IF(J12="","",(K12/J12)/LOOKUP(RIGHT($D$2,3),定数!$A$6:$A$13,定数!$B$6:$B$13))</f>
        <v>0.48467022941641491</v>
      </c>
      <c r="N12" s="37">
        <v>2017</v>
      </c>
      <c r="O12" s="5">
        <v>43832</v>
      </c>
      <c r="P12" s="39">
        <v>117.56</v>
      </c>
      <c r="Q12" s="39"/>
      <c r="R12" s="42">
        <f>IF(P12="","",T12*M12*LOOKUP(RIGHT($D$2,3),定数!$A$6:$A$13,定数!$B$6:$B$13))</f>
        <v>4071.2299270979015</v>
      </c>
      <c r="S12" s="42"/>
      <c r="T12" s="43">
        <f t="shared" ref="T12:T75" si="4">IF(P12="","",IF(G12="買",(P12-H12),(H12-P12))*IF(RIGHT($D$2,3)="JPY",100,10000))</f>
        <v>84.000000000000341</v>
      </c>
      <c r="U12" s="43"/>
      <c r="V12" s="16">
        <f t="shared" si="1"/>
        <v>4</v>
      </c>
      <c r="W12">
        <f t="shared" si="2"/>
        <v>0</v>
      </c>
      <c r="X12" s="29">
        <f t="shared" ref="X12:X75" si="5">IF(C12&lt;&gt;"",MAX(X11,C12),"")</f>
        <v>111474.15276577543</v>
      </c>
      <c r="Y12" s="30">
        <f t="shared" ref="Y12:Y75" si="6">IF(X12&lt;&gt;"",1-(C12/X12),"")</f>
        <v>0</v>
      </c>
    </row>
    <row r="13" spans="2:25" ht="15">
      <c r="B13" s="37">
        <v>5</v>
      </c>
      <c r="C13" s="38">
        <f t="shared" si="0"/>
        <v>115545.38269287333</v>
      </c>
      <c r="D13" s="38"/>
      <c r="E13" s="37">
        <v>2018</v>
      </c>
      <c r="F13" s="5">
        <v>44021</v>
      </c>
      <c r="G13" s="37" t="s">
        <v>47</v>
      </c>
      <c r="H13" s="39">
        <v>110.64</v>
      </c>
      <c r="I13" s="39"/>
      <c r="J13" s="37">
        <v>30</v>
      </c>
      <c r="K13" s="40">
        <f t="shared" si="3"/>
        <v>3466.3614807862</v>
      </c>
      <c r="L13" s="41"/>
      <c r="M13" s="4">
        <f>IF(J13="","",(K13/J13)/LOOKUP(RIGHT($D$2,3),定数!$A$6:$A$13,定数!$B$6:$B$13))</f>
        <v>1.1554538269287333</v>
      </c>
      <c r="N13" s="37">
        <v>2018</v>
      </c>
      <c r="O13" s="5">
        <v>44021</v>
      </c>
      <c r="P13" s="39">
        <v>110.75</v>
      </c>
      <c r="Q13" s="39"/>
      <c r="R13" s="42">
        <f>IF(P13="","",T13*M13*LOOKUP(RIGHT($D$2,3),定数!$A$6:$A$13,定数!$B$6:$B$13))</f>
        <v>1270.9992096216001</v>
      </c>
      <c r="S13" s="42"/>
      <c r="T13" s="43">
        <f t="shared" si="4"/>
        <v>10.999999999999943</v>
      </c>
      <c r="U13" s="43"/>
      <c r="V13" s="16">
        <f t="shared" si="1"/>
        <v>5</v>
      </c>
      <c r="W13">
        <f t="shared" si="2"/>
        <v>0</v>
      </c>
      <c r="X13" s="29">
        <f t="shared" si="5"/>
        <v>115545.38269287333</v>
      </c>
      <c r="Y13" s="30">
        <f t="shared" si="6"/>
        <v>0</v>
      </c>
    </row>
    <row r="14" spans="2:25" ht="15">
      <c r="B14" s="37">
        <v>6</v>
      </c>
      <c r="C14" s="38">
        <f t="shared" si="0"/>
        <v>116816.38190249493</v>
      </c>
      <c r="D14" s="38"/>
      <c r="E14" s="37">
        <v>2018</v>
      </c>
      <c r="F14" s="5">
        <v>44043</v>
      </c>
      <c r="G14" s="37" t="s">
        <v>47</v>
      </c>
      <c r="H14" s="39">
        <v>111.1</v>
      </c>
      <c r="I14" s="39"/>
      <c r="J14" s="37">
        <v>36</v>
      </c>
      <c r="K14" s="40">
        <f t="shared" si="3"/>
        <v>3504.4914570748479</v>
      </c>
      <c r="L14" s="41"/>
      <c r="M14" s="4">
        <f>IF(J14="","",(K14/J14)/LOOKUP(RIGHT($D$2,3),定数!$A$6:$A$13,定数!$B$6:$B$13))</f>
        <v>0.97346984918745771</v>
      </c>
      <c r="N14" s="37">
        <v>2018</v>
      </c>
      <c r="O14" s="5">
        <v>44043</v>
      </c>
      <c r="P14" s="39">
        <v>111.54</v>
      </c>
      <c r="Q14" s="39"/>
      <c r="R14" s="42">
        <f>IF(P14="","",T14*M14*LOOKUP(RIGHT($D$2,3),定数!$A$6:$A$13,定数!$B$6:$B$13))</f>
        <v>4283.2673364249304</v>
      </c>
      <c r="S14" s="42"/>
      <c r="T14" s="43">
        <f t="shared" si="4"/>
        <v>44.000000000001194</v>
      </c>
      <c r="U14" s="43"/>
      <c r="V14" s="16">
        <f t="shared" si="1"/>
        <v>6</v>
      </c>
      <c r="W14">
        <f t="shared" si="2"/>
        <v>0</v>
      </c>
      <c r="X14" s="29">
        <f t="shared" si="5"/>
        <v>116816.38190249493</v>
      </c>
      <c r="Y14" s="30">
        <f t="shared" si="6"/>
        <v>0</v>
      </c>
    </row>
    <row r="15" spans="2:25" ht="15">
      <c r="B15" s="37">
        <v>7</v>
      </c>
      <c r="C15" s="38">
        <f t="shared" si="0"/>
        <v>121099.64923891987</v>
      </c>
      <c r="D15" s="38"/>
      <c r="E15" s="37">
        <v>2018</v>
      </c>
      <c r="F15" s="5">
        <v>44058</v>
      </c>
      <c r="G15" s="37" t="s">
        <v>47</v>
      </c>
      <c r="H15" s="39">
        <v>111.33</v>
      </c>
      <c r="I15" s="39"/>
      <c r="J15" s="37">
        <v>24</v>
      </c>
      <c r="K15" s="40">
        <f t="shared" si="3"/>
        <v>3632.9894771675959</v>
      </c>
      <c r="L15" s="41"/>
      <c r="M15" s="4">
        <f>IF(J15="","",(K15/J15)/LOOKUP(RIGHT($D$2,3),定数!$A$6:$A$13,定数!$B$6:$B$13))</f>
        <v>1.5137456154864983</v>
      </c>
      <c r="N15" s="37">
        <v>2018</v>
      </c>
      <c r="O15" s="5">
        <v>44058</v>
      </c>
      <c r="P15" s="39">
        <v>111.09</v>
      </c>
      <c r="Q15" s="39"/>
      <c r="R15" s="42">
        <f>IF(P15="","",T15*M15*LOOKUP(RIGHT($D$2,3),定数!$A$6:$A$13,定数!$B$6:$B$13))</f>
        <v>-3632.9894771675185</v>
      </c>
      <c r="S15" s="42"/>
      <c r="T15" s="43">
        <f t="shared" si="4"/>
        <v>-23.999999999999488</v>
      </c>
      <c r="U15" s="43"/>
      <c r="V15" s="16">
        <f t="shared" si="1"/>
        <v>0</v>
      </c>
      <c r="W15">
        <f t="shared" si="2"/>
        <v>1</v>
      </c>
      <c r="X15" s="29">
        <f t="shared" si="5"/>
        <v>121099.64923891987</v>
      </c>
      <c r="Y15" s="30">
        <f t="shared" si="6"/>
        <v>0</v>
      </c>
    </row>
    <row r="16" spans="2:25" ht="15">
      <c r="B16" s="37">
        <v>8</v>
      </c>
      <c r="C16" s="38">
        <f t="shared" si="0"/>
        <v>117466.65976175235</v>
      </c>
      <c r="D16" s="38"/>
      <c r="E16" s="37">
        <v>2018</v>
      </c>
      <c r="F16" s="5">
        <v>44066</v>
      </c>
      <c r="G16" s="37" t="s">
        <v>47</v>
      </c>
      <c r="H16" s="39">
        <v>110.63</v>
      </c>
      <c r="I16" s="39"/>
      <c r="J16" s="37">
        <v>26</v>
      </c>
      <c r="K16" s="40">
        <f t="shared" si="3"/>
        <v>3523.9997928525704</v>
      </c>
      <c r="L16" s="41"/>
      <c r="M16" s="4">
        <f>IF(J16="","",(K16/J16)/LOOKUP(RIGHT($D$2,3),定数!$A$6:$A$13,定数!$B$6:$B$13))</f>
        <v>1.3553845357125271</v>
      </c>
      <c r="N16" s="37">
        <v>2018</v>
      </c>
      <c r="O16" s="5">
        <v>44066</v>
      </c>
      <c r="P16" s="39">
        <v>110.9</v>
      </c>
      <c r="Q16" s="39"/>
      <c r="R16" s="42">
        <f>IF(P16="","",T16*M16*LOOKUP(RIGHT($D$2,3),定数!$A$6:$A$13,定数!$B$6:$B$13))</f>
        <v>3659.5382464239619</v>
      </c>
      <c r="S16" s="42"/>
      <c r="T16" s="43">
        <f t="shared" si="4"/>
        <v>27.000000000001023</v>
      </c>
      <c r="U16" s="43"/>
      <c r="V16" s="16">
        <f t="shared" si="1"/>
        <v>1</v>
      </c>
      <c r="W16">
        <f t="shared" si="2"/>
        <v>0</v>
      </c>
      <c r="X16" s="29">
        <f t="shared" si="5"/>
        <v>121099.64923891987</v>
      </c>
      <c r="Y16" s="30">
        <f t="shared" si="6"/>
        <v>2.9999999999999361E-2</v>
      </c>
    </row>
    <row r="17" spans="2:25" ht="15">
      <c r="B17" s="37">
        <v>9</v>
      </c>
      <c r="C17" s="38">
        <f t="shared" si="0"/>
        <v>121126.19800817632</v>
      </c>
      <c r="D17" s="38"/>
      <c r="E17" s="37">
        <v>2018</v>
      </c>
      <c r="F17" s="5">
        <v>44113</v>
      </c>
      <c r="G17" s="37" t="s">
        <v>47</v>
      </c>
      <c r="H17" s="39">
        <v>113.25</v>
      </c>
      <c r="I17" s="39"/>
      <c r="J17" s="37">
        <v>33</v>
      </c>
      <c r="K17" s="40">
        <f t="shared" si="3"/>
        <v>3633.7859402452896</v>
      </c>
      <c r="L17" s="41"/>
      <c r="M17" s="4">
        <f>IF(J17="","",(K17/J17)/LOOKUP(RIGHT($D$2,3),定数!$A$6:$A$13,定数!$B$6:$B$13))</f>
        <v>1.1011472546197847</v>
      </c>
      <c r="N17" s="37">
        <v>2018</v>
      </c>
      <c r="O17" s="5">
        <v>44113</v>
      </c>
      <c r="P17" s="39">
        <v>112.92</v>
      </c>
      <c r="Q17" s="39"/>
      <c r="R17" s="42">
        <f>IF(P17="","",T17*M17*LOOKUP(RIGHT($D$2,3),定数!$A$6:$A$13,定数!$B$6:$B$13))</f>
        <v>-3633.7859402452709</v>
      </c>
      <c r="S17" s="42"/>
      <c r="T17" s="43">
        <f t="shared" si="4"/>
        <v>-32.999999999999829</v>
      </c>
      <c r="U17" s="43"/>
      <c r="V17" s="16">
        <f t="shared" si="1"/>
        <v>0</v>
      </c>
      <c r="W17">
        <f t="shared" si="2"/>
        <v>1</v>
      </c>
      <c r="X17" s="29">
        <f t="shared" si="5"/>
        <v>121126.19800817632</v>
      </c>
      <c r="Y17" s="30">
        <f t="shared" si="6"/>
        <v>0</v>
      </c>
    </row>
    <row r="18" spans="2:25" ht="15">
      <c r="B18" s="37">
        <v>10</v>
      </c>
      <c r="C18" s="38">
        <f t="shared" si="0"/>
        <v>117492.41206793104</v>
      </c>
      <c r="D18" s="38"/>
      <c r="E18" s="37">
        <v>2018</v>
      </c>
      <c r="F18" s="5">
        <v>44134</v>
      </c>
      <c r="G18" s="37" t="s">
        <v>47</v>
      </c>
      <c r="H18" s="39">
        <v>112.57</v>
      </c>
      <c r="I18" s="39"/>
      <c r="J18" s="37">
        <v>27</v>
      </c>
      <c r="K18" s="40">
        <f t="shared" si="3"/>
        <v>3524.7723620379311</v>
      </c>
      <c r="L18" s="41"/>
      <c r="M18" s="4">
        <f>IF(J18="","",(K18/J18)/LOOKUP(RIGHT($D$2,3),定数!$A$6:$A$13,定数!$B$6:$B$13))</f>
        <v>1.3054712451992339</v>
      </c>
      <c r="N18" s="37">
        <v>2018</v>
      </c>
      <c r="O18" s="5">
        <v>44134</v>
      </c>
      <c r="P18" s="39">
        <v>112.87</v>
      </c>
      <c r="Q18" s="39"/>
      <c r="R18" s="42">
        <f>IF(P18="","",T18*M18*LOOKUP(RIGHT($D$2,3),定数!$A$6:$A$13,定数!$B$6:$B$13))</f>
        <v>3916.4137355978496</v>
      </c>
      <c r="S18" s="42"/>
      <c r="T18" s="43">
        <f t="shared" si="4"/>
        <v>30.000000000001137</v>
      </c>
      <c r="U18" s="43"/>
      <c r="V18" s="16">
        <f t="shared" si="1"/>
        <v>1</v>
      </c>
      <c r="W18">
        <f t="shared" si="2"/>
        <v>0</v>
      </c>
      <c r="X18" s="29">
        <f t="shared" si="5"/>
        <v>121126.19800817632</v>
      </c>
      <c r="Y18" s="30">
        <f t="shared" si="6"/>
        <v>2.9999999999999916E-2</v>
      </c>
    </row>
    <row r="19" spans="2:25" ht="15">
      <c r="B19" s="37">
        <v>11</v>
      </c>
      <c r="C19" s="38">
        <f t="shared" si="0"/>
        <v>121408.82580352889</v>
      </c>
      <c r="D19" s="38"/>
      <c r="E19" s="37"/>
      <c r="F19" s="5"/>
      <c r="G19" s="37"/>
      <c r="H19" s="39"/>
      <c r="I19" s="39"/>
      <c r="J19" s="37"/>
      <c r="K19" s="40" t="str">
        <f t="shared" si="3"/>
        <v/>
      </c>
      <c r="L19" s="41"/>
      <c r="M19" s="4" t="str">
        <f>IF(J19="","",(K19/J19)/LOOKUP(RIGHT($D$2,3),定数!$A$6:$A$13,定数!$B$6:$B$13))</f>
        <v/>
      </c>
      <c r="N19" s="37"/>
      <c r="O19" s="5"/>
      <c r="P19" s="39"/>
      <c r="Q19" s="39"/>
      <c r="R19" s="42" t="str">
        <f>IF(P19="","",T19*M19*LOOKUP(RIGHT($D$2,3),定数!$A$6:$A$13,定数!$B$6:$B$13))</f>
        <v/>
      </c>
      <c r="S19" s="42"/>
      <c r="T19" s="43" t="str">
        <f t="shared" si="4"/>
        <v/>
      </c>
      <c r="U19" s="43"/>
      <c r="V19" s="16" t="str">
        <f t="shared" si="1"/>
        <v/>
      </c>
      <c r="W19" t="str">
        <f t="shared" si="2"/>
        <v/>
      </c>
      <c r="X19" s="29">
        <f t="shared" si="5"/>
        <v>121408.82580352889</v>
      </c>
      <c r="Y19" s="30">
        <f t="shared" si="6"/>
        <v>0</v>
      </c>
    </row>
    <row r="20" spans="2:25" ht="15">
      <c r="B20" s="37">
        <v>12</v>
      </c>
      <c r="C20" s="38" t="str">
        <f t="shared" si="0"/>
        <v/>
      </c>
      <c r="D20" s="38"/>
      <c r="E20" s="37"/>
      <c r="F20" s="5"/>
      <c r="G20" s="37"/>
      <c r="H20" s="39"/>
      <c r="I20" s="39"/>
      <c r="J20" s="37"/>
      <c r="K20" s="40" t="str">
        <f t="shared" si="3"/>
        <v/>
      </c>
      <c r="L20" s="41"/>
      <c r="M20" s="4" t="str">
        <f>IF(J20="","",(K20/J20)/LOOKUP(RIGHT($D$2,3),定数!$A$6:$A$13,定数!$B$6:$B$13))</f>
        <v/>
      </c>
      <c r="N20" s="37"/>
      <c r="O20" s="5"/>
      <c r="P20" s="39"/>
      <c r="Q20" s="39"/>
      <c r="R20" s="42" t="str">
        <f>IF(P20="","",T20*M20*LOOKUP(RIGHT($D$2,3),定数!$A$6:$A$13,定数!$B$6:$B$13))</f>
        <v/>
      </c>
      <c r="S20" s="42"/>
      <c r="T20" s="43" t="str">
        <f t="shared" si="4"/>
        <v/>
      </c>
      <c r="U20" s="43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7">
        <v>13</v>
      </c>
      <c r="C21" s="38" t="str">
        <f t="shared" si="0"/>
        <v/>
      </c>
      <c r="D21" s="38"/>
      <c r="E21" s="37"/>
      <c r="F21" s="5"/>
      <c r="G21" s="37"/>
      <c r="H21" s="39"/>
      <c r="I21" s="39"/>
      <c r="J21" s="37"/>
      <c r="K21" s="40" t="str">
        <f t="shared" si="3"/>
        <v/>
      </c>
      <c r="L21" s="41"/>
      <c r="M21" s="4" t="str">
        <f>IF(J21="","",(K21/J21)/LOOKUP(RIGHT($D$2,3),定数!$A$6:$A$13,定数!$B$6:$B$13))</f>
        <v/>
      </c>
      <c r="N21" s="37"/>
      <c r="O21" s="5"/>
      <c r="P21" s="39"/>
      <c r="Q21" s="39"/>
      <c r="R21" s="42" t="str">
        <f>IF(P21="","",T21*M21*LOOKUP(RIGHT($D$2,3),定数!$A$6:$A$13,定数!$B$6:$B$13))</f>
        <v/>
      </c>
      <c r="S21" s="42"/>
      <c r="T21" s="43" t="str">
        <f t="shared" si="4"/>
        <v/>
      </c>
      <c r="U21" s="43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7">
        <v>14</v>
      </c>
      <c r="C22" s="38" t="str">
        <f t="shared" si="0"/>
        <v/>
      </c>
      <c r="D22" s="38"/>
      <c r="E22" s="37"/>
      <c r="F22" s="5"/>
      <c r="G22" s="37"/>
      <c r="H22" s="39"/>
      <c r="I22" s="39"/>
      <c r="J22" s="37"/>
      <c r="K22" s="40" t="str">
        <f t="shared" si="3"/>
        <v/>
      </c>
      <c r="L22" s="41"/>
      <c r="M22" s="4" t="str">
        <f>IF(J22="","",(K22/J22)/LOOKUP(RIGHT($D$2,3),定数!$A$6:$A$13,定数!$B$6:$B$13))</f>
        <v/>
      </c>
      <c r="N22" s="37"/>
      <c r="O22" s="5"/>
      <c r="P22" s="39"/>
      <c r="Q22" s="39"/>
      <c r="R22" s="42" t="str">
        <f>IF(P22="","",T22*M22*LOOKUP(RIGHT($D$2,3),定数!$A$6:$A$13,定数!$B$6:$B$13))</f>
        <v/>
      </c>
      <c r="S22" s="42"/>
      <c r="T22" s="43" t="str">
        <f t="shared" si="4"/>
        <v/>
      </c>
      <c r="U22" s="43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7">
        <v>15</v>
      </c>
      <c r="C23" s="38" t="str">
        <f t="shared" si="0"/>
        <v/>
      </c>
      <c r="D23" s="38"/>
      <c r="E23" s="37"/>
      <c r="F23" s="5"/>
      <c r="G23" s="37"/>
      <c r="H23" s="39"/>
      <c r="I23" s="39"/>
      <c r="J23" s="37"/>
      <c r="K23" s="40" t="str">
        <f t="shared" si="3"/>
        <v/>
      </c>
      <c r="L23" s="41"/>
      <c r="M23" s="4" t="str">
        <f>IF(J23="","",(K23/J23)/LOOKUP(RIGHT($D$2,3),定数!$A$6:$A$13,定数!$B$6:$B$13))</f>
        <v/>
      </c>
      <c r="N23" s="37"/>
      <c r="O23" s="5"/>
      <c r="P23" s="39"/>
      <c r="Q23" s="39"/>
      <c r="R23" s="42" t="str">
        <f>IF(P23="","",T23*M23*LOOKUP(RIGHT($D$2,3),定数!$A$6:$A$13,定数!$B$6:$B$13))</f>
        <v/>
      </c>
      <c r="S23" s="42"/>
      <c r="T23" s="43" t="str">
        <f t="shared" si="4"/>
        <v/>
      </c>
      <c r="U23" s="43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7">
        <v>16</v>
      </c>
      <c r="C24" s="38" t="str">
        <f t="shared" si="0"/>
        <v/>
      </c>
      <c r="D24" s="38"/>
      <c r="E24" s="37"/>
      <c r="F24" s="5"/>
      <c r="G24" s="37"/>
      <c r="H24" s="39"/>
      <c r="I24" s="39"/>
      <c r="J24" s="37"/>
      <c r="K24" s="40" t="str">
        <f t="shared" si="3"/>
        <v/>
      </c>
      <c r="L24" s="41"/>
      <c r="M24" s="4" t="str">
        <f>IF(J24="","",(K24/J24)/LOOKUP(RIGHT($D$2,3),定数!$A$6:$A$13,定数!$B$6:$B$13))</f>
        <v/>
      </c>
      <c r="N24" s="37"/>
      <c r="O24" s="5"/>
      <c r="P24" s="39"/>
      <c r="Q24" s="39"/>
      <c r="R24" s="42" t="str">
        <f>IF(P24="","",T24*M24*LOOKUP(RIGHT($D$2,3),定数!$A$6:$A$13,定数!$B$6:$B$13))</f>
        <v/>
      </c>
      <c r="S24" s="42"/>
      <c r="T24" s="43" t="str">
        <f t="shared" si="4"/>
        <v/>
      </c>
      <c r="U24" s="43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7">
        <v>17</v>
      </c>
      <c r="C25" s="38" t="str">
        <f t="shared" si="0"/>
        <v/>
      </c>
      <c r="D25" s="38"/>
      <c r="E25" s="37"/>
      <c r="F25" s="5"/>
      <c r="G25" s="37"/>
      <c r="H25" s="39"/>
      <c r="I25" s="39"/>
      <c r="J25" s="37"/>
      <c r="K25" s="40" t="str">
        <f t="shared" si="3"/>
        <v/>
      </c>
      <c r="L25" s="41"/>
      <c r="M25" s="4" t="str">
        <f>IF(J25="","",(K25/J25)/LOOKUP(RIGHT($D$2,3),定数!$A$6:$A$13,定数!$B$6:$B$13))</f>
        <v/>
      </c>
      <c r="N25" s="37"/>
      <c r="O25" s="5"/>
      <c r="P25" s="39"/>
      <c r="Q25" s="39"/>
      <c r="R25" s="42" t="str">
        <f>IF(P25="","",T25*M25*LOOKUP(RIGHT($D$2,3),定数!$A$6:$A$13,定数!$B$6:$B$13))</f>
        <v/>
      </c>
      <c r="S25" s="42"/>
      <c r="T25" s="43" t="str">
        <f t="shared" si="4"/>
        <v/>
      </c>
      <c r="U25" s="43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7">
        <v>18</v>
      </c>
      <c r="C26" s="38" t="str">
        <f t="shared" si="0"/>
        <v/>
      </c>
      <c r="D26" s="38"/>
      <c r="E26" s="37"/>
      <c r="F26" s="5"/>
      <c r="G26" s="37"/>
      <c r="H26" s="39"/>
      <c r="I26" s="39"/>
      <c r="J26" s="37"/>
      <c r="K26" s="40" t="str">
        <f t="shared" si="3"/>
        <v/>
      </c>
      <c r="L26" s="41"/>
      <c r="M26" s="4" t="str">
        <f>IF(J26="","",(K26/J26)/LOOKUP(RIGHT($D$2,3),定数!$A$6:$A$13,定数!$B$6:$B$13))</f>
        <v/>
      </c>
      <c r="N26" s="37"/>
      <c r="O26" s="5"/>
      <c r="P26" s="39"/>
      <c r="Q26" s="39"/>
      <c r="R26" s="42" t="str">
        <f>IF(P26="","",T26*M26*LOOKUP(RIGHT($D$2,3),定数!$A$6:$A$13,定数!$B$6:$B$13))</f>
        <v/>
      </c>
      <c r="S26" s="42"/>
      <c r="T26" s="43" t="str">
        <f t="shared" si="4"/>
        <v/>
      </c>
      <c r="U26" s="43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7">
        <v>19</v>
      </c>
      <c r="C27" s="38" t="str">
        <f t="shared" si="0"/>
        <v/>
      </c>
      <c r="D27" s="38"/>
      <c r="E27" s="37"/>
      <c r="F27" s="5"/>
      <c r="G27" s="37"/>
      <c r="H27" s="39"/>
      <c r="I27" s="39"/>
      <c r="J27" s="37"/>
      <c r="K27" s="40" t="str">
        <f t="shared" si="3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4"/>
        <v/>
      </c>
      <c r="U27" s="43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3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4"/>
        <v/>
      </c>
      <c r="U28" s="43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3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4"/>
        <v/>
      </c>
      <c r="U29" s="43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3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4"/>
        <v/>
      </c>
      <c r="U30" s="43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3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4"/>
        <v/>
      </c>
      <c r="U31" s="43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3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4"/>
        <v/>
      </c>
      <c r="U32" s="43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3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4"/>
        <v/>
      </c>
      <c r="U33" s="43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3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4"/>
        <v/>
      </c>
      <c r="U34" s="43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3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4"/>
        <v/>
      </c>
      <c r="U35" s="43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3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4"/>
        <v/>
      </c>
      <c r="U36" s="43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3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4"/>
        <v/>
      </c>
      <c r="U37" s="43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3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4"/>
        <v/>
      </c>
      <c r="U38" s="43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3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4"/>
        <v/>
      </c>
      <c r="U39" s="43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3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4"/>
        <v/>
      </c>
      <c r="U40" s="43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3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4"/>
        <v/>
      </c>
      <c r="U41" s="43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3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4"/>
        <v/>
      </c>
      <c r="U42" s="43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3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4"/>
        <v/>
      </c>
      <c r="U43" s="43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3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4"/>
        <v/>
      </c>
      <c r="U44" s="43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3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4"/>
        <v/>
      </c>
      <c r="U45" s="43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3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4"/>
        <v/>
      </c>
      <c r="U46" s="43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3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4"/>
        <v/>
      </c>
      <c r="U47" s="43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3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4"/>
        <v/>
      </c>
      <c r="U48" s="43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3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4"/>
        <v/>
      </c>
      <c r="U49" s="43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3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4"/>
        <v/>
      </c>
      <c r="U50" s="43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3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4"/>
        <v/>
      </c>
      <c r="U51" s="43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3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4"/>
        <v/>
      </c>
      <c r="U52" s="43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3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4"/>
        <v/>
      </c>
      <c r="U53" s="43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3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4"/>
        <v/>
      </c>
      <c r="U54" s="43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3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4"/>
        <v/>
      </c>
      <c r="U55" s="43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3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4"/>
        <v/>
      </c>
      <c r="U56" s="43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3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4"/>
        <v/>
      </c>
      <c r="U57" s="43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3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4"/>
        <v/>
      </c>
      <c r="U58" s="43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3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4"/>
        <v/>
      </c>
      <c r="U59" s="43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3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4"/>
        <v/>
      </c>
      <c r="U60" s="43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3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4"/>
        <v/>
      </c>
      <c r="U61" s="43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3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4"/>
        <v/>
      </c>
      <c r="U62" s="43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3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4"/>
        <v/>
      </c>
      <c r="U63" s="43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3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4"/>
        <v/>
      </c>
      <c r="U64" s="43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3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4"/>
        <v/>
      </c>
      <c r="U65" s="43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3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4"/>
        <v/>
      </c>
      <c r="U66" s="43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3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4"/>
        <v/>
      </c>
      <c r="U67" s="43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3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4"/>
        <v/>
      </c>
      <c r="U68" s="43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3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4"/>
        <v/>
      </c>
      <c r="U69" s="43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3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4"/>
        <v/>
      </c>
      <c r="U70" s="43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3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4"/>
        <v/>
      </c>
      <c r="U71" s="43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3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4"/>
        <v/>
      </c>
      <c r="U72" s="43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3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4"/>
        <v/>
      </c>
      <c r="U73" s="43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7">
        <v>66</v>
      </c>
      <c r="C74" s="38" t="str">
        <f t="shared" ref="C74:C108" si="8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3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4"/>
        <v/>
      </c>
      <c r="U74" s="43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7">
        <v>67</v>
      </c>
      <c r="C75" s="38" t="str">
        <f t="shared" si="8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9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4"/>
        <v/>
      </c>
      <c r="U75" s="43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7">
        <v>68</v>
      </c>
      <c r="C76" s="38" t="str">
        <f t="shared" si="8"/>
        <v/>
      </c>
      <c r="D76" s="38"/>
      <c r="E76" s="37"/>
      <c r="F76" s="5"/>
      <c r="G76" s="37"/>
      <c r="H76" s="39"/>
      <c r="I76" s="39"/>
      <c r="J76" s="37"/>
      <c r="K76" s="40" t="str">
        <f t="shared" si="9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1">IF(P76="","",IF(G76="買",(P76-H76),(H76-P76))*IF(RIGHT($D$2,3)="JPY",100,10000))</f>
        <v/>
      </c>
      <c r="U76" s="43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7">
        <v>69</v>
      </c>
      <c r="C77" s="38" t="str">
        <f t="shared" si="8"/>
        <v/>
      </c>
      <c r="D77" s="38"/>
      <c r="E77" s="37"/>
      <c r="F77" s="5"/>
      <c r="G77" s="37"/>
      <c r="H77" s="39"/>
      <c r="I77" s="39"/>
      <c r="J77" s="37"/>
      <c r="K77" s="40" t="str">
        <f t="shared" si="9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1"/>
        <v/>
      </c>
      <c r="U77" s="43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7">
        <v>70</v>
      </c>
      <c r="C78" s="38" t="str">
        <f t="shared" si="8"/>
        <v/>
      </c>
      <c r="D78" s="38"/>
      <c r="E78" s="37"/>
      <c r="F78" s="5"/>
      <c r="G78" s="37"/>
      <c r="H78" s="39"/>
      <c r="I78" s="39"/>
      <c r="J78" s="37"/>
      <c r="K78" s="40" t="str">
        <f t="shared" si="9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1"/>
        <v/>
      </c>
      <c r="U78" s="43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7">
        <v>71</v>
      </c>
      <c r="C79" s="38" t="str">
        <f t="shared" si="8"/>
        <v/>
      </c>
      <c r="D79" s="38"/>
      <c r="E79" s="37"/>
      <c r="F79" s="5"/>
      <c r="G79" s="37"/>
      <c r="H79" s="39"/>
      <c r="I79" s="39"/>
      <c r="J79" s="37"/>
      <c r="K79" s="40" t="str">
        <f t="shared" si="9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1"/>
        <v/>
      </c>
      <c r="U79" s="43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7">
        <v>72</v>
      </c>
      <c r="C80" s="38" t="str">
        <f t="shared" si="8"/>
        <v/>
      </c>
      <c r="D80" s="38"/>
      <c r="E80" s="37"/>
      <c r="F80" s="5"/>
      <c r="G80" s="37"/>
      <c r="H80" s="39"/>
      <c r="I80" s="39"/>
      <c r="J80" s="37"/>
      <c r="K80" s="40" t="str">
        <f t="shared" si="9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1"/>
        <v/>
      </c>
      <c r="U80" s="43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7">
        <v>73</v>
      </c>
      <c r="C81" s="38" t="str">
        <f t="shared" si="8"/>
        <v/>
      </c>
      <c r="D81" s="38"/>
      <c r="E81" s="37"/>
      <c r="F81" s="5"/>
      <c r="G81" s="37"/>
      <c r="H81" s="39"/>
      <c r="I81" s="39"/>
      <c r="J81" s="37"/>
      <c r="K81" s="40" t="str">
        <f t="shared" si="9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1"/>
        <v/>
      </c>
      <c r="U81" s="43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7">
        <v>74</v>
      </c>
      <c r="C82" s="38" t="str">
        <f t="shared" si="8"/>
        <v/>
      </c>
      <c r="D82" s="38"/>
      <c r="E82" s="37"/>
      <c r="F82" s="5"/>
      <c r="G82" s="37"/>
      <c r="H82" s="39"/>
      <c r="I82" s="39"/>
      <c r="J82" s="37"/>
      <c r="K82" s="40" t="str">
        <f t="shared" si="9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1"/>
        <v/>
      </c>
      <c r="U82" s="43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7">
        <v>75</v>
      </c>
      <c r="C83" s="38" t="str">
        <f t="shared" si="8"/>
        <v/>
      </c>
      <c r="D83" s="38"/>
      <c r="E83" s="37"/>
      <c r="F83" s="5"/>
      <c r="G83" s="37"/>
      <c r="H83" s="39"/>
      <c r="I83" s="39"/>
      <c r="J83" s="37"/>
      <c r="K83" s="40" t="str">
        <f t="shared" si="9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1"/>
        <v/>
      </c>
      <c r="U83" s="43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7">
        <v>76</v>
      </c>
      <c r="C84" s="38" t="str">
        <f t="shared" si="8"/>
        <v/>
      </c>
      <c r="D84" s="38"/>
      <c r="E84" s="37"/>
      <c r="F84" s="5"/>
      <c r="G84" s="37"/>
      <c r="H84" s="39"/>
      <c r="I84" s="39"/>
      <c r="J84" s="37"/>
      <c r="K84" s="40" t="str">
        <f t="shared" si="9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1"/>
        <v/>
      </c>
      <c r="U84" s="43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7">
        <v>77</v>
      </c>
      <c r="C85" s="38" t="str">
        <f t="shared" si="8"/>
        <v/>
      </c>
      <c r="D85" s="38"/>
      <c r="E85" s="37"/>
      <c r="F85" s="5"/>
      <c r="G85" s="37"/>
      <c r="H85" s="39"/>
      <c r="I85" s="39"/>
      <c r="J85" s="37"/>
      <c r="K85" s="40" t="str">
        <f t="shared" si="9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1"/>
        <v/>
      </c>
      <c r="U85" s="43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7">
        <v>78</v>
      </c>
      <c r="C86" s="38" t="str">
        <f t="shared" si="8"/>
        <v/>
      </c>
      <c r="D86" s="38"/>
      <c r="E86" s="37"/>
      <c r="F86" s="5"/>
      <c r="G86" s="37"/>
      <c r="H86" s="39"/>
      <c r="I86" s="39"/>
      <c r="J86" s="37"/>
      <c r="K86" s="40" t="str">
        <f t="shared" si="9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1"/>
        <v/>
      </c>
      <c r="U86" s="43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7">
        <v>79</v>
      </c>
      <c r="C87" s="38" t="str">
        <f t="shared" si="8"/>
        <v/>
      </c>
      <c r="D87" s="38"/>
      <c r="E87" s="37"/>
      <c r="F87" s="5"/>
      <c r="G87" s="37"/>
      <c r="H87" s="39"/>
      <c r="I87" s="39"/>
      <c r="J87" s="37"/>
      <c r="K87" s="40" t="str">
        <f t="shared" si="9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1"/>
        <v/>
      </c>
      <c r="U87" s="43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7">
        <v>80</v>
      </c>
      <c r="C88" s="38" t="str">
        <f t="shared" si="8"/>
        <v/>
      </c>
      <c r="D88" s="38"/>
      <c r="E88" s="37"/>
      <c r="F88" s="5"/>
      <c r="G88" s="37"/>
      <c r="H88" s="39"/>
      <c r="I88" s="39"/>
      <c r="J88" s="37"/>
      <c r="K88" s="40" t="str">
        <f t="shared" si="9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1"/>
        <v/>
      </c>
      <c r="U88" s="43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7">
        <v>81</v>
      </c>
      <c r="C89" s="38" t="str">
        <f t="shared" si="8"/>
        <v/>
      </c>
      <c r="D89" s="38"/>
      <c r="E89" s="37"/>
      <c r="F89" s="5"/>
      <c r="G89" s="37"/>
      <c r="H89" s="39"/>
      <c r="I89" s="39"/>
      <c r="J89" s="37"/>
      <c r="K89" s="40" t="str">
        <f t="shared" si="9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1"/>
        <v/>
      </c>
      <c r="U89" s="43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7">
        <v>82</v>
      </c>
      <c r="C90" s="38" t="str">
        <f t="shared" si="8"/>
        <v/>
      </c>
      <c r="D90" s="38"/>
      <c r="E90" s="37"/>
      <c r="F90" s="5"/>
      <c r="G90" s="37"/>
      <c r="H90" s="39"/>
      <c r="I90" s="39"/>
      <c r="J90" s="37"/>
      <c r="K90" s="40" t="str">
        <f t="shared" si="9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1"/>
        <v/>
      </c>
      <c r="U90" s="43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7">
        <v>83</v>
      </c>
      <c r="C91" s="38" t="str">
        <f t="shared" si="8"/>
        <v/>
      </c>
      <c r="D91" s="38"/>
      <c r="E91" s="37"/>
      <c r="F91" s="5"/>
      <c r="G91" s="37"/>
      <c r="H91" s="39"/>
      <c r="I91" s="39"/>
      <c r="J91" s="37"/>
      <c r="K91" s="40" t="str">
        <f t="shared" si="9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1"/>
        <v/>
      </c>
      <c r="U91" s="43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7">
        <v>84</v>
      </c>
      <c r="C92" s="38" t="str">
        <f t="shared" si="8"/>
        <v/>
      </c>
      <c r="D92" s="38"/>
      <c r="E92" s="37"/>
      <c r="F92" s="5"/>
      <c r="G92" s="37"/>
      <c r="H92" s="39"/>
      <c r="I92" s="39"/>
      <c r="J92" s="37"/>
      <c r="K92" s="40" t="str">
        <f t="shared" si="9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1"/>
        <v/>
      </c>
      <c r="U92" s="43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7">
        <v>85</v>
      </c>
      <c r="C93" s="38" t="str">
        <f t="shared" si="8"/>
        <v/>
      </c>
      <c r="D93" s="38"/>
      <c r="E93" s="37"/>
      <c r="F93" s="5"/>
      <c r="G93" s="37"/>
      <c r="H93" s="39"/>
      <c r="I93" s="39"/>
      <c r="J93" s="37"/>
      <c r="K93" s="40" t="str">
        <f t="shared" si="9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1"/>
        <v/>
      </c>
      <c r="U93" s="43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7">
        <v>86</v>
      </c>
      <c r="C94" s="38" t="str">
        <f t="shared" si="8"/>
        <v/>
      </c>
      <c r="D94" s="38"/>
      <c r="E94" s="37"/>
      <c r="F94" s="5"/>
      <c r="G94" s="37"/>
      <c r="H94" s="39"/>
      <c r="I94" s="39"/>
      <c r="J94" s="37"/>
      <c r="K94" s="40" t="str">
        <f t="shared" si="9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1"/>
        <v/>
      </c>
      <c r="U94" s="43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7">
        <v>87</v>
      </c>
      <c r="C95" s="38" t="str">
        <f t="shared" si="8"/>
        <v/>
      </c>
      <c r="D95" s="38"/>
      <c r="E95" s="37"/>
      <c r="F95" s="5"/>
      <c r="G95" s="37"/>
      <c r="H95" s="39"/>
      <c r="I95" s="39"/>
      <c r="J95" s="37"/>
      <c r="K95" s="40" t="str">
        <f t="shared" si="9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1"/>
        <v/>
      </c>
      <c r="U95" s="43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7">
        <v>88</v>
      </c>
      <c r="C96" s="38" t="str">
        <f t="shared" si="8"/>
        <v/>
      </c>
      <c r="D96" s="38"/>
      <c r="E96" s="37"/>
      <c r="F96" s="5"/>
      <c r="G96" s="37"/>
      <c r="H96" s="39"/>
      <c r="I96" s="39"/>
      <c r="J96" s="37"/>
      <c r="K96" s="40" t="str">
        <f t="shared" si="9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1"/>
        <v/>
      </c>
      <c r="U96" s="43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7">
        <v>89</v>
      </c>
      <c r="C97" s="38" t="str">
        <f t="shared" si="8"/>
        <v/>
      </c>
      <c r="D97" s="38"/>
      <c r="E97" s="37"/>
      <c r="F97" s="5"/>
      <c r="G97" s="37"/>
      <c r="H97" s="39"/>
      <c r="I97" s="39"/>
      <c r="J97" s="37"/>
      <c r="K97" s="40" t="str">
        <f t="shared" si="9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1"/>
        <v/>
      </c>
      <c r="U97" s="43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7">
        <v>90</v>
      </c>
      <c r="C98" s="38" t="str">
        <f t="shared" si="8"/>
        <v/>
      </c>
      <c r="D98" s="38"/>
      <c r="E98" s="37"/>
      <c r="F98" s="5"/>
      <c r="G98" s="37"/>
      <c r="H98" s="39"/>
      <c r="I98" s="39"/>
      <c r="J98" s="37"/>
      <c r="K98" s="40" t="str">
        <f t="shared" si="9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1"/>
        <v/>
      </c>
      <c r="U98" s="43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7">
        <v>91</v>
      </c>
      <c r="C99" s="38" t="str">
        <f t="shared" si="8"/>
        <v/>
      </c>
      <c r="D99" s="38"/>
      <c r="E99" s="37"/>
      <c r="F99" s="5"/>
      <c r="G99" s="37"/>
      <c r="H99" s="39"/>
      <c r="I99" s="39"/>
      <c r="J99" s="37"/>
      <c r="K99" s="40" t="str">
        <f t="shared" si="9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1"/>
        <v/>
      </c>
      <c r="U99" s="43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7">
        <v>92</v>
      </c>
      <c r="C100" s="38" t="str">
        <f t="shared" si="8"/>
        <v/>
      </c>
      <c r="D100" s="38"/>
      <c r="E100" s="37"/>
      <c r="F100" s="5"/>
      <c r="G100" s="37"/>
      <c r="H100" s="39"/>
      <c r="I100" s="39"/>
      <c r="J100" s="37"/>
      <c r="K100" s="40" t="str">
        <f t="shared" si="9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1"/>
        <v/>
      </c>
      <c r="U100" s="43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7">
        <v>93</v>
      </c>
      <c r="C101" s="38" t="str">
        <f t="shared" si="8"/>
        <v/>
      </c>
      <c r="D101" s="38"/>
      <c r="E101" s="37"/>
      <c r="F101" s="5"/>
      <c r="G101" s="37"/>
      <c r="H101" s="39"/>
      <c r="I101" s="39"/>
      <c r="J101" s="37"/>
      <c r="K101" s="40" t="str">
        <f t="shared" si="9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1"/>
        <v/>
      </c>
      <c r="U101" s="43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7">
        <v>94</v>
      </c>
      <c r="C102" s="38" t="str">
        <f t="shared" si="8"/>
        <v/>
      </c>
      <c r="D102" s="38"/>
      <c r="E102" s="37"/>
      <c r="F102" s="5"/>
      <c r="G102" s="37"/>
      <c r="H102" s="39"/>
      <c r="I102" s="39"/>
      <c r="J102" s="37"/>
      <c r="K102" s="40" t="str">
        <f t="shared" si="9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1"/>
        <v/>
      </c>
      <c r="U102" s="43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7">
        <v>95</v>
      </c>
      <c r="C103" s="38" t="str">
        <f t="shared" si="8"/>
        <v/>
      </c>
      <c r="D103" s="38"/>
      <c r="E103" s="37"/>
      <c r="F103" s="5"/>
      <c r="G103" s="37"/>
      <c r="H103" s="39"/>
      <c r="I103" s="39"/>
      <c r="J103" s="37"/>
      <c r="K103" s="40" t="str">
        <f t="shared" si="9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1"/>
        <v/>
      </c>
      <c r="U103" s="43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7">
        <v>96</v>
      </c>
      <c r="C104" s="38" t="str">
        <f t="shared" si="8"/>
        <v/>
      </c>
      <c r="D104" s="38"/>
      <c r="E104" s="37"/>
      <c r="F104" s="5"/>
      <c r="G104" s="37"/>
      <c r="H104" s="39"/>
      <c r="I104" s="39"/>
      <c r="J104" s="37"/>
      <c r="K104" s="40" t="str">
        <f t="shared" si="9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1"/>
        <v/>
      </c>
      <c r="U104" s="43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7">
        <v>97</v>
      </c>
      <c r="C105" s="38" t="str">
        <f t="shared" si="8"/>
        <v/>
      </c>
      <c r="D105" s="38"/>
      <c r="E105" s="37"/>
      <c r="F105" s="5"/>
      <c r="G105" s="37"/>
      <c r="H105" s="39"/>
      <c r="I105" s="39"/>
      <c r="J105" s="37"/>
      <c r="K105" s="40" t="str">
        <f t="shared" si="9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1"/>
        <v/>
      </c>
      <c r="U105" s="43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7">
        <v>98</v>
      </c>
      <c r="C106" s="38" t="str">
        <f t="shared" si="8"/>
        <v/>
      </c>
      <c r="D106" s="38"/>
      <c r="E106" s="37"/>
      <c r="F106" s="5"/>
      <c r="G106" s="37"/>
      <c r="H106" s="39"/>
      <c r="I106" s="39"/>
      <c r="J106" s="37"/>
      <c r="K106" s="40" t="str">
        <f t="shared" si="9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1"/>
        <v/>
      </c>
      <c r="U106" s="43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7">
        <v>99</v>
      </c>
      <c r="C107" s="38" t="str">
        <f t="shared" si="8"/>
        <v/>
      </c>
      <c r="D107" s="38"/>
      <c r="E107" s="37"/>
      <c r="F107" s="5"/>
      <c r="G107" s="37"/>
      <c r="H107" s="39"/>
      <c r="I107" s="39"/>
      <c r="J107" s="37"/>
      <c r="K107" s="40" t="str">
        <f t="shared" si="9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1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7">
        <v>100</v>
      </c>
      <c r="C108" s="38" t="str">
        <f t="shared" si="8"/>
        <v/>
      </c>
      <c r="D108" s="38"/>
      <c r="E108" s="37"/>
      <c r="F108" s="5"/>
      <c r="G108" s="37"/>
      <c r="H108" s="39"/>
      <c r="I108" s="39"/>
      <c r="J108" s="37"/>
      <c r="K108" s="40" t="str">
        <f t="shared" si="9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1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Y109"/>
  <sheetViews>
    <sheetView zoomScale="115" zoomScaleNormal="115" workbookViewId="0">
      <pane ySplit="8" topLeftCell="A9" activePane="bottomLeft" state="frozen"/>
      <selection pane="bottomLeft" activeCell="O19" sqref="O19"/>
    </sheetView>
  </sheetViews>
  <sheetFormatPr defaultRowHeight="13.5"/>
  <cols>
    <col min="1" max="1" width="2.875" customWidth="1"/>
    <col min="2" max="18" width="6.625" customWidth="1"/>
    <col min="22" max="22" width="10.875" style="16" hidden="1" customWidth="1"/>
    <col min="23" max="23" width="0" hidden="1" customWidth="1"/>
  </cols>
  <sheetData>
    <row r="2" spans="2:25" ht="15">
      <c r="B2" s="64" t="s">
        <v>10</v>
      </c>
      <c r="C2" s="64"/>
      <c r="D2" s="75" t="s">
        <v>11</v>
      </c>
      <c r="E2" s="75"/>
      <c r="F2" s="64" t="s">
        <v>12</v>
      </c>
      <c r="G2" s="64"/>
      <c r="H2" s="67" t="s">
        <v>13</v>
      </c>
      <c r="I2" s="67"/>
      <c r="J2" s="64" t="s">
        <v>14</v>
      </c>
      <c r="K2" s="64"/>
      <c r="L2" s="74">
        <v>100000</v>
      </c>
      <c r="M2" s="75"/>
      <c r="N2" s="64" t="s">
        <v>15</v>
      </c>
      <c r="O2" s="64"/>
      <c r="P2" s="69">
        <f>SUM(L2,D4)</f>
        <v>141586.37688530501</v>
      </c>
      <c r="Q2" s="67"/>
      <c r="R2" s="1"/>
      <c r="S2" s="1"/>
      <c r="T2" s="1"/>
    </row>
    <row r="3" spans="2:25" ht="57" customHeight="1">
      <c r="B3" s="64" t="s">
        <v>16</v>
      </c>
      <c r="C3" s="64"/>
      <c r="D3" s="76" t="s">
        <v>17</v>
      </c>
      <c r="E3" s="76"/>
      <c r="F3" s="76"/>
      <c r="G3" s="76"/>
      <c r="H3" s="76"/>
      <c r="I3" s="76"/>
      <c r="J3" s="64" t="s">
        <v>18</v>
      </c>
      <c r="K3" s="64"/>
      <c r="L3" s="76" t="s">
        <v>52</v>
      </c>
      <c r="M3" s="77"/>
      <c r="N3" s="77"/>
      <c r="O3" s="77"/>
      <c r="P3" s="77"/>
      <c r="Q3" s="77"/>
      <c r="R3" s="1"/>
      <c r="S3" s="1"/>
    </row>
    <row r="4" spans="2:25" ht="15">
      <c r="B4" s="64" t="s">
        <v>20</v>
      </c>
      <c r="C4" s="64"/>
      <c r="D4" s="65">
        <f>SUM($R$9:$S$993)</f>
        <v>41586.376885305006</v>
      </c>
      <c r="E4" s="65"/>
      <c r="F4" s="64" t="s">
        <v>21</v>
      </c>
      <c r="G4" s="64"/>
      <c r="H4" s="66">
        <f>SUM($T$9:$U$108)</f>
        <v>730.00000000000114</v>
      </c>
      <c r="I4" s="67"/>
      <c r="J4" s="68" t="s">
        <v>22</v>
      </c>
      <c r="K4" s="68"/>
      <c r="L4" s="69">
        <f>MAX($C$9:$D$990)-C9</f>
        <v>41586.376885304984</v>
      </c>
      <c r="M4" s="69"/>
      <c r="N4" s="68" t="s">
        <v>23</v>
      </c>
      <c r="O4" s="68"/>
      <c r="P4" s="70">
        <f>MAX(Y:Y)</f>
        <v>2.9999999999999805E-2</v>
      </c>
      <c r="Q4" s="70"/>
      <c r="R4" s="1"/>
      <c r="S4" s="1"/>
      <c r="T4" s="1"/>
    </row>
    <row r="5" spans="2:25" ht="15">
      <c r="B5" s="35" t="s">
        <v>24</v>
      </c>
      <c r="C5" s="33">
        <f>COUNTIF($R$9:$R$990,"&gt;0")</f>
        <v>8</v>
      </c>
      <c r="D5" s="32" t="s">
        <v>25</v>
      </c>
      <c r="E5" s="12">
        <f>COUNTIF($R$9:$R$990,"&lt;0")</f>
        <v>2</v>
      </c>
      <c r="F5" s="32" t="s">
        <v>26</v>
      </c>
      <c r="G5" s="33">
        <f>COUNTIF($R$9:$R$990,"=0")</f>
        <v>0</v>
      </c>
      <c r="H5" s="32" t="s">
        <v>27</v>
      </c>
      <c r="I5" s="34">
        <f>C5/SUM(C5,E5,G5)</f>
        <v>0.8</v>
      </c>
      <c r="J5" s="71" t="s">
        <v>28</v>
      </c>
      <c r="K5" s="64"/>
      <c r="L5" s="72">
        <f>MAX(V9:V993)</f>
        <v>6</v>
      </c>
      <c r="M5" s="73"/>
      <c r="N5" s="14" t="s">
        <v>29</v>
      </c>
      <c r="O5" s="6"/>
      <c r="P5" s="72">
        <f>MAX(W9:W993)</f>
        <v>1</v>
      </c>
      <c r="Q5" s="73"/>
      <c r="R5" s="1"/>
      <c r="S5" s="1"/>
      <c r="T5" s="1"/>
    </row>
    <row r="6" spans="2:25" ht="15">
      <c r="B6" s="8"/>
      <c r="C6" s="10"/>
      <c r="D6" s="11"/>
      <c r="E6" s="7"/>
      <c r="F6" s="8"/>
      <c r="G6" s="7"/>
      <c r="H6" s="8"/>
      <c r="I6" s="13"/>
      <c r="J6" s="8"/>
      <c r="K6" s="8"/>
      <c r="L6" s="7"/>
      <c r="M6" s="31" t="s">
        <v>53</v>
      </c>
      <c r="N6" s="9"/>
      <c r="O6" s="9"/>
      <c r="P6" s="7"/>
      <c r="Q6" s="36"/>
      <c r="R6" s="1"/>
      <c r="S6" s="1"/>
      <c r="T6" s="1"/>
    </row>
    <row r="7" spans="2:25" ht="15">
      <c r="B7" s="44" t="s">
        <v>31</v>
      </c>
      <c r="C7" s="46" t="s">
        <v>32</v>
      </c>
      <c r="D7" s="47"/>
      <c r="E7" s="50" t="s">
        <v>33</v>
      </c>
      <c r="F7" s="51"/>
      <c r="G7" s="51"/>
      <c r="H7" s="51"/>
      <c r="I7" s="52"/>
      <c r="J7" s="53" t="s">
        <v>54</v>
      </c>
      <c r="K7" s="54"/>
      <c r="L7" s="55"/>
      <c r="M7" s="56" t="s">
        <v>35</v>
      </c>
      <c r="N7" s="57" t="s">
        <v>36</v>
      </c>
      <c r="O7" s="58"/>
      <c r="P7" s="58"/>
      <c r="Q7" s="59"/>
      <c r="R7" s="60" t="s">
        <v>37</v>
      </c>
      <c r="S7" s="60"/>
      <c r="T7" s="60"/>
      <c r="U7" s="60"/>
    </row>
    <row r="8" spans="2:25" ht="15">
      <c r="B8" s="45"/>
      <c r="C8" s="48"/>
      <c r="D8" s="49"/>
      <c r="E8" s="15" t="s">
        <v>38</v>
      </c>
      <c r="F8" s="15" t="s">
        <v>39</v>
      </c>
      <c r="G8" s="15" t="s">
        <v>40</v>
      </c>
      <c r="H8" s="61" t="s">
        <v>41</v>
      </c>
      <c r="I8" s="52"/>
      <c r="J8" s="2" t="s">
        <v>42</v>
      </c>
      <c r="K8" s="62" t="s">
        <v>43</v>
      </c>
      <c r="L8" s="55"/>
      <c r="M8" s="56"/>
      <c r="N8" s="3" t="s">
        <v>38</v>
      </c>
      <c r="O8" s="3" t="s">
        <v>39</v>
      </c>
      <c r="P8" s="63" t="s">
        <v>41</v>
      </c>
      <c r="Q8" s="59"/>
      <c r="R8" s="60" t="s">
        <v>44</v>
      </c>
      <c r="S8" s="60"/>
      <c r="T8" s="60" t="s">
        <v>42</v>
      </c>
      <c r="U8" s="60"/>
      <c r="Y8" t="s">
        <v>45</v>
      </c>
    </row>
    <row r="9" spans="2:25" ht="15">
      <c r="B9" s="37">
        <v>1</v>
      </c>
      <c r="C9" s="38">
        <f>L2</f>
        <v>100000</v>
      </c>
      <c r="D9" s="38"/>
      <c r="E9" s="37">
        <v>2016</v>
      </c>
      <c r="F9" s="5">
        <v>43949</v>
      </c>
      <c r="G9" s="37" t="s">
        <v>46</v>
      </c>
      <c r="H9" s="39">
        <v>111.06</v>
      </c>
      <c r="I9" s="39"/>
      <c r="J9" s="37">
        <v>83</v>
      </c>
      <c r="K9" s="38">
        <f>IF(J9="","",C9*0.03)</f>
        <v>3000</v>
      </c>
      <c r="L9" s="38"/>
      <c r="M9" s="4">
        <f>IF(J9="","",(K9/J9)/LOOKUP(RIGHT($D$2,3),定数!$A$6:$A$13,定数!$B$6:$B$13))</f>
        <v>0.36144578313253012</v>
      </c>
      <c r="N9" s="37">
        <v>2016</v>
      </c>
      <c r="O9" s="5">
        <v>43949</v>
      </c>
      <c r="P9" s="39">
        <v>109.43</v>
      </c>
      <c r="Q9" s="39"/>
      <c r="R9" s="42">
        <f>IF(P9="","",T9*M9*LOOKUP(RIGHT($D$2,3),定数!$A$6:$A$13,定数!$B$6:$B$13))</f>
        <v>5891.5662650602244</v>
      </c>
      <c r="S9" s="42"/>
      <c r="T9" s="43">
        <f>IF(P9="","",IF(G9="買",(P9-H9),(H9-P9))*IF(RIGHT($D$2,3)="JPY",100,10000))</f>
        <v>162.99999999999955</v>
      </c>
      <c r="U9" s="43"/>
      <c r="V9" s="1">
        <f>IF(T9&lt;&gt;"",IF(T9&gt;0,1+V8,0),"")</f>
        <v>1</v>
      </c>
      <c r="W9">
        <f>IF(T9&lt;&gt;"",IF(T9&lt;0,1+W8,0),"")</f>
        <v>0</v>
      </c>
    </row>
    <row r="10" spans="2:25" ht="15">
      <c r="B10" s="37">
        <v>2</v>
      </c>
      <c r="C10" s="38">
        <f t="shared" ref="C10:C73" si="0">IF(R9="","",C9+R9)</f>
        <v>105891.56626506022</v>
      </c>
      <c r="D10" s="38"/>
      <c r="E10" s="37">
        <v>2016</v>
      </c>
      <c r="F10" s="5">
        <v>43983</v>
      </c>
      <c r="G10" s="37" t="s">
        <v>46</v>
      </c>
      <c r="H10" s="39">
        <v>110.41</v>
      </c>
      <c r="I10" s="39"/>
      <c r="J10" s="37">
        <v>43</v>
      </c>
      <c r="K10" s="40">
        <f>IF(J10="","",C10*0.03)</f>
        <v>3176.7469879518062</v>
      </c>
      <c r="L10" s="41"/>
      <c r="M10" s="4">
        <f>IF(J10="","",(K10/J10)/LOOKUP(RIGHT($D$2,3),定数!$A$6:$A$13,定数!$B$6:$B$13))</f>
        <v>0.73877836929111762</v>
      </c>
      <c r="N10" s="37">
        <v>2016</v>
      </c>
      <c r="O10" s="5">
        <v>43983</v>
      </c>
      <c r="P10" s="39">
        <v>109.59</v>
      </c>
      <c r="Q10" s="39"/>
      <c r="R10" s="42">
        <f>IF(P10="","",T10*M10*LOOKUP(RIGHT($D$2,3),定数!$A$6:$A$13,定数!$B$6:$B$13))</f>
        <v>6057.9826281871146</v>
      </c>
      <c r="S10" s="42"/>
      <c r="T10" s="43">
        <f>IF(P10="","",IF(G10="買",(P10-H10),(H10-P10))*IF(RIGHT($D$2,3)="JPY",100,10000))</f>
        <v>81.999999999999318</v>
      </c>
      <c r="U10" s="43"/>
      <c r="V10" s="16">
        <f t="shared" ref="V10:V22" si="1">IF(T10&lt;&gt;"",IF(T10&gt;0,1+V9,0),"")</f>
        <v>2</v>
      </c>
      <c r="W10">
        <f t="shared" ref="W10:W73" si="2">IF(T10&lt;&gt;"",IF(T10&lt;0,1+W9,0),"")</f>
        <v>0</v>
      </c>
      <c r="X10" s="29">
        <f>IF(C10&lt;&gt;"",MAX(C10,C9),"")</f>
        <v>105891.56626506022</v>
      </c>
    </row>
    <row r="11" spans="2:25" ht="15">
      <c r="B11" s="37">
        <v>3</v>
      </c>
      <c r="C11" s="38">
        <f t="shared" si="0"/>
        <v>111949.54889324734</v>
      </c>
      <c r="D11" s="38"/>
      <c r="E11" s="37">
        <v>2016</v>
      </c>
      <c r="F11" s="5">
        <v>44006</v>
      </c>
      <c r="G11" s="37" t="s">
        <v>46</v>
      </c>
      <c r="H11" s="39">
        <v>105.69</v>
      </c>
      <c r="I11" s="39"/>
      <c r="J11" s="37">
        <v>114</v>
      </c>
      <c r="K11" s="40">
        <f t="shared" ref="K11:K74" si="3">IF(J11="","",C11*0.03)</f>
        <v>3358.4864667974202</v>
      </c>
      <c r="L11" s="41"/>
      <c r="M11" s="4">
        <f>IF(J11="","",(K11/J11)/LOOKUP(RIGHT($D$2,3),定数!$A$6:$A$13,定数!$B$6:$B$13))</f>
        <v>0.29460407603486144</v>
      </c>
      <c r="N11" s="37">
        <v>2016</v>
      </c>
      <c r="O11" s="5">
        <v>44006</v>
      </c>
      <c r="P11" s="39">
        <v>103.46</v>
      </c>
      <c r="Q11" s="39"/>
      <c r="R11" s="42">
        <f>IF(P11="","",T11*M11*LOOKUP(RIGHT($D$2,3),定数!$A$6:$A$13,定数!$B$6:$B$13))</f>
        <v>6569.6708955774211</v>
      </c>
      <c r="S11" s="42"/>
      <c r="T11" s="43">
        <f>IF(P11="","",IF(G11="買",(P11-H11),(H11-P11))*IF(RIGHT($D$2,3)="JPY",100,10000))</f>
        <v>223.0000000000004</v>
      </c>
      <c r="U11" s="43"/>
      <c r="V11" s="16">
        <f t="shared" si="1"/>
        <v>3</v>
      </c>
      <c r="W11">
        <f t="shared" si="2"/>
        <v>0</v>
      </c>
      <c r="X11" s="29">
        <f>IF(C11&lt;&gt;"",MAX(X10,C11),"")</f>
        <v>111949.54889324734</v>
      </c>
      <c r="Y11" s="30">
        <f>IF(X11&lt;&gt;"",1-(C11/X11),"")</f>
        <v>0</v>
      </c>
    </row>
    <row r="12" spans="2:25" ht="15">
      <c r="B12" s="37">
        <v>4</v>
      </c>
      <c r="C12" s="38">
        <f t="shared" si="0"/>
        <v>118519.21978882476</v>
      </c>
      <c r="D12" s="38"/>
      <c r="E12" s="37">
        <v>2016</v>
      </c>
      <c r="F12" s="5">
        <v>44195</v>
      </c>
      <c r="G12" s="37" t="s">
        <v>47</v>
      </c>
      <c r="H12" s="39">
        <v>116.72</v>
      </c>
      <c r="I12" s="39"/>
      <c r="J12" s="37">
        <v>69</v>
      </c>
      <c r="K12" s="40">
        <f t="shared" si="3"/>
        <v>3555.5765936647426</v>
      </c>
      <c r="L12" s="41"/>
      <c r="M12" s="4">
        <f>IF(J12="","",(K12/J12)/LOOKUP(RIGHT($D$2,3),定数!$A$6:$A$13,定数!$B$6:$B$13))</f>
        <v>0.51530095560358591</v>
      </c>
      <c r="N12" s="37">
        <v>2017</v>
      </c>
      <c r="O12" s="5">
        <v>43833</v>
      </c>
      <c r="P12" s="39">
        <v>118.04</v>
      </c>
      <c r="Q12" s="39"/>
      <c r="R12" s="42">
        <f>IF(P12="","",T12*M12*LOOKUP(RIGHT($D$2,3),定数!$A$6:$A$13,定数!$B$6:$B$13))</f>
        <v>6801.9726139673721</v>
      </c>
      <c r="S12" s="42"/>
      <c r="T12" s="43">
        <f t="shared" ref="T12:T75" si="4">IF(P12="","",IF(G12="買",(P12-H12),(H12-P12))*IF(RIGHT($D$2,3)="JPY",100,10000))</f>
        <v>132.00000000000074</v>
      </c>
      <c r="U12" s="43"/>
      <c r="V12" s="16">
        <f t="shared" si="1"/>
        <v>4</v>
      </c>
      <c r="W12">
        <f t="shared" si="2"/>
        <v>0</v>
      </c>
      <c r="X12" s="29">
        <f t="shared" ref="X12:X75" si="5">IF(C12&lt;&gt;"",MAX(X11,C12),"")</f>
        <v>118519.21978882476</v>
      </c>
      <c r="Y12" s="30">
        <f t="shared" ref="Y12:Y75" si="6">IF(X12&lt;&gt;"",1-(C12/X12),"")</f>
        <v>0</v>
      </c>
    </row>
    <row r="13" spans="2:25" ht="15">
      <c r="B13" s="37">
        <v>5</v>
      </c>
      <c r="C13" s="38">
        <f t="shared" si="0"/>
        <v>125321.19240279213</v>
      </c>
      <c r="D13" s="38"/>
      <c r="E13" s="37">
        <v>2018</v>
      </c>
      <c r="F13" s="5">
        <v>44021</v>
      </c>
      <c r="G13" s="37" t="s">
        <v>47</v>
      </c>
      <c r="H13" s="39">
        <v>110.64</v>
      </c>
      <c r="I13" s="39"/>
      <c r="J13" s="37">
        <v>30</v>
      </c>
      <c r="K13" s="40">
        <f t="shared" si="3"/>
        <v>3759.6357720837641</v>
      </c>
      <c r="L13" s="41"/>
      <c r="M13" s="4">
        <f>IF(J13="","",(K13/J13)/LOOKUP(RIGHT($D$2,3),定数!$A$6:$A$13,定数!$B$6:$B$13))</f>
        <v>1.2532119240279214</v>
      </c>
      <c r="N13" s="37">
        <v>2018</v>
      </c>
      <c r="O13" s="5">
        <v>44021</v>
      </c>
      <c r="P13" s="39">
        <v>110.88</v>
      </c>
      <c r="Q13" s="39"/>
      <c r="R13" s="42">
        <f>IF(P13="","",T13*M13*LOOKUP(RIGHT($D$2,3),定数!$A$6:$A$13,定数!$B$6:$B$13))</f>
        <v>3007.7086176669472</v>
      </c>
      <c r="S13" s="42"/>
      <c r="T13" s="43">
        <f t="shared" si="4"/>
        <v>23.999999999999488</v>
      </c>
      <c r="U13" s="43"/>
      <c r="V13" s="16">
        <f t="shared" si="1"/>
        <v>5</v>
      </c>
      <c r="W13">
        <f t="shared" si="2"/>
        <v>0</v>
      </c>
      <c r="X13" s="29">
        <f t="shared" si="5"/>
        <v>125321.19240279213</v>
      </c>
      <c r="Y13" s="30">
        <f t="shared" si="6"/>
        <v>0</v>
      </c>
    </row>
    <row r="14" spans="2:25" ht="15">
      <c r="B14" s="37">
        <v>6</v>
      </c>
      <c r="C14" s="38">
        <f t="shared" si="0"/>
        <v>128328.90102045907</v>
      </c>
      <c r="D14" s="38"/>
      <c r="E14" s="37">
        <v>2018</v>
      </c>
      <c r="F14" s="5">
        <v>44043</v>
      </c>
      <c r="G14" s="37" t="s">
        <v>47</v>
      </c>
      <c r="H14" s="39">
        <v>111.1</v>
      </c>
      <c r="I14" s="39"/>
      <c r="J14" s="37">
        <v>36</v>
      </c>
      <c r="K14" s="40">
        <f t="shared" si="3"/>
        <v>3849.8670306137719</v>
      </c>
      <c r="L14" s="41"/>
      <c r="M14" s="4">
        <f>IF(J14="","",(K14/J14)/LOOKUP(RIGHT($D$2,3),定数!$A$6:$A$13,定数!$B$6:$B$13))</f>
        <v>1.0694075085038255</v>
      </c>
      <c r="N14" s="37">
        <v>2018</v>
      </c>
      <c r="O14" s="5">
        <v>44043</v>
      </c>
      <c r="P14" s="39">
        <v>111.8</v>
      </c>
      <c r="Q14" s="39"/>
      <c r="R14" s="42">
        <f>IF(P14="","",T14*M14*LOOKUP(RIGHT($D$2,3),定数!$A$6:$A$13,定数!$B$6:$B$13))</f>
        <v>7485.8525595268093</v>
      </c>
      <c r="S14" s="42"/>
      <c r="T14" s="43">
        <f t="shared" si="4"/>
        <v>70.000000000000284</v>
      </c>
      <c r="U14" s="43"/>
      <c r="V14" s="16">
        <f t="shared" si="1"/>
        <v>6</v>
      </c>
      <c r="W14">
        <f t="shared" si="2"/>
        <v>0</v>
      </c>
      <c r="X14" s="29">
        <f t="shared" si="5"/>
        <v>128328.90102045907</v>
      </c>
      <c r="Y14" s="30">
        <f t="shared" si="6"/>
        <v>0</v>
      </c>
    </row>
    <row r="15" spans="2:25" ht="15">
      <c r="B15" s="37">
        <v>7</v>
      </c>
      <c r="C15" s="38">
        <f t="shared" si="0"/>
        <v>135814.75357998587</v>
      </c>
      <c r="D15" s="38"/>
      <c r="E15" s="37">
        <v>2018</v>
      </c>
      <c r="F15" s="5">
        <v>44058</v>
      </c>
      <c r="G15" s="37" t="s">
        <v>47</v>
      </c>
      <c r="H15" s="39">
        <v>111.33</v>
      </c>
      <c r="I15" s="39"/>
      <c r="J15" s="37">
        <v>24</v>
      </c>
      <c r="K15" s="40">
        <f t="shared" si="3"/>
        <v>4074.442607399576</v>
      </c>
      <c r="L15" s="41"/>
      <c r="M15" s="4">
        <f>IF(J15="","",(K15/J15)/LOOKUP(RIGHT($D$2,3),定数!$A$6:$A$13,定数!$B$6:$B$13))</f>
        <v>1.6976844197498233</v>
      </c>
      <c r="N15" s="37">
        <v>2018</v>
      </c>
      <c r="O15" s="5">
        <v>44058</v>
      </c>
      <c r="P15" s="39">
        <v>111.09</v>
      </c>
      <c r="Q15" s="39"/>
      <c r="R15" s="42">
        <f>IF(P15="","",T15*M15*LOOKUP(RIGHT($D$2,3),定数!$A$6:$A$13,定数!$B$6:$B$13))</f>
        <v>-4074.4426073994896</v>
      </c>
      <c r="S15" s="42"/>
      <c r="T15" s="43">
        <f t="shared" si="4"/>
        <v>-23.999999999999488</v>
      </c>
      <c r="U15" s="43"/>
      <c r="V15" s="16">
        <f t="shared" si="1"/>
        <v>0</v>
      </c>
      <c r="W15">
        <f t="shared" si="2"/>
        <v>1</v>
      </c>
      <c r="X15" s="29">
        <f t="shared" si="5"/>
        <v>135814.75357998587</v>
      </c>
      <c r="Y15" s="30">
        <f t="shared" si="6"/>
        <v>0</v>
      </c>
    </row>
    <row r="16" spans="2:25" ht="15">
      <c r="B16" s="37">
        <v>8</v>
      </c>
      <c r="C16" s="38">
        <f t="shared" si="0"/>
        <v>131740.31097258639</v>
      </c>
      <c r="D16" s="38"/>
      <c r="E16" s="37">
        <v>2018</v>
      </c>
      <c r="F16" s="5">
        <v>44066</v>
      </c>
      <c r="G16" s="37" t="s">
        <v>47</v>
      </c>
      <c r="H16" s="39">
        <v>110.63</v>
      </c>
      <c r="I16" s="39"/>
      <c r="J16" s="37">
        <v>26</v>
      </c>
      <c r="K16" s="40">
        <f t="shared" si="3"/>
        <v>3952.2093291775914</v>
      </c>
      <c r="L16" s="41"/>
      <c r="M16" s="4">
        <f>IF(J16="","",(K16/J16)/LOOKUP(RIGHT($D$2,3),定数!$A$6:$A$13,定数!$B$6:$B$13))</f>
        <v>1.5200805112221505</v>
      </c>
      <c r="N16" s="37">
        <v>2018</v>
      </c>
      <c r="O16" s="5">
        <v>44066</v>
      </c>
      <c r="P16" s="39">
        <v>111.07</v>
      </c>
      <c r="Q16" s="39"/>
      <c r="R16" s="42">
        <f>IF(P16="","",T16*M16*LOOKUP(RIGHT($D$2,3),定数!$A$6:$A$13,定数!$B$6:$B$13))</f>
        <v>6688.3542493774275</v>
      </c>
      <c r="S16" s="42"/>
      <c r="T16" s="43">
        <f t="shared" si="4"/>
        <v>43.999999999999773</v>
      </c>
      <c r="U16" s="43"/>
      <c r="V16" s="16">
        <f t="shared" si="1"/>
        <v>1</v>
      </c>
      <c r="W16">
        <f t="shared" si="2"/>
        <v>0</v>
      </c>
      <c r="X16" s="29">
        <f t="shared" si="5"/>
        <v>135814.75357998587</v>
      </c>
      <c r="Y16" s="30">
        <f t="shared" si="6"/>
        <v>2.9999999999999361E-2</v>
      </c>
    </row>
    <row r="17" spans="2:25" ht="15">
      <c r="B17" s="37">
        <v>9</v>
      </c>
      <c r="C17" s="38">
        <f t="shared" si="0"/>
        <v>138428.66522196381</v>
      </c>
      <c r="D17" s="38"/>
      <c r="E17" s="37">
        <v>2018</v>
      </c>
      <c r="F17" s="5">
        <v>44113</v>
      </c>
      <c r="G17" s="37" t="s">
        <v>47</v>
      </c>
      <c r="H17" s="39">
        <v>113.25</v>
      </c>
      <c r="I17" s="39"/>
      <c r="J17" s="37">
        <v>33</v>
      </c>
      <c r="K17" s="40">
        <f t="shared" si="3"/>
        <v>4152.8599566589137</v>
      </c>
      <c r="L17" s="41"/>
      <c r="M17" s="4">
        <f>IF(J17="","",(K17/J17)/LOOKUP(RIGHT($D$2,3),定数!$A$6:$A$13,定数!$B$6:$B$13))</f>
        <v>1.2584424111087618</v>
      </c>
      <c r="N17" s="37">
        <v>2018</v>
      </c>
      <c r="O17" s="5">
        <v>44113</v>
      </c>
      <c r="P17" s="39">
        <v>112.92</v>
      </c>
      <c r="Q17" s="39"/>
      <c r="R17" s="42">
        <f>IF(P17="","",T17*M17*LOOKUP(RIGHT($D$2,3),定数!$A$6:$A$13,定数!$B$6:$B$13))</f>
        <v>-4152.8599566588928</v>
      </c>
      <c r="S17" s="42"/>
      <c r="T17" s="43">
        <f t="shared" si="4"/>
        <v>-32.999999999999829</v>
      </c>
      <c r="U17" s="43"/>
      <c r="V17" s="16">
        <f t="shared" si="1"/>
        <v>0</v>
      </c>
      <c r="W17">
        <f t="shared" si="2"/>
        <v>1</v>
      </c>
      <c r="X17" s="29">
        <f t="shared" si="5"/>
        <v>138428.66522196381</v>
      </c>
      <c r="Y17" s="30">
        <f t="shared" si="6"/>
        <v>0</v>
      </c>
    </row>
    <row r="18" spans="2:25" ht="15">
      <c r="B18" s="37">
        <v>10</v>
      </c>
      <c r="C18" s="38">
        <f t="shared" si="0"/>
        <v>134275.80526530492</v>
      </c>
      <c r="D18" s="38"/>
      <c r="E18" s="37">
        <v>2018</v>
      </c>
      <c r="F18" s="5">
        <v>44134</v>
      </c>
      <c r="G18" s="37" t="s">
        <v>47</v>
      </c>
      <c r="H18" s="39">
        <v>112.57</v>
      </c>
      <c r="I18" s="39"/>
      <c r="J18" s="37">
        <v>27</v>
      </c>
      <c r="K18" s="40">
        <f t="shared" si="3"/>
        <v>4028.2741579591475</v>
      </c>
      <c r="L18" s="41"/>
      <c r="M18" s="4">
        <f>IF(J18="","",(K18/J18)/LOOKUP(RIGHT($D$2,3),定数!$A$6:$A$13,定数!$B$6:$B$13))</f>
        <v>1.4919533918367214</v>
      </c>
      <c r="N18" s="37">
        <v>2018</v>
      </c>
      <c r="O18" s="5">
        <v>44134</v>
      </c>
      <c r="P18" s="39">
        <v>113.06</v>
      </c>
      <c r="Q18" s="39"/>
      <c r="R18" s="42">
        <f>IF(P18="","",T18*M18*LOOKUP(RIGHT($D$2,3),定数!$A$6:$A$13,定数!$B$6:$B$13))</f>
        <v>7310.5716200000697</v>
      </c>
      <c r="S18" s="42"/>
      <c r="T18" s="43">
        <f t="shared" si="4"/>
        <v>49.000000000000909</v>
      </c>
      <c r="U18" s="43"/>
      <c r="V18" s="16">
        <f t="shared" si="1"/>
        <v>1</v>
      </c>
      <c r="W18">
        <f t="shared" si="2"/>
        <v>0</v>
      </c>
      <c r="X18" s="29">
        <f t="shared" si="5"/>
        <v>138428.66522196381</v>
      </c>
      <c r="Y18" s="30">
        <f t="shared" si="6"/>
        <v>2.9999999999999805E-2</v>
      </c>
    </row>
    <row r="19" spans="2:25" ht="15">
      <c r="B19" s="37">
        <v>11</v>
      </c>
      <c r="C19" s="38">
        <f t="shared" si="0"/>
        <v>141586.37688530498</v>
      </c>
      <c r="D19" s="38"/>
      <c r="E19" s="37"/>
      <c r="F19" s="5"/>
      <c r="G19" s="37"/>
      <c r="H19" s="39"/>
      <c r="I19" s="39"/>
      <c r="J19" s="37"/>
      <c r="K19" s="40" t="str">
        <f t="shared" si="3"/>
        <v/>
      </c>
      <c r="L19" s="41"/>
      <c r="M19" s="4" t="str">
        <f>IF(J19="","",(K19/J19)/LOOKUP(RIGHT($D$2,3),定数!$A$6:$A$13,定数!$B$6:$B$13))</f>
        <v/>
      </c>
      <c r="N19" s="37"/>
      <c r="O19" s="5"/>
      <c r="P19" s="39"/>
      <c r="Q19" s="39"/>
      <c r="R19" s="42" t="str">
        <f>IF(P19="","",T19*M19*LOOKUP(RIGHT($D$2,3),定数!$A$6:$A$13,定数!$B$6:$B$13))</f>
        <v/>
      </c>
      <c r="S19" s="42"/>
      <c r="T19" s="43" t="str">
        <f t="shared" si="4"/>
        <v/>
      </c>
      <c r="U19" s="43"/>
      <c r="V19" s="16" t="str">
        <f t="shared" si="1"/>
        <v/>
      </c>
      <c r="W19" t="str">
        <f t="shared" si="2"/>
        <v/>
      </c>
      <c r="X19" s="29">
        <f t="shared" si="5"/>
        <v>141586.37688530498</v>
      </c>
      <c r="Y19" s="30">
        <f t="shared" si="6"/>
        <v>0</v>
      </c>
    </row>
    <row r="20" spans="2:25" ht="15">
      <c r="B20" s="37">
        <v>12</v>
      </c>
      <c r="C20" s="38" t="str">
        <f t="shared" si="0"/>
        <v/>
      </c>
      <c r="D20" s="38"/>
      <c r="E20" s="37"/>
      <c r="F20" s="5"/>
      <c r="G20" s="37"/>
      <c r="H20" s="39"/>
      <c r="I20" s="39"/>
      <c r="J20" s="37"/>
      <c r="K20" s="40" t="str">
        <f t="shared" si="3"/>
        <v/>
      </c>
      <c r="L20" s="41"/>
      <c r="M20" s="4" t="str">
        <f>IF(J20="","",(K20/J20)/LOOKUP(RIGHT($D$2,3),定数!$A$6:$A$13,定数!$B$6:$B$13))</f>
        <v/>
      </c>
      <c r="N20" s="37"/>
      <c r="O20" s="5"/>
      <c r="P20" s="39"/>
      <c r="Q20" s="39"/>
      <c r="R20" s="42" t="str">
        <f>IF(P20="","",T20*M20*LOOKUP(RIGHT($D$2,3),定数!$A$6:$A$13,定数!$B$6:$B$13))</f>
        <v/>
      </c>
      <c r="S20" s="42"/>
      <c r="T20" s="43" t="str">
        <f t="shared" si="4"/>
        <v/>
      </c>
      <c r="U20" s="43"/>
      <c r="V20" s="16" t="str">
        <f t="shared" si="1"/>
        <v/>
      </c>
      <c r="W20" t="str">
        <f t="shared" si="2"/>
        <v/>
      </c>
      <c r="X20" s="29" t="str">
        <f t="shared" si="5"/>
        <v/>
      </c>
      <c r="Y20" s="30" t="str">
        <f t="shared" si="6"/>
        <v/>
      </c>
    </row>
    <row r="21" spans="2:25" ht="15">
      <c r="B21" s="37">
        <v>13</v>
      </c>
      <c r="C21" s="38" t="str">
        <f t="shared" si="0"/>
        <v/>
      </c>
      <c r="D21" s="38"/>
      <c r="E21" s="37"/>
      <c r="F21" s="5"/>
      <c r="G21" s="37"/>
      <c r="H21" s="39"/>
      <c r="I21" s="39"/>
      <c r="J21" s="37"/>
      <c r="K21" s="40" t="str">
        <f t="shared" si="3"/>
        <v/>
      </c>
      <c r="L21" s="41"/>
      <c r="M21" s="4" t="str">
        <f>IF(J21="","",(K21/J21)/LOOKUP(RIGHT($D$2,3),定数!$A$6:$A$13,定数!$B$6:$B$13))</f>
        <v/>
      </c>
      <c r="N21" s="37"/>
      <c r="O21" s="5"/>
      <c r="P21" s="39"/>
      <c r="Q21" s="39"/>
      <c r="R21" s="42" t="str">
        <f>IF(P21="","",T21*M21*LOOKUP(RIGHT($D$2,3),定数!$A$6:$A$13,定数!$B$6:$B$13))</f>
        <v/>
      </c>
      <c r="S21" s="42"/>
      <c r="T21" s="43" t="str">
        <f t="shared" si="4"/>
        <v/>
      </c>
      <c r="U21" s="43"/>
      <c r="V21" s="16" t="str">
        <f t="shared" si="1"/>
        <v/>
      </c>
      <c r="W21" t="str">
        <f t="shared" si="2"/>
        <v/>
      </c>
      <c r="X21" s="29" t="str">
        <f t="shared" si="5"/>
        <v/>
      </c>
      <c r="Y21" s="30" t="str">
        <f t="shared" si="6"/>
        <v/>
      </c>
    </row>
    <row r="22" spans="2:25" ht="15">
      <c r="B22" s="37">
        <v>14</v>
      </c>
      <c r="C22" s="38" t="str">
        <f t="shared" si="0"/>
        <v/>
      </c>
      <c r="D22" s="38"/>
      <c r="E22" s="37"/>
      <c r="F22" s="5"/>
      <c r="G22" s="37"/>
      <c r="H22" s="39"/>
      <c r="I22" s="39"/>
      <c r="J22" s="37"/>
      <c r="K22" s="40" t="str">
        <f t="shared" si="3"/>
        <v/>
      </c>
      <c r="L22" s="41"/>
      <c r="M22" s="4" t="str">
        <f>IF(J22="","",(K22/J22)/LOOKUP(RIGHT($D$2,3),定数!$A$6:$A$13,定数!$B$6:$B$13))</f>
        <v/>
      </c>
      <c r="N22" s="37"/>
      <c r="O22" s="5"/>
      <c r="P22" s="39"/>
      <c r="Q22" s="39"/>
      <c r="R22" s="42" t="str">
        <f>IF(P22="","",T22*M22*LOOKUP(RIGHT($D$2,3),定数!$A$6:$A$13,定数!$B$6:$B$13))</f>
        <v/>
      </c>
      <c r="S22" s="42"/>
      <c r="T22" s="43" t="str">
        <f t="shared" si="4"/>
        <v/>
      </c>
      <c r="U22" s="43"/>
      <c r="V22" s="16" t="str">
        <f t="shared" si="1"/>
        <v/>
      </c>
      <c r="W22" t="str">
        <f t="shared" si="2"/>
        <v/>
      </c>
      <c r="X22" s="29" t="str">
        <f t="shared" si="5"/>
        <v/>
      </c>
      <c r="Y22" s="30" t="str">
        <f t="shared" si="6"/>
        <v/>
      </c>
    </row>
    <row r="23" spans="2:25" ht="15">
      <c r="B23" s="37">
        <v>15</v>
      </c>
      <c r="C23" s="38" t="str">
        <f t="shared" si="0"/>
        <v/>
      </c>
      <c r="D23" s="38"/>
      <c r="E23" s="37"/>
      <c r="F23" s="5"/>
      <c r="G23" s="37"/>
      <c r="H23" s="39"/>
      <c r="I23" s="39"/>
      <c r="J23" s="37"/>
      <c r="K23" s="40" t="str">
        <f t="shared" si="3"/>
        <v/>
      </c>
      <c r="L23" s="41"/>
      <c r="M23" s="4" t="str">
        <f>IF(J23="","",(K23/J23)/LOOKUP(RIGHT($D$2,3),定数!$A$6:$A$13,定数!$B$6:$B$13))</f>
        <v/>
      </c>
      <c r="N23" s="37"/>
      <c r="O23" s="5"/>
      <c r="P23" s="39"/>
      <c r="Q23" s="39"/>
      <c r="R23" s="42" t="str">
        <f>IF(P23="","",T23*M23*LOOKUP(RIGHT($D$2,3),定数!$A$6:$A$13,定数!$B$6:$B$13))</f>
        <v/>
      </c>
      <c r="S23" s="42"/>
      <c r="T23" s="43" t="str">
        <f t="shared" si="4"/>
        <v/>
      </c>
      <c r="U23" s="43"/>
      <c r="V23" t="str">
        <f t="shared" ref="V23:W74" si="7">IF(S23&lt;&gt;"",IF(S23&lt;0,1+V22,0),"")</f>
        <v/>
      </c>
      <c r="W23" t="str">
        <f t="shared" si="2"/>
        <v/>
      </c>
      <c r="X23" s="29" t="str">
        <f t="shared" si="5"/>
        <v/>
      </c>
      <c r="Y23" s="30" t="str">
        <f t="shared" si="6"/>
        <v/>
      </c>
    </row>
    <row r="24" spans="2:25" ht="15">
      <c r="B24" s="37">
        <v>16</v>
      </c>
      <c r="C24" s="38" t="str">
        <f t="shared" si="0"/>
        <v/>
      </c>
      <c r="D24" s="38"/>
      <c r="E24" s="37"/>
      <c r="F24" s="5"/>
      <c r="G24" s="37"/>
      <c r="H24" s="39"/>
      <c r="I24" s="39"/>
      <c r="J24" s="37"/>
      <c r="K24" s="40" t="str">
        <f t="shared" si="3"/>
        <v/>
      </c>
      <c r="L24" s="41"/>
      <c r="M24" s="4" t="str">
        <f>IF(J24="","",(K24/J24)/LOOKUP(RIGHT($D$2,3),定数!$A$6:$A$13,定数!$B$6:$B$13))</f>
        <v/>
      </c>
      <c r="N24" s="37"/>
      <c r="O24" s="5"/>
      <c r="P24" s="39"/>
      <c r="Q24" s="39"/>
      <c r="R24" s="42" t="str">
        <f>IF(P24="","",T24*M24*LOOKUP(RIGHT($D$2,3),定数!$A$6:$A$13,定数!$B$6:$B$13))</f>
        <v/>
      </c>
      <c r="S24" s="42"/>
      <c r="T24" s="43" t="str">
        <f t="shared" si="4"/>
        <v/>
      </c>
      <c r="U24" s="43"/>
      <c r="V24" t="str">
        <f t="shared" si="7"/>
        <v/>
      </c>
      <c r="W24" t="str">
        <f t="shared" si="2"/>
        <v/>
      </c>
      <c r="X24" s="29" t="str">
        <f t="shared" si="5"/>
        <v/>
      </c>
      <c r="Y24" s="30" t="str">
        <f t="shared" si="6"/>
        <v/>
      </c>
    </row>
    <row r="25" spans="2:25" ht="15">
      <c r="B25" s="37">
        <v>17</v>
      </c>
      <c r="C25" s="38" t="str">
        <f t="shared" si="0"/>
        <v/>
      </c>
      <c r="D25" s="38"/>
      <c r="E25" s="37"/>
      <c r="F25" s="5"/>
      <c r="G25" s="37"/>
      <c r="H25" s="39"/>
      <c r="I25" s="39"/>
      <c r="J25" s="37"/>
      <c r="K25" s="40" t="str">
        <f t="shared" si="3"/>
        <v/>
      </c>
      <c r="L25" s="41"/>
      <c r="M25" s="4" t="str">
        <f>IF(J25="","",(K25/J25)/LOOKUP(RIGHT($D$2,3),定数!$A$6:$A$13,定数!$B$6:$B$13))</f>
        <v/>
      </c>
      <c r="N25" s="37"/>
      <c r="O25" s="5"/>
      <c r="P25" s="39"/>
      <c r="Q25" s="39"/>
      <c r="R25" s="42" t="str">
        <f>IF(P25="","",T25*M25*LOOKUP(RIGHT($D$2,3),定数!$A$6:$A$13,定数!$B$6:$B$13))</f>
        <v/>
      </c>
      <c r="S25" s="42"/>
      <c r="T25" s="43" t="str">
        <f t="shared" si="4"/>
        <v/>
      </c>
      <c r="U25" s="43"/>
      <c r="V25" t="str">
        <f t="shared" si="7"/>
        <v/>
      </c>
      <c r="W25" t="str">
        <f t="shared" si="2"/>
        <v/>
      </c>
      <c r="X25" s="29" t="str">
        <f t="shared" si="5"/>
        <v/>
      </c>
      <c r="Y25" s="30" t="str">
        <f t="shared" si="6"/>
        <v/>
      </c>
    </row>
    <row r="26" spans="2:25" ht="15">
      <c r="B26" s="37">
        <v>18</v>
      </c>
      <c r="C26" s="38" t="str">
        <f t="shared" si="0"/>
        <v/>
      </c>
      <c r="D26" s="38"/>
      <c r="E26" s="37"/>
      <c r="F26" s="5"/>
      <c r="G26" s="37"/>
      <c r="H26" s="39"/>
      <c r="I26" s="39"/>
      <c r="J26" s="37"/>
      <c r="K26" s="40" t="str">
        <f t="shared" si="3"/>
        <v/>
      </c>
      <c r="L26" s="41"/>
      <c r="M26" s="4" t="str">
        <f>IF(J26="","",(K26/J26)/LOOKUP(RIGHT($D$2,3),定数!$A$6:$A$13,定数!$B$6:$B$13))</f>
        <v/>
      </c>
      <c r="N26" s="37"/>
      <c r="O26" s="5"/>
      <c r="P26" s="39"/>
      <c r="Q26" s="39"/>
      <c r="R26" s="42" t="str">
        <f>IF(P26="","",T26*M26*LOOKUP(RIGHT($D$2,3),定数!$A$6:$A$13,定数!$B$6:$B$13))</f>
        <v/>
      </c>
      <c r="S26" s="42"/>
      <c r="T26" s="43" t="str">
        <f t="shared" si="4"/>
        <v/>
      </c>
      <c r="U26" s="43"/>
      <c r="V26" t="str">
        <f t="shared" si="7"/>
        <v/>
      </c>
      <c r="W26" t="str">
        <f t="shared" si="2"/>
        <v/>
      </c>
      <c r="X26" s="29" t="str">
        <f t="shared" si="5"/>
        <v/>
      </c>
      <c r="Y26" s="30" t="str">
        <f t="shared" si="6"/>
        <v/>
      </c>
    </row>
    <row r="27" spans="2:25" ht="15">
      <c r="B27" s="37">
        <v>19</v>
      </c>
      <c r="C27" s="38" t="str">
        <f t="shared" si="0"/>
        <v/>
      </c>
      <c r="D27" s="38"/>
      <c r="E27" s="37"/>
      <c r="F27" s="5"/>
      <c r="G27" s="37"/>
      <c r="H27" s="39"/>
      <c r="I27" s="39"/>
      <c r="J27" s="37"/>
      <c r="K27" s="40" t="str">
        <f t="shared" si="3"/>
        <v/>
      </c>
      <c r="L27" s="41"/>
      <c r="M27" s="4" t="str">
        <f>IF(J27="","",(K27/J27)/LOOKUP(RIGHT($D$2,3),定数!$A$6:$A$13,定数!$B$6:$B$13))</f>
        <v/>
      </c>
      <c r="N27" s="37"/>
      <c r="O27" s="5"/>
      <c r="P27" s="39"/>
      <c r="Q27" s="39"/>
      <c r="R27" s="42" t="str">
        <f>IF(P27="","",T27*M27*LOOKUP(RIGHT($D$2,3),定数!$A$6:$A$13,定数!$B$6:$B$13))</f>
        <v/>
      </c>
      <c r="S27" s="42"/>
      <c r="T27" s="43" t="str">
        <f t="shared" si="4"/>
        <v/>
      </c>
      <c r="U27" s="43"/>
      <c r="V27" t="str">
        <f t="shared" si="7"/>
        <v/>
      </c>
      <c r="W27" t="str">
        <f t="shared" si="2"/>
        <v/>
      </c>
      <c r="X27" s="29" t="str">
        <f t="shared" si="5"/>
        <v/>
      </c>
      <c r="Y27" s="30" t="str">
        <f t="shared" si="6"/>
        <v/>
      </c>
    </row>
    <row r="28" spans="2:25" ht="15">
      <c r="B28" s="37">
        <v>20</v>
      </c>
      <c r="C28" s="38" t="str">
        <f t="shared" si="0"/>
        <v/>
      </c>
      <c r="D28" s="38"/>
      <c r="E28" s="37"/>
      <c r="F28" s="5"/>
      <c r="G28" s="37"/>
      <c r="H28" s="39"/>
      <c r="I28" s="39"/>
      <c r="J28" s="37"/>
      <c r="K28" s="40" t="str">
        <f t="shared" si="3"/>
        <v/>
      </c>
      <c r="L28" s="41"/>
      <c r="M28" s="4" t="str">
        <f>IF(J28="","",(K28/J28)/LOOKUP(RIGHT($D$2,3),定数!$A$6:$A$13,定数!$B$6:$B$13))</f>
        <v/>
      </c>
      <c r="N28" s="37"/>
      <c r="O28" s="5"/>
      <c r="P28" s="39"/>
      <c r="Q28" s="39"/>
      <c r="R28" s="42" t="str">
        <f>IF(P28="","",T28*M28*LOOKUP(RIGHT($D$2,3),定数!$A$6:$A$13,定数!$B$6:$B$13))</f>
        <v/>
      </c>
      <c r="S28" s="42"/>
      <c r="T28" s="43" t="str">
        <f t="shared" si="4"/>
        <v/>
      </c>
      <c r="U28" s="43"/>
      <c r="V28" t="str">
        <f t="shared" si="7"/>
        <v/>
      </c>
      <c r="W28" t="str">
        <f t="shared" si="2"/>
        <v/>
      </c>
      <c r="X28" s="29" t="str">
        <f t="shared" si="5"/>
        <v/>
      </c>
      <c r="Y28" s="30" t="str">
        <f t="shared" si="6"/>
        <v/>
      </c>
    </row>
    <row r="29" spans="2:25" ht="15">
      <c r="B29" s="37">
        <v>21</v>
      </c>
      <c r="C29" s="38" t="str">
        <f t="shared" si="0"/>
        <v/>
      </c>
      <c r="D29" s="38"/>
      <c r="E29" s="37"/>
      <c r="F29" s="5"/>
      <c r="G29" s="37"/>
      <c r="H29" s="39"/>
      <c r="I29" s="39"/>
      <c r="J29" s="37"/>
      <c r="K29" s="40" t="str">
        <f t="shared" si="3"/>
        <v/>
      </c>
      <c r="L29" s="41"/>
      <c r="M29" s="4" t="str">
        <f>IF(J29="","",(K29/J29)/LOOKUP(RIGHT($D$2,3),定数!$A$6:$A$13,定数!$B$6:$B$13))</f>
        <v/>
      </c>
      <c r="N29" s="37"/>
      <c r="O29" s="5"/>
      <c r="P29" s="39"/>
      <c r="Q29" s="39"/>
      <c r="R29" s="42" t="str">
        <f>IF(P29="","",T29*M29*LOOKUP(RIGHT($D$2,3),定数!$A$6:$A$13,定数!$B$6:$B$13))</f>
        <v/>
      </c>
      <c r="S29" s="42"/>
      <c r="T29" s="43" t="str">
        <f t="shared" si="4"/>
        <v/>
      </c>
      <c r="U29" s="43"/>
      <c r="V29" t="str">
        <f t="shared" si="7"/>
        <v/>
      </c>
      <c r="W29" t="str">
        <f t="shared" si="2"/>
        <v/>
      </c>
      <c r="X29" s="29" t="str">
        <f t="shared" si="5"/>
        <v/>
      </c>
      <c r="Y29" s="30" t="str">
        <f t="shared" si="6"/>
        <v/>
      </c>
    </row>
    <row r="30" spans="2:25" ht="15">
      <c r="B30" s="37">
        <v>22</v>
      </c>
      <c r="C30" s="38" t="str">
        <f t="shared" si="0"/>
        <v/>
      </c>
      <c r="D30" s="38"/>
      <c r="E30" s="37"/>
      <c r="F30" s="5"/>
      <c r="G30" s="37"/>
      <c r="H30" s="39"/>
      <c r="I30" s="39"/>
      <c r="J30" s="37"/>
      <c r="K30" s="40" t="str">
        <f t="shared" si="3"/>
        <v/>
      </c>
      <c r="L30" s="41"/>
      <c r="M30" s="4" t="str">
        <f>IF(J30="","",(K30/J30)/LOOKUP(RIGHT($D$2,3),定数!$A$6:$A$13,定数!$B$6:$B$13))</f>
        <v/>
      </c>
      <c r="N30" s="37"/>
      <c r="O30" s="5"/>
      <c r="P30" s="39"/>
      <c r="Q30" s="39"/>
      <c r="R30" s="42" t="str">
        <f>IF(P30="","",T30*M30*LOOKUP(RIGHT($D$2,3),定数!$A$6:$A$13,定数!$B$6:$B$13))</f>
        <v/>
      </c>
      <c r="S30" s="42"/>
      <c r="T30" s="43" t="str">
        <f t="shared" si="4"/>
        <v/>
      </c>
      <c r="U30" s="43"/>
      <c r="V30" t="str">
        <f t="shared" si="7"/>
        <v/>
      </c>
      <c r="W30" t="str">
        <f t="shared" si="2"/>
        <v/>
      </c>
      <c r="X30" s="29" t="str">
        <f t="shared" si="5"/>
        <v/>
      </c>
      <c r="Y30" s="30" t="str">
        <f t="shared" si="6"/>
        <v/>
      </c>
    </row>
    <row r="31" spans="2:25" ht="15">
      <c r="B31" s="37">
        <v>23</v>
      </c>
      <c r="C31" s="38" t="str">
        <f t="shared" si="0"/>
        <v/>
      </c>
      <c r="D31" s="38"/>
      <c r="E31" s="37"/>
      <c r="F31" s="5"/>
      <c r="G31" s="37"/>
      <c r="H31" s="39"/>
      <c r="I31" s="39"/>
      <c r="J31" s="37"/>
      <c r="K31" s="40" t="str">
        <f t="shared" si="3"/>
        <v/>
      </c>
      <c r="L31" s="41"/>
      <c r="M31" s="4" t="str">
        <f>IF(J31="","",(K31/J31)/LOOKUP(RIGHT($D$2,3),定数!$A$6:$A$13,定数!$B$6:$B$13))</f>
        <v/>
      </c>
      <c r="N31" s="37"/>
      <c r="O31" s="5"/>
      <c r="P31" s="39"/>
      <c r="Q31" s="39"/>
      <c r="R31" s="42" t="str">
        <f>IF(P31="","",T31*M31*LOOKUP(RIGHT($D$2,3),定数!$A$6:$A$13,定数!$B$6:$B$13))</f>
        <v/>
      </c>
      <c r="S31" s="42"/>
      <c r="T31" s="43" t="str">
        <f t="shared" si="4"/>
        <v/>
      </c>
      <c r="U31" s="43"/>
      <c r="V31" t="str">
        <f t="shared" si="7"/>
        <v/>
      </c>
      <c r="W31" t="str">
        <f t="shared" si="2"/>
        <v/>
      </c>
      <c r="X31" s="29" t="str">
        <f t="shared" si="5"/>
        <v/>
      </c>
      <c r="Y31" s="30" t="str">
        <f t="shared" si="6"/>
        <v/>
      </c>
    </row>
    <row r="32" spans="2:25" ht="15">
      <c r="B32" s="37">
        <v>24</v>
      </c>
      <c r="C32" s="38" t="str">
        <f t="shared" si="0"/>
        <v/>
      </c>
      <c r="D32" s="38"/>
      <c r="E32" s="37"/>
      <c r="F32" s="5"/>
      <c r="G32" s="37"/>
      <c r="H32" s="39"/>
      <c r="I32" s="39"/>
      <c r="J32" s="37"/>
      <c r="K32" s="40" t="str">
        <f t="shared" si="3"/>
        <v/>
      </c>
      <c r="L32" s="41"/>
      <c r="M32" s="4" t="str">
        <f>IF(J32="","",(K32/J32)/LOOKUP(RIGHT($D$2,3),定数!$A$6:$A$13,定数!$B$6:$B$13))</f>
        <v/>
      </c>
      <c r="N32" s="37"/>
      <c r="O32" s="5"/>
      <c r="P32" s="39"/>
      <c r="Q32" s="39"/>
      <c r="R32" s="42" t="str">
        <f>IF(P32="","",T32*M32*LOOKUP(RIGHT($D$2,3),定数!$A$6:$A$13,定数!$B$6:$B$13))</f>
        <v/>
      </c>
      <c r="S32" s="42"/>
      <c r="T32" s="43" t="str">
        <f t="shared" si="4"/>
        <v/>
      </c>
      <c r="U32" s="43"/>
      <c r="V32" t="str">
        <f t="shared" si="7"/>
        <v/>
      </c>
      <c r="W32" t="str">
        <f t="shared" si="2"/>
        <v/>
      </c>
      <c r="X32" s="29" t="str">
        <f t="shared" si="5"/>
        <v/>
      </c>
      <c r="Y32" s="30" t="str">
        <f t="shared" si="6"/>
        <v/>
      </c>
    </row>
    <row r="33" spans="2:25" ht="15">
      <c r="B33" s="37">
        <v>25</v>
      </c>
      <c r="C33" s="38" t="str">
        <f t="shared" si="0"/>
        <v/>
      </c>
      <c r="D33" s="38"/>
      <c r="E33" s="37"/>
      <c r="F33" s="5"/>
      <c r="G33" s="37"/>
      <c r="H33" s="39"/>
      <c r="I33" s="39"/>
      <c r="J33" s="37"/>
      <c r="K33" s="40" t="str">
        <f t="shared" si="3"/>
        <v/>
      </c>
      <c r="L33" s="41"/>
      <c r="M33" s="4" t="str">
        <f>IF(J33="","",(K33/J33)/LOOKUP(RIGHT($D$2,3),定数!$A$6:$A$13,定数!$B$6:$B$13))</f>
        <v/>
      </c>
      <c r="N33" s="37"/>
      <c r="O33" s="5"/>
      <c r="P33" s="39"/>
      <c r="Q33" s="39"/>
      <c r="R33" s="42" t="str">
        <f>IF(P33="","",T33*M33*LOOKUP(RIGHT($D$2,3),定数!$A$6:$A$13,定数!$B$6:$B$13))</f>
        <v/>
      </c>
      <c r="S33" s="42"/>
      <c r="T33" s="43" t="str">
        <f t="shared" si="4"/>
        <v/>
      </c>
      <c r="U33" s="43"/>
      <c r="V33" t="str">
        <f t="shared" si="7"/>
        <v/>
      </c>
      <c r="W33" t="str">
        <f t="shared" si="2"/>
        <v/>
      </c>
      <c r="X33" s="29" t="str">
        <f t="shared" si="5"/>
        <v/>
      </c>
      <c r="Y33" s="30" t="str">
        <f t="shared" si="6"/>
        <v/>
      </c>
    </row>
    <row r="34" spans="2:25" ht="15">
      <c r="B34" s="37">
        <v>26</v>
      </c>
      <c r="C34" s="38" t="str">
        <f t="shared" si="0"/>
        <v/>
      </c>
      <c r="D34" s="38"/>
      <c r="E34" s="37"/>
      <c r="F34" s="5"/>
      <c r="G34" s="37"/>
      <c r="H34" s="39"/>
      <c r="I34" s="39"/>
      <c r="J34" s="37"/>
      <c r="K34" s="40" t="str">
        <f t="shared" si="3"/>
        <v/>
      </c>
      <c r="L34" s="41"/>
      <c r="M34" s="4" t="str">
        <f>IF(J34="","",(K34/J34)/LOOKUP(RIGHT($D$2,3),定数!$A$6:$A$13,定数!$B$6:$B$13))</f>
        <v/>
      </c>
      <c r="N34" s="37"/>
      <c r="O34" s="5"/>
      <c r="P34" s="39"/>
      <c r="Q34" s="39"/>
      <c r="R34" s="42" t="str">
        <f>IF(P34="","",T34*M34*LOOKUP(RIGHT($D$2,3),定数!$A$6:$A$13,定数!$B$6:$B$13))</f>
        <v/>
      </c>
      <c r="S34" s="42"/>
      <c r="T34" s="43" t="str">
        <f t="shared" si="4"/>
        <v/>
      </c>
      <c r="U34" s="43"/>
      <c r="V34" t="str">
        <f t="shared" si="7"/>
        <v/>
      </c>
      <c r="W34" t="str">
        <f t="shared" si="2"/>
        <v/>
      </c>
      <c r="X34" s="29" t="str">
        <f t="shared" si="5"/>
        <v/>
      </c>
      <c r="Y34" s="30" t="str">
        <f t="shared" si="6"/>
        <v/>
      </c>
    </row>
    <row r="35" spans="2:25" ht="15">
      <c r="B35" s="37">
        <v>27</v>
      </c>
      <c r="C35" s="38" t="str">
        <f t="shared" si="0"/>
        <v/>
      </c>
      <c r="D35" s="38"/>
      <c r="E35" s="37"/>
      <c r="F35" s="5"/>
      <c r="G35" s="37"/>
      <c r="H35" s="39"/>
      <c r="I35" s="39"/>
      <c r="J35" s="37"/>
      <c r="K35" s="40" t="str">
        <f t="shared" si="3"/>
        <v/>
      </c>
      <c r="L35" s="41"/>
      <c r="M35" s="4" t="str">
        <f>IF(J35="","",(K35/J35)/LOOKUP(RIGHT($D$2,3),定数!$A$6:$A$13,定数!$B$6:$B$13))</f>
        <v/>
      </c>
      <c r="N35" s="37"/>
      <c r="O35" s="5"/>
      <c r="P35" s="39"/>
      <c r="Q35" s="39"/>
      <c r="R35" s="42" t="str">
        <f>IF(P35="","",T35*M35*LOOKUP(RIGHT($D$2,3),定数!$A$6:$A$13,定数!$B$6:$B$13))</f>
        <v/>
      </c>
      <c r="S35" s="42"/>
      <c r="T35" s="43" t="str">
        <f t="shared" si="4"/>
        <v/>
      </c>
      <c r="U35" s="43"/>
      <c r="V35" t="str">
        <f t="shared" si="7"/>
        <v/>
      </c>
      <c r="W35" t="str">
        <f t="shared" si="2"/>
        <v/>
      </c>
      <c r="X35" s="29" t="str">
        <f t="shared" si="5"/>
        <v/>
      </c>
      <c r="Y35" s="30" t="str">
        <f t="shared" si="6"/>
        <v/>
      </c>
    </row>
    <row r="36" spans="2:25" ht="15">
      <c r="B36" s="37">
        <v>28</v>
      </c>
      <c r="C36" s="38" t="str">
        <f t="shared" si="0"/>
        <v/>
      </c>
      <c r="D36" s="38"/>
      <c r="E36" s="37"/>
      <c r="F36" s="5"/>
      <c r="G36" s="37"/>
      <c r="H36" s="39"/>
      <c r="I36" s="39"/>
      <c r="J36" s="37"/>
      <c r="K36" s="40" t="str">
        <f t="shared" si="3"/>
        <v/>
      </c>
      <c r="L36" s="41"/>
      <c r="M36" s="4" t="str">
        <f>IF(J36="","",(K36/J36)/LOOKUP(RIGHT($D$2,3),定数!$A$6:$A$13,定数!$B$6:$B$13))</f>
        <v/>
      </c>
      <c r="N36" s="37"/>
      <c r="O36" s="5"/>
      <c r="P36" s="39"/>
      <c r="Q36" s="39"/>
      <c r="R36" s="42" t="str">
        <f>IF(P36="","",T36*M36*LOOKUP(RIGHT($D$2,3),定数!$A$6:$A$13,定数!$B$6:$B$13))</f>
        <v/>
      </c>
      <c r="S36" s="42"/>
      <c r="T36" s="43" t="str">
        <f t="shared" si="4"/>
        <v/>
      </c>
      <c r="U36" s="43"/>
      <c r="V36" t="str">
        <f t="shared" si="7"/>
        <v/>
      </c>
      <c r="W36" t="str">
        <f t="shared" si="2"/>
        <v/>
      </c>
      <c r="X36" s="29" t="str">
        <f t="shared" si="5"/>
        <v/>
      </c>
      <c r="Y36" s="30" t="str">
        <f t="shared" si="6"/>
        <v/>
      </c>
    </row>
    <row r="37" spans="2:25" ht="15">
      <c r="B37" s="37">
        <v>29</v>
      </c>
      <c r="C37" s="38" t="str">
        <f t="shared" si="0"/>
        <v/>
      </c>
      <c r="D37" s="38"/>
      <c r="E37" s="37"/>
      <c r="F37" s="5"/>
      <c r="G37" s="37"/>
      <c r="H37" s="39"/>
      <c r="I37" s="39"/>
      <c r="J37" s="37"/>
      <c r="K37" s="40" t="str">
        <f t="shared" si="3"/>
        <v/>
      </c>
      <c r="L37" s="41"/>
      <c r="M37" s="4" t="str">
        <f>IF(J37="","",(K37/J37)/LOOKUP(RIGHT($D$2,3),定数!$A$6:$A$13,定数!$B$6:$B$13))</f>
        <v/>
      </c>
      <c r="N37" s="37"/>
      <c r="O37" s="5"/>
      <c r="P37" s="39"/>
      <c r="Q37" s="39"/>
      <c r="R37" s="42" t="str">
        <f>IF(P37="","",T37*M37*LOOKUP(RIGHT($D$2,3),定数!$A$6:$A$13,定数!$B$6:$B$13))</f>
        <v/>
      </c>
      <c r="S37" s="42"/>
      <c r="T37" s="43" t="str">
        <f t="shared" si="4"/>
        <v/>
      </c>
      <c r="U37" s="43"/>
      <c r="V37" t="str">
        <f t="shared" si="7"/>
        <v/>
      </c>
      <c r="W37" t="str">
        <f t="shared" si="2"/>
        <v/>
      </c>
      <c r="X37" s="29" t="str">
        <f t="shared" si="5"/>
        <v/>
      </c>
      <c r="Y37" s="30" t="str">
        <f t="shared" si="6"/>
        <v/>
      </c>
    </row>
    <row r="38" spans="2:25" ht="15">
      <c r="B38" s="37">
        <v>30</v>
      </c>
      <c r="C38" s="38" t="str">
        <f t="shared" si="0"/>
        <v/>
      </c>
      <c r="D38" s="38"/>
      <c r="E38" s="37"/>
      <c r="F38" s="5"/>
      <c r="G38" s="37"/>
      <c r="H38" s="39"/>
      <c r="I38" s="39"/>
      <c r="J38" s="37"/>
      <c r="K38" s="40" t="str">
        <f t="shared" si="3"/>
        <v/>
      </c>
      <c r="L38" s="41"/>
      <c r="M38" s="4" t="str">
        <f>IF(J38="","",(K38/J38)/LOOKUP(RIGHT($D$2,3),定数!$A$6:$A$13,定数!$B$6:$B$13))</f>
        <v/>
      </c>
      <c r="N38" s="37"/>
      <c r="O38" s="5"/>
      <c r="P38" s="39"/>
      <c r="Q38" s="39"/>
      <c r="R38" s="42" t="str">
        <f>IF(P38="","",T38*M38*LOOKUP(RIGHT($D$2,3),定数!$A$6:$A$13,定数!$B$6:$B$13))</f>
        <v/>
      </c>
      <c r="S38" s="42"/>
      <c r="T38" s="43" t="str">
        <f t="shared" si="4"/>
        <v/>
      </c>
      <c r="U38" s="43"/>
      <c r="V38" t="str">
        <f t="shared" si="7"/>
        <v/>
      </c>
      <c r="W38" t="str">
        <f t="shared" si="2"/>
        <v/>
      </c>
      <c r="X38" s="29" t="str">
        <f t="shared" si="5"/>
        <v/>
      </c>
      <c r="Y38" s="30" t="str">
        <f t="shared" si="6"/>
        <v/>
      </c>
    </row>
    <row r="39" spans="2:25" ht="15">
      <c r="B39" s="37">
        <v>31</v>
      </c>
      <c r="C39" s="38" t="str">
        <f t="shared" si="0"/>
        <v/>
      </c>
      <c r="D39" s="38"/>
      <c r="E39" s="37"/>
      <c r="F39" s="5"/>
      <c r="G39" s="37"/>
      <c r="H39" s="39"/>
      <c r="I39" s="39"/>
      <c r="J39" s="37"/>
      <c r="K39" s="40" t="str">
        <f t="shared" si="3"/>
        <v/>
      </c>
      <c r="L39" s="41"/>
      <c r="M39" s="4" t="str">
        <f>IF(J39="","",(K39/J39)/LOOKUP(RIGHT($D$2,3),定数!$A$6:$A$13,定数!$B$6:$B$13))</f>
        <v/>
      </c>
      <c r="N39" s="37"/>
      <c r="O39" s="5"/>
      <c r="P39" s="39"/>
      <c r="Q39" s="39"/>
      <c r="R39" s="42" t="str">
        <f>IF(P39="","",T39*M39*LOOKUP(RIGHT($D$2,3),定数!$A$6:$A$13,定数!$B$6:$B$13))</f>
        <v/>
      </c>
      <c r="S39" s="42"/>
      <c r="T39" s="43" t="str">
        <f t="shared" si="4"/>
        <v/>
      </c>
      <c r="U39" s="43"/>
      <c r="V39" t="str">
        <f t="shared" si="7"/>
        <v/>
      </c>
      <c r="W39" t="str">
        <f t="shared" si="2"/>
        <v/>
      </c>
      <c r="X39" s="29" t="str">
        <f t="shared" si="5"/>
        <v/>
      </c>
      <c r="Y39" s="30" t="str">
        <f t="shared" si="6"/>
        <v/>
      </c>
    </row>
    <row r="40" spans="2:25" ht="15">
      <c r="B40" s="37">
        <v>32</v>
      </c>
      <c r="C40" s="38" t="str">
        <f t="shared" si="0"/>
        <v/>
      </c>
      <c r="D40" s="38"/>
      <c r="E40" s="37"/>
      <c r="F40" s="5"/>
      <c r="G40" s="37"/>
      <c r="H40" s="39"/>
      <c r="I40" s="39"/>
      <c r="J40" s="37"/>
      <c r="K40" s="40" t="str">
        <f t="shared" si="3"/>
        <v/>
      </c>
      <c r="L40" s="41"/>
      <c r="M40" s="4" t="str">
        <f>IF(J40="","",(K40/J40)/LOOKUP(RIGHT($D$2,3),定数!$A$6:$A$13,定数!$B$6:$B$13))</f>
        <v/>
      </c>
      <c r="N40" s="37"/>
      <c r="O40" s="5"/>
      <c r="P40" s="39"/>
      <c r="Q40" s="39"/>
      <c r="R40" s="42" t="str">
        <f>IF(P40="","",T40*M40*LOOKUP(RIGHT($D$2,3),定数!$A$6:$A$13,定数!$B$6:$B$13))</f>
        <v/>
      </c>
      <c r="S40" s="42"/>
      <c r="T40" s="43" t="str">
        <f t="shared" si="4"/>
        <v/>
      </c>
      <c r="U40" s="43"/>
      <c r="V40" t="str">
        <f t="shared" si="7"/>
        <v/>
      </c>
      <c r="W40" t="str">
        <f t="shared" si="2"/>
        <v/>
      </c>
      <c r="X40" s="29" t="str">
        <f t="shared" si="5"/>
        <v/>
      </c>
      <c r="Y40" s="30" t="str">
        <f t="shared" si="6"/>
        <v/>
      </c>
    </row>
    <row r="41" spans="2:25" ht="15">
      <c r="B41" s="37">
        <v>33</v>
      </c>
      <c r="C41" s="38" t="str">
        <f t="shared" si="0"/>
        <v/>
      </c>
      <c r="D41" s="38"/>
      <c r="E41" s="37"/>
      <c r="F41" s="5"/>
      <c r="G41" s="37"/>
      <c r="H41" s="39"/>
      <c r="I41" s="39"/>
      <c r="J41" s="37"/>
      <c r="K41" s="40" t="str">
        <f t="shared" si="3"/>
        <v/>
      </c>
      <c r="L41" s="41"/>
      <c r="M41" s="4" t="str">
        <f>IF(J41="","",(K41/J41)/LOOKUP(RIGHT($D$2,3),定数!$A$6:$A$13,定数!$B$6:$B$13))</f>
        <v/>
      </c>
      <c r="N41" s="37"/>
      <c r="O41" s="5"/>
      <c r="P41" s="39"/>
      <c r="Q41" s="39"/>
      <c r="R41" s="42" t="str">
        <f>IF(P41="","",T41*M41*LOOKUP(RIGHT($D$2,3),定数!$A$6:$A$13,定数!$B$6:$B$13))</f>
        <v/>
      </c>
      <c r="S41" s="42"/>
      <c r="T41" s="43" t="str">
        <f t="shared" si="4"/>
        <v/>
      </c>
      <c r="U41" s="43"/>
      <c r="V41" t="str">
        <f t="shared" si="7"/>
        <v/>
      </c>
      <c r="W41" t="str">
        <f t="shared" si="2"/>
        <v/>
      </c>
      <c r="X41" s="29" t="str">
        <f t="shared" si="5"/>
        <v/>
      </c>
      <c r="Y41" s="30" t="str">
        <f t="shared" si="6"/>
        <v/>
      </c>
    </row>
    <row r="42" spans="2:25" ht="15">
      <c r="B42" s="37">
        <v>34</v>
      </c>
      <c r="C42" s="38" t="str">
        <f t="shared" si="0"/>
        <v/>
      </c>
      <c r="D42" s="38"/>
      <c r="E42" s="37"/>
      <c r="F42" s="5"/>
      <c r="G42" s="37"/>
      <c r="H42" s="39"/>
      <c r="I42" s="39"/>
      <c r="J42" s="37"/>
      <c r="K42" s="40" t="str">
        <f t="shared" si="3"/>
        <v/>
      </c>
      <c r="L42" s="41"/>
      <c r="M42" s="4" t="str">
        <f>IF(J42="","",(K42/J42)/LOOKUP(RIGHT($D$2,3),定数!$A$6:$A$13,定数!$B$6:$B$13))</f>
        <v/>
      </c>
      <c r="N42" s="37"/>
      <c r="O42" s="5"/>
      <c r="P42" s="39"/>
      <c r="Q42" s="39"/>
      <c r="R42" s="42" t="str">
        <f>IF(P42="","",T42*M42*LOOKUP(RIGHT($D$2,3),定数!$A$6:$A$13,定数!$B$6:$B$13))</f>
        <v/>
      </c>
      <c r="S42" s="42"/>
      <c r="T42" s="43" t="str">
        <f t="shared" si="4"/>
        <v/>
      </c>
      <c r="U42" s="43"/>
      <c r="V42" t="str">
        <f t="shared" si="7"/>
        <v/>
      </c>
      <c r="W42" t="str">
        <f t="shared" si="2"/>
        <v/>
      </c>
      <c r="X42" s="29" t="str">
        <f t="shared" si="5"/>
        <v/>
      </c>
      <c r="Y42" s="30" t="str">
        <f t="shared" si="6"/>
        <v/>
      </c>
    </row>
    <row r="43" spans="2:25" ht="15">
      <c r="B43" s="37">
        <v>35</v>
      </c>
      <c r="C43" s="38" t="str">
        <f t="shared" si="0"/>
        <v/>
      </c>
      <c r="D43" s="38"/>
      <c r="E43" s="37"/>
      <c r="F43" s="5"/>
      <c r="G43" s="37"/>
      <c r="H43" s="39"/>
      <c r="I43" s="39"/>
      <c r="J43" s="37"/>
      <c r="K43" s="40" t="str">
        <f t="shared" si="3"/>
        <v/>
      </c>
      <c r="L43" s="41"/>
      <c r="M43" s="4" t="str">
        <f>IF(J43="","",(K43/J43)/LOOKUP(RIGHT($D$2,3),定数!$A$6:$A$13,定数!$B$6:$B$13))</f>
        <v/>
      </c>
      <c r="N43" s="37"/>
      <c r="O43" s="5"/>
      <c r="P43" s="39"/>
      <c r="Q43" s="39"/>
      <c r="R43" s="42" t="str">
        <f>IF(P43="","",T43*M43*LOOKUP(RIGHT($D$2,3),定数!$A$6:$A$13,定数!$B$6:$B$13))</f>
        <v/>
      </c>
      <c r="S43" s="42"/>
      <c r="T43" s="43" t="str">
        <f t="shared" si="4"/>
        <v/>
      </c>
      <c r="U43" s="43"/>
      <c r="V43" t="str">
        <f t="shared" si="7"/>
        <v/>
      </c>
      <c r="W43" t="str">
        <f t="shared" si="2"/>
        <v/>
      </c>
      <c r="X43" s="29" t="str">
        <f t="shared" si="5"/>
        <v/>
      </c>
      <c r="Y43" s="30" t="str">
        <f t="shared" si="6"/>
        <v/>
      </c>
    </row>
    <row r="44" spans="2:25" ht="15">
      <c r="B44" s="37">
        <v>36</v>
      </c>
      <c r="C44" s="38" t="str">
        <f t="shared" si="0"/>
        <v/>
      </c>
      <c r="D44" s="38"/>
      <c r="E44" s="37"/>
      <c r="F44" s="5"/>
      <c r="G44" s="37"/>
      <c r="H44" s="39"/>
      <c r="I44" s="39"/>
      <c r="J44" s="37"/>
      <c r="K44" s="40" t="str">
        <f t="shared" si="3"/>
        <v/>
      </c>
      <c r="L44" s="41"/>
      <c r="M44" s="4" t="str">
        <f>IF(J44="","",(K44/J44)/LOOKUP(RIGHT($D$2,3),定数!$A$6:$A$13,定数!$B$6:$B$13))</f>
        <v/>
      </c>
      <c r="N44" s="37"/>
      <c r="O44" s="5"/>
      <c r="P44" s="39"/>
      <c r="Q44" s="39"/>
      <c r="R44" s="42" t="str">
        <f>IF(P44="","",T44*M44*LOOKUP(RIGHT($D$2,3),定数!$A$6:$A$13,定数!$B$6:$B$13))</f>
        <v/>
      </c>
      <c r="S44" s="42"/>
      <c r="T44" s="43" t="str">
        <f t="shared" si="4"/>
        <v/>
      </c>
      <c r="U44" s="43"/>
      <c r="V44" t="str">
        <f t="shared" si="7"/>
        <v/>
      </c>
      <c r="W44" t="str">
        <f t="shared" si="2"/>
        <v/>
      </c>
      <c r="X44" s="29" t="str">
        <f t="shared" si="5"/>
        <v/>
      </c>
      <c r="Y44" s="30" t="str">
        <f t="shared" si="6"/>
        <v/>
      </c>
    </row>
    <row r="45" spans="2:25" ht="15">
      <c r="B45" s="37">
        <v>37</v>
      </c>
      <c r="C45" s="38" t="str">
        <f t="shared" si="0"/>
        <v/>
      </c>
      <c r="D45" s="38"/>
      <c r="E45" s="37"/>
      <c r="F45" s="5"/>
      <c r="G45" s="37"/>
      <c r="H45" s="39"/>
      <c r="I45" s="39"/>
      <c r="J45" s="37"/>
      <c r="K45" s="40" t="str">
        <f t="shared" si="3"/>
        <v/>
      </c>
      <c r="L45" s="41"/>
      <c r="M45" s="4" t="str">
        <f>IF(J45="","",(K45/J45)/LOOKUP(RIGHT($D$2,3),定数!$A$6:$A$13,定数!$B$6:$B$13))</f>
        <v/>
      </c>
      <c r="N45" s="37"/>
      <c r="O45" s="5"/>
      <c r="P45" s="39"/>
      <c r="Q45" s="39"/>
      <c r="R45" s="42" t="str">
        <f>IF(P45="","",T45*M45*LOOKUP(RIGHT($D$2,3),定数!$A$6:$A$13,定数!$B$6:$B$13))</f>
        <v/>
      </c>
      <c r="S45" s="42"/>
      <c r="T45" s="43" t="str">
        <f t="shared" si="4"/>
        <v/>
      </c>
      <c r="U45" s="43"/>
      <c r="V45" t="str">
        <f t="shared" si="7"/>
        <v/>
      </c>
      <c r="W45" t="str">
        <f t="shared" si="2"/>
        <v/>
      </c>
      <c r="X45" s="29" t="str">
        <f t="shared" si="5"/>
        <v/>
      </c>
      <c r="Y45" s="30" t="str">
        <f t="shared" si="6"/>
        <v/>
      </c>
    </row>
    <row r="46" spans="2:25" ht="15">
      <c r="B46" s="37">
        <v>38</v>
      </c>
      <c r="C46" s="38" t="str">
        <f t="shared" si="0"/>
        <v/>
      </c>
      <c r="D46" s="38"/>
      <c r="E46" s="37"/>
      <c r="F46" s="5"/>
      <c r="G46" s="37"/>
      <c r="H46" s="39"/>
      <c r="I46" s="39"/>
      <c r="J46" s="37"/>
      <c r="K46" s="40" t="str">
        <f t="shared" si="3"/>
        <v/>
      </c>
      <c r="L46" s="41"/>
      <c r="M46" s="4" t="str">
        <f>IF(J46="","",(K46/J46)/LOOKUP(RIGHT($D$2,3),定数!$A$6:$A$13,定数!$B$6:$B$13))</f>
        <v/>
      </c>
      <c r="N46" s="37"/>
      <c r="O46" s="5"/>
      <c r="P46" s="39"/>
      <c r="Q46" s="39"/>
      <c r="R46" s="42" t="str">
        <f>IF(P46="","",T46*M46*LOOKUP(RIGHT($D$2,3),定数!$A$6:$A$13,定数!$B$6:$B$13))</f>
        <v/>
      </c>
      <c r="S46" s="42"/>
      <c r="T46" s="43" t="str">
        <f t="shared" si="4"/>
        <v/>
      </c>
      <c r="U46" s="43"/>
      <c r="V46" t="str">
        <f t="shared" si="7"/>
        <v/>
      </c>
      <c r="W46" t="str">
        <f t="shared" si="2"/>
        <v/>
      </c>
      <c r="X46" s="29" t="str">
        <f t="shared" si="5"/>
        <v/>
      </c>
      <c r="Y46" s="30" t="str">
        <f t="shared" si="6"/>
        <v/>
      </c>
    </row>
    <row r="47" spans="2:25" ht="15">
      <c r="B47" s="37">
        <v>39</v>
      </c>
      <c r="C47" s="38" t="str">
        <f t="shared" si="0"/>
        <v/>
      </c>
      <c r="D47" s="38"/>
      <c r="E47" s="37"/>
      <c r="F47" s="5"/>
      <c r="G47" s="37"/>
      <c r="H47" s="39"/>
      <c r="I47" s="39"/>
      <c r="J47" s="37"/>
      <c r="K47" s="40" t="str">
        <f t="shared" si="3"/>
        <v/>
      </c>
      <c r="L47" s="41"/>
      <c r="M47" s="4" t="str">
        <f>IF(J47="","",(K47/J47)/LOOKUP(RIGHT($D$2,3),定数!$A$6:$A$13,定数!$B$6:$B$13))</f>
        <v/>
      </c>
      <c r="N47" s="37"/>
      <c r="O47" s="5"/>
      <c r="P47" s="39"/>
      <c r="Q47" s="39"/>
      <c r="R47" s="42" t="str">
        <f>IF(P47="","",T47*M47*LOOKUP(RIGHT($D$2,3),定数!$A$6:$A$13,定数!$B$6:$B$13))</f>
        <v/>
      </c>
      <c r="S47" s="42"/>
      <c r="T47" s="43" t="str">
        <f t="shared" si="4"/>
        <v/>
      </c>
      <c r="U47" s="43"/>
      <c r="V47" t="str">
        <f t="shared" si="7"/>
        <v/>
      </c>
      <c r="W47" t="str">
        <f t="shared" si="2"/>
        <v/>
      </c>
      <c r="X47" s="29" t="str">
        <f t="shared" si="5"/>
        <v/>
      </c>
      <c r="Y47" s="30" t="str">
        <f t="shared" si="6"/>
        <v/>
      </c>
    </row>
    <row r="48" spans="2:25" ht="15">
      <c r="B48" s="37">
        <v>40</v>
      </c>
      <c r="C48" s="38" t="str">
        <f t="shared" si="0"/>
        <v/>
      </c>
      <c r="D48" s="38"/>
      <c r="E48" s="37"/>
      <c r="F48" s="5"/>
      <c r="G48" s="37"/>
      <c r="H48" s="39"/>
      <c r="I48" s="39"/>
      <c r="J48" s="37"/>
      <c r="K48" s="40" t="str">
        <f t="shared" si="3"/>
        <v/>
      </c>
      <c r="L48" s="41"/>
      <c r="M48" s="4" t="str">
        <f>IF(J48="","",(K48/J48)/LOOKUP(RIGHT($D$2,3),定数!$A$6:$A$13,定数!$B$6:$B$13))</f>
        <v/>
      </c>
      <c r="N48" s="37"/>
      <c r="O48" s="5"/>
      <c r="P48" s="39"/>
      <c r="Q48" s="39"/>
      <c r="R48" s="42" t="str">
        <f>IF(P48="","",T48*M48*LOOKUP(RIGHT($D$2,3),定数!$A$6:$A$13,定数!$B$6:$B$13))</f>
        <v/>
      </c>
      <c r="S48" s="42"/>
      <c r="T48" s="43" t="str">
        <f t="shared" si="4"/>
        <v/>
      </c>
      <c r="U48" s="43"/>
      <c r="V48" t="str">
        <f t="shared" si="7"/>
        <v/>
      </c>
      <c r="W48" t="str">
        <f t="shared" si="2"/>
        <v/>
      </c>
      <c r="X48" s="29" t="str">
        <f t="shared" si="5"/>
        <v/>
      </c>
      <c r="Y48" s="30" t="str">
        <f t="shared" si="6"/>
        <v/>
      </c>
    </row>
    <row r="49" spans="2:25" ht="15">
      <c r="B49" s="37">
        <v>41</v>
      </c>
      <c r="C49" s="38" t="str">
        <f t="shared" si="0"/>
        <v/>
      </c>
      <c r="D49" s="38"/>
      <c r="E49" s="37"/>
      <c r="F49" s="5"/>
      <c r="G49" s="37"/>
      <c r="H49" s="39"/>
      <c r="I49" s="39"/>
      <c r="J49" s="37"/>
      <c r="K49" s="40" t="str">
        <f t="shared" si="3"/>
        <v/>
      </c>
      <c r="L49" s="41"/>
      <c r="M49" s="4" t="str">
        <f>IF(J49="","",(K49/J49)/LOOKUP(RIGHT($D$2,3),定数!$A$6:$A$13,定数!$B$6:$B$13))</f>
        <v/>
      </c>
      <c r="N49" s="37"/>
      <c r="O49" s="5"/>
      <c r="P49" s="39"/>
      <c r="Q49" s="39"/>
      <c r="R49" s="42" t="str">
        <f>IF(P49="","",T49*M49*LOOKUP(RIGHT($D$2,3),定数!$A$6:$A$13,定数!$B$6:$B$13))</f>
        <v/>
      </c>
      <c r="S49" s="42"/>
      <c r="T49" s="43" t="str">
        <f t="shared" si="4"/>
        <v/>
      </c>
      <c r="U49" s="43"/>
      <c r="V49" t="str">
        <f t="shared" si="7"/>
        <v/>
      </c>
      <c r="W49" t="str">
        <f t="shared" si="2"/>
        <v/>
      </c>
      <c r="X49" s="29" t="str">
        <f t="shared" si="5"/>
        <v/>
      </c>
      <c r="Y49" s="30" t="str">
        <f t="shared" si="6"/>
        <v/>
      </c>
    </row>
    <row r="50" spans="2:25" ht="15">
      <c r="B50" s="37">
        <v>42</v>
      </c>
      <c r="C50" s="38" t="str">
        <f t="shared" si="0"/>
        <v/>
      </c>
      <c r="D50" s="38"/>
      <c r="E50" s="37"/>
      <c r="F50" s="5"/>
      <c r="G50" s="37"/>
      <c r="H50" s="39"/>
      <c r="I50" s="39"/>
      <c r="J50" s="37"/>
      <c r="K50" s="40" t="str">
        <f t="shared" si="3"/>
        <v/>
      </c>
      <c r="L50" s="41"/>
      <c r="M50" s="4" t="str">
        <f>IF(J50="","",(K50/J50)/LOOKUP(RIGHT($D$2,3),定数!$A$6:$A$13,定数!$B$6:$B$13))</f>
        <v/>
      </c>
      <c r="N50" s="37"/>
      <c r="O50" s="5"/>
      <c r="P50" s="39"/>
      <c r="Q50" s="39"/>
      <c r="R50" s="42" t="str">
        <f>IF(P50="","",T50*M50*LOOKUP(RIGHT($D$2,3),定数!$A$6:$A$13,定数!$B$6:$B$13))</f>
        <v/>
      </c>
      <c r="S50" s="42"/>
      <c r="T50" s="43" t="str">
        <f t="shared" si="4"/>
        <v/>
      </c>
      <c r="U50" s="43"/>
      <c r="V50" t="str">
        <f t="shared" si="7"/>
        <v/>
      </c>
      <c r="W50" t="str">
        <f t="shared" si="2"/>
        <v/>
      </c>
      <c r="X50" s="29" t="str">
        <f t="shared" si="5"/>
        <v/>
      </c>
      <c r="Y50" s="30" t="str">
        <f t="shared" si="6"/>
        <v/>
      </c>
    </row>
    <row r="51" spans="2:25" ht="15">
      <c r="B51" s="37">
        <v>43</v>
      </c>
      <c r="C51" s="38" t="str">
        <f t="shared" si="0"/>
        <v/>
      </c>
      <c r="D51" s="38"/>
      <c r="E51" s="37"/>
      <c r="F51" s="5"/>
      <c r="G51" s="37"/>
      <c r="H51" s="39"/>
      <c r="I51" s="39"/>
      <c r="J51" s="37"/>
      <c r="K51" s="40" t="str">
        <f t="shared" si="3"/>
        <v/>
      </c>
      <c r="L51" s="41"/>
      <c r="M51" s="4" t="str">
        <f>IF(J51="","",(K51/J51)/LOOKUP(RIGHT($D$2,3),定数!$A$6:$A$13,定数!$B$6:$B$13))</f>
        <v/>
      </c>
      <c r="N51" s="37"/>
      <c r="O51" s="5"/>
      <c r="P51" s="39"/>
      <c r="Q51" s="39"/>
      <c r="R51" s="42" t="str">
        <f>IF(P51="","",T51*M51*LOOKUP(RIGHT($D$2,3),定数!$A$6:$A$13,定数!$B$6:$B$13))</f>
        <v/>
      </c>
      <c r="S51" s="42"/>
      <c r="T51" s="43" t="str">
        <f t="shared" si="4"/>
        <v/>
      </c>
      <c r="U51" s="43"/>
      <c r="V51" t="str">
        <f t="shared" si="7"/>
        <v/>
      </c>
      <c r="W51" t="str">
        <f t="shared" si="2"/>
        <v/>
      </c>
      <c r="X51" s="29" t="str">
        <f t="shared" si="5"/>
        <v/>
      </c>
      <c r="Y51" s="30" t="str">
        <f t="shared" si="6"/>
        <v/>
      </c>
    </row>
    <row r="52" spans="2:25" ht="15">
      <c r="B52" s="37">
        <v>44</v>
      </c>
      <c r="C52" s="38" t="str">
        <f t="shared" si="0"/>
        <v/>
      </c>
      <c r="D52" s="38"/>
      <c r="E52" s="37"/>
      <c r="F52" s="5"/>
      <c r="G52" s="37"/>
      <c r="H52" s="39"/>
      <c r="I52" s="39"/>
      <c r="J52" s="37"/>
      <c r="K52" s="40" t="str">
        <f t="shared" si="3"/>
        <v/>
      </c>
      <c r="L52" s="41"/>
      <c r="M52" s="4" t="str">
        <f>IF(J52="","",(K52/J52)/LOOKUP(RIGHT($D$2,3),定数!$A$6:$A$13,定数!$B$6:$B$13))</f>
        <v/>
      </c>
      <c r="N52" s="37"/>
      <c r="O52" s="5"/>
      <c r="P52" s="39"/>
      <c r="Q52" s="39"/>
      <c r="R52" s="42" t="str">
        <f>IF(P52="","",T52*M52*LOOKUP(RIGHT($D$2,3),定数!$A$6:$A$13,定数!$B$6:$B$13))</f>
        <v/>
      </c>
      <c r="S52" s="42"/>
      <c r="T52" s="43" t="str">
        <f t="shared" si="4"/>
        <v/>
      </c>
      <c r="U52" s="43"/>
      <c r="V52" t="str">
        <f t="shared" si="7"/>
        <v/>
      </c>
      <c r="W52" t="str">
        <f t="shared" si="2"/>
        <v/>
      </c>
      <c r="X52" s="29" t="str">
        <f t="shared" si="5"/>
        <v/>
      </c>
      <c r="Y52" s="30" t="str">
        <f t="shared" si="6"/>
        <v/>
      </c>
    </row>
    <row r="53" spans="2:25" ht="15">
      <c r="B53" s="37">
        <v>45</v>
      </c>
      <c r="C53" s="38" t="str">
        <f t="shared" si="0"/>
        <v/>
      </c>
      <c r="D53" s="38"/>
      <c r="E53" s="37"/>
      <c r="F53" s="5"/>
      <c r="G53" s="37"/>
      <c r="H53" s="39"/>
      <c r="I53" s="39"/>
      <c r="J53" s="37"/>
      <c r="K53" s="40" t="str">
        <f t="shared" si="3"/>
        <v/>
      </c>
      <c r="L53" s="41"/>
      <c r="M53" s="4" t="str">
        <f>IF(J53="","",(K53/J53)/LOOKUP(RIGHT($D$2,3),定数!$A$6:$A$13,定数!$B$6:$B$13))</f>
        <v/>
      </c>
      <c r="N53" s="37"/>
      <c r="O53" s="5"/>
      <c r="P53" s="39"/>
      <c r="Q53" s="39"/>
      <c r="R53" s="42" t="str">
        <f>IF(P53="","",T53*M53*LOOKUP(RIGHT($D$2,3),定数!$A$6:$A$13,定数!$B$6:$B$13))</f>
        <v/>
      </c>
      <c r="S53" s="42"/>
      <c r="T53" s="43" t="str">
        <f t="shared" si="4"/>
        <v/>
      </c>
      <c r="U53" s="43"/>
      <c r="V53" t="str">
        <f t="shared" si="7"/>
        <v/>
      </c>
      <c r="W53" t="str">
        <f t="shared" si="2"/>
        <v/>
      </c>
      <c r="X53" s="29" t="str">
        <f t="shared" si="5"/>
        <v/>
      </c>
      <c r="Y53" s="30" t="str">
        <f t="shared" si="6"/>
        <v/>
      </c>
    </row>
    <row r="54" spans="2:25" ht="15">
      <c r="B54" s="37">
        <v>46</v>
      </c>
      <c r="C54" s="38" t="str">
        <f t="shared" si="0"/>
        <v/>
      </c>
      <c r="D54" s="38"/>
      <c r="E54" s="37"/>
      <c r="F54" s="5"/>
      <c r="G54" s="37"/>
      <c r="H54" s="39"/>
      <c r="I54" s="39"/>
      <c r="J54" s="37"/>
      <c r="K54" s="40" t="str">
        <f t="shared" si="3"/>
        <v/>
      </c>
      <c r="L54" s="41"/>
      <c r="M54" s="4" t="str">
        <f>IF(J54="","",(K54/J54)/LOOKUP(RIGHT($D$2,3),定数!$A$6:$A$13,定数!$B$6:$B$13))</f>
        <v/>
      </c>
      <c r="N54" s="37"/>
      <c r="O54" s="5"/>
      <c r="P54" s="39"/>
      <c r="Q54" s="39"/>
      <c r="R54" s="42" t="str">
        <f>IF(P54="","",T54*M54*LOOKUP(RIGHT($D$2,3),定数!$A$6:$A$13,定数!$B$6:$B$13))</f>
        <v/>
      </c>
      <c r="S54" s="42"/>
      <c r="T54" s="43" t="str">
        <f t="shared" si="4"/>
        <v/>
      </c>
      <c r="U54" s="43"/>
      <c r="V54" t="str">
        <f t="shared" si="7"/>
        <v/>
      </c>
      <c r="W54" t="str">
        <f t="shared" si="2"/>
        <v/>
      </c>
      <c r="X54" s="29" t="str">
        <f t="shared" si="5"/>
        <v/>
      </c>
      <c r="Y54" s="30" t="str">
        <f t="shared" si="6"/>
        <v/>
      </c>
    </row>
    <row r="55" spans="2:25" ht="15">
      <c r="B55" s="37">
        <v>47</v>
      </c>
      <c r="C55" s="38" t="str">
        <f t="shared" si="0"/>
        <v/>
      </c>
      <c r="D55" s="38"/>
      <c r="E55" s="37"/>
      <c r="F55" s="5"/>
      <c r="G55" s="37"/>
      <c r="H55" s="39"/>
      <c r="I55" s="39"/>
      <c r="J55" s="37"/>
      <c r="K55" s="40" t="str">
        <f t="shared" si="3"/>
        <v/>
      </c>
      <c r="L55" s="41"/>
      <c r="M55" s="4" t="str">
        <f>IF(J55="","",(K55/J55)/LOOKUP(RIGHT($D$2,3),定数!$A$6:$A$13,定数!$B$6:$B$13))</f>
        <v/>
      </c>
      <c r="N55" s="37"/>
      <c r="O55" s="5"/>
      <c r="P55" s="39"/>
      <c r="Q55" s="39"/>
      <c r="R55" s="42" t="str">
        <f>IF(P55="","",T55*M55*LOOKUP(RIGHT($D$2,3),定数!$A$6:$A$13,定数!$B$6:$B$13))</f>
        <v/>
      </c>
      <c r="S55" s="42"/>
      <c r="T55" s="43" t="str">
        <f t="shared" si="4"/>
        <v/>
      </c>
      <c r="U55" s="43"/>
      <c r="V55" t="str">
        <f t="shared" si="7"/>
        <v/>
      </c>
      <c r="W55" t="str">
        <f t="shared" si="2"/>
        <v/>
      </c>
      <c r="X55" s="29" t="str">
        <f t="shared" si="5"/>
        <v/>
      </c>
      <c r="Y55" s="30" t="str">
        <f t="shared" si="6"/>
        <v/>
      </c>
    </row>
    <row r="56" spans="2:25" ht="15">
      <c r="B56" s="37">
        <v>48</v>
      </c>
      <c r="C56" s="38" t="str">
        <f t="shared" si="0"/>
        <v/>
      </c>
      <c r="D56" s="38"/>
      <c r="E56" s="37"/>
      <c r="F56" s="5"/>
      <c r="G56" s="37"/>
      <c r="H56" s="39"/>
      <c r="I56" s="39"/>
      <c r="J56" s="37"/>
      <c r="K56" s="40" t="str">
        <f t="shared" si="3"/>
        <v/>
      </c>
      <c r="L56" s="41"/>
      <c r="M56" s="4" t="str">
        <f>IF(J56="","",(K56/J56)/LOOKUP(RIGHT($D$2,3),定数!$A$6:$A$13,定数!$B$6:$B$13))</f>
        <v/>
      </c>
      <c r="N56" s="37"/>
      <c r="O56" s="5"/>
      <c r="P56" s="39"/>
      <c r="Q56" s="39"/>
      <c r="R56" s="42" t="str">
        <f>IF(P56="","",T56*M56*LOOKUP(RIGHT($D$2,3),定数!$A$6:$A$13,定数!$B$6:$B$13))</f>
        <v/>
      </c>
      <c r="S56" s="42"/>
      <c r="T56" s="43" t="str">
        <f t="shared" si="4"/>
        <v/>
      </c>
      <c r="U56" s="43"/>
      <c r="V56" t="str">
        <f t="shared" si="7"/>
        <v/>
      </c>
      <c r="W56" t="str">
        <f t="shared" si="2"/>
        <v/>
      </c>
      <c r="X56" s="29" t="str">
        <f t="shared" si="5"/>
        <v/>
      </c>
      <c r="Y56" s="30" t="str">
        <f t="shared" si="6"/>
        <v/>
      </c>
    </row>
    <row r="57" spans="2:25" ht="15">
      <c r="B57" s="37">
        <v>49</v>
      </c>
      <c r="C57" s="38" t="str">
        <f t="shared" si="0"/>
        <v/>
      </c>
      <c r="D57" s="38"/>
      <c r="E57" s="37"/>
      <c r="F57" s="5"/>
      <c r="G57" s="37"/>
      <c r="H57" s="39"/>
      <c r="I57" s="39"/>
      <c r="J57" s="37"/>
      <c r="K57" s="40" t="str">
        <f t="shared" si="3"/>
        <v/>
      </c>
      <c r="L57" s="41"/>
      <c r="M57" s="4" t="str">
        <f>IF(J57="","",(K57/J57)/LOOKUP(RIGHT($D$2,3),定数!$A$6:$A$13,定数!$B$6:$B$13))</f>
        <v/>
      </c>
      <c r="N57" s="37"/>
      <c r="O57" s="5"/>
      <c r="P57" s="39"/>
      <c r="Q57" s="39"/>
      <c r="R57" s="42" t="str">
        <f>IF(P57="","",T57*M57*LOOKUP(RIGHT($D$2,3),定数!$A$6:$A$13,定数!$B$6:$B$13))</f>
        <v/>
      </c>
      <c r="S57" s="42"/>
      <c r="T57" s="43" t="str">
        <f t="shared" si="4"/>
        <v/>
      </c>
      <c r="U57" s="43"/>
      <c r="V57" t="str">
        <f t="shared" si="7"/>
        <v/>
      </c>
      <c r="W57" t="str">
        <f t="shared" si="2"/>
        <v/>
      </c>
      <c r="X57" s="29" t="str">
        <f t="shared" si="5"/>
        <v/>
      </c>
      <c r="Y57" s="30" t="str">
        <f t="shared" si="6"/>
        <v/>
      </c>
    </row>
    <row r="58" spans="2:25" ht="15">
      <c r="B58" s="37">
        <v>50</v>
      </c>
      <c r="C58" s="38" t="str">
        <f t="shared" si="0"/>
        <v/>
      </c>
      <c r="D58" s="38"/>
      <c r="E58" s="37"/>
      <c r="F58" s="5"/>
      <c r="G58" s="37"/>
      <c r="H58" s="39"/>
      <c r="I58" s="39"/>
      <c r="J58" s="37"/>
      <c r="K58" s="40" t="str">
        <f t="shared" si="3"/>
        <v/>
      </c>
      <c r="L58" s="41"/>
      <c r="M58" s="4" t="str">
        <f>IF(J58="","",(K58/J58)/LOOKUP(RIGHT($D$2,3),定数!$A$6:$A$13,定数!$B$6:$B$13))</f>
        <v/>
      </c>
      <c r="N58" s="37"/>
      <c r="O58" s="5"/>
      <c r="P58" s="39"/>
      <c r="Q58" s="39"/>
      <c r="R58" s="42" t="str">
        <f>IF(P58="","",T58*M58*LOOKUP(RIGHT($D$2,3),定数!$A$6:$A$13,定数!$B$6:$B$13))</f>
        <v/>
      </c>
      <c r="S58" s="42"/>
      <c r="T58" s="43" t="str">
        <f t="shared" si="4"/>
        <v/>
      </c>
      <c r="U58" s="43"/>
      <c r="V58" t="str">
        <f t="shared" si="7"/>
        <v/>
      </c>
      <c r="W58" t="str">
        <f t="shared" si="2"/>
        <v/>
      </c>
      <c r="X58" s="29" t="str">
        <f t="shared" si="5"/>
        <v/>
      </c>
      <c r="Y58" s="30" t="str">
        <f t="shared" si="6"/>
        <v/>
      </c>
    </row>
    <row r="59" spans="2:25" ht="15">
      <c r="B59" s="37">
        <v>51</v>
      </c>
      <c r="C59" s="38" t="str">
        <f t="shared" si="0"/>
        <v/>
      </c>
      <c r="D59" s="38"/>
      <c r="E59" s="37"/>
      <c r="F59" s="5"/>
      <c r="G59" s="37"/>
      <c r="H59" s="39"/>
      <c r="I59" s="39"/>
      <c r="J59" s="37"/>
      <c r="K59" s="40" t="str">
        <f t="shared" si="3"/>
        <v/>
      </c>
      <c r="L59" s="41"/>
      <c r="M59" s="4" t="str">
        <f>IF(J59="","",(K59/J59)/LOOKUP(RIGHT($D$2,3),定数!$A$6:$A$13,定数!$B$6:$B$13))</f>
        <v/>
      </c>
      <c r="N59" s="37"/>
      <c r="O59" s="5"/>
      <c r="P59" s="39"/>
      <c r="Q59" s="39"/>
      <c r="R59" s="42" t="str">
        <f>IF(P59="","",T59*M59*LOOKUP(RIGHT($D$2,3),定数!$A$6:$A$13,定数!$B$6:$B$13))</f>
        <v/>
      </c>
      <c r="S59" s="42"/>
      <c r="T59" s="43" t="str">
        <f t="shared" si="4"/>
        <v/>
      </c>
      <c r="U59" s="43"/>
      <c r="V59" t="str">
        <f t="shared" si="7"/>
        <v/>
      </c>
      <c r="W59" t="str">
        <f t="shared" si="2"/>
        <v/>
      </c>
      <c r="X59" s="29" t="str">
        <f t="shared" si="5"/>
        <v/>
      </c>
      <c r="Y59" s="30" t="str">
        <f t="shared" si="6"/>
        <v/>
      </c>
    </row>
    <row r="60" spans="2:25" ht="15">
      <c r="B60" s="37">
        <v>52</v>
      </c>
      <c r="C60" s="38" t="str">
        <f t="shared" si="0"/>
        <v/>
      </c>
      <c r="D60" s="38"/>
      <c r="E60" s="37"/>
      <c r="F60" s="5"/>
      <c r="G60" s="37"/>
      <c r="H60" s="39"/>
      <c r="I60" s="39"/>
      <c r="J60" s="37"/>
      <c r="K60" s="40" t="str">
        <f t="shared" si="3"/>
        <v/>
      </c>
      <c r="L60" s="41"/>
      <c r="M60" s="4" t="str">
        <f>IF(J60="","",(K60/J60)/LOOKUP(RIGHT($D$2,3),定数!$A$6:$A$13,定数!$B$6:$B$13))</f>
        <v/>
      </c>
      <c r="N60" s="37"/>
      <c r="O60" s="5"/>
      <c r="P60" s="39"/>
      <c r="Q60" s="39"/>
      <c r="R60" s="42" t="str">
        <f>IF(P60="","",T60*M60*LOOKUP(RIGHT($D$2,3),定数!$A$6:$A$13,定数!$B$6:$B$13))</f>
        <v/>
      </c>
      <c r="S60" s="42"/>
      <c r="T60" s="43" t="str">
        <f t="shared" si="4"/>
        <v/>
      </c>
      <c r="U60" s="43"/>
      <c r="V60" t="str">
        <f t="shared" si="7"/>
        <v/>
      </c>
      <c r="W60" t="str">
        <f t="shared" si="2"/>
        <v/>
      </c>
      <c r="X60" s="29" t="str">
        <f t="shared" si="5"/>
        <v/>
      </c>
      <c r="Y60" s="30" t="str">
        <f t="shared" si="6"/>
        <v/>
      </c>
    </row>
    <row r="61" spans="2:25" ht="15">
      <c r="B61" s="37">
        <v>53</v>
      </c>
      <c r="C61" s="38" t="str">
        <f t="shared" si="0"/>
        <v/>
      </c>
      <c r="D61" s="38"/>
      <c r="E61" s="37"/>
      <c r="F61" s="5"/>
      <c r="G61" s="37"/>
      <c r="H61" s="39"/>
      <c r="I61" s="39"/>
      <c r="J61" s="37"/>
      <c r="K61" s="40" t="str">
        <f t="shared" si="3"/>
        <v/>
      </c>
      <c r="L61" s="41"/>
      <c r="M61" s="4" t="str">
        <f>IF(J61="","",(K61/J61)/LOOKUP(RIGHT($D$2,3),定数!$A$6:$A$13,定数!$B$6:$B$13))</f>
        <v/>
      </c>
      <c r="N61" s="37"/>
      <c r="O61" s="5"/>
      <c r="P61" s="39"/>
      <c r="Q61" s="39"/>
      <c r="R61" s="42" t="str">
        <f>IF(P61="","",T61*M61*LOOKUP(RIGHT($D$2,3),定数!$A$6:$A$13,定数!$B$6:$B$13))</f>
        <v/>
      </c>
      <c r="S61" s="42"/>
      <c r="T61" s="43" t="str">
        <f t="shared" si="4"/>
        <v/>
      </c>
      <c r="U61" s="43"/>
      <c r="V61" t="str">
        <f t="shared" si="7"/>
        <v/>
      </c>
      <c r="W61" t="str">
        <f t="shared" si="2"/>
        <v/>
      </c>
      <c r="X61" s="29" t="str">
        <f t="shared" si="5"/>
        <v/>
      </c>
      <c r="Y61" s="30" t="str">
        <f t="shared" si="6"/>
        <v/>
      </c>
    </row>
    <row r="62" spans="2:25" ht="15">
      <c r="B62" s="37">
        <v>54</v>
      </c>
      <c r="C62" s="38" t="str">
        <f t="shared" si="0"/>
        <v/>
      </c>
      <c r="D62" s="38"/>
      <c r="E62" s="37"/>
      <c r="F62" s="5"/>
      <c r="G62" s="37"/>
      <c r="H62" s="39"/>
      <c r="I62" s="39"/>
      <c r="J62" s="37"/>
      <c r="K62" s="40" t="str">
        <f t="shared" si="3"/>
        <v/>
      </c>
      <c r="L62" s="41"/>
      <c r="M62" s="4" t="str">
        <f>IF(J62="","",(K62/J62)/LOOKUP(RIGHT($D$2,3),定数!$A$6:$A$13,定数!$B$6:$B$13))</f>
        <v/>
      </c>
      <c r="N62" s="37"/>
      <c r="O62" s="5"/>
      <c r="P62" s="39"/>
      <c r="Q62" s="39"/>
      <c r="R62" s="42" t="str">
        <f>IF(P62="","",T62*M62*LOOKUP(RIGHT($D$2,3),定数!$A$6:$A$13,定数!$B$6:$B$13))</f>
        <v/>
      </c>
      <c r="S62" s="42"/>
      <c r="T62" s="43" t="str">
        <f t="shared" si="4"/>
        <v/>
      </c>
      <c r="U62" s="43"/>
      <c r="V62" t="str">
        <f t="shared" si="7"/>
        <v/>
      </c>
      <c r="W62" t="str">
        <f t="shared" si="2"/>
        <v/>
      </c>
      <c r="X62" s="29" t="str">
        <f t="shared" si="5"/>
        <v/>
      </c>
      <c r="Y62" s="30" t="str">
        <f t="shared" si="6"/>
        <v/>
      </c>
    </row>
    <row r="63" spans="2:25" ht="15">
      <c r="B63" s="37">
        <v>55</v>
      </c>
      <c r="C63" s="38" t="str">
        <f t="shared" si="0"/>
        <v/>
      </c>
      <c r="D63" s="38"/>
      <c r="E63" s="37"/>
      <c r="F63" s="5"/>
      <c r="G63" s="37"/>
      <c r="H63" s="39"/>
      <c r="I63" s="39"/>
      <c r="J63" s="37"/>
      <c r="K63" s="40" t="str">
        <f t="shared" si="3"/>
        <v/>
      </c>
      <c r="L63" s="41"/>
      <c r="M63" s="4" t="str">
        <f>IF(J63="","",(K63/J63)/LOOKUP(RIGHT($D$2,3),定数!$A$6:$A$13,定数!$B$6:$B$13))</f>
        <v/>
      </c>
      <c r="N63" s="37"/>
      <c r="O63" s="5"/>
      <c r="P63" s="39"/>
      <c r="Q63" s="39"/>
      <c r="R63" s="42" t="str">
        <f>IF(P63="","",T63*M63*LOOKUP(RIGHT($D$2,3),定数!$A$6:$A$13,定数!$B$6:$B$13))</f>
        <v/>
      </c>
      <c r="S63" s="42"/>
      <c r="T63" s="43" t="str">
        <f t="shared" si="4"/>
        <v/>
      </c>
      <c r="U63" s="43"/>
      <c r="V63" t="str">
        <f t="shared" si="7"/>
        <v/>
      </c>
      <c r="W63" t="str">
        <f t="shared" si="2"/>
        <v/>
      </c>
      <c r="X63" s="29" t="str">
        <f t="shared" si="5"/>
        <v/>
      </c>
      <c r="Y63" s="30" t="str">
        <f t="shared" si="6"/>
        <v/>
      </c>
    </row>
    <row r="64" spans="2:25" ht="15">
      <c r="B64" s="37">
        <v>56</v>
      </c>
      <c r="C64" s="38" t="str">
        <f t="shared" si="0"/>
        <v/>
      </c>
      <c r="D64" s="38"/>
      <c r="E64" s="37"/>
      <c r="F64" s="5"/>
      <c r="G64" s="37"/>
      <c r="H64" s="39"/>
      <c r="I64" s="39"/>
      <c r="J64" s="37"/>
      <c r="K64" s="40" t="str">
        <f t="shared" si="3"/>
        <v/>
      </c>
      <c r="L64" s="41"/>
      <c r="M64" s="4" t="str">
        <f>IF(J64="","",(K64/J64)/LOOKUP(RIGHT($D$2,3),定数!$A$6:$A$13,定数!$B$6:$B$13))</f>
        <v/>
      </c>
      <c r="N64" s="37"/>
      <c r="O64" s="5"/>
      <c r="P64" s="39"/>
      <c r="Q64" s="39"/>
      <c r="R64" s="42" t="str">
        <f>IF(P64="","",T64*M64*LOOKUP(RIGHT($D$2,3),定数!$A$6:$A$13,定数!$B$6:$B$13))</f>
        <v/>
      </c>
      <c r="S64" s="42"/>
      <c r="T64" s="43" t="str">
        <f t="shared" si="4"/>
        <v/>
      </c>
      <c r="U64" s="43"/>
      <c r="V64" t="str">
        <f t="shared" si="7"/>
        <v/>
      </c>
      <c r="W64" t="str">
        <f t="shared" si="2"/>
        <v/>
      </c>
      <c r="X64" s="29" t="str">
        <f t="shared" si="5"/>
        <v/>
      </c>
      <c r="Y64" s="30" t="str">
        <f t="shared" si="6"/>
        <v/>
      </c>
    </row>
    <row r="65" spans="2:25" ht="15">
      <c r="B65" s="37">
        <v>57</v>
      </c>
      <c r="C65" s="38" t="str">
        <f t="shared" si="0"/>
        <v/>
      </c>
      <c r="D65" s="38"/>
      <c r="E65" s="37"/>
      <c r="F65" s="5"/>
      <c r="G65" s="37"/>
      <c r="H65" s="39"/>
      <c r="I65" s="39"/>
      <c r="J65" s="37"/>
      <c r="K65" s="40" t="str">
        <f t="shared" si="3"/>
        <v/>
      </c>
      <c r="L65" s="41"/>
      <c r="M65" s="4" t="str">
        <f>IF(J65="","",(K65/J65)/LOOKUP(RIGHT($D$2,3),定数!$A$6:$A$13,定数!$B$6:$B$13))</f>
        <v/>
      </c>
      <c r="N65" s="37"/>
      <c r="O65" s="5"/>
      <c r="P65" s="39"/>
      <c r="Q65" s="39"/>
      <c r="R65" s="42" t="str">
        <f>IF(P65="","",T65*M65*LOOKUP(RIGHT($D$2,3),定数!$A$6:$A$13,定数!$B$6:$B$13))</f>
        <v/>
      </c>
      <c r="S65" s="42"/>
      <c r="T65" s="43" t="str">
        <f t="shared" si="4"/>
        <v/>
      </c>
      <c r="U65" s="43"/>
      <c r="V65" t="str">
        <f t="shared" si="7"/>
        <v/>
      </c>
      <c r="W65" t="str">
        <f t="shared" si="2"/>
        <v/>
      </c>
      <c r="X65" s="29" t="str">
        <f t="shared" si="5"/>
        <v/>
      </c>
      <c r="Y65" s="30" t="str">
        <f t="shared" si="6"/>
        <v/>
      </c>
    </row>
    <row r="66" spans="2:25" ht="15">
      <c r="B66" s="37">
        <v>58</v>
      </c>
      <c r="C66" s="38" t="str">
        <f t="shared" si="0"/>
        <v/>
      </c>
      <c r="D66" s="38"/>
      <c r="E66" s="37"/>
      <c r="F66" s="5"/>
      <c r="G66" s="37"/>
      <c r="H66" s="39"/>
      <c r="I66" s="39"/>
      <c r="J66" s="37"/>
      <c r="K66" s="40" t="str">
        <f t="shared" si="3"/>
        <v/>
      </c>
      <c r="L66" s="41"/>
      <c r="M66" s="4" t="str">
        <f>IF(J66="","",(K66/J66)/LOOKUP(RIGHT($D$2,3),定数!$A$6:$A$13,定数!$B$6:$B$13))</f>
        <v/>
      </c>
      <c r="N66" s="37"/>
      <c r="O66" s="5"/>
      <c r="P66" s="39"/>
      <c r="Q66" s="39"/>
      <c r="R66" s="42" t="str">
        <f>IF(P66="","",T66*M66*LOOKUP(RIGHT($D$2,3),定数!$A$6:$A$13,定数!$B$6:$B$13))</f>
        <v/>
      </c>
      <c r="S66" s="42"/>
      <c r="T66" s="43" t="str">
        <f t="shared" si="4"/>
        <v/>
      </c>
      <c r="U66" s="43"/>
      <c r="V66" t="str">
        <f t="shared" si="7"/>
        <v/>
      </c>
      <c r="W66" t="str">
        <f t="shared" si="2"/>
        <v/>
      </c>
      <c r="X66" s="29" t="str">
        <f t="shared" si="5"/>
        <v/>
      </c>
      <c r="Y66" s="30" t="str">
        <f t="shared" si="6"/>
        <v/>
      </c>
    </row>
    <row r="67" spans="2:25" ht="15">
      <c r="B67" s="37">
        <v>59</v>
      </c>
      <c r="C67" s="38" t="str">
        <f t="shared" si="0"/>
        <v/>
      </c>
      <c r="D67" s="38"/>
      <c r="E67" s="37"/>
      <c r="F67" s="5"/>
      <c r="G67" s="37"/>
      <c r="H67" s="39"/>
      <c r="I67" s="39"/>
      <c r="J67" s="37"/>
      <c r="K67" s="40" t="str">
        <f t="shared" si="3"/>
        <v/>
      </c>
      <c r="L67" s="41"/>
      <c r="M67" s="4" t="str">
        <f>IF(J67="","",(K67/J67)/LOOKUP(RIGHT($D$2,3),定数!$A$6:$A$13,定数!$B$6:$B$13))</f>
        <v/>
      </c>
      <c r="N67" s="37"/>
      <c r="O67" s="5"/>
      <c r="P67" s="39"/>
      <c r="Q67" s="39"/>
      <c r="R67" s="42" t="str">
        <f>IF(P67="","",T67*M67*LOOKUP(RIGHT($D$2,3),定数!$A$6:$A$13,定数!$B$6:$B$13))</f>
        <v/>
      </c>
      <c r="S67" s="42"/>
      <c r="T67" s="43" t="str">
        <f t="shared" si="4"/>
        <v/>
      </c>
      <c r="U67" s="43"/>
      <c r="V67" t="str">
        <f t="shared" si="7"/>
        <v/>
      </c>
      <c r="W67" t="str">
        <f t="shared" si="2"/>
        <v/>
      </c>
      <c r="X67" s="29" t="str">
        <f t="shared" si="5"/>
        <v/>
      </c>
      <c r="Y67" s="30" t="str">
        <f t="shared" si="6"/>
        <v/>
      </c>
    </row>
    <row r="68" spans="2:25" ht="15">
      <c r="B68" s="37">
        <v>60</v>
      </c>
      <c r="C68" s="38" t="str">
        <f t="shared" si="0"/>
        <v/>
      </c>
      <c r="D68" s="38"/>
      <c r="E68" s="37"/>
      <c r="F68" s="5"/>
      <c r="G68" s="37"/>
      <c r="H68" s="39"/>
      <c r="I68" s="39"/>
      <c r="J68" s="37"/>
      <c r="K68" s="40" t="str">
        <f t="shared" si="3"/>
        <v/>
      </c>
      <c r="L68" s="41"/>
      <c r="M68" s="4" t="str">
        <f>IF(J68="","",(K68/J68)/LOOKUP(RIGHT($D$2,3),定数!$A$6:$A$13,定数!$B$6:$B$13))</f>
        <v/>
      </c>
      <c r="N68" s="37"/>
      <c r="O68" s="5"/>
      <c r="P68" s="39"/>
      <c r="Q68" s="39"/>
      <c r="R68" s="42" t="str">
        <f>IF(P68="","",T68*M68*LOOKUP(RIGHT($D$2,3),定数!$A$6:$A$13,定数!$B$6:$B$13))</f>
        <v/>
      </c>
      <c r="S68" s="42"/>
      <c r="T68" s="43" t="str">
        <f t="shared" si="4"/>
        <v/>
      </c>
      <c r="U68" s="43"/>
      <c r="V68" t="str">
        <f t="shared" si="7"/>
        <v/>
      </c>
      <c r="W68" t="str">
        <f t="shared" si="2"/>
        <v/>
      </c>
      <c r="X68" s="29" t="str">
        <f t="shared" si="5"/>
        <v/>
      </c>
      <c r="Y68" s="30" t="str">
        <f t="shared" si="6"/>
        <v/>
      </c>
    </row>
    <row r="69" spans="2:25" ht="15">
      <c r="B69" s="37">
        <v>61</v>
      </c>
      <c r="C69" s="38" t="str">
        <f t="shared" si="0"/>
        <v/>
      </c>
      <c r="D69" s="38"/>
      <c r="E69" s="37"/>
      <c r="F69" s="5"/>
      <c r="G69" s="37"/>
      <c r="H69" s="39"/>
      <c r="I69" s="39"/>
      <c r="J69" s="37"/>
      <c r="K69" s="40" t="str">
        <f t="shared" si="3"/>
        <v/>
      </c>
      <c r="L69" s="41"/>
      <c r="M69" s="4" t="str">
        <f>IF(J69="","",(K69/J69)/LOOKUP(RIGHT($D$2,3),定数!$A$6:$A$13,定数!$B$6:$B$13))</f>
        <v/>
      </c>
      <c r="N69" s="37"/>
      <c r="O69" s="5"/>
      <c r="P69" s="39"/>
      <c r="Q69" s="39"/>
      <c r="R69" s="42" t="str">
        <f>IF(P69="","",T69*M69*LOOKUP(RIGHT($D$2,3),定数!$A$6:$A$13,定数!$B$6:$B$13))</f>
        <v/>
      </c>
      <c r="S69" s="42"/>
      <c r="T69" s="43" t="str">
        <f t="shared" si="4"/>
        <v/>
      </c>
      <c r="U69" s="43"/>
      <c r="V69" t="str">
        <f t="shared" si="7"/>
        <v/>
      </c>
      <c r="W69" t="str">
        <f t="shared" si="2"/>
        <v/>
      </c>
      <c r="X69" s="29" t="str">
        <f t="shared" si="5"/>
        <v/>
      </c>
      <c r="Y69" s="30" t="str">
        <f t="shared" si="6"/>
        <v/>
      </c>
    </row>
    <row r="70" spans="2:25" ht="15">
      <c r="B70" s="37">
        <v>62</v>
      </c>
      <c r="C70" s="38" t="str">
        <f t="shared" si="0"/>
        <v/>
      </c>
      <c r="D70" s="38"/>
      <c r="E70" s="37"/>
      <c r="F70" s="5"/>
      <c r="G70" s="37"/>
      <c r="H70" s="39"/>
      <c r="I70" s="39"/>
      <c r="J70" s="37"/>
      <c r="K70" s="40" t="str">
        <f t="shared" si="3"/>
        <v/>
      </c>
      <c r="L70" s="41"/>
      <c r="M70" s="4" t="str">
        <f>IF(J70="","",(K70/J70)/LOOKUP(RIGHT($D$2,3),定数!$A$6:$A$13,定数!$B$6:$B$13))</f>
        <v/>
      </c>
      <c r="N70" s="37"/>
      <c r="O70" s="5"/>
      <c r="P70" s="39"/>
      <c r="Q70" s="39"/>
      <c r="R70" s="42" t="str">
        <f>IF(P70="","",T70*M70*LOOKUP(RIGHT($D$2,3),定数!$A$6:$A$13,定数!$B$6:$B$13))</f>
        <v/>
      </c>
      <c r="S70" s="42"/>
      <c r="T70" s="43" t="str">
        <f t="shared" si="4"/>
        <v/>
      </c>
      <c r="U70" s="43"/>
      <c r="V70" t="str">
        <f t="shared" si="7"/>
        <v/>
      </c>
      <c r="W70" t="str">
        <f t="shared" si="2"/>
        <v/>
      </c>
      <c r="X70" s="29" t="str">
        <f t="shared" si="5"/>
        <v/>
      </c>
      <c r="Y70" s="30" t="str">
        <f t="shared" si="6"/>
        <v/>
      </c>
    </row>
    <row r="71" spans="2:25" ht="15">
      <c r="B71" s="37">
        <v>63</v>
      </c>
      <c r="C71" s="38" t="str">
        <f t="shared" si="0"/>
        <v/>
      </c>
      <c r="D71" s="38"/>
      <c r="E71" s="37"/>
      <c r="F71" s="5"/>
      <c r="G71" s="37"/>
      <c r="H71" s="39"/>
      <c r="I71" s="39"/>
      <c r="J71" s="37"/>
      <c r="K71" s="40" t="str">
        <f t="shared" si="3"/>
        <v/>
      </c>
      <c r="L71" s="41"/>
      <c r="M71" s="4" t="str">
        <f>IF(J71="","",(K71/J71)/LOOKUP(RIGHT($D$2,3),定数!$A$6:$A$13,定数!$B$6:$B$13))</f>
        <v/>
      </c>
      <c r="N71" s="37"/>
      <c r="O71" s="5"/>
      <c r="P71" s="39"/>
      <c r="Q71" s="39"/>
      <c r="R71" s="42" t="str">
        <f>IF(P71="","",T71*M71*LOOKUP(RIGHT($D$2,3),定数!$A$6:$A$13,定数!$B$6:$B$13))</f>
        <v/>
      </c>
      <c r="S71" s="42"/>
      <c r="T71" s="43" t="str">
        <f t="shared" si="4"/>
        <v/>
      </c>
      <c r="U71" s="43"/>
      <c r="V71" t="str">
        <f t="shared" si="7"/>
        <v/>
      </c>
      <c r="W71" t="str">
        <f t="shared" si="2"/>
        <v/>
      </c>
      <c r="X71" s="29" t="str">
        <f t="shared" si="5"/>
        <v/>
      </c>
      <c r="Y71" s="30" t="str">
        <f t="shared" si="6"/>
        <v/>
      </c>
    </row>
    <row r="72" spans="2:25" ht="15">
      <c r="B72" s="37">
        <v>64</v>
      </c>
      <c r="C72" s="38" t="str">
        <f t="shared" si="0"/>
        <v/>
      </c>
      <c r="D72" s="38"/>
      <c r="E72" s="37"/>
      <c r="F72" s="5"/>
      <c r="G72" s="37"/>
      <c r="H72" s="39"/>
      <c r="I72" s="39"/>
      <c r="J72" s="37"/>
      <c r="K72" s="40" t="str">
        <f t="shared" si="3"/>
        <v/>
      </c>
      <c r="L72" s="41"/>
      <c r="M72" s="4" t="str">
        <f>IF(J72="","",(K72/J72)/LOOKUP(RIGHT($D$2,3),定数!$A$6:$A$13,定数!$B$6:$B$13))</f>
        <v/>
      </c>
      <c r="N72" s="37"/>
      <c r="O72" s="5"/>
      <c r="P72" s="39"/>
      <c r="Q72" s="39"/>
      <c r="R72" s="42" t="str">
        <f>IF(P72="","",T72*M72*LOOKUP(RIGHT($D$2,3),定数!$A$6:$A$13,定数!$B$6:$B$13))</f>
        <v/>
      </c>
      <c r="S72" s="42"/>
      <c r="T72" s="43" t="str">
        <f t="shared" si="4"/>
        <v/>
      </c>
      <c r="U72" s="43"/>
      <c r="V72" t="str">
        <f t="shared" si="7"/>
        <v/>
      </c>
      <c r="W72" t="str">
        <f t="shared" si="2"/>
        <v/>
      </c>
      <c r="X72" s="29" t="str">
        <f t="shared" si="5"/>
        <v/>
      </c>
      <c r="Y72" s="30" t="str">
        <f t="shared" si="6"/>
        <v/>
      </c>
    </row>
    <row r="73" spans="2:25" ht="15">
      <c r="B73" s="37">
        <v>65</v>
      </c>
      <c r="C73" s="38" t="str">
        <f t="shared" si="0"/>
        <v/>
      </c>
      <c r="D73" s="38"/>
      <c r="E73" s="37"/>
      <c r="F73" s="5"/>
      <c r="G73" s="37"/>
      <c r="H73" s="39"/>
      <c r="I73" s="39"/>
      <c r="J73" s="37"/>
      <c r="K73" s="40" t="str">
        <f t="shared" si="3"/>
        <v/>
      </c>
      <c r="L73" s="41"/>
      <c r="M73" s="4" t="str">
        <f>IF(J73="","",(K73/J73)/LOOKUP(RIGHT($D$2,3),定数!$A$6:$A$13,定数!$B$6:$B$13))</f>
        <v/>
      </c>
      <c r="N73" s="37"/>
      <c r="O73" s="5"/>
      <c r="P73" s="39"/>
      <c r="Q73" s="39"/>
      <c r="R73" s="42" t="str">
        <f>IF(P73="","",T73*M73*LOOKUP(RIGHT($D$2,3),定数!$A$6:$A$13,定数!$B$6:$B$13))</f>
        <v/>
      </c>
      <c r="S73" s="42"/>
      <c r="T73" s="43" t="str">
        <f t="shared" si="4"/>
        <v/>
      </c>
      <c r="U73" s="43"/>
      <c r="V73" t="str">
        <f t="shared" si="7"/>
        <v/>
      </c>
      <c r="W73" t="str">
        <f t="shared" si="2"/>
        <v/>
      </c>
      <c r="X73" s="29" t="str">
        <f t="shared" si="5"/>
        <v/>
      </c>
      <c r="Y73" s="30" t="str">
        <f t="shared" si="6"/>
        <v/>
      </c>
    </row>
    <row r="74" spans="2:25" ht="15">
      <c r="B74" s="37">
        <v>66</v>
      </c>
      <c r="C74" s="38" t="str">
        <f t="shared" ref="C74:C108" si="8">IF(R73="","",C73+R73)</f>
        <v/>
      </c>
      <c r="D74" s="38"/>
      <c r="E74" s="37"/>
      <c r="F74" s="5"/>
      <c r="G74" s="37"/>
      <c r="H74" s="39"/>
      <c r="I74" s="39"/>
      <c r="J74" s="37"/>
      <c r="K74" s="40" t="str">
        <f t="shared" si="3"/>
        <v/>
      </c>
      <c r="L74" s="41"/>
      <c r="M74" s="4" t="str">
        <f>IF(J74="","",(K74/J74)/LOOKUP(RIGHT($D$2,3),定数!$A$6:$A$13,定数!$B$6:$B$13))</f>
        <v/>
      </c>
      <c r="N74" s="37"/>
      <c r="O74" s="5"/>
      <c r="P74" s="39"/>
      <c r="Q74" s="39"/>
      <c r="R74" s="42" t="str">
        <f>IF(P74="","",T74*M74*LOOKUP(RIGHT($D$2,3),定数!$A$6:$A$13,定数!$B$6:$B$13))</f>
        <v/>
      </c>
      <c r="S74" s="42"/>
      <c r="T74" s="43" t="str">
        <f t="shared" si="4"/>
        <v/>
      </c>
      <c r="U74" s="43"/>
      <c r="V74" t="str">
        <f t="shared" si="7"/>
        <v/>
      </c>
      <c r="W74" t="str">
        <f t="shared" si="7"/>
        <v/>
      </c>
      <c r="X74" s="29" t="str">
        <f t="shared" si="5"/>
        <v/>
      </c>
      <c r="Y74" s="30" t="str">
        <f t="shared" si="6"/>
        <v/>
      </c>
    </row>
    <row r="75" spans="2:25" ht="15">
      <c r="B75" s="37">
        <v>67</v>
      </c>
      <c r="C75" s="38" t="str">
        <f t="shared" si="8"/>
        <v/>
      </c>
      <c r="D75" s="38"/>
      <c r="E75" s="37"/>
      <c r="F75" s="5"/>
      <c r="G75" s="37"/>
      <c r="H75" s="39"/>
      <c r="I75" s="39"/>
      <c r="J75" s="37"/>
      <c r="K75" s="40" t="str">
        <f t="shared" ref="K75:K108" si="9">IF(J75="","",C75*0.03)</f>
        <v/>
      </c>
      <c r="L75" s="41"/>
      <c r="M75" s="4" t="str">
        <f>IF(J75="","",(K75/J75)/LOOKUP(RIGHT($D$2,3),定数!$A$6:$A$13,定数!$B$6:$B$13))</f>
        <v/>
      </c>
      <c r="N75" s="37"/>
      <c r="O75" s="5"/>
      <c r="P75" s="39"/>
      <c r="Q75" s="39"/>
      <c r="R75" s="42" t="str">
        <f>IF(P75="","",T75*M75*LOOKUP(RIGHT($D$2,3),定数!$A$6:$A$13,定数!$B$6:$B$13))</f>
        <v/>
      </c>
      <c r="S75" s="42"/>
      <c r="T75" s="43" t="str">
        <f t="shared" si="4"/>
        <v/>
      </c>
      <c r="U75" s="43"/>
      <c r="V75" t="str">
        <f t="shared" ref="V75:W90" si="10">IF(S75&lt;&gt;"",IF(S75&lt;0,1+V74,0),"")</f>
        <v/>
      </c>
      <c r="W75" t="str">
        <f t="shared" si="10"/>
        <v/>
      </c>
      <c r="X75" s="29" t="str">
        <f t="shared" si="5"/>
        <v/>
      </c>
      <c r="Y75" s="30" t="str">
        <f t="shared" si="6"/>
        <v/>
      </c>
    </row>
    <row r="76" spans="2:25" ht="15">
      <c r="B76" s="37">
        <v>68</v>
      </c>
      <c r="C76" s="38" t="str">
        <f t="shared" si="8"/>
        <v/>
      </c>
      <c r="D76" s="38"/>
      <c r="E76" s="37"/>
      <c r="F76" s="5"/>
      <c r="G76" s="37"/>
      <c r="H76" s="39"/>
      <c r="I76" s="39"/>
      <c r="J76" s="37"/>
      <c r="K76" s="40" t="str">
        <f t="shared" si="9"/>
        <v/>
      </c>
      <c r="L76" s="41"/>
      <c r="M76" s="4" t="str">
        <f>IF(J76="","",(K76/J76)/LOOKUP(RIGHT($D$2,3),定数!$A$6:$A$13,定数!$B$6:$B$13))</f>
        <v/>
      </c>
      <c r="N76" s="37"/>
      <c r="O76" s="5"/>
      <c r="P76" s="39"/>
      <c r="Q76" s="39"/>
      <c r="R76" s="42" t="str">
        <f>IF(P76="","",T76*M76*LOOKUP(RIGHT($D$2,3),定数!$A$6:$A$13,定数!$B$6:$B$13))</f>
        <v/>
      </c>
      <c r="S76" s="42"/>
      <c r="T76" s="43" t="str">
        <f t="shared" ref="T76:T108" si="11">IF(P76="","",IF(G76="買",(P76-H76),(H76-P76))*IF(RIGHT($D$2,3)="JPY",100,10000))</f>
        <v/>
      </c>
      <c r="U76" s="43"/>
      <c r="V76" t="str">
        <f t="shared" si="10"/>
        <v/>
      </c>
      <c r="W76" t="str">
        <f t="shared" si="10"/>
        <v/>
      </c>
      <c r="X76" s="29" t="str">
        <f t="shared" ref="X76:X108" si="12">IF(C76&lt;&gt;"",MAX(X75,C76),"")</f>
        <v/>
      </c>
      <c r="Y76" s="30" t="str">
        <f t="shared" ref="Y76:Y108" si="13">IF(X76&lt;&gt;"",1-(C76/X76),"")</f>
        <v/>
      </c>
    </row>
    <row r="77" spans="2:25" ht="15">
      <c r="B77" s="37">
        <v>69</v>
      </c>
      <c r="C77" s="38" t="str">
        <f t="shared" si="8"/>
        <v/>
      </c>
      <c r="D77" s="38"/>
      <c r="E77" s="37"/>
      <c r="F77" s="5"/>
      <c r="G77" s="37"/>
      <c r="H77" s="39"/>
      <c r="I77" s="39"/>
      <c r="J77" s="37"/>
      <c r="K77" s="40" t="str">
        <f t="shared" si="9"/>
        <v/>
      </c>
      <c r="L77" s="41"/>
      <c r="M77" s="4" t="str">
        <f>IF(J77="","",(K77/J77)/LOOKUP(RIGHT($D$2,3),定数!$A$6:$A$13,定数!$B$6:$B$13))</f>
        <v/>
      </c>
      <c r="N77" s="37"/>
      <c r="O77" s="5"/>
      <c r="P77" s="39"/>
      <c r="Q77" s="39"/>
      <c r="R77" s="42" t="str">
        <f>IF(P77="","",T77*M77*LOOKUP(RIGHT($D$2,3),定数!$A$6:$A$13,定数!$B$6:$B$13))</f>
        <v/>
      </c>
      <c r="S77" s="42"/>
      <c r="T77" s="43" t="str">
        <f t="shared" si="11"/>
        <v/>
      </c>
      <c r="U77" s="43"/>
      <c r="V77" t="str">
        <f t="shared" si="10"/>
        <v/>
      </c>
      <c r="W77" t="str">
        <f t="shared" si="10"/>
        <v/>
      </c>
      <c r="X77" s="29" t="str">
        <f t="shared" si="12"/>
        <v/>
      </c>
      <c r="Y77" s="30" t="str">
        <f t="shared" si="13"/>
        <v/>
      </c>
    </row>
    <row r="78" spans="2:25" ht="15">
      <c r="B78" s="37">
        <v>70</v>
      </c>
      <c r="C78" s="38" t="str">
        <f t="shared" si="8"/>
        <v/>
      </c>
      <c r="D78" s="38"/>
      <c r="E78" s="37"/>
      <c r="F78" s="5"/>
      <c r="G78" s="37"/>
      <c r="H78" s="39"/>
      <c r="I78" s="39"/>
      <c r="J78" s="37"/>
      <c r="K78" s="40" t="str">
        <f t="shared" si="9"/>
        <v/>
      </c>
      <c r="L78" s="41"/>
      <c r="M78" s="4" t="str">
        <f>IF(J78="","",(K78/J78)/LOOKUP(RIGHT($D$2,3),定数!$A$6:$A$13,定数!$B$6:$B$13))</f>
        <v/>
      </c>
      <c r="N78" s="37"/>
      <c r="O78" s="5"/>
      <c r="P78" s="39"/>
      <c r="Q78" s="39"/>
      <c r="R78" s="42" t="str">
        <f>IF(P78="","",T78*M78*LOOKUP(RIGHT($D$2,3),定数!$A$6:$A$13,定数!$B$6:$B$13))</f>
        <v/>
      </c>
      <c r="S78" s="42"/>
      <c r="T78" s="43" t="str">
        <f t="shared" si="11"/>
        <v/>
      </c>
      <c r="U78" s="43"/>
      <c r="V78" t="str">
        <f t="shared" si="10"/>
        <v/>
      </c>
      <c r="W78" t="str">
        <f t="shared" si="10"/>
        <v/>
      </c>
      <c r="X78" s="29" t="str">
        <f t="shared" si="12"/>
        <v/>
      </c>
      <c r="Y78" s="30" t="str">
        <f t="shared" si="13"/>
        <v/>
      </c>
    </row>
    <row r="79" spans="2:25" ht="15">
      <c r="B79" s="37">
        <v>71</v>
      </c>
      <c r="C79" s="38" t="str">
        <f t="shared" si="8"/>
        <v/>
      </c>
      <c r="D79" s="38"/>
      <c r="E79" s="37"/>
      <c r="F79" s="5"/>
      <c r="G79" s="37"/>
      <c r="H79" s="39"/>
      <c r="I79" s="39"/>
      <c r="J79" s="37"/>
      <c r="K79" s="40" t="str">
        <f t="shared" si="9"/>
        <v/>
      </c>
      <c r="L79" s="41"/>
      <c r="M79" s="4" t="str">
        <f>IF(J79="","",(K79/J79)/LOOKUP(RIGHT($D$2,3),定数!$A$6:$A$13,定数!$B$6:$B$13))</f>
        <v/>
      </c>
      <c r="N79" s="37"/>
      <c r="O79" s="5"/>
      <c r="P79" s="39"/>
      <c r="Q79" s="39"/>
      <c r="R79" s="42" t="str">
        <f>IF(P79="","",T79*M79*LOOKUP(RIGHT($D$2,3),定数!$A$6:$A$13,定数!$B$6:$B$13))</f>
        <v/>
      </c>
      <c r="S79" s="42"/>
      <c r="T79" s="43" t="str">
        <f t="shared" si="11"/>
        <v/>
      </c>
      <c r="U79" s="43"/>
      <c r="V79" t="str">
        <f t="shared" si="10"/>
        <v/>
      </c>
      <c r="W79" t="str">
        <f t="shared" si="10"/>
        <v/>
      </c>
      <c r="X79" s="29" t="str">
        <f t="shared" si="12"/>
        <v/>
      </c>
      <c r="Y79" s="30" t="str">
        <f t="shared" si="13"/>
        <v/>
      </c>
    </row>
    <row r="80" spans="2:25" ht="15">
      <c r="B80" s="37">
        <v>72</v>
      </c>
      <c r="C80" s="38" t="str">
        <f t="shared" si="8"/>
        <v/>
      </c>
      <c r="D80" s="38"/>
      <c r="E80" s="37"/>
      <c r="F80" s="5"/>
      <c r="G80" s="37"/>
      <c r="H80" s="39"/>
      <c r="I80" s="39"/>
      <c r="J80" s="37"/>
      <c r="K80" s="40" t="str">
        <f t="shared" si="9"/>
        <v/>
      </c>
      <c r="L80" s="41"/>
      <c r="M80" s="4" t="str">
        <f>IF(J80="","",(K80/J80)/LOOKUP(RIGHT($D$2,3),定数!$A$6:$A$13,定数!$B$6:$B$13))</f>
        <v/>
      </c>
      <c r="N80" s="37"/>
      <c r="O80" s="5"/>
      <c r="P80" s="39"/>
      <c r="Q80" s="39"/>
      <c r="R80" s="42" t="str">
        <f>IF(P80="","",T80*M80*LOOKUP(RIGHT($D$2,3),定数!$A$6:$A$13,定数!$B$6:$B$13))</f>
        <v/>
      </c>
      <c r="S80" s="42"/>
      <c r="T80" s="43" t="str">
        <f t="shared" si="11"/>
        <v/>
      </c>
      <c r="U80" s="43"/>
      <c r="V80" t="str">
        <f t="shared" si="10"/>
        <v/>
      </c>
      <c r="W80" t="str">
        <f t="shared" si="10"/>
        <v/>
      </c>
      <c r="X80" s="29" t="str">
        <f t="shared" si="12"/>
        <v/>
      </c>
      <c r="Y80" s="30" t="str">
        <f t="shared" si="13"/>
        <v/>
      </c>
    </row>
    <row r="81" spans="2:25" ht="15">
      <c r="B81" s="37">
        <v>73</v>
      </c>
      <c r="C81" s="38" t="str">
        <f t="shared" si="8"/>
        <v/>
      </c>
      <c r="D81" s="38"/>
      <c r="E81" s="37"/>
      <c r="F81" s="5"/>
      <c r="G81" s="37"/>
      <c r="H81" s="39"/>
      <c r="I81" s="39"/>
      <c r="J81" s="37"/>
      <c r="K81" s="40" t="str">
        <f t="shared" si="9"/>
        <v/>
      </c>
      <c r="L81" s="41"/>
      <c r="M81" s="4" t="str">
        <f>IF(J81="","",(K81/J81)/LOOKUP(RIGHT($D$2,3),定数!$A$6:$A$13,定数!$B$6:$B$13))</f>
        <v/>
      </c>
      <c r="N81" s="37"/>
      <c r="O81" s="5"/>
      <c r="P81" s="39"/>
      <c r="Q81" s="39"/>
      <c r="R81" s="42" t="str">
        <f>IF(P81="","",T81*M81*LOOKUP(RIGHT($D$2,3),定数!$A$6:$A$13,定数!$B$6:$B$13))</f>
        <v/>
      </c>
      <c r="S81" s="42"/>
      <c r="T81" s="43" t="str">
        <f t="shared" si="11"/>
        <v/>
      </c>
      <c r="U81" s="43"/>
      <c r="V81" t="str">
        <f t="shared" si="10"/>
        <v/>
      </c>
      <c r="W81" t="str">
        <f t="shared" si="10"/>
        <v/>
      </c>
      <c r="X81" s="29" t="str">
        <f t="shared" si="12"/>
        <v/>
      </c>
      <c r="Y81" s="30" t="str">
        <f t="shared" si="13"/>
        <v/>
      </c>
    </row>
    <row r="82" spans="2:25" ht="15">
      <c r="B82" s="37">
        <v>74</v>
      </c>
      <c r="C82" s="38" t="str">
        <f t="shared" si="8"/>
        <v/>
      </c>
      <c r="D82" s="38"/>
      <c r="E82" s="37"/>
      <c r="F82" s="5"/>
      <c r="G82" s="37"/>
      <c r="H82" s="39"/>
      <c r="I82" s="39"/>
      <c r="J82" s="37"/>
      <c r="K82" s="40" t="str">
        <f t="shared" si="9"/>
        <v/>
      </c>
      <c r="L82" s="41"/>
      <c r="M82" s="4" t="str">
        <f>IF(J82="","",(K82/J82)/LOOKUP(RIGHT($D$2,3),定数!$A$6:$A$13,定数!$B$6:$B$13))</f>
        <v/>
      </c>
      <c r="N82" s="37"/>
      <c r="O82" s="5"/>
      <c r="P82" s="39"/>
      <c r="Q82" s="39"/>
      <c r="R82" s="42" t="str">
        <f>IF(P82="","",T82*M82*LOOKUP(RIGHT($D$2,3),定数!$A$6:$A$13,定数!$B$6:$B$13))</f>
        <v/>
      </c>
      <c r="S82" s="42"/>
      <c r="T82" s="43" t="str">
        <f t="shared" si="11"/>
        <v/>
      </c>
      <c r="U82" s="43"/>
      <c r="V82" t="str">
        <f t="shared" si="10"/>
        <v/>
      </c>
      <c r="W82" t="str">
        <f t="shared" si="10"/>
        <v/>
      </c>
      <c r="X82" s="29" t="str">
        <f t="shared" si="12"/>
        <v/>
      </c>
      <c r="Y82" s="30" t="str">
        <f t="shared" si="13"/>
        <v/>
      </c>
    </row>
    <row r="83" spans="2:25" ht="15">
      <c r="B83" s="37">
        <v>75</v>
      </c>
      <c r="C83" s="38" t="str">
        <f t="shared" si="8"/>
        <v/>
      </c>
      <c r="D83" s="38"/>
      <c r="E83" s="37"/>
      <c r="F83" s="5"/>
      <c r="G83" s="37"/>
      <c r="H83" s="39"/>
      <c r="I83" s="39"/>
      <c r="J83" s="37"/>
      <c r="K83" s="40" t="str">
        <f t="shared" si="9"/>
        <v/>
      </c>
      <c r="L83" s="41"/>
      <c r="M83" s="4" t="str">
        <f>IF(J83="","",(K83/J83)/LOOKUP(RIGHT($D$2,3),定数!$A$6:$A$13,定数!$B$6:$B$13))</f>
        <v/>
      </c>
      <c r="N83" s="37"/>
      <c r="O83" s="5"/>
      <c r="P83" s="39"/>
      <c r="Q83" s="39"/>
      <c r="R83" s="42" t="str">
        <f>IF(P83="","",T83*M83*LOOKUP(RIGHT($D$2,3),定数!$A$6:$A$13,定数!$B$6:$B$13))</f>
        <v/>
      </c>
      <c r="S83" s="42"/>
      <c r="T83" s="43" t="str">
        <f t="shared" si="11"/>
        <v/>
      </c>
      <c r="U83" s="43"/>
      <c r="V83" t="str">
        <f t="shared" si="10"/>
        <v/>
      </c>
      <c r="W83" t="str">
        <f t="shared" si="10"/>
        <v/>
      </c>
      <c r="X83" s="29" t="str">
        <f t="shared" si="12"/>
        <v/>
      </c>
      <c r="Y83" s="30" t="str">
        <f t="shared" si="13"/>
        <v/>
      </c>
    </row>
    <row r="84" spans="2:25" ht="15">
      <c r="B84" s="37">
        <v>76</v>
      </c>
      <c r="C84" s="38" t="str">
        <f t="shared" si="8"/>
        <v/>
      </c>
      <c r="D84" s="38"/>
      <c r="E84" s="37"/>
      <c r="F84" s="5"/>
      <c r="G84" s="37"/>
      <c r="H84" s="39"/>
      <c r="I84" s="39"/>
      <c r="J84" s="37"/>
      <c r="K84" s="40" t="str">
        <f t="shared" si="9"/>
        <v/>
      </c>
      <c r="L84" s="41"/>
      <c r="M84" s="4" t="str">
        <f>IF(J84="","",(K84/J84)/LOOKUP(RIGHT($D$2,3),定数!$A$6:$A$13,定数!$B$6:$B$13))</f>
        <v/>
      </c>
      <c r="N84" s="37"/>
      <c r="O84" s="5"/>
      <c r="P84" s="39"/>
      <c r="Q84" s="39"/>
      <c r="R84" s="42" t="str">
        <f>IF(P84="","",T84*M84*LOOKUP(RIGHT($D$2,3),定数!$A$6:$A$13,定数!$B$6:$B$13))</f>
        <v/>
      </c>
      <c r="S84" s="42"/>
      <c r="T84" s="43" t="str">
        <f t="shared" si="11"/>
        <v/>
      </c>
      <c r="U84" s="43"/>
      <c r="V84" t="str">
        <f t="shared" si="10"/>
        <v/>
      </c>
      <c r="W84" t="str">
        <f t="shared" si="10"/>
        <v/>
      </c>
      <c r="X84" s="29" t="str">
        <f t="shared" si="12"/>
        <v/>
      </c>
      <c r="Y84" s="30" t="str">
        <f t="shared" si="13"/>
        <v/>
      </c>
    </row>
    <row r="85" spans="2:25" ht="15">
      <c r="B85" s="37">
        <v>77</v>
      </c>
      <c r="C85" s="38" t="str">
        <f t="shared" si="8"/>
        <v/>
      </c>
      <c r="D85" s="38"/>
      <c r="E85" s="37"/>
      <c r="F85" s="5"/>
      <c r="G85" s="37"/>
      <c r="H85" s="39"/>
      <c r="I85" s="39"/>
      <c r="J85" s="37"/>
      <c r="K85" s="40" t="str">
        <f t="shared" si="9"/>
        <v/>
      </c>
      <c r="L85" s="41"/>
      <c r="M85" s="4" t="str">
        <f>IF(J85="","",(K85/J85)/LOOKUP(RIGHT($D$2,3),定数!$A$6:$A$13,定数!$B$6:$B$13))</f>
        <v/>
      </c>
      <c r="N85" s="37"/>
      <c r="O85" s="5"/>
      <c r="P85" s="39"/>
      <c r="Q85" s="39"/>
      <c r="R85" s="42" t="str">
        <f>IF(P85="","",T85*M85*LOOKUP(RIGHT($D$2,3),定数!$A$6:$A$13,定数!$B$6:$B$13))</f>
        <v/>
      </c>
      <c r="S85" s="42"/>
      <c r="T85" s="43" t="str">
        <f t="shared" si="11"/>
        <v/>
      </c>
      <c r="U85" s="43"/>
      <c r="V85" t="str">
        <f t="shared" si="10"/>
        <v/>
      </c>
      <c r="W85" t="str">
        <f t="shared" si="10"/>
        <v/>
      </c>
      <c r="X85" s="29" t="str">
        <f t="shared" si="12"/>
        <v/>
      </c>
      <c r="Y85" s="30" t="str">
        <f t="shared" si="13"/>
        <v/>
      </c>
    </row>
    <row r="86" spans="2:25" ht="15">
      <c r="B86" s="37">
        <v>78</v>
      </c>
      <c r="C86" s="38" t="str">
        <f t="shared" si="8"/>
        <v/>
      </c>
      <c r="D86" s="38"/>
      <c r="E86" s="37"/>
      <c r="F86" s="5"/>
      <c r="G86" s="37"/>
      <c r="H86" s="39"/>
      <c r="I86" s="39"/>
      <c r="J86" s="37"/>
      <c r="K86" s="40" t="str">
        <f t="shared" si="9"/>
        <v/>
      </c>
      <c r="L86" s="41"/>
      <c r="M86" s="4" t="str">
        <f>IF(J86="","",(K86/J86)/LOOKUP(RIGHT($D$2,3),定数!$A$6:$A$13,定数!$B$6:$B$13))</f>
        <v/>
      </c>
      <c r="N86" s="37"/>
      <c r="O86" s="5"/>
      <c r="P86" s="39"/>
      <c r="Q86" s="39"/>
      <c r="R86" s="42" t="str">
        <f>IF(P86="","",T86*M86*LOOKUP(RIGHT($D$2,3),定数!$A$6:$A$13,定数!$B$6:$B$13))</f>
        <v/>
      </c>
      <c r="S86" s="42"/>
      <c r="T86" s="43" t="str">
        <f t="shared" si="11"/>
        <v/>
      </c>
      <c r="U86" s="43"/>
      <c r="V86" t="str">
        <f t="shared" si="10"/>
        <v/>
      </c>
      <c r="W86" t="str">
        <f t="shared" si="10"/>
        <v/>
      </c>
      <c r="X86" s="29" t="str">
        <f t="shared" si="12"/>
        <v/>
      </c>
      <c r="Y86" s="30" t="str">
        <f t="shared" si="13"/>
        <v/>
      </c>
    </row>
    <row r="87" spans="2:25" ht="15">
      <c r="B87" s="37">
        <v>79</v>
      </c>
      <c r="C87" s="38" t="str">
        <f t="shared" si="8"/>
        <v/>
      </c>
      <c r="D87" s="38"/>
      <c r="E87" s="37"/>
      <c r="F87" s="5"/>
      <c r="G87" s="37"/>
      <c r="H87" s="39"/>
      <c r="I87" s="39"/>
      <c r="J87" s="37"/>
      <c r="K87" s="40" t="str">
        <f t="shared" si="9"/>
        <v/>
      </c>
      <c r="L87" s="41"/>
      <c r="M87" s="4" t="str">
        <f>IF(J87="","",(K87/J87)/LOOKUP(RIGHT($D$2,3),定数!$A$6:$A$13,定数!$B$6:$B$13))</f>
        <v/>
      </c>
      <c r="N87" s="37"/>
      <c r="O87" s="5"/>
      <c r="P87" s="39"/>
      <c r="Q87" s="39"/>
      <c r="R87" s="42" t="str">
        <f>IF(P87="","",T87*M87*LOOKUP(RIGHT($D$2,3),定数!$A$6:$A$13,定数!$B$6:$B$13))</f>
        <v/>
      </c>
      <c r="S87" s="42"/>
      <c r="T87" s="43" t="str">
        <f t="shared" si="11"/>
        <v/>
      </c>
      <c r="U87" s="43"/>
      <c r="V87" t="str">
        <f t="shared" si="10"/>
        <v/>
      </c>
      <c r="W87" t="str">
        <f t="shared" si="10"/>
        <v/>
      </c>
      <c r="X87" s="29" t="str">
        <f t="shared" si="12"/>
        <v/>
      </c>
      <c r="Y87" s="30" t="str">
        <f t="shared" si="13"/>
        <v/>
      </c>
    </row>
    <row r="88" spans="2:25" ht="15">
      <c r="B88" s="37">
        <v>80</v>
      </c>
      <c r="C88" s="38" t="str">
        <f t="shared" si="8"/>
        <v/>
      </c>
      <c r="D88" s="38"/>
      <c r="E88" s="37"/>
      <c r="F88" s="5"/>
      <c r="G88" s="37"/>
      <c r="H88" s="39"/>
      <c r="I88" s="39"/>
      <c r="J88" s="37"/>
      <c r="K88" s="40" t="str">
        <f t="shared" si="9"/>
        <v/>
      </c>
      <c r="L88" s="41"/>
      <c r="M88" s="4" t="str">
        <f>IF(J88="","",(K88/J88)/LOOKUP(RIGHT($D$2,3),定数!$A$6:$A$13,定数!$B$6:$B$13))</f>
        <v/>
      </c>
      <c r="N88" s="37"/>
      <c r="O88" s="5"/>
      <c r="P88" s="39"/>
      <c r="Q88" s="39"/>
      <c r="R88" s="42" t="str">
        <f>IF(P88="","",T88*M88*LOOKUP(RIGHT($D$2,3),定数!$A$6:$A$13,定数!$B$6:$B$13))</f>
        <v/>
      </c>
      <c r="S88" s="42"/>
      <c r="T88" s="43" t="str">
        <f t="shared" si="11"/>
        <v/>
      </c>
      <c r="U88" s="43"/>
      <c r="V88" t="str">
        <f t="shared" si="10"/>
        <v/>
      </c>
      <c r="W88" t="str">
        <f t="shared" si="10"/>
        <v/>
      </c>
      <c r="X88" s="29" t="str">
        <f t="shared" si="12"/>
        <v/>
      </c>
      <c r="Y88" s="30" t="str">
        <f t="shared" si="13"/>
        <v/>
      </c>
    </row>
    <row r="89" spans="2:25" ht="15">
      <c r="B89" s="37">
        <v>81</v>
      </c>
      <c r="C89" s="38" t="str">
        <f t="shared" si="8"/>
        <v/>
      </c>
      <c r="D89" s="38"/>
      <c r="E89" s="37"/>
      <c r="F89" s="5"/>
      <c r="G89" s="37"/>
      <c r="H89" s="39"/>
      <c r="I89" s="39"/>
      <c r="J89" s="37"/>
      <c r="K89" s="40" t="str">
        <f t="shared" si="9"/>
        <v/>
      </c>
      <c r="L89" s="41"/>
      <c r="M89" s="4" t="str">
        <f>IF(J89="","",(K89/J89)/LOOKUP(RIGHT($D$2,3),定数!$A$6:$A$13,定数!$B$6:$B$13))</f>
        <v/>
      </c>
      <c r="N89" s="37"/>
      <c r="O89" s="5"/>
      <c r="P89" s="39"/>
      <c r="Q89" s="39"/>
      <c r="R89" s="42" t="str">
        <f>IF(P89="","",T89*M89*LOOKUP(RIGHT($D$2,3),定数!$A$6:$A$13,定数!$B$6:$B$13))</f>
        <v/>
      </c>
      <c r="S89" s="42"/>
      <c r="T89" s="43" t="str">
        <f t="shared" si="11"/>
        <v/>
      </c>
      <c r="U89" s="43"/>
      <c r="V89" t="str">
        <f t="shared" si="10"/>
        <v/>
      </c>
      <c r="W89" t="str">
        <f t="shared" si="10"/>
        <v/>
      </c>
      <c r="X89" s="29" t="str">
        <f t="shared" si="12"/>
        <v/>
      </c>
      <c r="Y89" s="30" t="str">
        <f t="shared" si="13"/>
        <v/>
      </c>
    </row>
    <row r="90" spans="2:25" ht="15">
      <c r="B90" s="37">
        <v>82</v>
      </c>
      <c r="C90" s="38" t="str">
        <f t="shared" si="8"/>
        <v/>
      </c>
      <c r="D90" s="38"/>
      <c r="E90" s="37"/>
      <c r="F90" s="5"/>
      <c r="G90" s="37"/>
      <c r="H90" s="39"/>
      <c r="I90" s="39"/>
      <c r="J90" s="37"/>
      <c r="K90" s="40" t="str">
        <f t="shared" si="9"/>
        <v/>
      </c>
      <c r="L90" s="41"/>
      <c r="M90" s="4" t="str">
        <f>IF(J90="","",(K90/J90)/LOOKUP(RIGHT($D$2,3),定数!$A$6:$A$13,定数!$B$6:$B$13))</f>
        <v/>
      </c>
      <c r="N90" s="37"/>
      <c r="O90" s="5"/>
      <c r="P90" s="39"/>
      <c r="Q90" s="39"/>
      <c r="R90" s="42" t="str">
        <f>IF(P90="","",T90*M90*LOOKUP(RIGHT($D$2,3),定数!$A$6:$A$13,定数!$B$6:$B$13))</f>
        <v/>
      </c>
      <c r="S90" s="42"/>
      <c r="T90" s="43" t="str">
        <f t="shared" si="11"/>
        <v/>
      </c>
      <c r="U90" s="43"/>
      <c r="V90" t="str">
        <f t="shared" si="10"/>
        <v/>
      </c>
      <c r="W90" t="str">
        <f t="shared" si="10"/>
        <v/>
      </c>
      <c r="X90" s="29" t="str">
        <f t="shared" si="12"/>
        <v/>
      </c>
      <c r="Y90" s="30" t="str">
        <f t="shared" si="13"/>
        <v/>
      </c>
    </row>
    <row r="91" spans="2:25" ht="15">
      <c r="B91" s="37">
        <v>83</v>
      </c>
      <c r="C91" s="38" t="str">
        <f t="shared" si="8"/>
        <v/>
      </c>
      <c r="D91" s="38"/>
      <c r="E91" s="37"/>
      <c r="F91" s="5"/>
      <c r="G91" s="37"/>
      <c r="H91" s="39"/>
      <c r="I91" s="39"/>
      <c r="J91" s="37"/>
      <c r="K91" s="40" t="str">
        <f t="shared" si="9"/>
        <v/>
      </c>
      <c r="L91" s="41"/>
      <c r="M91" s="4" t="str">
        <f>IF(J91="","",(K91/J91)/LOOKUP(RIGHT($D$2,3),定数!$A$6:$A$13,定数!$B$6:$B$13))</f>
        <v/>
      </c>
      <c r="N91" s="37"/>
      <c r="O91" s="5"/>
      <c r="P91" s="39"/>
      <c r="Q91" s="39"/>
      <c r="R91" s="42" t="str">
        <f>IF(P91="","",T91*M91*LOOKUP(RIGHT($D$2,3),定数!$A$6:$A$13,定数!$B$6:$B$13))</f>
        <v/>
      </c>
      <c r="S91" s="42"/>
      <c r="T91" s="43" t="str">
        <f t="shared" si="11"/>
        <v/>
      </c>
      <c r="U91" s="43"/>
      <c r="V91" t="str">
        <f t="shared" ref="V91:W106" si="14">IF(S91&lt;&gt;"",IF(S91&lt;0,1+V90,0),"")</f>
        <v/>
      </c>
      <c r="W91" t="str">
        <f t="shared" si="14"/>
        <v/>
      </c>
      <c r="X91" s="29" t="str">
        <f t="shared" si="12"/>
        <v/>
      </c>
      <c r="Y91" s="30" t="str">
        <f t="shared" si="13"/>
        <v/>
      </c>
    </row>
    <row r="92" spans="2:25" ht="15">
      <c r="B92" s="37">
        <v>84</v>
      </c>
      <c r="C92" s="38" t="str">
        <f t="shared" si="8"/>
        <v/>
      </c>
      <c r="D92" s="38"/>
      <c r="E92" s="37"/>
      <c r="F92" s="5"/>
      <c r="G92" s="37"/>
      <c r="H92" s="39"/>
      <c r="I92" s="39"/>
      <c r="J92" s="37"/>
      <c r="K92" s="40" t="str">
        <f t="shared" si="9"/>
        <v/>
      </c>
      <c r="L92" s="41"/>
      <c r="M92" s="4" t="str">
        <f>IF(J92="","",(K92/J92)/LOOKUP(RIGHT($D$2,3),定数!$A$6:$A$13,定数!$B$6:$B$13))</f>
        <v/>
      </c>
      <c r="N92" s="37"/>
      <c r="O92" s="5"/>
      <c r="P92" s="39"/>
      <c r="Q92" s="39"/>
      <c r="R92" s="42" t="str">
        <f>IF(P92="","",T92*M92*LOOKUP(RIGHT($D$2,3),定数!$A$6:$A$13,定数!$B$6:$B$13))</f>
        <v/>
      </c>
      <c r="S92" s="42"/>
      <c r="T92" s="43" t="str">
        <f t="shared" si="11"/>
        <v/>
      </c>
      <c r="U92" s="43"/>
      <c r="V92" t="str">
        <f t="shared" si="14"/>
        <v/>
      </c>
      <c r="W92" t="str">
        <f t="shared" si="14"/>
        <v/>
      </c>
      <c r="X92" s="29" t="str">
        <f t="shared" si="12"/>
        <v/>
      </c>
      <c r="Y92" s="30" t="str">
        <f t="shared" si="13"/>
        <v/>
      </c>
    </row>
    <row r="93" spans="2:25" ht="15">
      <c r="B93" s="37">
        <v>85</v>
      </c>
      <c r="C93" s="38" t="str">
        <f t="shared" si="8"/>
        <v/>
      </c>
      <c r="D93" s="38"/>
      <c r="E93" s="37"/>
      <c r="F93" s="5"/>
      <c r="G93" s="37"/>
      <c r="H93" s="39"/>
      <c r="I93" s="39"/>
      <c r="J93" s="37"/>
      <c r="K93" s="40" t="str">
        <f t="shared" si="9"/>
        <v/>
      </c>
      <c r="L93" s="41"/>
      <c r="M93" s="4" t="str">
        <f>IF(J93="","",(K93/J93)/LOOKUP(RIGHT($D$2,3),定数!$A$6:$A$13,定数!$B$6:$B$13))</f>
        <v/>
      </c>
      <c r="N93" s="37"/>
      <c r="O93" s="5"/>
      <c r="P93" s="39"/>
      <c r="Q93" s="39"/>
      <c r="R93" s="42" t="str">
        <f>IF(P93="","",T93*M93*LOOKUP(RIGHT($D$2,3),定数!$A$6:$A$13,定数!$B$6:$B$13))</f>
        <v/>
      </c>
      <c r="S93" s="42"/>
      <c r="T93" s="43" t="str">
        <f t="shared" si="11"/>
        <v/>
      </c>
      <c r="U93" s="43"/>
      <c r="V93" t="str">
        <f t="shared" si="14"/>
        <v/>
      </c>
      <c r="W93" t="str">
        <f t="shared" si="14"/>
        <v/>
      </c>
      <c r="X93" s="29" t="str">
        <f t="shared" si="12"/>
        <v/>
      </c>
      <c r="Y93" s="30" t="str">
        <f t="shared" si="13"/>
        <v/>
      </c>
    </row>
    <row r="94" spans="2:25" ht="15">
      <c r="B94" s="37">
        <v>86</v>
      </c>
      <c r="C94" s="38" t="str">
        <f t="shared" si="8"/>
        <v/>
      </c>
      <c r="D94" s="38"/>
      <c r="E94" s="37"/>
      <c r="F94" s="5"/>
      <c r="G94" s="37"/>
      <c r="H94" s="39"/>
      <c r="I94" s="39"/>
      <c r="J94" s="37"/>
      <c r="K94" s="40" t="str">
        <f t="shared" si="9"/>
        <v/>
      </c>
      <c r="L94" s="41"/>
      <c r="M94" s="4" t="str">
        <f>IF(J94="","",(K94/J94)/LOOKUP(RIGHT($D$2,3),定数!$A$6:$A$13,定数!$B$6:$B$13))</f>
        <v/>
      </c>
      <c r="N94" s="37"/>
      <c r="O94" s="5"/>
      <c r="P94" s="39"/>
      <c r="Q94" s="39"/>
      <c r="R94" s="42" t="str">
        <f>IF(P94="","",T94*M94*LOOKUP(RIGHT($D$2,3),定数!$A$6:$A$13,定数!$B$6:$B$13))</f>
        <v/>
      </c>
      <c r="S94" s="42"/>
      <c r="T94" s="43" t="str">
        <f t="shared" si="11"/>
        <v/>
      </c>
      <c r="U94" s="43"/>
      <c r="V94" t="str">
        <f t="shared" si="14"/>
        <v/>
      </c>
      <c r="W94" t="str">
        <f t="shared" si="14"/>
        <v/>
      </c>
      <c r="X94" s="29" t="str">
        <f t="shared" si="12"/>
        <v/>
      </c>
      <c r="Y94" s="30" t="str">
        <f t="shared" si="13"/>
        <v/>
      </c>
    </row>
    <row r="95" spans="2:25" ht="15">
      <c r="B95" s="37">
        <v>87</v>
      </c>
      <c r="C95" s="38" t="str">
        <f t="shared" si="8"/>
        <v/>
      </c>
      <c r="D95" s="38"/>
      <c r="E95" s="37"/>
      <c r="F95" s="5"/>
      <c r="G95" s="37"/>
      <c r="H95" s="39"/>
      <c r="I95" s="39"/>
      <c r="J95" s="37"/>
      <c r="K95" s="40" t="str">
        <f t="shared" si="9"/>
        <v/>
      </c>
      <c r="L95" s="41"/>
      <c r="M95" s="4" t="str">
        <f>IF(J95="","",(K95/J95)/LOOKUP(RIGHT($D$2,3),定数!$A$6:$A$13,定数!$B$6:$B$13))</f>
        <v/>
      </c>
      <c r="N95" s="37"/>
      <c r="O95" s="5"/>
      <c r="P95" s="39"/>
      <c r="Q95" s="39"/>
      <c r="R95" s="42" t="str">
        <f>IF(P95="","",T95*M95*LOOKUP(RIGHT($D$2,3),定数!$A$6:$A$13,定数!$B$6:$B$13))</f>
        <v/>
      </c>
      <c r="S95" s="42"/>
      <c r="T95" s="43" t="str">
        <f t="shared" si="11"/>
        <v/>
      </c>
      <c r="U95" s="43"/>
      <c r="V95" t="str">
        <f t="shared" si="14"/>
        <v/>
      </c>
      <c r="W95" t="str">
        <f t="shared" si="14"/>
        <v/>
      </c>
      <c r="X95" s="29" t="str">
        <f t="shared" si="12"/>
        <v/>
      </c>
      <c r="Y95" s="30" t="str">
        <f t="shared" si="13"/>
        <v/>
      </c>
    </row>
    <row r="96" spans="2:25" ht="15">
      <c r="B96" s="37">
        <v>88</v>
      </c>
      <c r="C96" s="38" t="str">
        <f t="shared" si="8"/>
        <v/>
      </c>
      <c r="D96" s="38"/>
      <c r="E96" s="37"/>
      <c r="F96" s="5"/>
      <c r="G96" s="37"/>
      <c r="H96" s="39"/>
      <c r="I96" s="39"/>
      <c r="J96" s="37"/>
      <c r="K96" s="40" t="str">
        <f t="shared" si="9"/>
        <v/>
      </c>
      <c r="L96" s="41"/>
      <c r="M96" s="4" t="str">
        <f>IF(J96="","",(K96/J96)/LOOKUP(RIGHT($D$2,3),定数!$A$6:$A$13,定数!$B$6:$B$13))</f>
        <v/>
      </c>
      <c r="N96" s="37"/>
      <c r="O96" s="5"/>
      <c r="P96" s="39"/>
      <c r="Q96" s="39"/>
      <c r="R96" s="42" t="str">
        <f>IF(P96="","",T96*M96*LOOKUP(RIGHT($D$2,3),定数!$A$6:$A$13,定数!$B$6:$B$13))</f>
        <v/>
      </c>
      <c r="S96" s="42"/>
      <c r="T96" s="43" t="str">
        <f t="shared" si="11"/>
        <v/>
      </c>
      <c r="U96" s="43"/>
      <c r="V96" t="str">
        <f t="shared" si="14"/>
        <v/>
      </c>
      <c r="W96" t="str">
        <f t="shared" si="14"/>
        <v/>
      </c>
      <c r="X96" s="29" t="str">
        <f t="shared" si="12"/>
        <v/>
      </c>
      <c r="Y96" s="30" t="str">
        <f t="shared" si="13"/>
        <v/>
      </c>
    </row>
    <row r="97" spans="2:25" ht="15">
      <c r="B97" s="37">
        <v>89</v>
      </c>
      <c r="C97" s="38" t="str">
        <f t="shared" si="8"/>
        <v/>
      </c>
      <c r="D97" s="38"/>
      <c r="E97" s="37"/>
      <c r="F97" s="5"/>
      <c r="G97" s="37"/>
      <c r="H97" s="39"/>
      <c r="I97" s="39"/>
      <c r="J97" s="37"/>
      <c r="K97" s="40" t="str">
        <f t="shared" si="9"/>
        <v/>
      </c>
      <c r="L97" s="41"/>
      <c r="M97" s="4" t="str">
        <f>IF(J97="","",(K97/J97)/LOOKUP(RIGHT($D$2,3),定数!$A$6:$A$13,定数!$B$6:$B$13))</f>
        <v/>
      </c>
      <c r="N97" s="37"/>
      <c r="O97" s="5"/>
      <c r="P97" s="39"/>
      <c r="Q97" s="39"/>
      <c r="R97" s="42" t="str">
        <f>IF(P97="","",T97*M97*LOOKUP(RIGHT($D$2,3),定数!$A$6:$A$13,定数!$B$6:$B$13))</f>
        <v/>
      </c>
      <c r="S97" s="42"/>
      <c r="T97" s="43" t="str">
        <f t="shared" si="11"/>
        <v/>
      </c>
      <c r="U97" s="43"/>
      <c r="V97" t="str">
        <f t="shared" si="14"/>
        <v/>
      </c>
      <c r="W97" t="str">
        <f t="shared" si="14"/>
        <v/>
      </c>
      <c r="X97" s="29" t="str">
        <f t="shared" si="12"/>
        <v/>
      </c>
      <c r="Y97" s="30" t="str">
        <f t="shared" si="13"/>
        <v/>
      </c>
    </row>
    <row r="98" spans="2:25" ht="15">
      <c r="B98" s="37">
        <v>90</v>
      </c>
      <c r="C98" s="38" t="str">
        <f t="shared" si="8"/>
        <v/>
      </c>
      <c r="D98" s="38"/>
      <c r="E98" s="37"/>
      <c r="F98" s="5"/>
      <c r="G98" s="37"/>
      <c r="H98" s="39"/>
      <c r="I98" s="39"/>
      <c r="J98" s="37"/>
      <c r="K98" s="40" t="str">
        <f t="shared" si="9"/>
        <v/>
      </c>
      <c r="L98" s="41"/>
      <c r="M98" s="4" t="str">
        <f>IF(J98="","",(K98/J98)/LOOKUP(RIGHT($D$2,3),定数!$A$6:$A$13,定数!$B$6:$B$13))</f>
        <v/>
      </c>
      <c r="N98" s="37"/>
      <c r="O98" s="5"/>
      <c r="P98" s="39"/>
      <c r="Q98" s="39"/>
      <c r="R98" s="42" t="str">
        <f>IF(P98="","",T98*M98*LOOKUP(RIGHT($D$2,3),定数!$A$6:$A$13,定数!$B$6:$B$13))</f>
        <v/>
      </c>
      <c r="S98" s="42"/>
      <c r="T98" s="43" t="str">
        <f t="shared" si="11"/>
        <v/>
      </c>
      <c r="U98" s="43"/>
      <c r="V98" t="str">
        <f t="shared" si="14"/>
        <v/>
      </c>
      <c r="W98" t="str">
        <f t="shared" si="14"/>
        <v/>
      </c>
      <c r="X98" s="29" t="str">
        <f t="shared" si="12"/>
        <v/>
      </c>
      <c r="Y98" s="30" t="str">
        <f t="shared" si="13"/>
        <v/>
      </c>
    </row>
    <row r="99" spans="2:25" ht="15">
      <c r="B99" s="37">
        <v>91</v>
      </c>
      <c r="C99" s="38" t="str">
        <f t="shared" si="8"/>
        <v/>
      </c>
      <c r="D99" s="38"/>
      <c r="E99" s="37"/>
      <c r="F99" s="5"/>
      <c r="G99" s="37"/>
      <c r="H99" s="39"/>
      <c r="I99" s="39"/>
      <c r="J99" s="37"/>
      <c r="K99" s="40" t="str">
        <f t="shared" si="9"/>
        <v/>
      </c>
      <c r="L99" s="41"/>
      <c r="M99" s="4" t="str">
        <f>IF(J99="","",(K99/J99)/LOOKUP(RIGHT($D$2,3),定数!$A$6:$A$13,定数!$B$6:$B$13))</f>
        <v/>
      </c>
      <c r="N99" s="37"/>
      <c r="O99" s="5"/>
      <c r="P99" s="39"/>
      <c r="Q99" s="39"/>
      <c r="R99" s="42" t="str">
        <f>IF(P99="","",T99*M99*LOOKUP(RIGHT($D$2,3),定数!$A$6:$A$13,定数!$B$6:$B$13))</f>
        <v/>
      </c>
      <c r="S99" s="42"/>
      <c r="T99" s="43" t="str">
        <f t="shared" si="11"/>
        <v/>
      </c>
      <c r="U99" s="43"/>
      <c r="V99" t="str">
        <f t="shared" si="14"/>
        <v/>
      </c>
      <c r="W99" t="str">
        <f t="shared" si="14"/>
        <v/>
      </c>
      <c r="X99" s="29" t="str">
        <f t="shared" si="12"/>
        <v/>
      </c>
      <c r="Y99" s="30" t="str">
        <f t="shared" si="13"/>
        <v/>
      </c>
    </row>
    <row r="100" spans="2:25" ht="15">
      <c r="B100" s="37">
        <v>92</v>
      </c>
      <c r="C100" s="38" t="str">
        <f t="shared" si="8"/>
        <v/>
      </c>
      <c r="D100" s="38"/>
      <c r="E100" s="37"/>
      <c r="F100" s="5"/>
      <c r="G100" s="37"/>
      <c r="H100" s="39"/>
      <c r="I100" s="39"/>
      <c r="J100" s="37"/>
      <c r="K100" s="40" t="str">
        <f t="shared" si="9"/>
        <v/>
      </c>
      <c r="L100" s="41"/>
      <c r="M100" s="4" t="str">
        <f>IF(J100="","",(K100/J100)/LOOKUP(RIGHT($D$2,3),定数!$A$6:$A$13,定数!$B$6:$B$13))</f>
        <v/>
      </c>
      <c r="N100" s="37"/>
      <c r="O100" s="5"/>
      <c r="P100" s="39"/>
      <c r="Q100" s="39"/>
      <c r="R100" s="42" t="str">
        <f>IF(P100="","",T100*M100*LOOKUP(RIGHT($D$2,3),定数!$A$6:$A$13,定数!$B$6:$B$13))</f>
        <v/>
      </c>
      <c r="S100" s="42"/>
      <c r="T100" s="43" t="str">
        <f t="shared" si="11"/>
        <v/>
      </c>
      <c r="U100" s="43"/>
      <c r="V100" t="str">
        <f t="shared" si="14"/>
        <v/>
      </c>
      <c r="W100" t="str">
        <f t="shared" si="14"/>
        <v/>
      </c>
      <c r="X100" s="29" t="str">
        <f t="shared" si="12"/>
        <v/>
      </c>
      <c r="Y100" s="30" t="str">
        <f t="shared" si="13"/>
        <v/>
      </c>
    </row>
    <row r="101" spans="2:25" ht="15">
      <c r="B101" s="37">
        <v>93</v>
      </c>
      <c r="C101" s="38" t="str">
        <f t="shared" si="8"/>
        <v/>
      </c>
      <c r="D101" s="38"/>
      <c r="E101" s="37"/>
      <c r="F101" s="5"/>
      <c r="G101" s="37"/>
      <c r="H101" s="39"/>
      <c r="I101" s="39"/>
      <c r="J101" s="37"/>
      <c r="K101" s="40" t="str">
        <f t="shared" si="9"/>
        <v/>
      </c>
      <c r="L101" s="41"/>
      <c r="M101" s="4" t="str">
        <f>IF(J101="","",(K101/J101)/LOOKUP(RIGHT($D$2,3),定数!$A$6:$A$13,定数!$B$6:$B$13))</f>
        <v/>
      </c>
      <c r="N101" s="37"/>
      <c r="O101" s="5"/>
      <c r="P101" s="39"/>
      <c r="Q101" s="39"/>
      <c r="R101" s="42" t="str">
        <f>IF(P101="","",T101*M101*LOOKUP(RIGHT($D$2,3),定数!$A$6:$A$13,定数!$B$6:$B$13))</f>
        <v/>
      </c>
      <c r="S101" s="42"/>
      <c r="T101" s="43" t="str">
        <f t="shared" si="11"/>
        <v/>
      </c>
      <c r="U101" s="43"/>
      <c r="V101" t="str">
        <f t="shared" si="14"/>
        <v/>
      </c>
      <c r="W101" t="str">
        <f t="shared" si="14"/>
        <v/>
      </c>
      <c r="X101" s="29" t="str">
        <f t="shared" si="12"/>
        <v/>
      </c>
      <c r="Y101" s="30" t="str">
        <f t="shared" si="13"/>
        <v/>
      </c>
    </row>
    <row r="102" spans="2:25" ht="15">
      <c r="B102" s="37">
        <v>94</v>
      </c>
      <c r="C102" s="38" t="str">
        <f t="shared" si="8"/>
        <v/>
      </c>
      <c r="D102" s="38"/>
      <c r="E102" s="37"/>
      <c r="F102" s="5"/>
      <c r="G102" s="37"/>
      <c r="H102" s="39"/>
      <c r="I102" s="39"/>
      <c r="J102" s="37"/>
      <c r="K102" s="40" t="str">
        <f t="shared" si="9"/>
        <v/>
      </c>
      <c r="L102" s="41"/>
      <c r="M102" s="4" t="str">
        <f>IF(J102="","",(K102/J102)/LOOKUP(RIGHT($D$2,3),定数!$A$6:$A$13,定数!$B$6:$B$13))</f>
        <v/>
      </c>
      <c r="N102" s="37"/>
      <c r="O102" s="5"/>
      <c r="P102" s="39"/>
      <c r="Q102" s="39"/>
      <c r="R102" s="42" t="str">
        <f>IF(P102="","",T102*M102*LOOKUP(RIGHT($D$2,3),定数!$A$6:$A$13,定数!$B$6:$B$13))</f>
        <v/>
      </c>
      <c r="S102" s="42"/>
      <c r="T102" s="43" t="str">
        <f t="shared" si="11"/>
        <v/>
      </c>
      <c r="U102" s="43"/>
      <c r="V102" t="str">
        <f t="shared" si="14"/>
        <v/>
      </c>
      <c r="W102" t="str">
        <f t="shared" si="14"/>
        <v/>
      </c>
      <c r="X102" s="29" t="str">
        <f t="shared" si="12"/>
        <v/>
      </c>
      <c r="Y102" s="30" t="str">
        <f t="shared" si="13"/>
        <v/>
      </c>
    </row>
    <row r="103" spans="2:25" ht="15">
      <c r="B103" s="37">
        <v>95</v>
      </c>
      <c r="C103" s="38" t="str">
        <f t="shared" si="8"/>
        <v/>
      </c>
      <c r="D103" s="38"/>
      <c r="E103" s="37"/>
      <c r="F103" s="5"/>
      <c r="G103" s="37"/>
      <c r="H103" s="39"/>
      <c r="I103" s="39"/>
      <c r="J103" s="37"/>
      <c r="K103" s="40" t="str">
        <f t="shared" si="9"/>
        <v/>
      </c>
      <c r="L103" s="41"/>
      <c r="M103" s="4" t="str">
        <f>IF(J103="","",(K103/J103)/LOOKUP(RIGHT($D$2,3),定数!$A$6:$A$13,定数!$B$6:$B$13))</f>
        <v/>
      </c>
      <c r="N103" s="37"/>
      <c r="O103" s="5"/>
      <c r="P103" s="39"/>
      <c r="Q103" s="39"/>
      <c r="R103" s="42" t="str">
        <f>IF(P103="","",T103*M103*LOOKUP(RIGHT($D$2,3),定数!$A$6:$A$13,定数!$B$6:$B$13))</f>
        <v/>
      </c>
      <c r="S103" s="42"/>
      <c r="T103" s="43" t="str">
        <f t="shared" si="11"/>
        <v/>
      </c>
      <c r="U103" s="43"/>
      <c r="V103" t="str">
        <f t="shared" si="14"/>
        <v/>
      </c>
      <c r="W103" t="str">
        <f t="shared" si="14"/>
        <v/>
      </c>
      <c r="X103" s="29" t="str">
        <f t="shared" si="12"/>
        <v/>
      </c>
      <c r="Y103" s="30" t="str">
        <f t="shared" si="13"/>
        <v/>
      </c>
    </row>
    <row r="104" spans="2:25" ht="15">
      <c r="B104" s="37">
        <v>96</v>
      </c>
      <c r="C104" s="38" t="str">
        <f t="shared" si="8"/>
        <v/>
      </c>
      <c r="D104" s="38"/>
      <c r="E104" s="37"/>
      <c r="F104" s="5"/>
      <c r="G104" s="37"/>
      <c r="H104" s="39"/>
      <c r="I104" s="39"/>
      <c r="J104" s="37"/>
      <c r="K104" s="40" t="str">
        <f t="shared" si="9"/>
        <v/>
      </c>
      <c r="L104" s="41"/>
      <c r="M104" s="4" t="str">
        <f>IF(J104="","",(K104/J104)/LOOKUP(RIGHT($D$2,3),定数!$A$6:$A$13,定数!$B$6:$B$13))</f>
        <v/>
      </c>
      <c r="N104" s="37"/>
      <c r="O104" s="5"/>
      <c r="P104" s="39"/>
      <c r="Q104" s="39"/>
      <c r="R104" s="42" t="str">
        <f>IF(P104="","",T104*M104*LOOKUP(RIGHT($D$2,3),定数!$A$6:$A$13,定数!$B$6:$B$13))</f>
        <v/>
      </c>
      <c r="S104" s="42"/>
      <c r="T104" s="43" t="str">
        <f t="shared" si="11"/>
        <v/>
      </c>
      <c r="U104" s="43"/>
      <c r="V104" t="str">
        <f t="shared" si="14"/>
        <v/>
      </c>
      <c r="W104" t="str">
        <f t="shared" si="14"/>
        <v/>
      </c>
      <c r="X104" s="29" t="str">
        <f t="shared" si="12"/>
        <v/>
      </c>
      <c r="Y104" s="30" t="str">
        <f t="shared" si="13"/>
        <v/>
      </c>
    </row>
    <row r="105" spans="2:25" ht="15">
      <c r="B105" s="37">
        <v>97</v>
      </c>
      <c r="C105" s="38" t="str">
        <f t="shared" si="8"/>
        <v/>
      </c>
      <c r="D105" s="38"/>
      <c r="E105" s="37"/>
      <c r="F105" s="5"/>
      <c r="G105" s="37"/>
      <c r="H105" s="39"/>
      <c r="I105" s="39"/>
      <c r="J105" s="37"/>
      <c r="K105" s="40" t="str">
        <f t="shared" si="9"/>
        <v/>
      </c>
      <c r="L105" s="41"/>
      <c r="M105" s="4" t="str">
        <f>IF(J105="","",(K105/J105)/LOOKUP(RIGHT($D$2,3),定数!$A$6:$A$13,定数!$B$6:$B$13))</f>
        <v/>
      </c>
      <c r="N105" s="37"/>
      <c r="O105" s="5"/>
      <c r="P105" s="39"/>
      <c r="Q105" s="39"/>
      <c r="R105" s="42" t="str">
        <f>IF(P105="","",T105*M105*LOOKUP(RIGHT($D$2,3),定数!$A$6:$A$13,定数!$B$6:$B$13))</f>
        <v/>
      </c>
      <c r="S105" s="42"/>
      <c r="T105" s="43" t="str">
        <f t="shared" si="11"/>
        <v/>
      </c>
      <c r="U105" s="43"/>
      <c r="V105" t="str">
        <f t="shared" si="14"/>
        <v/>
      </c>
      <c r="W105" t="str">
        <f t="shared" si="14"/>
        <v/>
      </c>
      <c r="X105" s="29" t="str">
        <f t="shared" si="12"/>
        <v/>
      </c>
      <c r="Y105" s="30" t="str">
        <f t="shared" si="13"/>
        <v/>
      </c>
    </row>
    <row r="106" spans="2:25" ht="15">
      <c r="B106" s="37">
        <v>98</v>
      </c>
      <c r="C106" s="38" t="str">
        <f t="shared" si="8"/>
        <v/>
      </c>
      <c r="D106" s="38"/>
      <c r="E106" s="37"/>
      <c r="F106" s="5"/>
      <c r="G106" s="37"/>
      <c r="H106" s="39"/>
      <c r="I106" s="39"/>
      <c r="J106" s="37"/>
      <c r="K106" s="40" t="str">
        <f t="shared" si="9"/>
        <v/>
      </c>
      <c r="L106" s="41"/>
      <c r="M106" s="4" t="str">
        <f>IF(J106="","",(K106/J106)/LOOKUP(RIGHT($D$2,3),定数!$A$6:$A$13,定数!$B$6:$B$13))</f>
        <v/>
      </c>
      <c r="N106" s="37"/>
      <c r="O106" s="5"/>
      <c r="P106" s="39"/>
      <c r="Q106" s="39"/>
      <c r="R106" s="42" t="str">
        <f>IF(P106="","",T106*M106*LOOKUP(RIGHT($D$2,3),定数!$A$6:$A$13,定数!$B$6:$B$13))</f>
        <v/>
      </c>
      <c r="S106" s="42"/>
      <c r="T106" s="43" t="str">
        <f t="shared" si="11"/>
        <v/>
      </c>
      <c r="U106" s="43"/>
      <c r="V106" t="str">
        <f t="shared" si="14"/>
        <v/>
      </c>
      <c r="W106" t="str">
        <f t="shared" si="14"/>
        <v/>
      </c>
      <c r="X106" s="29" t="str">
        <f t="shared" si="12"/>
        <v/>
      </c>
      <c r="Y106" s="30" t="str">
        <f t="shared" si="13"/>
        <v/>
      </c>
    </row>
    <row r="107" spans="2:25" ht="15">
      <c r="B107" s="37">
        <v>99</v>
      </c>
      <c r="C107" s="38" t="str">
        <f t="shared" si="8"/>
        <v/>
      </c>
      <c r="D107" s="38"/>
      <c r="E107" s="37"/>
      <c r="F107" s="5"/>
      <c r="G107" s="37"/>
      <c r="H107" s="39"/>
      <c r="I107" s="39"/>
      <c r="J107" s="37"/>
      <c r="K107" s="40" t="str">
        <f t="shared" si="9"/>
        <v/>
      </c>
      <c r="L107" s="41"/>
      <c r="M107" s="4" t="str">
        <f>IF(J107="","",(K107/J107)/LOOKUP(RIGHT($D$2,3),定数!$A$6:$A$13,定数!$B$6:$B$13))</f>
        <v/>
      </c>
      <c r="N107" s="37"/>
      <c r="O107" s="5"/>
      <c r="P107" s="39"/>
      <c r="Q107" s="39"/>
      <c r="R107" s="42" t="str">
        <f>IF(P107="","",T107*M107*LOOKUP(RIGHT($D$2,3),定数!$A$6:$A$13,定数!$B$6:$B$13))</f>
        <v/>
      </c>
      <c r="S107" s="42"/>
      <c r="T107" s="43" t="str">
        <f t="shared" si="11"/>
        <v/>
      </c>
      <c r="U107" s="43"/>
      <c r="V107" t="str">
        <f>IF(S107&lt;&gt;"",IF(S107&lt;0,1+V106,0),"")</f>
        <v/>
      </c>
      <c r="W107" t="str">
        <f>IF(T107&lt;&gt;"",IF(T107&lt;0,1+W106,0),"")</f>
        <v/>
      </c>
      <c r="X107" s="29" t="str">
        <f t="shared" si="12"/>
        <v/>
      </c>
      <c r="Y107" s="30" t="str">
        <f t="shared" si="13"/>
        <v/>
      </c>
    </row>
    <row r="108" spans="2:25" ht="15">
      <c r="B108" s="37">
        <v>100</v>
      </c>
      <c r="C108" s="38" t="str">
        <f t="shared" si="8"/>
        <v/>
      </c>
      <c r="D108" s="38"/>
      <c r="E108" s="37"/>
      <c r="F108" s="5"/>
      <c r="G108" s="37"/>
      <c r="H108" s="39"/>
      <c r="I108" s="39"/>
      <c r="J108" s="37"/>
      <c r="K108" s="40" t="str">
        <f t="shared" si="9"/>
        <v/>
      </c>
      <c r="L108" s="41"/>
      <c r="M108" s="4" t="str">
        <f>IF(J108="","",(K108/J108)/LOOKUP(RIGHT($D$2,3),定数!$A$6:$A$13,定数!$B$6:$B$13))</f>
        <v/>
      </c>
      <c r="N108" s="37"/>
      <c r="O108" s="5"/>
      <c r="P108" s="39"/>
      <c r="Q108" s="39"/>
      <c r="R108" s="42" t="str">
        <f>IF(P108="","",T108*M108*LOOKUP(RIGHT($D$2,3),定数!$A$6:$A$13,定数!$B$6:$B$13))</f>
        <v/>
      </c>
      <c r="S108" s="42"/>
      <c r="T108" s="43" t="str">
        <f t="shared" si="11"/>
        <v/>
      </c>
      <c r="U108" s="43"/>
      <c r="V108" t="str">
        <f>IF(S108&lt;&gt;"",IF(S108&lt;0,1+V107,0),"")</f>
        <v/>
      </c>
      <c r="W108" t="str">
        <f>IF(T108&lt;&gt;"",IF(T108&lt;0,1+W107,0),"")</f>
        <v/>
      </c>
      <c r="X108" s="29" t="str">
        <f t="shared" si="12"/>
        <v/>
      </c>
      <c r="Y108" s="30" t="str">
        <f t="shared" si="13"/>
        <v/>
      </c>
    </row>
    <row r="109" spans="2:25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2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8460D4-F23B-44D3-9E9D-CA9E49DFA035}">
  <dimension ref="A1"/>
  <sheetViews>
    <sheetView workbookViewId="0"/>
  </sheetViews>
  <sheetFormatPr defaultRowHeight="13.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9AE756-49CD-45DC-8708-5648B58464DB}">
  <dimension ref="A1"/>
  <sheetViews>
    <sheetView workbookViewId="0"/>
  </sheetViews>
  <sheetFormatPr defaultRowHeight="13.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E498"/>
  <sheetViews>
    <sheetView topLeftCell="A504" workbookViewId="0">
      <selection activeCell="O499" sqref="O499"/>
    </sheetView>
  </sheetViews>
  <sheetFormatPr defaultRowHeight="14.25"/>
  <cols>
    <col min="1" max="1" width="7.375" style="28" customWidth="1"/>
    <col min="2" max="2" width="8.125" customWidth="1"/>
  </cols>
  <sheetData>
    <row r="1" spans="1:15">
      <c r="A1" s="28" t="s">
        <v>55</v>
      </c>
      <c r="B1" t="s">
        <v>56</v>
      </c>
    </row>
    <row r="2" spans="1:15">
      <c r="O2" t="s">
        <v>57</v>
      </c>
    </row>
    <row r="3" spans="1:15">
      <c r="O3" t="s">
        <v>58</v>
      </c>
    </row>
    <row r="5" spans="1:15">
      <c r="O5" t="s">
        <v>59</v>
      </c>
    </row>
    <row r="6" spans="1:15">
      <c r="O6" t="s">
        <v>60</v>
      </c>
    </row>
    <row r="8" spans="1:15">
      <c r="O8" t="s">
        <v>61</v>
      </c>
    </row>
    <row r="10" spans="1:15">
      <c r="O10" t="s">
        <v>62</v>
      </c>
    </row>
    <row r="11" spans="1:15">
      <c r="O11" t="s">
        <v>63</v>
      </c>
    </row>
    <row r="12" spans="1:15">
      <c r="O12" t="s">
        <v>64</v>
      </c>
    </row>
    <row r="38" spans="1:15">
      <c r="A38" s="28" t="s">
        <v>65</v>
      </c>
      <c r="B38" t="s">
        <v>56</v>
      </c>
    </row>
    <row r="39" spans="1:15">
      <c r="O39" t="s">
        <v>66</v>
      </c>
    </row>
    <row r="40" spans="1:15">
      <c r="O40" t="s">
        <v>67</v>
      </c>
    </row>
    <row r="41" spans="1:15">
      <c r="O41" t="s">
        <v>68</v>
      </c>
    </row>
    <row r="43" spans="1:15">
      <c r="O43" t="s">
        <v>69</v>
      </c>
    </row>
    <row r="44" spans="1:15">
      <c r="O44" t="s">
        <v>70</v>
      </c>
    </row>
    <row r="45" spans="1:15">
      <c r="O45" t="s">
        <v>71</v>
      </c>
    </row>
    <row r="46" spans="1:15">
      <c r="O46" t="s">
        <v>72</v>
      </c>
    </row>
    <row r="47" spans="1:15">
      <c r="O47" t="s">
        <v>73</v>
      </c>
    </row>
    <row r="48" spans="1:15">
      <c r="O48" t="s">
        <v>74</v>
      </c>
    </row>
    <row r="49" spans="15:15">
      <c r="O49" t="s">
        <v>75</v>
      </c>
    </row>
    <row r="50" spans="15:15">
      <c r="O50" t="s">
        <v>76</v>
      </c>
    </row>
    <row r="52" spans="15:15">
      <c r="O52" t="s">
        <v>77</v>
      </c>
    </row>
    <row r="53" spans="15:15">
      <c r="O53" t="s">
        <v>78</v>
      </c>
    </row>
    <row r="55" spans="15:15">
      <c r="O55" t="s">
        <v>79</v>
      </c>
    </row>
    <row r="57" spans="15:15">
      <c r="O57" t="s">
        <v>80</v>
      </c>
    </row>
    <row r="58" spans="15:15">
      <c r="O58" t="s">
        <v>81</v>
      </c>
    </row>
    <row r="59" spans="15:15">
      <c r="O59" t="s">
        <v>82</v>
      </c>
    </row>
    <row r="61" spans="15:15">
      <c r="O61" t="s">
        <v>83</v>
      </c>
    </row>
    <row r="62" spans="15:15">
      <c r="O62" t="s">
        <v>84</v>
      </c>
    </row>
    <row r="65" spans="1:17">
      <c r="O65" t="s">
        <v>85</v>
      </c>
    </row>
    <row r="76" spans="1:17">
      <c r="A76" s="28" t="s">
        <v>86</v>
      </c>
      <c r="B76" t="s">
        <v>56</v>
      </c>
    </row>
    <row r="77" spans="1:17">
      <c r="O77" t="s">
        <v>87</v>
      </c>
    </row>
    <row r="78" spans="1:17">
      <c r="O78" t="s">
        <v>88</v>
      </c>
      <c r="Q78" t="s">
        <v>89</v>
      </c>
    </row>
    <row r="80" spans="1:17">
      <c r="O80" t="s">
        <v>90</v>
      </c>
    </row>
    <row r="81" spans="15:15">
      <c r="O81" t="s">
        <v>91</v>
      </c>
    </row>
    <row r="83" spans="15:15">
      <c r="O83" t="s">
        <v>92</v>
      </c>
    </row>
    <row r="84" spans="15:15">
      <c r="O84" t="s">
        <v>93</v>
      </c>
    </row>
    <row r="85" spans="15:15">
      <c r="O85" t="s">
        <v>94</v>
      </c>
    </row>
    <row r="86" spans="15:15">
      <c r="O86" t="s">
        <v>95</v>
      </c>
    </row>
    <row r="87" spans="15:15">
      <c r="O87" t="s">
        <v>96</v>
      </c>
    </row>
    <row r="88" spans="15:15">
      <c r="O88" t="s">
        <v>97</v>
      </c>
    </row>
    <row r="90" spans="15:15">
      <c r="O90" t="s">
        <v>98</v>
      </c>
    </row>
    <row r="91" spans="15:15">
      <c r="O91" t="s">
        <v>99</v>
      </c>
    </row>
    <row r="92" spans="15:15">
      <c r="O92" t="s">
        <v>100</v>
      </c>
    </row>
    <row r="93" spans="15:15">
      <c r="O93" t="s">
        <v>101</v>
      </c>
    </row>
    <row r="94" spans="15:15">
      <c r="O94" t="s">
        <v>102</v>
      </c>
    </row>
    <row r="97" spans="15:15">
      <c r="O97" t="s">
        <v>85</v>
      </c>
    </row>
    <row r="114" spans="1:31">
      <c r="B114" t="s">
        <v>103</v>
      </c>
      <c r="I114" t="s">
        <v>104</v>
      </c>
      <c r="J114" t="s">
        <v>105</v>
      </c>
      <c r="N114" t="s">
        <v>106</v>
      </c>
      <c r="T114" t="s">
        <v>107</v>
      </c>
      <c r="AA114" t="s">
        <v>108</v>
      </c>
      <c r="AE114" t="s">
        <v>109</v>
      </c>
    </row>
    <row r="116" spans="1:31">
      <c r="A116" s="28" t="s">
        <v>55</v>
      </c>
      <c r="B116" t="s">
        <v>110</v>
      </c>
      <c r="O116" t="s">
        <v>111</v>
      </c>
    </row>
    <row r="154" spans="1:15">
      <c r="A154" s="28" t="s">
        <v>65</v>
      </c>
      <c r="B154" t="s">
        <v>56</v>
      </c>
    </row>
    <row r="155" spans="1:15">
      <c r="O155" t="s">
        <v>112</v>
      </c>
    </row>
    <row r="156" spans="1:15">
      <c r="O156" t="s">
        <v>113</v>
      </c>
    </row>
    <row r="193" spans="1:15">
      <c r="A193" s="28" t="s">
        <v>86</v>
      </c>
      <c r="B193" t="s">
        <v>114</v>
      </c>
      <c r="O193" t="s">
        <v>115</v>
      </c>
    </row>
    <row r="231" spans="1:15">
      <c r="A231" s="28" t="s">
        <v>116</v>
      </c>
      <c r="B231" t="s">
        <v>117</v>
      </c>
      <c r="O231" t="s">
        <v>118</v>
      </c>
    </row>
    <row r="269" spans="1:17">
      <c r="A269" s="28" t="s">
        <v>119</v>
      </c>
      <c r="B269" t="s">
        <v>120</v>
      </c>
      <c r="Q269" t="s">
        <v>121</v>
      </c>
    </row>
    <row r="307" spans="1:15">
      <c r="A307" s="28" t="s">
        <v>122</v>
      </c>
      <c r="B307" t="s">
        <v>123</v>
      </c>
      <c r="O307" t="s">
        <v>124</v>
      </c>
    </row>
    <row r="345" spans="1:15">
      <c r="A345" s="28" t="s">
        <v>125</v>
      </c>
      <c r="B345" t="s">
        <v>126</v>
      </c>
      <c r="O345" t="s">
        <v>127</v>
      </c>
    </row>
    <row r="383" spans="1:15">
      <c r="A383" s="28" t="s">
        <v>128</v>
      </c>
      <c r="B383" t="s">
        <v>129</v>
      </c>
      <c r="O383" t="s">
        <v>130</v>
      </c>
    </row>
    <row r="421" spans="1:15">
      <c r="A421" s="28" t="s">
        <v>131</v>
      </c>
      <c r="B421" t="s">
        <v>132</v>
      </c>
      <c r="O421" t="s">
        <v>133</v>
      </c>
    </row>
    <row r="459" spans="1:15">
      <c r="A459" s="28" t="s">
        <v>134</v>
      </c>
      <c r="B459" t="s">
        <v>135</v>
      </c>
      <c r="O459" t="s">
        <v>136</v>
      </c>
    </row>
    <row r="498" spans="1:15">
      <c r="A498" s="28" t="s">
        <v>137</v>
      </c>
      <c r="B498" t="s">
        <v>138</v>
      </c>
      <c r="O498" t="s">
        <v>139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L45"/>
  <sheetViews>
    <sheetView tabSelected="1" topLeftCell="A28" zoomScale="145" zoomScaleNormal="145" zoomScaleSheetLayoutView="100" workbookViewId="0">
      <selection activeCell="O22" sqref="O22"/>
    </sheetView>
  </sheetViews>
  <sheetFormatPr defaultRowHeight="13.5"/>
  <sheetData>
    <row r="1" spans="1:12">
      <c r="A1" t="s">
        <v>140</v>
      </c>
    </row>
    <row r="2" spans="1:12">
      <c r="A2" s="78"/>
      <c r="B2" s="79"/>
      <c r="C2" s="79"/>
      <c r="D2" s="79"/>
      <c r="E2" s="79"/>
      <c r="F2" s="79"/>
      <c r="G2" s="79"/>
      <c r="H2" s="79"/>
      <c r="I2" s="79"/>
      <c r="J2" s="79"/>
      <c r="L2" t="s">
        <v>141</v>
      </c>
    </row>
    <row r="3" spans="1:12">
      <c r="A3" s="79"/>
      <c r="B3" s="79"/>
      <c r="C3" s="79"/>
      <c r="D3" s="79"/>
      <c r="E3" s="79"/>
      <c r="F3" s="79"/>
      <c r="G3" s="79"/>
      <c r="H3" s="79"/>
      <c r="I3" s="79"/>
      <c r="J3" s="79"/>
      <c r="L3" t="s">
        <v>142</v>
      </c>
    </row>
    <row r="4" spans="1:12">
      <c r="A4" s="79"/>
      <c r="B4" s="79"/>
      <c r="C4" s="79"/>
      <c r="D4" s="79"/>
      <c r="E4" s="79"/>
      <c r="F4" s="79"/>
      <c r="G4" s="79"/>
      <c r="H4" s="79"/>
      <c r="I4" s="79"/>
      <c r="J4" s="79"/>
    </row>
    <row r="5" spans="1:12">
      <c r="A5" s="79"/>
      <c r="B5" s="79"/>
      <c r="C5" s="79"/>
      <c r="D5" s="79"/>
      <c r="E5" s="79"/>
      <c r="F5" s="79"/>
      <c r="G5" s="79"/>
      <c r="H5" s="79"/>
      <c r="I5" s="79"/>
      <c r="J5" s="79"/>
      <c r="L5" t="s">
        <v>143</v>
      </c>
    </row>
    <row r="6" spans="1:12">
      <c r="A6" s="79"/>
      <c r="B6" s="79"/>
      <c r="C6" s="79"/>
      <c r="D6" s="79"/>
      <c r="E6" s="79"/>
      <c r="F6" s="79"/>
      <c r="G6" s="79"/>
      <c r="H6" s="79"/>
      <c r="I6" s="79"/>
      <c r="J6" s="79"/>
      <c r="L6" t="s">
        <v>144</v>
      </c>
    </row>
    <row r="7" spans="1:12">
      <c r="A7" s="79"/>
      <c r="B7" s="79"/>
      <c r="C7" s="79"/>
      <c r="D7" s="79"/>
      <c r="E7" s="79"/>
      <c r="F7" s="79"/>
      <c r="G7" s="79"/>
      <c r="H7" s="79"/>
      <c r="I7" s="79"/>
      <c r="J7" s="79"/>
      <c r="L7" t="s">
        <v>145</v>
      </c>
    </row>
    <row r="8" spans="1:12">
      <c r="A8" s="79"/>
      <c r="B8" s="79"/>
      <c r="C8" s="79"/>
      <c r="D8" s="79"/>
      <c r="E8" s="79"/>
      <c r="F8" s="79"/>
      <c r="G8" s="79"/>
      <c r="H8" s="79"/>
      <c r="I8" s="79"/>
      <c r="J8" s="79"/>
    </row>
    <row r="9" spans="1:12">
      <c r="A9" s="79"/>
      <c r="B9" s="79"/>
      <c r="C9" s="79"/>
      <c r="D9" s="79"/>
      <c r="E9" s="79"/>
      <c r="F9" s="79"/>
      <c r="G9" s="79"/>
      <c r="H9" s="79"/>
      <c r="I9" s="79"/>
      <c r="J9" s="79"/>
      <c r="L9" t="s">
        <v>146</v>
      </c>
    </row>
    <row r="10" spans="1:12">
      <c r="L10" t="s">
        <v>147</v>
      </c>
    </row>
    <row r="11" spans="1:12">
      <c r="A11" t="s">
        <v>148</v>
      </c>
      <c r="L11" t="s">
        <v>149</v>
      </c>
    </row>
    <row r="12" spans="1:12">
      <c r="A12" s="80"/>
      <c r="B12" s="81"/>
      <c r="C12" s="81"/>
      <c r="D12" s="81"/>
      <c r="E12" s="81"/>
      <c r="F12" s="81"/>
      <c r="G12" s="81"/>
      <c r="H12" s="81"/>
      <c r="I12" s="81"/>
      <c r="J12" s="81"/>
      <c r="L12" t="s">
        <v>150</v>
      </c>
    </row>
    <row r="13" spans="1:12">
      <c r="A13" s="81"/>
      <c r="B13" s="81"/>
      <c r="C13" s="81"/>
      <c r="D13" s="81"/>
      <c r="E13" s="81"/>
      <c r="F13" s="81"/>
      <c r="G13" s="81"/>
      <c r="H13" s="81"/>
      <c r="I13" s="81"/>
      <c r="J13" s="81"/>
    </row>
    <row r="14" spans="1:12">
      <c r="A14" s="81"/>
      <c r="B14" s="81"/>
      <c r="C14" s="81"/>
      <c r="D14" s="81"/>
      <c r="E14" s="81"/>
      <c r="F14" s="81"/>
      <c r="G14" s="81"/>
      <c r="H14" s="81"/>
      <c r="I14" s="81"/>
      <c r="J14" s="81"/>
      <c r="L14" t="s">
        <v>151</v>
      </c>
    </row>
    <row r="15" spans="1:12">
      <c r="A15" s="81"/>
      <c r="B15" s="81"/>
      <c r="C15" s="81"/>
      <c r="D15" s="81"/>
      <c r="E15" s="81"/>
      <c r="F15" s="81"/>
      <c r="G15" s="81"/>
      <c r="H15" s="81"/>
      <c r="I15" s="81"/>
      <c r="J15" s="81"/>
    </row>
    <row r="16" spans="1:12">
      <c r="A16" s="81"/>
      <c r="B16" s="81"/>
      <c r="C16" s="81"/>
      <c r="D16" s="81"/>
      <c r="E16" s="81"/>
      <c r="F16" s="81"/>
      <c r="G16" s="81"/>
      <c r="H16" s="81"/>
      <c r="I16" s="81"/>
      <c r="J16" s="81"/>
      <c r="L16" t="s">
        <v>152</v>
      </c>
    </row>
    <row r="17" spans="1:12">
      <c r="A17" s="81"/>
      <c r="B17" s="81"/>
      <c r="C17" s="81"/>
      <c r="D17" s="81"/>
      <c r="E17" s="81"/>
      <c r="F17" s="81"/>
      <c r="G17" s="81"/>
      <c r="H17" s="81"/>
      <c r="I17" s="81"/>
      <c r="J17" s="81"/>
    </row>
    <row r="18" spans="1:12">
      <c r="A18" s="81"/>
      <c r="B18" s="81"/>
      <c r="C18" s="81"/>
      <c r="D18" s="81"/>
      <c r="E18" s="81"/>
      <c r="F18" s="81"/>
      <c r="G18" s="81"/>
      <c r="H18" s="81"/>
      <c r="I18" s="81"/>
      <c r="J18" s="81"/>
      <c r="L18" t="s">
        <v>153</v>
      </c>
    </row>
    <row r="19" spans="1:12">
      <c r="A19" s="81"/>
      <c r="B19" s="81"/>
      <c r="C19" s="81"/>
      <c r="D19" s="81"/>
      <c r="E19" s="81"/>
      <c r="F19" s="81"/>
      <c r="G19" s="81"/>
      <c r="H19" s="81"/>
      <c r="I19" s="81"/>
      <c r="J19" s="81"/>
    </row>
    <row r="20" spans="1:12">
      <c r="L20" t="s">
        <v>154</v>
      </c>
    </row>
    <row r="21" spans="1:12">
      <c r="A21" t="s">
        <v>155</v>
      </c>
    </row>
    <row r="22" spans="1:12">
      <c r="A22" s="80"/>
      <c r="B22" s="80"/>
      <c r="C22" s="80"/>
      <c r="D22" s="80"/>
      <c r="E22" s="80"/>
      <c r="F22" s="80"/>
      <c r="G22" s="80"/>
      <c r="H22" s="80"/>
      <c r="I22" s="80"/>
      <c r="J22" s="80"/>
      <c r="L22" t="s">
        <v>156</v>
      </c>
    </row>
    <row r="23" spans="1:12">
      <c r="A23" s="80"/>
      <c r="B23" s="80"/>
      <c r="C23" s="80"/>
      <c r="D23" s="80"/>
      <c r="E23" s="80"/>
      <c r="F23" s="80"/>
      <c r="G23" s="80"/>
      <c r="H23" s="80"/>
      <c r="I23" s="80"/>
      <c r="J23" s="80"/>
      <c r="L23" t="s">
        <v>157</v>
      </c>
    </row>
    <row r="24" spans="1:12">
      <c r="A24" s="80"/>
      <c r="B24" s="80"/>
      <c r="C24" s="80"/>
      <c r="D24" s="80"/>
      <c r="E24" s="80"/>
      <c r="F24" s="80"/>
      <c r="G24" s="80"/>
      <c r="H24" s="80"/>
      <c r="I24" s="80"/>
      <c r="J24" s="80"/>
      <c r="L24" t="s">
        <v>158</v>
      </c>
    </row>
    <row r="25" spans="1:12">
      <c r="A25" s="80"/>
      <c r="B25" s="80"/>
      <c r="C25" s="80"/>
      <c r="D25" s="80"/>
      <c r="E25" s="80"/>
      <c r="F25" s="80"/>
      <c r="G25" s="80"/>
      <c r="H25" s="80"/>
      <c r="I25" s="80"/>
      <c r="J25" s="80"/>
      <c r="L25" t="s">
        <v>159</v>
      </c>
    </row>
    <row r="26" spans="1:12">
      <c r="A26" s="80"/>
      <c r="B26" s="80"/>
      <c r="C26" s="80"/>
      <c r="D26" s="80"/>
      <c r="E26" s="80"/>
      <c r="F26" s="80"/>
      <c r="G26" s="80"/>
      <c r="H26" s="80"/>
      <c r="I26" s="80"/>
      <c r="J26" s="80"/>
      <c r="L26" t="s">
        <v>160</v>
      </c>
    </row>
    <row r="27" spans="1:12">
      <c r="A27" s="80"/>
      <c r="B27" s="80"/>
      <c r="C27" s="80"/>
      <c r="D27" s="80"/>
      <c r="E27" s="80"/>
      <c r="F27" s="80"/>
      <c r="G27" s="80"/>
      <c r="H27" s="80"/>
      <c r="I27" s="80"/>
      <c r="J27" s="80"/>
      <c r="L27" t="s">
        <v>161</v>
      </c>
    </row>
    <row r="28" spans="1:12">
      <c r="A28" s="80"/>
      <c r="B28" s="80"/>
      <c r="C28" s="80"/>
      <c r="D28" s="80"/>
      <c r="E28" s="80"/>
      <c r="F28" s="80"/>
      <c r="G28" s="80"/>
      <c r="H28" s="80"/>
      <c r="I28" s="80"/>
      <c r="J28" s="80"/>
      <c r="L28" t="s">
        <v>162</v>
      </c>
    </row>
    <row r="29" spans="1:12">
      <c r="A29" s="80"/>
      <c r="B29" s="80"/>
      <c r="C29" s="80"/>
      <c r="D29" s="80"/>
      <c r="E29" s="80"/>
      <c r="F29" s="80"/>
      <c r="G29" s="80"/>
      <c r="H29" s="80"/>
      <c r="I29" s="80"/>
      <c r="J29" s="80"/>
      <c r="L29" t="s">
        <v>163</v>
      </c>
    </row>
    <row r="31" spans="1:12">
      <c r="L31" t="s">
        <v>164</v>
      </c>
    </row>
    <row r="33" spans="12:12">
      <c r="L33" t="s">
        <v>165</v>
      </c>
    </row>
    <row r="34" spans="12:12">
      <c r="L34" t="s">
        <v>166</v>
      </c>
    </row>
    <row r="35" spans="12:12">
      <c r="L35" t="s">
        <v>167</v>
      </c>
    </row>
    <row r="36" spans="12:12">
      <c r="L36" t="s">
        <v>168</v>
      </c>
    </row>
    <row r="37" spans="12:12">
      <c r="L37" t="s">
        <v>169</v>
      </c>
    </row>
    <row r="38" spans="12:12">
      <c r="L38" t="s">
        <v>170</v>
      </c>
    </row>
    <row r="39" spans="12:12">
      <c r="L39" t="s">
        <v>171</v>
      </c>
    </row>
    <row r="40" spans="12:12">
      <c r="L40" t="s">
        <v>172</v>
      </c>
    </row>
    <row r="42" spans="12:12">
      <c r="L42" t="s">
        <v>173</v>
      </c>
    </row>
    <row r="43" spans="12:12">
      <c r="L43" t="s">
        <v>174</v>
      </c>
    </row>
    <row r="45" spans="12:12">
      <c r="L45" t="s">
        <v>85</v>
      </c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L12"/>
  <sheetViews>
    <sheetView zoomScaleSheetLayoutView="100" workbookViewId="0">
      <selection activeCell="I10" sqref="I10"/>
    </sheetView>
  </sheetViews>
  <sheetFormatPr defaultColWidth="8.875" defaultRowHeight="17.25"/>
  <cols>
    <col min="1" max="1" width="3.125" style="20" customWidth="1"/>
    <col min="2" max="2" width="13.25" style="17" customWidth="1"/>
    <col min="3" max="3" width="15.75" style="19" customWidth="1"/>
    <col min="4" max="4" width="13" style="19" customWidth="1"/>
    <col min="5" max="5" width="15.875" style="25" customWidth="1"/>
    <col min="6" max="6" width="15.875" style="19" customWidth="1"/>
    <col min="7" max="7" width="15.875" style="25" customWidth="1"/>
    <col min="8" max="8" width="15.875" style="19" customWidth="1"/>
    <col min="9" max="9" width="15.875" style="25" customWidth="1"/>
    <col min="10" max="16384" width="8.875" style="20"/>
  </cols>
  <sheetData>
    <row r="2" spans="2:12">
      <c r="B2" s="18" t="s">
        <v>175</v>
      </c>
      <c r="C2" s="20"/>
    </row>
    <row r="4" spans="2:12">
      <c r="B4" s="23" t="s">
        <v>176</v>
      </c>
      <c r="C4" s="23" t="s">
        <v>177</v>
      </c>
      <c r="D4" s="23" t="s">
        <v>178</v>
      </c>
      <c r="E4" s="24" t="s">
        <v>179</v>
      </c>
      <c r="F4" s="23" t="s">
        <v>180</v>
      </c>
      <c r="G4" s="24" t="s">
        <v>179</v>
      </c>
      <c r="H4" s="23" t="s">
        <v>181</v>
      </c>
      <c r="I4" s="24" t="s">
        <v>179</v>
      </c>
      <c r="J4" s="20" t="s">
        <v>182</v>
      </c>
      <c r="L4" s="20" t="s">
        <v>183</v>
      </c>
    </row>
    <row r="5" spans="2:12">
      <c r="B5" s="21" t="s">
        <v>184</v>
      </c>
      <c r="C5" s="22" t="s">
        <v>185</v>
      </c>
      <c r="D5" s="22">
        <v>30</v>
      </c>
      <c r="E5" s="26">
        <v>43865</v>
      </c>
      <c r="F5" s="22"/>
      <c r="G5" s="26"/>
      <c r="H5" s="22"/>
      <c r="I5" s="26"/>
    </row>
    <row r="6" spans="2:12">
      <c r="B6" s="21" t="s">
        <v>186</v>
      </c>
      <c r="C6" s="22" t="s">
        <v>187</v>
      </c>
      <c r="D6" s="22">
        <v>10</v>
      </c>
      <c r="E6" s="26">
        <v>43886</v>
      </c>
      <c r="F6" s="22"/>
      <c r="G6" s="27"/>
      <c r="H6" s="22"/>
      <c r="I6" s="27"/>
    </row>
    <row r="7" spans="2:12">
      <c r="B7" s="21" t="s">
        <v>188</v>
      </c>
      <c r="C7" s="22" t="s">
        <v>185</v>
      </c>
      <c r="D7" s="22"/>
      <c r="E7" s="27"/>
      <c r="F7" s="22"/>
      <c r="G7" s="27"/>
      <c r="H7" s="22"/>
      <c r="I7" s="27"/>
      <c r="J7" s="20" t="s">
        <v>189</v>
      </c>
      <c r="L7" s="20" t="s">
        <v>190</v>
      </c>
    </row>
    <row r="8" spans="2:12">
      <c r="B8" s="21" t="s">
        <v>188</v>
      </c>
      <c r="C8" s="22" t="s">
        <v>185</v>
      </c>
      <c r="D8" s="22"/>
      <c r="E8" s="27"/>
      <c r="F8" s="22"/>
      <c r="G8" s="27"/>
      <c r="H8" s="22"/>
      <c r="I8" s="27"/>
      <c r="J8" s="20" t="s">
        <v>191</v>
      </c>
      <c r="L8" s="20" t="s">
        <v>192</v>
      </c>
    </row>
    <row r="9" spans="2:12">
      <c r="B9" s="21" t="s">
        <v>188</v>
      </c>
      <c r="C9" s="22" t="s">
        <v>185</v>
      </c>
      <c r="D9" s="22"/>
      <c r="E9" s="27"/>
      <c r="F9" s="22"/>
      <c r="G9" s="27"/>
      <c r="H9" s="22">
        <v>10</v>
      </c>
      <c r="I9" s="26">
        <v>43945</v>
      </c>
    </row>
    <row r="10" spans="2:12">
      <c r="B10" s="21" t="s">
        <v>184</v>
      </c>
      <c r="C10" s="22"/>
      <c r="D10" s="22"/>
      <c r="E10" s="27"/>
      <c r="F10" s="22"/>
      <c r="G10" s="27"/>
      <c r="H10" s="22"/>
      <c r="I10" s="27"/>
    </row>
    <row r="11" spans="2:12">
      <c r="B11" s="21" t="s">
        <v>184</v>
      </c>
      <c r="C11" s="22"/>
      <c r="D11" s="22"/>
      <c r="E11" s="27"/>
      <c r="F11" s="22"/>
      <c r="G11" s="27"/>
      <c r="H11" s="22"/>
      <c r="I11" s="27"/>
    </row>
    <row r="12" spans="2:12">
      <c r="B12" s="21" t="s">
        <v>184</v>
      </c>
      <c r="C12" s="22"/>
      <c r="D12" s="22"/>
      <c r="E12" s="27"/>
      <c r="F12" s="22"/>
      <c r="G12" s="27"/>
      <c r="H12" s="22"/>
      <c r="I12" s="27"/>
    </row>
  </sheetData>
  <phoneticPr fontId="2"/>
  <pageMargins left="0.75" right="0.75" top="1" bottom="1" header="0.51111111111111107" footer="0.51111111111111107"/>
  <pageSetup paperSize="9" firstPageNumber="4294963191" orientation="portrait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YUUYA YAMAMURA</dc:creator>
  <cp:keywords/>
  <dc:description/>
  <cp:lastModifiedBy>東 啓子</cp:lastModifiedBy>
  <cp:revision/>
  <dcterms:created xsi:type="dcterms:W3CDTF">2020-04-02T05:48:28Z</dcterms:created>
  <dcterms:modified xsi:type="dcterms:W3CDTF">2020-04-24T15:50:55Z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