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X関連\過去検証データ\過去検証\検証中ファイル\"/>
    </mc:Choice>
  </mc:AlternateContent>
  <xr:revisionPtr revIDLastSave="0" documentId="13_ncr:1_{D67B7DD5-FFFB-482A-8027-5B114FAE632F}" xr6:coauthVersionLast="45" xr6:coauthVersionMax="45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定数" sheetId="29" state="hidden" r:id="rId1"/>
    <sheet name="検証シートFIB-1.5" sheetId="35" r:id="rId2"/>
    <sheet name="検証シートFIB-2.0" sheetId="33" r:id="rId3"/>
    <sheet name="検証シート20MA" sheetId="36" r:id="rId4"/>
    <sheet name="画像" sheetId="26" r:id="rId5"/>
    <sheet name="気づき" sheetId="9" r:id="rId6"/>
    <sheet name="検証終了通貨" sheetId="10" r:id="rId7"/>
    <sheet name="リスト" sheetId="34" r:id="rId8"/>
    <sheet name="テンプレ" sheetId="17" state="hidden" r:id="rId9"/>
  </sheets>
  <calcPr calcId="191029"/>
</workbook>
</file>

<file path=xl/calcChain.xml><?xml version="1.0" encoding="utf-8"?>
<calcChain xmlns="http://schemas.openxmlformats.org/spreadsheetml/2006/main">
  <c r="V108" i="36" l="1"/>
  <c r="T108" i="36"/>
  <c r="W108" i="36" s="1"/>
  <c r="R108" i="36"/>
  <c r="Z108" i="36" s="1"/>
  <c r="M108" i="36"/>
  <c r="K108" i="36"/>
  <c r="W107" i="36"/>
  <c r="V107" i="36"/>
  <c r="T107" i="36"/>
  <c r="R107" i="36"/>
  <c r="Z107" i="36" s="1"/>
  <c r="M107" i="36"/>
  <c r="K107" i="36"/>
  <c r="V106" i="36"/>
  <c r="T106" i="36"/>
  <c r="W106" i="36" s="1"/>
  <c r="R106" i="36"/>
  <c r="AA106" i="36" s="1"/>
  <c r="M106" i="36"/>
  <c r="K106" i="36"/>
  <c r="V105" i="36"/>
  <c r="T105" i="36"/>
  <c r="W105" i="36" s="1"/>
  <c r="R105" i="36"/>
  <c r="C106" i="36" s="1"/>
  <c r="X106" i="36" s="1"/>
  <c r="Y106" i="36" s="1"/>
  <c r="M105" i="36"/>
  <c r="K105" i="36"/>
  <c r="V104" i="36"/>
  <c r="T104" i="36"/>
  <c r="W104" i="36" s="1"/>
  <c r="R104" i="36"/>
  <c r="C105" i="36" s="1"/>
  <c r="X105" i="36" s="1"/>
  <c r="Y105" i="36" s="1"/>
  <c r="M104" i="36"/>
  <c r="K104" i="36"/>
  <c r="W103" i="36"/>
  <c r="V103" i="36"/>
  <c r="T103" i="36"/>
  <c r="R103" i="36"/>
  <c r="AA103" i="36" s="1"/>
  <c r="M103" i="36"/>
  <c r="K103" i="36"/>
  <c r="W102" i="36"/>
  <c r="V102" i="36"/>
  <c r="T102" i="36"/>
  <c r="R102" i="36"/>
  <c r="C103" i="36" s="1"/>
  <c r="X103" i="36" s="1"/>
  <c r="Y103" i="36" s="1"/>
  <c r="M102" i="36"/>
  <c r="K102" i="36"/>
  <c r="V101" i="36"/>
  <c r="T101" i="36"/>
  <c r="W101" i="36" s="1"/>
  <c r="R101" i="36"/>
  <c r="AA101" i="36" s="1"/>
  <c r="M101" i="36"/>
  <c r="K101" i="36"/>
  <c r="V100" i="36"/>
  <c r="T100" i="36"/>
  <c r="W100" i="36" s="1"/>
  <c r="R100" i="36"/>
  <c r="C101" i="36" s="1"/>
  <c r="X101" i="36" s="1"/>
  <c r="Y101" i="36" s="1"/>
  <c r="M100" i="36"/>
  <c r="K100" i="36"/>
  <c r="V99" i="36"/>
  <c r="T99" i="36"/>
  <c r="W99" i="36" s="1"/>
  <c r="R99" i="36"/>
  <c r="C100" i="36" s="1"/>
  <c r="X100" i="36" s="1"/>
  <c r="Y100" i="36" s="1"/>
  <c r="M99" i="36"/>
  <c r="K99" i="36"/>
  <c r="W98" i="36"/>
  <c r="V98" i="36"/>
  <c r="T98" i="36"/>
  <c r="R98" i="36"/>
  <c r="C99" i="36" s="1"/>
  <c r="X99" i="36" s="1"/>
  <c r="Y99" i="36" s="1"/>
  <c r="M98" i="36"/>
  <c r="K98" i="36"/>
  <c r="W97" i="36"/>
  <c r="V97" i="36"/>
  <c r="T97" i="36"/>
  <c r="R97" i="36"/>
  <c r="AA97" i="36" s="1"/>
  <c r="M97" i="36"/>
  <c r="K97" i="36"/>
  <c r="V96" i="36"/>
  <c r="T96" i="36"/>
  <c r="W96" i="36" s="1"/>
  <c r="R96" i="36"/>
  <c r="Z96" i="36" s="1"/>
  <c r="M96" i="36"/>
  <c r="K96" i="36"/>
  <c r="W95" i="36"/>
  <c r="V95" i="36"/>
  <c r="T95" i="36"/>
  <c r="R95" i="36"/>
  <c r="Z95" i="36" s="1"/>
  <c r="M95" i="36"/>
  <c r="K95" i="36"/>
  <c r="V94" i="36"/>
  <c r="T94" i="36"/>
  <c r="W94" i="36" s="1"/>
  <c r="R94" i="36"/>
  <c r="Z94" i="36" s="1"/>
  <c r="M94" i="36"/>
  <c r="K94" i="36"/>
  <c r="V93" i="36"/>
  <c r="T93" i="36"/>
  <c r="W93" i="36" s="1"/>
  <c r="R93" i="36"/>
  <c r="C94" i="36" s="1"/>
  <c r="X94" i="36" s="1"/>
  <c r="Y94" i="36" s="1"/>
  <c r="M93" i="36"/>
  <c r="K93" i="36"/>
  <c r="W92" i="36"/>
  <c r="V92" i="36"/>
  <c r="T92" i="36"/>
  <c r="R92" i="36"/>
  <c r="C93" i="36" s="1"/>
  <c r="X93" i="36" s="1"/>
  <c r="Y93" i="36" s="1"/>
  <c r="M92" i="36"/>
  <c r="K92" i="36"/>
  <c r="W91" i="36"/>
  <c r="V91" i="36"/>
  <c r="T91" i="36"/>
  <c r="R91" i="36"/>
  <c r="AA91" i="36" s="1"/>
  <c r="M91" i="36"/>
  <c r="K91" i="36"/>
  <c r="W90" i="36"/>
  <c r="V90" i="36"/>
  <c r="T90" i="36"/>
  <c r="R90" i="36"/>
  <c r="C91" i="36" s="1"/>
  <c r="X91" i="36" s="1"/>
  <c r="Y91" i="36" s="1"/>
  <c r="M90" i="36"/>
  <c r="K90" i="36"/>
  <c r="V89" i="36"/>
  <c r="T89" i="36"/>
  <c r="W89" i="36" s="1"/>
  <c r="R89" i="36"/>
  <c r="C90" i="36" s="1"/>
  <c r="X90" i="36" s="1"/>
  <c r="Y90" i="36" s="1"/>
  <c r="M89" i="36"/>
  <c r="K89" i="36"/>
  <c r="V88" i="36"/>
  <c r="T88" i="36"/>
  <c r="W88" i="36" s="1"/>
  <c r="R88" i="36"/>
  <c r="C89" i="36" s="1"/>
  <c r="X89" i="36" s="1"/>
  <c r="Y89" i="36" s="1"/>
  <c r="M88" i="36"/>
  <c r="K88" i="36"/>
  <c r="V87" i="36"/>
  <c r="T87" i="36"/>
  <c r="W87" i="36" s="1"/>
  <c r="R87" i="36"/>
  <c r="C88" i="36" s="1"/>
  <c r="X88" i="36" s="1"/>
  <c r="Y88" i="36" s="1"/>
  <c r="M87" i="36"/>
  <c r="K87" i="36"/>
  <c r="W86" i="36"/>
  <c r="V86" i="36"/>
  <c r="T86" i="36"/>
  <c r="R86" i="36"/>
  <c r="C87" i="36" s="1"/>
  <c r="X87" i="36" s="1"/>
  <c r="Y87" i="36" s="1"/>
  <c r="M86" i="36"/>
  <c r="K86" i="36"/>
  <c r="W85" i="36"/>
  <c r="V85" i="36"/>
  <c r="T85" i="36"/>
  <c r="R85" i="36"/>
  <c r="AA85" i="36" s="1"/>
  <c r="M85" i="36"/>
  <c r="K85" i="36"/>
  <c r="V84" i="36"/>
  <c r="T84" i="36"/>
  <c r="W84" i="36" s="1"/>
  <c r="R84" i="36"/>
  <c r="Z84" i="36" s="1"/>
  <c r="M84" i="36"/>
  <c r="K84" i="36"/>
  <c r="W83" i="36"/>
  <c r="V83" i="36"/>
  <c r="T83" i="36"/>
  <c r="R83" i="36"/>
  <c r="Z83" i="36" s="1"/>
  <c r="M83" i="36"/>
  <c r="K83" i="36"/>
  <c r="V82" i="36"/>
  <c r="T82" i="36"/>
  <c r="W82" i="36" s="1"/>
  <c r="R82" i="36"/>
  <c r="C83" i="36" s="1"/>
  <c r="X83" i="36" s="1"/>
  <c r="Y83" i="36" s="1"/>
  <c r="M82" i="36"/>
  <c r="K82" i="36"/>
  <c r="V81" i="36"/>
  <c r="T81" i="36"/>
  <c r="W81" i="36" s="1"/>
  <c r="R81" i="36"/>
  <c r="C82" i="36" s="1"/>
  <c r="X82" i="36" s="1"/>
  <c r="Y82" i="36" s="1"/>
  <c r="M81" i="36"/>
  <c r="K81" i="36"/>
  <c r="W80" i="36"/>
  <c r="V80" i="36"/>
  <c r="T80" i="36"/>
  <c r="R80" i="36"/>
  <c r="C81" i="36" s="1"/>
  <c r="X81" i="36" s="1"/>
  <c r="Y81" i="36" s="1"/>
  <c r="M80" i="36"/>
  <c r="K80" i="36"/>
  <c r="W79" i="36"/>
  <c r="V79" i="36"/>
  <c r="T79" i="36"/>
  <c r="R79" i="36"/>
  <c r="Z79" i="36" s="1"/>
  <c r="M79" i="36"/>
  <c r="K79" i="36"/>
  <c r="W78" i="36"/>
  <c r="V78" i="36"/>
  <c r="T78" i="36"/>
  <c r="R78" i="36"/>
  <c r="C79" i="36" s="1"/>
  <c r="X79" i="36" s="1"/>
  <c r="Y79" i="36" s="1"/>
  <c r="M78" i="36"/>
  <c r="K78" i="36"/>
  <c r="V77" i="36"/>
  <c r="T77" i="36"/>
  <c r="W77" i="36" s="1"/>
  <c r="R77" i="36"/>
  <c r="C78" i="36" s="1"/>
  <c r="X78" i="36" s="1"/>
  <c r="Y78" i="36" s="1"/>
  <c r="M77" i="36"/>
  <c r="K77" i="36"/>
  <c r="V76" i="36"/>
  <c r="T76" i="36"/>
  <c r="W76" i="36" s="1"/>
  <c r="R76" i="36"/>
  <c r="C77" i="36" s="1"/>
  <c r="X77" i="36" s="1"/>
  <c r="Y77" i="36" s="1"/>
  <c r="M76" i="36"/>
  <c r="K76" i="36"/>
  <c r="W75" i="36"/>
  <c r="V75" i="36"/>
  <c r="T75" i="36"/>
  <c r="R75" i="36"/>
  <c r="C76" i="36" s="1"/>
  <c r="X76" i="36" s="1"/>
  <c r="Y76" i="36" s="1"/>
  <c r="M75" i="36"/>
  <c r="K75" i="36"/>
  <c r="W74" i="36"/>
  <c r="V74" i="36"/>
  <c r="T74" i="36"/>
  <c r="R74" i="36"/>
  <c r="C75" i="36" s="1"/>
  <c r="X75" i="36" s="1"/>
  <c r="Y75" i="36" s="1"/>
  <c r="M74" i="36"/>
  <c r="K74" i="36"/>
  <c r="V73" i="36"/>
  <c r="T73" i="36"/>
  <c r="W73" i="36" s="1"/>
  <c r="R73" i="36"/>
  <c r="AA73" i="36" s="1"/>
  <c r="M73" i="36"/>
  <c r="K73" i="36"/>
  <c r="V72" i="36"/>
  <c r="T72" i="36"/>
  <c r="W72" i="36" s="1"/>
  <c r="R72" i="36"/>
  <c r="AA72" i="36" s="1"/>
  <c r="M72" i="36"/>
  <c r="K72" i="36"/>
  <c r="W71" i="36"/>
  <c r="V71" i="36"/>
  <c r="T71" i="36"/>
  <c r="R71" i="36"/>
  <c r="Z71" i="36" s="1"/>
  <c r="M71" i="36"/>
  <c r="K71" i="36"/>
  <c r="V70" i="36"/>
  <c r="T70" i="36"/>
  <c r="W70" i="36" s="1"/>
  <c r="R70" i="36"/>
  <c r="C71" i="36" s="1"/>
  <c r="X71" i="36" s="1"/>
  <c r="Y71" i="36" s="1"/>
  <c r="M70" i="36"/>
  <c r="K70" i="36"/>
  <c r="V69" i="36"/>
  <c r="T69" i="36"/>
  <c r="W69" i="36" s="1"/>
  <c r="R69" i="36"/>
  <c r="C70" i="36" s="1"/>
  <c r="X70" i="36" s="1"/>
  <c r="Y70" i="36" s="1"/>
  <c r="M69" i="36"/>
  <c r="K69" i="36"/>
  <c r="W68" i="36"/>
  <c r="V68" i="36"/>
  <c r="T68" i="36"/>
  <c r="R68" i="36"/>
  <c r="C69" i="36" s="1"/>
  <c r="X69" i="36" s="1"/>
  <c r="Y69" i="36" s="1"/>
  <c r="M68" i="36"/>
  <c r="K68" i="36"/>
  <c r="W67" i="36"/>
  <c r="V67" i="36"/>
  <c r="T67" i="36"/>
  <c r="R67" i="36"/>
  <c r="Z67" i="36" s="1"/>
  <c r="M67" i="36"/>
  <c r="K67" i="36"/>
  <c r="W66" i="36"/>
  <c r="V66" i="36"/>
  <c r="T66" i="36"/>
  <c r="R66" i="36"/>
  <c r="C67" i="36" s="1"/>
  <c r="X67" i="36" s="1"/>
  <c r="Y67" i="36" s="1"/>
  <c r="M66" i="36"/>
  <c r="K66" i="36"/>
  <c r="V65" i="36"/>
  <c r="T65" i="36"/>
  <c r="W65" i="36" s="1"/>
  <c r="R65" i="36"/>
  <c r="C66" i="36" s="1"/>
  <c r="X66" i="36" s="1"/>
  <c r="Y66" i="36" s="1"/>
  <c r="M65" i="36"/>
  <c r="K65" i="36"/>
  <c r="V64" i="36"/>
  <c r="T64" i="36"/>
  <c r="W64" i="36" s="1"/>
  <c r="R64" i="36"/>
  <c r="C65" i="36" s="1"/>
  <c r="X65" i="36" s="1"/>
  <c r="Y65" i="36" s="1"/>
  <c r="M64" i="36"/>
  <c r="K64" i="36"/>
  <c r="W63" i="36"/>
  <c r="V63" i="36"/>
  <c r="T63" i="36"/>
  <c r="R63" i="36"/>
  <c r="C64" i="36" s="1"/>
  <c r="X64" i="36" s="1"/>
  <c r="Y64" i="36" s="1"/>
  <c r="M63" i="36"/>
  <c r="K63" i="36"/>
  <c r="W62" i="36"/>
  <c r="V62" i="36"/>
  <c r="T62" i="36"/>
  <c r="R62" i="36"/>
  <c r="C63" i="36" s="1"/>
  <c r="X63" i="36" s="1"/>
  <c r="Y63" i="36" s="1"/>
  <c r="M62" i="36"/>
  <c r="K62" i="36"/>
  <c r="V61" i="36"/>
  <c r="T61" i="36"/>
  <c r="W61" i="36" s="1"/>
  <c r="R61" i="36"/>
  <c r="AA61" i="36" s="1"/>
  <c r="M61" i="36"/>
  <c r="K61" i="36"/>
  <c r="V60" i="36"/>
  <c r="T60" i="36"/>
  <c r="W60" i="36" s="1"/>
  <c r="R60" i="36"/>
  <c r="AA60" i="36" s="1"/>
  <c r="M60" i="36"/>
  <c r="K60" i="36"/>
  <c r="W59" i="36"/>
  <c r="V59" i="36"/>
  <c r="T59" i="36"/>
  <c r="R59" i="36"/>
  <c r="Z59" i="36" s="1"/>
  <c r="M59" i="36"/>
  <c r="K59" i="36"/>
  <c r="W58" i="36"/>
  <c r="V58" i="36"/>
  <c r="T58" i="36"/>
  <c r="R58" i="36"/>
  <c r="C59" i="36" s="1"/>
  <c r="X59" i="36" s="1"/>
  <c r="Y59" i="36" s="1"/>
  <c r="M58" i="36"/>
  <c r="K58" i="36"/>
  <c r="V57" i="36"/>
  <c r="T57" i="36"/>
  <c r="W57" i="36" s="1"/>
  <c r="R57" i="36"/>
  <c r="AA57" i="36" s="1"/>
  <c r="M57" i="36"/>
  <c r="K57" i="36"/>
  <c r="V56" i="36"/>
  <c r="T56" i="36"/>
  <c r="W56" i="36" s="1"/>
  <c r="R56" i="36"/>
  <c r="C57" i="36" s="1"/>
  <c r="X57" i="36" s="1"/>
  <c r="Y57" i="36" s="1"/>
  <c r="M56" i="36"/>
  <c r="K56" i="36"/>
  <c r="W55" i="36"/>
  <c r="V55" i="36"/>
  <c r="T55" i="36"/>
  <c r="R55" i="36"/>
  <c r="Z55" i="36" s="1"/>
  <c r="M55" i="36"/>
  <c r="K55" i="36"/>
  <c r="W54" i="36"/>
  <c r="V54" i="36"/>
  <c r="T54" i="36"/>
  <c r="R54" i="36"/>
  <c r="C55" i="36" s="1"/>
  <c r="X55" i="36" s="1"/>
  <c r="Y55" i="36" s="1"/>
  <c r="M54" i="36"/>
  <c r="K54" i="36"/>
  <c r="V53" i="36"/>
  <c r="T53" i="36"/>
  <c r="W53" i="36" s="1"/>
  <c r="R53" i="36"/>
  <c r="C54" i="36" s="1"/>
  <c r="X54" i="36" s="1"/>
  <c r="Y54" i="36" s="1"/>
  <c r="M53" i="36"/>
  <c r="K53" i="36"/>
  <c r="V52" i="36"/>
  <c r="T52" i="36"/>
  <c r="W52" i="36" s="1"/>
  <c r="R52" i="36"/>
  <c r="C53" i="36" s="1"/>
  <c r="X53" i="36" s="1"/>
  <c r="Y53" i="36" s="1"/>
  <c r="M52" i="36"/>
  <c r="K52" i="36"/>
  <c r="W51" i="36"/>
  <c r="V51" i="36"/>
  <c r="T51" i="36"/>
  <c r="R51" i="36"/>
  <c r="C52" i="36" s="1"/>
  <c r="X52" i="36" s="1"/>
  <c r="Y52" i="36" s="1"/>
  <c r="M51" i="36"/>
  <c r="K51" i="36"/>
  <c r="W50" i="36"/>
  <c r="V50" i="36"/>
  <c r="T50" i="36"/>
  <c r="R50" i="36"/>
  <c r="AA50" i="36" s="1"/>
  <c r="M50" i="36"/>
  <c r="K50" i="36"/>
  <c r="V49" i="36"/>
  <c r="T49" i="36"/>
  <c r="W49" i="36" s="1"/>
  <c r="R49" i="36"/>
  <c r="C50" i="36" s="1"/>
  <c r="X50" i="36" s="1"/>
  <c r="Y50" i="36" s="1"/>
  <c r="M49" i="36"/>
  <c r="K49" i="36"/>
  <c r="V48" i="36"/>
  <c r="T48" i="36"/>
  <c r="W48" i="36" s="1"/>
  <c r="R48" i="36"/>
  <c r="AA48" i="36" s="1"/>
  <c r="M48" i="36"/>
  <c r="K48" i="36"/>
  <c r="W47" i="36"/>
  <c r="V47" i="36"/>
  <c r="T47" i="36"/>
  <c r="R47" i="36"/>
  <c r="Z47" i="36" s="1"/>
  <c r="M47" i="36"/>
  <c r="K47" i="36"/>
  <c r="W46" i="36"/>
  <c r="V46" i="36"/>
  <c r="T46" i="36"/>
  <c r="R46" i="36"/>
  <c r="C47" i="36" s="1"/>
  <c r="X47" i="36" s="1"/>
  <c r="Y47" i="36" s="1"/>
  <c r="M46" i="36"/>
  <c r="K46" i="36"/>
  <c r="V45" i="36"/>
  <c r="T45" i="36"/>
  <c r="W45" i="36" s="1"/>
  <c r="R45" i="36"/>
  <c r="AA45" i="36" s="1"/>
  <c r="M45" i="36"/>
  <c r="K45" i="36"/>
  <c r="V44" i="36"/>
  <c r="T44" i="36"/>
  <c r="W44" i="36" s="1"/>
  <c r="R44" i="36"/>
  <c r="C45" i="36" s="1"/>
  <c r="X45" i="36" s="1"/>
  <c r="Y45" i="36" s="1"/>
  <c r="M44" i="36"/>
  <c r="K44" i="36"/>
  <c r="W43" i="36"/>
  <c r="V43" i="36"/>
  <c r="T43" i="36"/>
  <c r="R43" i="36"/>
  <c r="Z43" i="36" s="1"/>
  <c r="M43" i="36"/>
  <c r="K43" i="36"/>
  <c r="W42" i="36"/>
  <c r="V42" i="36"/>
  <c r="T42" i="36"/>
  <c r="R42" i="36"/>
  <c r="C43" i="36" s="1"/>
  <c r="X43" i="36" s="1"/>
  <c r="Y43" i="36" s="1"/>
  <c r="M42" i="36"/>
  <c r="K42" i="36"/>
  <c r="V41" i="36"/>
  <c r="T41" i="36"/>
  <c r="W41" i="36" s="1"/>
  <c r="R41" i="36"/>
  <c r="C42" i="36" s="1"/>
  <c r="X42" i="36" s="1"/>
  <c r="Y42" i="36" s="1"/>
  <c r="M41" i="36"/>
  <c r="K41" i="36"/>
  <c r="V40" i="36"/>
  <c r="T40" i="36"/>
  <c r="W40" i="36" s="1"/>
  <c r="R40" i="36"/>
  <c r="C41" i="36" s="1"/>
  <c r="X41" i="36" s="1"/>
  <c r="Y41" i="36" s="1"/>
  <c r="M40" i="36"/>
  <c r="K40" i="36"/>
  <c r="W39" i="36"/>
  <c r="V39" i="36"/>
  <c r="T39" i="36"/>
  <c r="R39" i="36"/>
  <c r="C40" i="36" s="1"/>
  <c r="X40" i="36" s="1"/>
  <c r="Y40" i="36" s="1"/>
  <c r="M39" i="36"/>
  <c r="K39" i="36"/>
  <c r="W38" i="36"/>
  <c r="V38" i="36"/>
  <c r="T38" i="36"/>
  <c r="R38" i="36"/>
  <c r="C39" i="36" s="1"/>
  <c r="X39" i="36" s="1"/>
  <c r="Y39" i="36" s="1"/>
  <c r="M38" i="36"/>
  <c r="K38" i="36"/>
  <c r="V37" i="36"/>
  <c r="T37" i="36"/>
  <c r="W37" i="36" s="1"/>
  <c r="R37" i="36"/>
  <c r="C38" i="36" s="1"/>
  <c r="X38" i="36" s="1"/>
  <c r="Y38" i="36" s="1"/>
  <c r="M37" i="36"/>
  <c r="K37" i="36"/>
  <c r="V36" i="36"/>
  <c r="T36" i="36"/>
  <c r="W36" i="36" s="1"/>
  <c r="R36" i="36"/>
  <c r="AA36" i="36" s="1"/>
  <c r="M36" i="36"/>
  <c r="K36" i="36"/>
  <c r="W35" i="36"/>
  <c r="V35" i="36"/>
  <c r="T35" i="36"/>
  <c r="R35" i="36"/>
  <c r="Z35" i="36" s="1"/>
  <c r="M35" i="36"/>
  <c r="K35" i="36"/>
  <c r="W34" i="36"/>
  <c r="V34" i="36"/>
  <c r="T34" i="36"/>
  <c r="R34" i="36"/>
  <c r="C35" i="36" s="1"/>
  <c r="X35" i="36" s="1"/>
  <c r="Y35" i="36" s="1"/>
  <c r="M34" i="36"/>
  <c r="K34" i="36"/>
  <c r="V33" i="36"/>
  <c r="T33" i="36"/>
  <c r="W33" i="36" s="1"/>
  <c r="K33" i="36"/>
  <c r="M33" i="36" s="1"/>
  <c r="V32" i="36"/>
  <c r="T32" i="36"/>
  <c r="W32" i="36" s="1"/>
  <c r="R32" i="36"/>
  <c r="C33" i="36" s="1"/>
  <c r="X33" i="36" s="1"/>
  <c r="Y33" i="36" s="1"/>
  <c r="M32" i="36"/>
  <c r="K32" i="36"/>
  <c r="V31" i="36"/>
  <c r="T31" i="36"/>
  <c r="R31" i="36" s="1"/>
  <c r="Z31" i="36" s="1"/>
  <c r="K31" i="36"/>
  <c r="M31" i="36" s="1"/>
  <c r="V30" i="36"/>
  <c r="T30" i="36"/>
  <c r="K30" i="36"/>
  <c r="M30" i="36" s="1"/>
  <c r="V29" i="36"/>
  <c r="T29" i="36"/>
  <c r="W29" i="36" s="1"/>
  <c r="K29" i="36"/>
  <c r="M29" i="36" s="1"/>
  <c r="V28" i="36"/>
  <c r="T28" i="36"/>
  <c r="W28" i="36" s="1"/>
  <c r="R28" i="36"/>
  <c r="C29" i="36" s="1"/>
  <c r="X29" i="36" s="1"/>
  <c r="Y29" i="36" s="1"/>
  <c r="K28" i="36"/>
  <c r="M28" i="36" s="1"/>
  <c r="V27" i="36"/>
  <c r="T27" i="36"/>
  <c r="W27" i="36" s="1"/>
  <c r="K27" i="36"/>
  <c r="M27" i="36" s="1"/>
  <c r="V26" i="36"/>
  <c r="T26" i="36"/>
  <c r="W26" i="36" s="1"/>
  <c r="K26" i="36"/>
  <c r="M26" i="36" s="1"/>
  <c r="V25" i="36"/>
  <c r="T25" i="36"/>
  <c r="W25" i="36" s="1"/>
  <c r="M25" i="36"/>
  <c r="K25" i="36"/>
  <c r="V24" i="36"/>
  <c r="T24" i="36"/>
  <c r="W24" i="36" s="1"/>
  <c r="M24" i="36"/>
  <c r="K24" i="36"/>
  <c r="V23" i="36"/>
  <c r="T23" i="36"/>
  <c r="R23" i="36" s="1"/>
  <c r="Z23" i="36" s="1"/>
  <c r="K23" i="36"/>
  <c r="M23" i="36" s="1"/>
  <c r="W22" i="36"/>
  <c r="V22" i="36"/>
  <c r="T22" i="36"/>
  <c r="R22" i="36" s="1"/>
  <c r="C23" i="36" s="1"/>
  <c r="X23" i="36" s="1"/>
  <c r="Y23" i="36" s="1"/>
  <c r="K22" i="36"/>
  <c r="M22" i="36" s="1"/>
  <c r="T21" i="36"/>
  <c r="W21" i="36" s="1"/>
  <c r="K21" i="36"/>
  <c r="M21" i="36" s="1"/>
  <c r="T20" i="36"/>
  <c r="W20" i="36" s="1"/>
  <c r="K20" i="36"/>
  <c r="M20" i="36" s="1"/>
  <c r="T19" i="36"/>
  <c r="V19" i="36" s="1"/>
  <c r="K19" i="36"/>
  <c r="M19" i="36" s="1"/>
  <c r="T18" i="36"/>
  <c r="W18" i="36" s="1"/>
  <c r="R18" i="36"/>
  <c r="C19" i="36" s="1"/>
  <c r="X19" i="36" s="1"/>
  <c r="Y19" i="36" s="1"/>
  <c r="M18" i="36"/>
  <c r="K18" i="36"/>
  <c r="T17" i="36"/>
  <c r="R17" i="36" s="1"/>
  <c r="C18" i="36" s="1"/>
  <c r="X18" i="36" s="1"/>
  <c r="Y18" i="36" s="1"/>
  <c r="K17" i="36"/>
  <c r="M17" i="36" s="1"/>
  <c r="T16" i="36"/>
  <c r="W16" i="36" s="1"/>
  <c r="R16" i="36"/>
  <c r="C17" i="36" s="1"/>
  <c r="X17" i="36" s="1"/>
  <c r="Y17" i="36" s="1"/>
  <c r="M16" i="36"/>
  <c r="K16" i="36"/>
  <c r="T15" i="36"/>
  <c r="W15" i="36" s="1"/>
  <c r="K15" i="36"/>
  <c r="M15" i="36" s="1"/>
  <c r="T14" i="36"/>
  <c r="V14" i="36" s="1"/>
  <c r="M14" i="36"/>
  <c r="K14" i="36"/>
  <c r="T13" i="36"/>
  <c r="W13" i="36" s="1"/>
  <c r="K13" i="36"/>
  <c r="M13" i="36" s="1"/>
  <c r="T12" i="36"/>
  <c r="W12" i="36" s="1"/>
  <c r="K12" i="36"/>
  <c r="M12" i="36" s="1"/>
  <c r="W11" i="36"/>
  <c r="T11" i="36"/>
  <c r="V11" i="36" s="1"/>
  <c r="R11" i="36"/>
  <c r="Z11" i="36" s="1"/>
  <c r="T10" i="36"/>
  <c r="W10" i="36" s="1"/>
  <c r="T9" i="36"/>
  <c r="W9" i="36" s="1"/>
  <c r="K9" i="36"/>
  <c r="M9" i="36" s="1"/>
  <c r="R9" i="36" s="1"/>
  <c r="C9" i="36"/>
  <c r="V108" i="35"/>
  <c r="T108" i="35"/>
  <c r="W108" i="35" s="1"/>
  <c r="R108" i="35"/>
  <c r="Z108" i="35" s="1"/>
  <c r="M108" i="35"/>
  <c r="K108" i="35"/>
  <c r="V107" i="35"/>
  <c r="T107" i="35"/>
  <c r="W107" i="35" s="1"/>
  <c r="R107" i="35"/>
  <c r="C108" i="35" s="1"/>
  <c r="X108" i="35" s="1"/>
  <c r="Y108" i="35" s="1"/>
  <c r="M107" i="35"/>
  <c r="K107" i="35"/>
  <c r="V106" i="35"/>
  <c r="T106" i="35"/>
  <c r="W106" i="35" s="1"/>
  <c r="R106" i="35"/>
  <c r="C107" i="35" s="1"/>
  <c r="X107" i="35" s="1"/>
  <c r="Y107" i="35" s="1"/>
  <c r="M106" i="35"/>
  <c r="K106" i="35"/>
  <c r="V105" i="35"/>
  <c r="T105" i="35"/>
  <c r="W105" i="35" s="1"/>
  <c r="R105" i="35"/>
  <c r="C106" i="35" s="1"/>
  <c r="X106" i="35" s="1"/>
  <c r="Y106" i="35" s="1"/>
  <c r="M105" i="35"/>
  <c r="K105" i="35"/>
  <c r="W104" i="35"/>
  <c r="V104" i="35"/>
  <c r="T104" i="35"/>
  <c r="R104" i="35"/>
  <c r="C105" i="35" s="1"/>
  <c r="X105" i="35" s="1"/>
  <c r="Y105" i="35" s="1"/>
  <c r="M104" i="35"/>
  <c r="K104" i="35"/>
  <c r="W103" i="35"/>
  <c r="V103" i="35"/>
  <c r="T103" i="35"/>
  <c r="R103" i="35"/>
  <c r="AA103" i="35" s="1"/>
  <c r="M103" i="35"/>
  <c r="K103" i="35"/>
  <c r="W102" i="35"/>
  <c r="V102" i="35"/>
  <c r="T102" i="35"/>
  <c r="R102" i="35"/>
  <c r="C103" i="35" s="1"/>
  <c r="X103" i="35" s="1"/>
  <c r="Y103" i="35" s="1"/>
  <c r="M102" i="35"/>
  <c r="K102" i="35"/>
  <c r="V101" i="35"/>
  <c r="T101" i="35"/>
  <c r="W101" i="35" s="1"/>
  <c r="R101" i="35"/>
  <c r="C102" i="35" s="1"/>
  <c r="X102" i="35" s="1"/>
  <c r="Y102" i="35" s="1"/>
  <c r="M101" i="35"/>
  <c r="K101" i="35"/>
  <c r="V100" i="35"/>
  <c r="T100" i="35"/>
  <c r="W100" i="35" s="1"/>
  <c r="R100" i="35"/>
  <c r="C101" i="35" s="1"/>
  <c r="X101" i="35" s="1"/>
  <c r="Y101" i="35" s="1"/>
  <c r="M100" i="35"/>
  <c r="K100" i="35"/>
  <c r="V99" i="35"/>
  <c r="T99" i="35"/>
  <c r="W99" i="35" s="1"/>
  <c r="R99" i="35"/>
  <c r="C100" i="35" s="1"/>
  <c r="X100" i="35" s="1"/>
  <c r="Y100" i="35" s="1"/>
  <c r="M99" i="35"/>
  <c r="K99" i="35"/>
  <c r="W98" i="35"/>
  <c r="V98" i="35"/>
  <c r="T98" i="35"/>
  <c r="R98" i="35"/>
  <c r="C99" i="35" s="1"/>
  <c r="X99" i="35" s="1"/>
  <c r="Y99" i="35" s="1"/>
  <c r="M98" i="35"/>
  <c r="K98" i="35"/>
  <c r="V97" i="35"/>
  <c r="T97" i="35"/>
  <c r="W97" i="35" s="1"/>
  <c r="R97" i="35"/>
  <c r="AA97" i="35" s="1"/>
  <c r="M97" i="35"/>
  <c r="K97" i="35"/>
  <c r="V96" i="35"/>
  <c r="T96" i="35"/>
  <c r="W96" i="35" s="1"/>
  <c r="R96" i="35"/>
  <c r="Z96" i="35" s="1"/>
  <c r="M96" i="35"/>
  <c r="K96" i="35"/>
  <c r="V95" i="35"/>
  <c r="T95" i="35"/>
  <c r="W95" i="35" s="1"/>
  <c r="R95" i="35"/>
  <c r="C96" i="35" s="1"/>
  <c r="X96" i="35" s="1"/>
  <c r="Y96" i="35" s="1"/>
  <c r="M95" i="35"/>
  <c r="K95" i="35"/>
  <c r="W94" i="35"/>
  <c r="V94" i="35"/>
  <c r="T94" i="35"/>
  <c r="R94" i="35"/>
  <c r="AA94" i="35" s="1"/>
  <c r="M94" i="35"/>
  <c r="K94" i="35"/>
  <c r="V93" i="35"/>
  <c r="T93" i="35"/>
  <c r="W93" i="35" s="1"/>
  <c r="R93" i="35"/>
  <c r="C94" i="35" s="1"/>
  <c r="X94" i="35" s="1"/>
  <c r="Y94" i="35" s="1"/>
  <c r="M93" i="35"/>
  <c r="K93" i="35"/>
  <c r="W92" i="35"/>
  <c r="V92" i="35"/>
  <c r="T92" i="35"/>
  <c r="R92" i="35"/>
  <c r="AA92" i="35" s="1"/>
  <c r="M92" i="35"/>
  <c r="K92" i="35"/>
  <c r="W91" i="35"/>
  <c r="V91" i="35"/>
  <c r="T91" i="35"/>
  <c r="R91" i="35"/>
  <c r="AA91" i="35" s="1"/>
  <c r="M91" i="35"/>
  <c r="K91" i="35"/>
  <c r="W90" i="35"/>
  <c r="V90" i="35"/>
  <c r="T90" i="35"/>
  <c r="R90" i="35"/>
  <c r="C91" i="35" s="1"/>
  <c r="X91" i="35" s="1"/>
  <c r="Y91" i="35" s="1"/>
  <c r="M90" i="35"/>
  <c r="K90" i="35"/>
  <c r="V89" i="35"/>
  <c r="T89" i="35"/>
  <c r="W89" i="35" s="1"/>
  <c r="R89" i="35"/>
  <c r="C90" i="35" s="1"/>
  <c r="X90" i="35" s="1"/>
  <c r="Y90" i="35" s="1"/>
  <c r="M89" i="35"/>
  <c r="K89" i="35"/>
  <c r="V88" i="35"/>
  <c r="T88" i="35"/>
  <c r="W88" i="35" s="1"/>
  <c r="R88" i="35"/>
  <c r="C89" i="35" s="1"/>
  <c r="X89" i="35" s="1"/>
  <c r="Y89" i="35" s="1"/>
  <c r="M88" i="35"/>
  <c r="K88" i="35"/>
  <c r="V87" i="35"/>
  <c r="T87" i="35"/>
  <c r="W87" i="35" s="1"/>
  <c r="R87" i="35"/>
  <c r="C88" i="35" s="1"/>
  <c r="X88" i="35" s="1"/>
  <c r="Y88" i="35" s="1"/>
  <c r="M87" i="35"/>
  <c r="K87" i="35"/>
  <c r="W86" i="35"/>
  <c r="V86" i="35"/>
  <c r="T86" i="35"/>
  <c r="R86" i="35"/>
  <c r="C87" i="35" s="1"/>
  <c r="X87" i="35" s="1"/>
  <c r="Y87" i="35" s="1"/>
  <c r="M86" i="35"/>
  <c r="K86" i="35"/>
  <c r="V85" i="35"/>
  <c r="T85" i="35"/>
  <c r="W85" i="35" s="1"/>
  <c r="R85" i="35"/>
  <c r="AA85" i="35" s="1"/>
  <c r="M85" i="35"/>
  <c r="K85" i="35"/>
  <c r="V84" i="35"/>
  <c r="T84" i="35"/>
  <c r="W84" i="35" s="1"/>
  <c r="R84" i="35"/>
  <c r="Z84" i="35" s="1"/>
  <c r="M84" i="35"/>
  <c r="K84" i="35"/>
  <c r="V83" i="35"/>
  <c r="T83" i="35"/>
  <c r="W83" i="35" s="1"/>
  <c r="R83" i="35"/>
  <c r="C84" i="35" s="1"/>
  <c r="X84" i="35" s="1"/>
  <c r="Y84" i="35" s="1"/>
  <c r="M83" i="35"/>
  <c r="K83" i="35"/>
  <c r="W82" i="35"/>
  <c r="V82" i="35"/>
  <c r="T82" i="35"/>
  <c r="R82" i="35"/>
  <c r="C83" i="35" s="1"/>
  <c r="X83" i="35" s="1"/>
  <c r="Y83" i="35" s="1"/>
  <c r="M82" i="35"/>
  <c r="K82" i="35"/>
  <c r="V81" i="35"/>
  <c r="T81" i="35"/>
  <c r="W81" i="35" s="1"/>
  <c r="R81" i="35"/>
  <c r="C82" i="35" s="1"/>
  <c r="X82" i="35" s="1"/>
  <c r="Y82" i="35" s="1"/>
  <c r="M81" i="35"/>
  <c r="K81" i="35"/>
  <c r="W80" i="35"/>
  <c r="V80" i="35"/>
  <c r="T80" i="35"/>
  <c r="R80" i="35"/>
  <c r="AA80" i="35" s="1"/>
  <c r="M80" i="35"/>
  <c r="K80" i="35"/>
  <c r="W79" i="35"/>
  <c r="V79" i="35"/>
  <c r="T79" i="35"/>
  <c r="R79" i="35"/>
  <c r="AA79" i="35" s="1"/>
  <c r="M79" i="35"/>
  <c r="K79" i="35"/>
  <c r="W78" i="35"/>
  <c r="V78" i="35"/>
  <c r="T78" i="35"/>
  <c r="R78" i="35"/>
  <c r="AA78" i="35" s="1"/>
  <c r="M78" i="35"/>
  <c r="K78" i="35"/>
  <c r="V77" i="35"/>
  <c r="T77" i="35"/>
  <c r="W77" i="35" s="1"/>
  <c r="R77" i="35"/>
  <c r="C78" i="35" s="1"/>
  <c r="X78" i="35" s="1"/>
  <c r="Y78" i="35" s="1"/>
  <c r="M77" i="35"/>
  <c r="K77" i="35"/>
  <c r="V76" i="35"/>
  <c r="T76" i="35"/>
  <c r="W76" i="35" s="1"/>
  <c r="R76" i="35"/>
  <c r="C77" i="35" s="1"/>
  <c r="X77" i="35" s="1"/>
  <c r="Y77" i="35" s="1"/>
  <c r="M76" i="35"/>
  <c r="K76" i="35"/>
  <c r="V75" i="35"/>
  <c r="T75" i="35"/>
  <c r="W75" i="35" s="1"/>
  <c r="R75" i="35"/>
  <c r="C76" i="35" s="1"/>
  <c r="X76" i="35" s="1"/>
  <c r="Y76" i="35" s="1"/>
  <c r="M75" i="35"/>
  <c r="K75" i="35"/>
  <c r="W74" i="35"/>
  <c r="V74" i="35"/>
  <c r="T74" i="35"/>
  <c r="R74" i="35"/>
  <c r="C75" i="35" s="1"/>
  <c r="X75" i="35" s="1"/>
  <c r="Y75" i="35" s="1"/>
  <c r="M74" i="35"/>
  <c r="K74" i="35"/>
  <c r="V73" i="35"/>
  <c r="T73" i="35"/>
  <c r="W73" i="35" s="1"/>
  <c r="R73" i="35"/>
  <c r="C74" i="35" s="1"/>
  <c r="X74" i="35" s="1"/>
  <c r="Y74" i="35" s="1"/>
  <c r="M73" i="35"/>
  <c r="K73" i="35"/>
  <c r="V72" i="35"/>
  <c r="T72" i="35"/>
  <c r="W72" i="35" s="1"/>
  <c r="R72" i="35"/>
  <c r="Z72" i="35" s="1"/>
  <c r="M72" i="35"/>
  <c r="K72" i="35"/>
  <c r="V71" i="35"/>
  <c r="T71" i="35"/>
  <c r="W71" i="35" s="1"/>
  <c r="R71" i="35"/>
  <c r="C72" i="35" s="1"/>
  <c r="X72" i="35" s="1"/>
  <c r="Y72" i="35" s="1"/>
  <c r="M71" i="35"/>
  <c r="K71" i="35"/>
  <c r="W70" i="35"/>
  <c r="V70" i="35"/>
  <c r="T70" i="35"/>
  <c r="R70" i="35"/>
  <c r="C71" i="35" s="1"/>
  <c r="X71" i="35" s="1"/>
  <c r="Y71" i="35" s="1"/>
  <c r="M70" i="35"/>
  <c r="K70" i="35"/>
  <c r="V69" i="35"/>
  <c r="T69" i="35"/>
  <c r="W69" i="35" s="1"/>
  <c r="R69" i="35"/>
  <c r="C70" i="35" s="1"/>
  <c r="X70" i="35" s="1"/>
  <c r="Y70" i="35" s="1"/>
  <c r="M69" i="35"/>
  <c r="K69" i="35"/>
  <c r="W68" i="35"/>
  <c r="V68" i="35"/>
  <c r="T68" i="35"/>
  <c r="R68" i="35"/>
  <c r="AA68" i="35" s="1"/>
  <c r="M68" i="35"/>
  <c r="K68" i="35"/>
  <c r="W67" i="35"/>
  <c r="V67" i="35"/>
  <c r="T67" i="35"/>
  <c r="R67" i="35"/>
  <c r="AA67" i="35" s="1"/>
  <c r="M67" i="35"/>
  <c r="K67" i="35"/>
  <c r="W66" i="35"/>
  <c r="V66" i="35"/>
  <c r="T66" i="35"/>
  <c r="R66" i="35"/>
  <c r="Z66" i="35" s="1"/>
  <c r="M66" i="35"/>
  <c r="K66" i="35"/>
  <c r="V65" i="35"/>
  <c r="T65" i="35"/>
  <c r="W65" i="35" s="1"/>
  <c r="R65" i="35"/>
  <c r="C66" i="35" s="1"/>
  <c r="X66" i="35" s="1"/>
  <c r="Y66" i="35" s="1"/>
  <c r="M65" i="35"/>
  <c r="K65" i="35"/>
  <c r="V64" i="35"/>
  <c r="T64" i="35"/>
  <c r="W64" i="35" s="1"/>
  <c r="R64" i="35"/>
  <c r="C65" i="35" s="1"/>
  <c r="X65" i="35" s="1"/>
  <c r="Y65" i="35" s="1"/>
  <c r="M64" i="35"/>
  <c r="K64" i="35"/>
  <c r="V63" i="35"/>
  <c r="T63" i="35"/>
  <c r="W63" i="35" s="1"/>
  <c r="R63" i="35"/>
  <c r="C64" i="35" s="1"/>
  <c r="X64" i="35" s="1"/>
  <c r="Y64" i="35" s="1"/>
  <c r="M63" i="35"/>
  <c r="K63" i="35"/>
  <c r="W62" i="35"/>
  <c r="V62" i="35"/>
  <c r="T62" i="35"/>
  <c r="R62" i="35"/>
  <c r="C63" i="35" s="1"/>
  <c r="X63" i="35" s="1"/>
  <c r="Y63" i="35" s="1"/>
  <c r="M62" i="35"/>
  <c r="K62" i="35"/>
  <c r="V61" i="35"/>
  <c r="T61" i="35"/>
  <c r="W61" i="35" s="1"/>
  <c r="R61" i="35"/>
  <c r="Z61" i="35" s="1"/>
  <c r="M61" i="35"/>
  <c r="K61" i="35"/>
  <c r="V60" i="35"/>
  <c r="T60" i="35"/>
  <c r="W60" i="35" s="1"/>
  <c r="R60" i="35"/>
  <c r="Z60" i="35" s="1"/>
  <c r="M60" i="35"/>
  <c r="K60" i="35"/>
  <c r="V59" i="35"/>
  <c r="T59" i="35"/>
  <c r="W59" i="35" s="1"/>
  <c r="R59" i="35"/>
  <c r="Z59" i="35" s="1"/>
  <c r="M59" i="35"/>
  <c r="K59" i="35"/>
  <c r="W58" i="35"/>
  <c r="V58" i="35"/>
  <c r="T58" i="35"/>
  <c r="R58" i="35"/>
  <c r="Z58" i="35" s="1"/>
  <c r="M58" i="35"/>
  <c r="K58" i="35"/>
  <c r="V57" i="35"/>
  <c r="T57" i="35"/>
  <c r="W57" i="35" s="1"/>
  <c r="R57" i="35"/>
  <c r="C58" i="35" s="1"/>
  <c r="X58" i="35" s="1"/>
  <c r="Y58" i="35" s="1"/>
  <c r="M57" i="35"/>
  <c r="K57" i="35"/>
  <c r="W56" i="35"/>
  <c r="V56" i="35"/>
  <c r="T56" i="35"/>
  <c r="R56" i="35"/>
  <c r="AA56" i="35" s="1"/>
  <c r="M56" i="35"/>
  <c r="K56" i="35"/>
  <c r="W55" i="35"/>
  <c r="V55" i="35"/>
  <c r="T55" i="35"/>
  <c r="R55" i="35"/>
  <c r="AA55" i="35" s="1"/>
  <c r="M55" i="35"/>
  <c r="K55" i="35"/>
  <c r="W54" i="35"/>
  <c r="V54" i="35"/>
  <c r="T54" i="35"/>
  <c r="R54" i="35"/>
  <c r="C55" i="35" s="1"/>
  <c r="X55" i="35" s="1"/>
  <c r="Y55" i="35" s="1"/>
  <c r="M54" i="35"/>
  <c r="K54" i="35"/>
  <c r="V53" i="35"/>
  <c r="T53" i="35"/>
  <c r="W53" i="35" s="1"/>
  <c r="R53" i="35"/>
  <c r="C54" i="35" s="1"/>
  <c r="X54" i="35" s="1"/>
  <c r="Y54" i="35" s="1"/>
  <c r="M53" i="35"/>
  <c r="K53" i="35"/>
  <c r="V52" i="35"/>
  <c r="T52" i="35"/>
  <c r="W52" i="35" s="1"/>
  <c r="R52" i="35"/>
  <c r="C53" i="35" s="1"/>
  <c r="X53" i="35" s="1"/>
  <c r="Y53" i="35" s="1"/>
  <c r="M52" i="35"/>
  <c r="K52" i="35"/>
  <c r="V51" i="35"/>
  <c r="T51" i="35"/>
  <c r="W51" i="35" s="1"/>
  <c r="R51" i="35"/>
  <c r="C52" i="35" s="1"/>
  <c r="X52" i="35" s="1"/>
  <c r="Y52" i="35" s="1"/>
  <c r="M51" i="35"/>
  <c r="K51" i="35"/>
  <c r="W50" i="35"/>
  <c r="V50" i="35"/>
  <c r="T50" i="35"/>
  <c r="R50" i="35"/>
  <c r="C51" i="35" s="1"/>
  <c r="X51" i="35" s="1"/>
  <c r="Y51" i="35" s="1"/>
  <c r="M50" i="35"/>
  <c r="K50" i="35"/>
  <c r="V49" i="35"/>
  <c r="T49" i="35"/>
  <c r="W49" i="35" s="1"/>
  <c r="R49" i="35"/>
  <c r="C50" i="35" s="1"/>
  <c r="X50" i="35" s="1"/>
  <c r="Y50" i="35" s="1"/>
  <c r="M49" i="35"/>
  <c r="K49" i="35"/>
  <c r="V48" i="35"/>
  <c r="T48" i="35"/>
  <c r="W48" i="35" s="1"/>
  <c r="R48" i="35"/>
  <c r="Z48" i="35" s="1"/>
  <c r="M48" i="35"/>
  <c r="K48" i="35"/>
  <c r="V47" i="35"/>
  <c r="T47" i="35"/>
  <c r="W47" i="35" s="1"/>
  <c r="R47" i="35"/>
  <c r="C48" i="35" s="1"/>
  <c r="X48" i="35" s="1"/>
  <c r="Y48" i="35" s="1"/>
  <c r="M47" i="35"/>
  <c r="K47" i="35"/>
  <c r="W46" i="35"/>
  <c r="V46" i="35"/>
  <c r="T46" i="35"/>
  <c r="R46" i="35"/>
  <c r="AA46" i="35" s="1"/>
  <c r="M46" i="35"/>
  <c r="K46" i="35"/>
  <c r="V45" i="35"/>
  <c r="T45" i="35"/>
  <c r="W45" i="35" s="1"/>
  <c r="R45" i="35"/>
  <c r="C46" i="35" s="1"/>
  <c r="X46" i="35" s="1"/>
  <c r="Y46" i="35" s="1"/>
  <c r="M45" i="35"/>
  <c r="K45" i="35"/>
  <c r="W44" i="35"/>
  <c r="V44" i="35"/>
  <c r="T44" i="35"/>
  <c r="R44" i="35"/>
  <c r="AA44" i="35" s="1"/>
  <c r="M44" i="35"/>
  <c r="K44" i="35"/>
  <c r="W43" i="35"/>
  <c r="V43" i="35"/>
  <c r="T43" i="35"/>
  <c r="R43" i="35"/>
  <c r="AA43" i="35" s="1"/>
  <c r="M43" i="35"/>
  <c r="K43" i="35"/>
  <c r="W42" i="35"/>
  <c r="V42" i="35"/>
  <c r="T42" i="35"/>
  <c r="R42" i="35"/>
  <c r="AA42" i="35" s="1"/>
  <c r="M42" i="35"/>
  <c r="K42" i="35"/>
  <c r="V41" i="35"/>
  <c r="T41" i="35"/>
  <c r="W41" i="35" s="1"/>
  <c r="R41" i="35"/>
  <c r="C42" i="35" s="1"/>
  <c r="X42" i="35" s="1"/>
  <c r="Y42" i="35" s="1"/>
  <c r="M41" i="35"/>
  <c r="K41" i="35"/>
  <c r="V40" i="35"/>
  <c r="T40" i="35"/>
  <c r="W40" i="35" s="1"/>
  <c r="R40" i="35"/>
  <c r="C41" i="35" s="1"/>
  <c r="X41" i="35" s="1"/>
  <c r="Y41" i="35" s="1"/>
  <c r="M40" i="35"/>
  <c r="K40" i="35"/>
  <c r="V39" i="35"/>
  <c r="T39" i="35"/>
  <c r="W39" i="35" s="1"/>
  <c r="R39" i="35"/>
  <c r="C40" i="35" s="1"/>
  <c r="X40" i="35" s="1"/>
  <c r="Y40" i="35" s="1"/>
  <c r="M39" i="35"/>
  <c r="K39" i="35"/>
  <c r="W38" i="35"/>
  <c r="V38" i="35"/>
  <c r="T38" i="35"/>
  <c r="R38" i="35"/>
  <c r="C39" i="35" s="1"/>
  <c r="X39" i="35" s="1"/>
  <c r="Y39" i="35" s="1"/>
  <c r="M38" i="35"/>
  <c r="K38" i="35"/>
  <c r="V37" i="35"/>
  <c r="T37" i="35"/>
  <c r="W37" i="35" s="1"/>
  <c r="R37" i="35"/>
  <c r="C38" i="35" s="1"/>
  <c r="X38" i="35" s="1"/>
  <c r="Y38" i="35" s="1"/>
  <c r="M37" i="35"/>
  <c r="K37" i="35"/>
  <c r="V36" i="35"/>
  <c r="T36" i="35"/>
  <c r="W36" i="35" s="1"/>
  <c r="R36" i="35"/>
  <c r="Z36" i="35" s="1"/>
  <c r="M36" i="35"/>
  <c r="K36" i="35"/>
  <c r="V35" i="35"/>
  <c r="T35" i="35"/>
  <c r="W35" i="35" s="1"/>
  <c r="R35" i="35"/>
  <c r="C36" i="35" s="1"/>
  <c r="X36" i="35" s="1"/>
  <c r="Y36" i="35" s="1"/>
  <c r="M35" i="35"/>
  <c r="K35" i="35"/>
  <c r="W34" i="35"/>
  <c r="V34" i="35"/>
  <c r="T34" i="35"/>
  <c r="R34" i="35"/>
  <c r="C35" i="35" s="1"/>
  <c r="X35" i="35" s="1"/>
  <c r="Y35" i="35" s="1"/>
  <c r="M34" i="35"/>
  <c r="K34" i="35"/>
  <c r="V33" i="35"/>
  <c r="T33" i="35"/>
  <c r="W33" i="35" s="1"/>
  <c r="R33" i="35"/>
  <c r="C34" i="35" s="1"/>
  <c r="X34" i="35" s="1"/>
  <c r="Y34" i="35" s="1"/>
  <c r="M33" i="35"/>
  <c r="K33" i="35"/>
  <c r="V32" i="35"/>
  <c r="T32" i="35"/>
  <c r="W32" i="35" s="1"/>
  <c r="K32" i="35"/>
  <c r="M32" i="35" s="1"/>
  <c r="R32" i="35" s="1"/>
  <c r="AA32" i="35" s="1"/>
  <c r="V31" i="35"/>
  <c r="T31" i="35"/>
  <c r="W31" i="35" s="1"/>
  <c r="K31" i="35"/>
  <c r="M31" i="35" s="1"/>
  <c r="V30" i="35"/>
  <c r="T30" i="35"/>
  <c r="R30" i="35"/>
  <c r="Z30" i="35" s="1"/>
  <c r="K30" i="35"/>
  <c r="M30" i="35" s="1"/>
  <c r="V29" i="35"/>
  <c r="T29" i="35"/>
  <c r="K29" i="35"/>
  <c r="M29" i="35" s="1"/>
  <c r="V28" i="35"/>
  <c r="T28" i="35"/>
  <c r="W28" i="35" s="1"/>
  <c r="K28" i="35"/>
  <c r="M28" i="35" s="1"/>
  <c r="V27" i="35"/>
  <c r="T27" i="35"/>
  <c r="W27" i="35" s="1"/>
  <c r="K27" i="35"/>
  <c r="M27" i="35" s="1"/>
  <c r="V26" i="35"/>
  <c r="T26" i="35"/>
  <c r="W26" i="35" s="1"/>
  <c r="K26" i="35"/>
  <c r="M26" i="35" s="1"/>
  <c r="V25" i="35"/>
  <c r="T25" i="35"/>
  <c r="W25" i="35" s="1"/>
  <c r="R25" i="35"/>
  <c r="Z25" i="35" s="1"/>
  <c r="M25" i="35"/>
  <c r="K25" i="35"/>
  <c r="V24" i="35"/>
  <c r="T24" i="35"/>
  <c r="W24" i="35" s="1"/>
  <c r="K24" i="35"/>
  <c r="M24" i="35" s="1"/>
  <c r="V23" i="35"/>
  <c r="T23" i="35"/>
  <c r="W23" i="35" s="1"/>
  <c r="K23" i="35"/>
  <c r="M23" i="35" s="1"/>
  <c r="T22" i="35"/>
  <c r="V22" i="35" s="1"/>
  <c r="M22" i="35"/>
  <c r="K22" i="35"/>
  <c r="T21" i="35"/>
  <c r="W21" i="35" s="1"/>
  <c r="M21" i="35"/>
  <c r="K21" i="35"/>
  <c r="T20" i="35"/>
  <c r="V20" i="35" s="1"/>
  <c r="M20" i="35"/>
  <c r="K20" i="35"/>
  <c r="T19" i="35"/>
  <c r="V19" i="35" s="1"/>
  <c r="R19" i="35"/>
  <c r="AA19" i="35" s="1"/>
  <c r="K19" i="35"/>
  <c r="M19" i="35" s="1"/>
  <c r="T18" i="35"/>
  <c r="W18" i="35" s="1"/>
  <c r="R18" i="35"/>
  <c r="C19" i="35" s="1"/>
  <c r="X19" i="35" s="1"/>
  <c r="Y19" i="35" s="1"/>
  <c r="K18" i="35"/>
  <c r="M18" i="35" s="1"/>
  <c r="T17" i="35"/>
  <c r="W17" i="35" s="1"/>
  <c r="R17" i="35"/>
  <c r="C18" i="35" s="1"/>
  <c r="X18" i="35" s="1"/>
  <c r="Y18" i="35" s="1"/>
  <c r="K17" i="35"/>
  <c r="M17" i="35" s="1"/>
  <c r="T16" i="35"/>
  <c r="W16" i="35" s="1"/>
  <c r="R16" i="35"/>
  <c r="C17" i="35" s="1"/>
  <c r="X17" i="35" s="1"/>
  <c r="Y17" i="35" s="1"/>
  <c r="M16" i="35"/>
  <c r="K16" i="35"/>
  <c r="T15" i="35"/>
  <c r="W15" i="35" s="1"/>
  <c r="R15" i="35"/>
  <c r="C16" i="35" s="1"/>
  <c r="X16" i="35" s="1"/>
  <c r="Y16" i="35" s="1"/>
  <c r="K15" i="35"/>
  <c r="M15" i="35" s="1"/>
  <c r="T14" i="35"/>
  <c r="W14" i="35" s="1"/>
  <c r="M14" i="35"/>
  <c r="K14" i="35"/>
  <c r="T13" i="35"/>
  <c r="W13" i="35" s="1"/>
  <c r="R13" i="35"/>
  <c r="C14" i="35" s="1"/>
  <c r="X14" i="35" s="1"/>
  <c r="Y14" i="35" s="1"/>
  <c r="K13" i="35"/>
  <c r="M13" i="35" s="1"/>
  <c r="T12" i="35"/>
  <c r="V12" i="35" s="1"/>
  <c r="K12" i="35"/>
  <c r="M12" i="35" s="1"/>
  <c r="T11" i="35"/>
  <c r="W11" i="35" s="1"/>
  <c r="T10" i="35"/>
  <c r="W10" i="35" s="1"/>
  <c r="T9" i="35"/>
  <c r="K9" i="35"/>
  <c r="M9" i="35" s="1"/>
  <c r="C9" i="35"/>
  <c r="R33" i="36" l="1"/>
  <c r="AA33" i="36" s="1"/>
  <c r="R31" i="35"/>
  <c r="AA31" i="35" s="1"/>
  <c r="W30" i="36"/>
  <c r="W31" i="36"/>
  <c r="W29" i="35"/>
  <c r="W30" i="35" s="1"/>
  <c r="R30" i="36"/>
  <c r="C31" i="36" s="1"/>
  <c r="X31" i="36" s="1"/>
  <c r="Y31" i="36" s="1"/>
  <c r="R29" i="35"/>
  <c r="C30" i="35" s="1"/>
  <c r="X30" i="35" s="1"/>
  <c r="Y30" i="35" s="1"/>
  <c r="R29" i="36"/>
  <c r="C30" i="36" s="1"/>
  <c r="X30" i="36" s="1"/>
  <c r="Y30" i="36" s="1"/>
  <c r="R28" i="35"/>
  <c r="C29" i="35" s="1"/>
  <c r="X29" i="35" s="1"/>
  <c r="Y29" i="35" s="1"/>
  <c r="R27" i="35"/>
  <c r="C28" i="35" s="1"/>
  <c r="X28" i="35" s="1"/>
  <c r="Y28" i="35" s="1"/>
  <c r="R27" i="36"/>
  <c r="C28" i="36" s="1"/>
  <c r="X28" i="36" s="1"/>
  <c r="Y28" i="36" s="1"/>
  <c r="R26" i="35"/>
  <c r="C27" i="35" s="1"/>
  <c r="X27" i="35" s="1"/>
  <c r="Y27" i="35" s="1"/>
  <c r="R26" i="36"/>
  <c r="C27" i="36" s="1"/>
  <c r="X27" i="36" s="1"/>
  <c r="Y27" i="36" s="1"/>
  <c r="R25" i="36"/>
  <c r="C26" i="36" s="1"/>
  <c r="X26" i="36" s="1"/>
  <c r="Y26" i="36" s="1"/>
  <c r="R24" i="35"/>
  <c r="Z24" i="35" s="1"/>
  <c r="R24" i="36"/>
  <c r="AA24" i="36" s="1"/>
  <c r="R23" i="35"/>
  <c r="AA23" i="35" s="1"/>
  <c r="W23" i="36"/>
  <c r="R22" i="35"/>
  <c r="Z22" i="35" s="1"/>
  <c r="W22" i="35"/>
  <c r="R21" i="35"/>
  <c r="C22" i="35" s="1"/>
  <c r="X22" i="35" s="1"/>
  <c r="Y22" i="35" s="1"/>
  <c r="V21" i="35"/>
  <c r="R21" i="36"/>
  <c r="AA21" i="36" s="1"/>
  <c r="R20" i="35"/>
  <c r="AA20" i="35" s="1"/>
  <c r="W20" i="35"/>
  <c r="R20" i="36"/>
  <c r="C21" i="36" s="1"/>
  <c r="X21" i="36" s="1"/>
  <c r="Y21" i="36" s="1"/>
  <c r="W19" i="35"/>
  <c r="R19" i="36"/>
  <c r="Z19" i="36" s="1"/>
  <c r="W19" i="36"/>
  <c r="V18" i="35"/>
  <c r="V18" i="36"/>
  <c r="R15" i="36"/>
  <c r="C16" i="36" s="1"/>
  <c r="X16" i="36" s="1"/>
  <c r="Y16" i="36" s="1"/>
  <c r="R14" i="35"/>
  <c r="C15" i="35" s="1"/>
  <c r="X15" i="35" s="1"/>
  <c r="Y15" i="35" s="1"/>
  <c r="V15" i="36"/>
  <c r="V14" i="35"/>
  <c r="R14" i="36"/>
  <c r="C15" i="36" s="1"/>
  <c r="X15" i="36" s="1"/>
  <c r="Y15" i="36" s="1"/>
  <c r="W14" i="36"/>
  <c r="R13" i="36"/>
  <c r="C14" i="36" s="1"/>
  <c r="X14" i="36" s="1"/>
  <c r="Y14" i="36" s="1"/>
  <c r="V13" i="36"/>
  <c r="R12" i="36"/>
  <c r="AA12" i="36" s="1"/>
  <c r="R12" i="35"/>
  <c r="Z12" i="35" s="1"/>
  <c r="R11" i="35"/>
  <c r="AA11" i="35" s="1"/>
  <c r="AA84" i="35"/>
  <c r="AA95" i="35"/>
  <c r="AA82" i="35"/>
  <c r="Z95" i="35"/>
  <c r="C62" i="35"/>
  <c r="X62" i="35" s="1"/>
  <c r="Y62" i="35" s="1"/>
  <c r="AA74" i="35"/>
  <c r="Z42" i="35"/>
  <c r="C60" i="35"/>
  <c r="X60" i="35" s="1"/>
  <c r="Y60" i="35" s="1"/>
  <c r="C43" i="35"/>
  <c r="X43" i="35" s="1"/>
  <c r="Y43" i="35" s="1"/>
  <c r="Z46" i="35"/>
  <c r="C24" i="35"/>
  <c r="X24" i="35" s="1"/>
  <c r="Y24" i="35" s="1"/>
  <c r="AA81" i="35"/>
  <c r="H4" i="35"/>
  <c r="C57" i="35"/>
  <c r="X57" i="35" s="1"/>
  <c r="Y57" i="35" s="1"/>
  <c r="AA58" i="35"/>
  <c r="V10" i="35"/>
  <c r="Z33" i="35"/>
  <c r="AA33" i="35"/>
  <c r="Z82" i="35"/>
  <c r="Z13" i="35"/>
  <c r="C49" i="35"/>
  <c r="X49" i="35" s="1"/>
  <c r="Y49" i="35" s="1"/>
  <c r="C21" i="35"/>
  <c r="X21" i="35" s="1"/>
  <c r="Y21" i="35" s="1"/>
  <c r="Z34" i="35"/>
  <c r="C37" i="35"/>
  <c r="X37" i="35" s="1"/>
  <c r="Y37" i="35" s="1"/>
  <c r="AA38" i="35"/>
  <c r="C47" i="35"/>
  <c r="X47" i="35" s="1"/>
  <c r="Y47" i="35" s="1"/>
  <c r="Z104" i="35"/>
  <c r="AA69" i="35"/>
  <c r="Z90" i="35"/>
  <c r="Z94" i="35"/>
  <c r="AA59" i="35"/>
  <c r="AA61" i="35"/>
  <c r="C95" i="35"/>
  <c r="X95" i="35" s="1"/>
  <c r="Y95" i="35" s="1"/>
  <c r="Z23" i="35"/>
  <c r="AA35" i="35"/>
  <c r="C73" i="35"/>
  <c r="X73" i="35" s="1"/>
  <c r="Y73" i="35" s="1"/>
  <c r="C26" i="35"/>
  <c r="X26" i="35" s="1"/>
  <c r="Y26" i="35" s="1"/>
  <c r="AA66" i="35"/>
  <c r="AA13" i="35"/>
  <c r="Z20" i="35"/>
  <c r="AA48" i="35"/>
  <c r="Z69" i="35"/>
  <c r="C85" i="35"/>
  <c r="X85" i="35" s="1"/>
  <c r="Y85" i="35" s="1"/>
  <c r="AA90" i="35"/>
  <c r="AA102" i="35"/>
  <c r="AA30" i="35"/>
  <c r="Z35" i="35"/>
  <c r="C59" i="35"/>
  <c r="X59" i="35" s="1"/>
  <c r="Y59" i="35" s="1"/>
  <c r="AA71" i="35"/>
  <c r="C31" i="35"/>
  <c r="X31" i="35" s="1"/>
  <c r="Y31" i="35" s="1"/>
  <c r="AA45" i="35"/>
  <c r="Z32" i="35"/>
  <c r="C67" i="35"/>
  <c r="X67" i="35" s="1"/>
  <c r="Y67" i="35" s="1"/>
  <c r="AA62" i="35"/>
  <c r="Z68" i="35"/>
  <c r="Z85" i="35"/>
  <c r="Z93" i="35"/>
  <c r="Z49" i="35"/>
  <c r="C86" i="35"/>
  <c r="X86" i="35" s="1"/>
  <c r="Y86" i="35" s="1"/>
  <c r="C104" i="35"/>
  <c r="X104" i="35" s="1"/>
  <c r="Y104" i="35" s="1"/>
  <c r="AA34" i="35"/>
  <c r="AA49" i="35"/>
  <c r="AA70" i="35"/>
  <c r="Z78" i="35"/>
  <c r="Z71" i="35"/>
  <c r="AA25" i="35"/>
  <c r="AA72" i="35"/>
  <c r="C79" i="35"/>
  <c r="X79" i="35" s="1"/>
  <c r="Y79" i="35" s="1"/>
  <c r="R9" i="35"/>
  <c r="AA36" i="35"/>
  <c r="Z44" i="35"/>
  <c r="Z54" i="35"/>
  <c r="Z80" i="35"/>
  <c r="Z18" i="35"/>
  <c r="Z37" i="35"/>
  <c r="C45" i="35"/>
  <c r="X45" i="35" s="1"/>
  <c r="Y45" i="35" s="1"/>
  <c r="AA54" i="35"/>
  <c r="Z57" i="35"/>
  <c r="Z70" i="35"/>
  <c r="Z73" i="35"/>
  <c r="C81" i="35"/>
  <c r="X81" i="35" s="1"/>
  <c r="Y81" i="35" s="1"/>
  <c r="AA86" i="35"/>
  <c r="AA93" i="35"/>
  <c r="AA96" i="35"/>
  <c r="Z102" i="35"/>
  <c r="Z105" i="35"/>
  <c r="AA18" i="35"/>
  <c r="Z21" i="35"/>
  <c r="AA37" i="35"/>
  <c r="Z47" i="35"/>
  <c r="AA50" i="35"/>
  <c r="AA57" i="35"/>
  <c r="AA60" i="35"/>
  <c r="AA73" i="35"/>
  <c r="Z83" i="35"/>
  <c r="C97" i="35"/>
  <c r="X97" i="35" s="1"/>
  <c r="Y97" i="35" s="1"/>
  <c r="AA105" i="35"/>
  <c r="Z107" i="35"/>
  <c r="V9" i="35"/>
  <c r="AA47" i="35"/>
  <c r="C61" i="35"/>
  <c r="X61" i="35" s="1"/>
  <c r="Y61" i="35" s="1"/>
  <c r="AA83" i="35"/>
  <c r="Z92" i="35"/>
  <c r="AA107" i="35"/>
  <c r="Z56" i="35"/>
  <c r="C93" i="35"/>
  <c r="X93" i="35" s="1"/>
  <c r="Y93" i="35" s="1"/>
  <c r="Z97" i="35"/>
  <c r="Z106" i="35"/>
  <c r="C33" i="35"/>
  <c r="X33" i="35" s="1"/>
  <c r="Y33" i="35" s="1"/>
  <c r="Z45" i="35"/>
  <c r="C69" i="35"/>
  <c r="X69" i="35" s="1"/>
  <c r="Y69" i="35" s="1"/>
  <c r="Z81" i="35"/>
  <c r="C98" i="35"/>
  <c r="X98" i="35" s="1"/>
  <c r="Y98" i="35" s="1"/>
  <c r="AA108" i="35"/>
  <c r="Z17" i="36"/>
  <c r="C86" i="36"/>
  <c r="X86" i="36" s="1"/>
  <c r="Y86" i="36" s="1"/>
  <c r="AA86" i="36"/>
  <c r="Z77" i="36"/>
  <c r="C80" i="36"/>
  <c r="X80" i="36" s="1"/>
  <c r="Y80" i="36" s="1"/>
  <c r="Z45" i="36"/>
  <c r="AA43" i="36"/>
  <c r="AA71" i="36"/>
  <c r="Z106" i="36"/>
  <c r="C107" i="36"/>
  <c r="X107" i="36" s="1"/>
  <c r="Y107" i="36" s="1"/>
  <c r="AA11" i="36"/>
  <c r="C44" i="36"/>
  <c r="X44" i="36" s="1"/>
  <c r="Y44" i="36" s="1"/>
  <c r="C46" i="36"/>
  <c r="X46" i="36" s="1"/>
  <c r="Y46" i="36" s="1"/>
  <c r="Z49" i="36"/>
  <c r="AA94" i="36"/>
  <c r="V9" i="36"/>
  <c r="AA84" i="36"/>
  <c r="C95" i="36"/>
  <c r="X95" i="36" s="1"/>
  <c r="Y95" i="36" s="1"/>
  <c r="Z70" i="36"/>
  <c r="C85" i="36"/>
  <c r="X85" i="36" s="1"/>
  <c r="Y85" i="36" s="1"/>
  <c r="AA31" i="36"/>
  <c r="Z62" i="36"/>
  <c r="AA70" i="36"/>
  <c r="AA62" i="36"/>
  <c r="AA19" i="36"/>
  <c r="C49" i="36"/>
  <c r="X49" i="36" s="1"/>
  <c r="Y49" i="36" s="1"/>
  <c r="Z50" i="36"/>
  <c r="AA83" i="36"/>
  <c r="C51" i="36"/>
  <c r="X51" i="36" s="1"/>
  <c r="Y51" i="36" s="1"/>
  <c r="AA108" i="36"/>
  <c r="Z65" i="36"/>
  <c r="C37" i="36"/>
  <c r="X37" i="36" s="1"/>
  <c r="Y37" i="36" s="1"/>
  <c r="Z89" i="36"/>
  <c r="Z101" i="36"/>
  <c r="Z38" i="36"/>
  <c r="AA55" i="36"/>
  <c r="Z57" i="36"/>
  <c r="C73" i="36"/>
  <c r="X73" i="36" s="1"/>
  <c r="Y73" i="36" s="1"/>
  <c r="AA74" i="36"/>
  <c r="AA87" i="36"/>
  <c r="C92" i="36"/>
  <c r="X92" i="36" s="1"/>
  <c r="Y92" i="36" s="1"/>
  <c r="C102" i="36"/>
  <c r="X102" i="36" s="1"/>
  <c r="Y102" i="36" s="1"/>
  <c r="Z105" i="36"/>
  <c r="H4" i="36"/>
  <c r="Z25" i="36"/>
  <c r="AA38" i="36"/>
  <c r="AA42" i="36"/>
  <c r="C56" i="36"/>
  <c r="X56" i="36" s="1"/>
  <c r="Y56" i="36" s="1"/>
  <c r="C58" i="36"/>
  <c r="X58" i="36" s="1"/>
  <c r="Y58" i="36" s="1"/>
  <c r="Z61" i="36"/>
  <c r="AA78" i="36"/>
  <c r="Z82" i="36"/>
  <c r="C104" i="36"/>
  <c r="X104" i="36" s="1"/>
  <c r="Y104" i="36" s="1"/>
  <c r="C62" i="36"/>
  <c r="X62" i="36" s="1"/>
  <c r="Y62" i="36" s="1"/>
  <c r="AA82" i="36"/>
  <c r="AA107" i="36"/>
  <c r="C108" i="36"/>
  <c r="X108" i="36" s="1"/>
  <c r="Y108" i="36" s="1"/>
  <c r="C32" i="36"/>
  <c r="X32" i="36" s="1"/>
  <c r="Y32" i="36" s="1"/>
  <c r="Z37" i="36"/>
  <c r="AA54" i="36"/>
  <c r="C68" i="36"/>
  <c r="X68" i="36" s="1"/>
  <c r="Y68" i="36" s="1"/>
  <c r="C61" i="36"/>
  <c r="X61" i="36" s="1"/>
  <c r="Y61" i="36" s="1"/>
  <c r="AA75" i="36"/>
  <c r="AA96" i="36"/>
  <c r="AA66" i="36"/>
  <c r="C13" i="36"/>
  <c r="X13" i="36" s="1"/>
  <c r="Y13" i="36" s="1"/>
  <c r="Z42" i="36"/>
  <c r="Z54" i="36"/>
  <c r="AA67" i="36"/>
  <c r="Z74" i="36"/>
  <c r="AA79" i="36"/>
  <c r="C97" i="36"/>
  <c r="X97" i="36" s="1"/>
  <c r="Y97" i="36" s="1"/>
  <c r="Z66" i="36"/>
  <c r="Z69" i="36"/>
  <c r="Z78" i="36"/>
  <c r="Z81" i="36"/>
  <c r="Z86" i="36"/>
  <c r="Z93" i="36"/>
  <c r="Z90" i="36"/>
  <c r="Z98" i="36"/>
  <c r="Z102" i="36"/>
  <c r="AA18" i="36"/>
  <c r="Z73" i="36"/>
  <c r="AA90" i="36"/>
  <c r="AA102" i="36"/>
  <c r="AA35" i="36"/>
  <c r="AA9" i="36"/>
  <c r="Z22" i="36"/>
  <c r="Z29" i="36"/>
  <c r="Z34" i="36"/>
  <c r="Z41" i="36"/>
  <c r="Z46" i="36"/>
  <c r="Z53" i="36"/>
  <c r="Z58" i="36"/>
  <c r="C74" i="36"/>
  <c r="X74" i="36" s="1"/>
  <c r="Y74" i="36" s="1"/>
  <c r="AA95" i="36"/>
  <c r="AA23" i="36"/>
  <c r="AA47" i="36"/>
  <c r="AA59" i="36"/>
  <c r="Z18" i="36"/>
  <c r="C10" i="36"/>
  <c r="Z13" i="36"/>
  <c r="AA22" i="36"/>
  <c r="AA34" i="36"/>
  <c r="AA39" i="36"/>
  <c r="AA46" i="36"/>
  <c r="AA51" i="36"/>
  <c r="AA58" i="36"/>
  <c r="Z85" i="36"/>
  <c r="Z97" i="36"/>
  <c r="AA63" i="36"/>
  <c r="C98" i="36"/>
  <c r="X98" i="36" s="1"/>
  <c r="Y98" i="36" s="1"/>
  <c r="C12" i="36"/>
  <c r="X12" i="36" s="1"/>
  <c r="Y12" i="36" s="1"/>
  <c r="V17" i="36"/>
  <c r="C48" i="36"/>
  <c r="X48" i="36" s="1"/>
  <c r="Y48" i="36" s="1"/>
  <c r="C60" i="36"/>
  <c r="X60" i="36" s="1"/>
  <c r="Y60" i="36" s="1"/>
  <c r="C72" i="36"/>
  <c r="X72" i="36" s="1"/>
  <c r="Y72" i="36" s="1"/>
  <c r="C84" i="36"/>
  <c r="X84" i="36" s="1"/>
  <c r="Y84" i="36" s="1"/>
  <c r="C96" i="36"/>
  <c r="X96" i="36" s="1"/>
  <c r="Y96" i="36" s="1"/>
  <c r="C24" i="36"/>
  <c r="X24" i="36" s="1"/>
  <c r="Y24" i="36" s="1"/>
  <c r="C36" i="36"/>
  <c r="X36" i="36" s="1"/>
  <c r="Y36" i="36" s="1"/>
  <c r="Z9" i="36"/>
  <c r="V16" i="36"/>
  <c r="W17" i="36"/>
  <c r="Z32" i="36"/>
  <c r="Z44" i="36"/>
  <c r="Z56" i="36"/>
  <c r="Z68" i="36"/>
  <c r="AA69" i="36"/>
  <c r="Z80" i="36"/>
  <c r="AA81" i="36"/>
  <c r="Z92" i="36"/>
  <c r="AA93" i="36"/>
  <c r="Z104" i="36"/>
  <c r="AA105" i="36"/>
  <c r="AA32" i="36"/>
  <c r="AA44" i="36"/>
  <c r="AA56" i="36"/>
  <c r="AA68" i="36"/>
  <c r="AA80" i="36"/>
  <c r="Z91" i="36"/>
  <c r="AA92" i="36"/>
  <c r="Z103" i="36"/>
  <c r="AA104" i="36"/>
  <c r="V12" i="36"/>
  <c r="Z16" i="36"/>
  <c r="AA17" i="36"/>
  <c r="Z28" i="36"/>
  <c r="AA29" i="36"/>
  <c r="Z40" i="36"/>
  <c r="AA41" i="36"/>
  <c r="Z52" i="36"/>
  <c r="AA53" i="36"/>
  <c r="Z64" i="36"/>
  <c r="AA65" i="36"/>
  <c r="Z76" i="36"/>
  <c r="AA77" i="36"/>
  <c r="Z88" i="36"/>
  <c r="AA89" i="36"/>
  <c r="Z100" i="36"/>
  <c r="AA16" i="36"/>
  <c r="AA28" i="36"/>
  <c r="Z39" i="36"/>
  <c r="AA40" i="36"/>
  <c r="Z51" i="36"/>
  <c r="AA52" i="36"/>
  <c r="Z63" i="36"/>
  <c r="AA64" i="36"/>
  <c r="Z75" i="36"/>
  <c r="AA76" i="36"/>
  <c r="Z87" i="36"/>
  <c r="AA88" i="36"/>
  <c r="Z99" i="36"/>
  <c r="AA100" i="36"/>
  <c r="AA99" i="36"/>
  <c r="V21" i="36"/>
  <c r="AA98" i="36"/>
  <c r="V10" i="36"/>
  <c r="Z12" i="36"/>
  <c r="AA13" i="36"/>
  <c r="V20" i="36"/>
  <c r="AA25" i="36"/>
  <c r="Z36" i="36"/>
  <c r="AA37" i="36"/>
  <c r="Z48" i="36"/>
  <c r="AA49" i="36"/>
  <c r="Z60" i="36"/>
  <c r="Z72" i="36"/>
  <c r="AA106" i="35"/>
  <c r="V16" i="35"/>
  <c r="V15" i="35"/>
  <c r="Z19" i="35"/>
  <c r="Z31" i="35"/>
  <c r="Z43" i="35"/>
  <c r="Z55" i="35"/>
  <c r="Z67" i="35"/>
  <c r="Z79" i="35"/>
  <c r="Z91" i="35"/>
  <c r="Z103" i="35"/>
  <c r="AA104" i="35"/>
  <c r="W9" i="35"/>
  <c r="V13" i="35"/>
  <c r="C20" i="35"/>
  <c r="X20" i="35" s="1"/>
  <c r="Y20" i="35" s="1"/>
  <c r="C32" i="35"/>
  <c r="X32" i="35" s="1"/>
  <c r="Y32" i="35" s="1"/>
  <c r="Z41" i="35"/>
  <c r="C44" i="35"/>
  <c r="X44" i="35" s="1"/>
  <c r="Y44" i="35" s="1"/>
  <c r="Z53" i="35"/>
  <c r="C56" i="35"/>
  <c r="X56" i="35" s="1"/>
  <c r="Y56" i="35" s="1"/>
  <c r="Z65" i="35"/>
  <c r="C68" i="35"/>
  <c r="X68" i="35" s="1"/>
  <c r="Y68" i="35" s="1"/>
  <c r="Z77" i="35"/>
  <c r="C80" i="35"/>
  <c r="X80" i="35" s="1"/>
  <c r="Y80" i="35" s="1"/>
  <c r="Z89" i="35"/>
  <c r="C92" i="35"/>
  <c r="X92" i="35" s="1"/>
  <c r="Y92" i="35" s="1"/>
  <c r="Z101" i="35"/>
  <c r="V17" i="35"/>
  <c r="AA17" i="35"/>
  <c r="Z64" i="35"/>
  <c r="AA65" i="35"/>
  <c r="Z76" i="35"/>
  <c r="AA77" i="35"/>
  <c r="Z88" i="35"/>
  <c r="AA89" i="35"/>
  <c r="Z100" i="35"/>
  <c r="AA101" i="35"/>
  <c r="Z17" i="35"/>
  <c r="Z40" i="35"/>
  <c r="AA41" i="35"/>
  <c r="Z52" i="35"/>
  <c r="AA53" i="35"/>
  <c r="V11" i="35"/>
  <c r="W12" i="35"/>
  <c r="Z15" i="35"/>
  <c r="AA16" i="35"/>
  <c r="Z39" i="35"/>
  <c r="AA40" i="35"/>
  <c r="Z51" i="35"/>
  <c r="AA52" i="35"/>
  <c r="Z63" i="35"/>
  <c r="AA64" i="35"/>
  <c r="Z75" i="35"/>
  <c r="AA76" i="35"/>
  <c r="Z87" i="35"/>
  <c r="AA88" i="35"/>
  <c r="Z99" i="35"/>
  <c r="AA100" i="35"/>
  <c r="Z16" i="35"/>
  <c r="AA15" i="35"/>
  <c r="Z38" i="35"/>
  <c r="AA39" i="35"/>
  <c r="Z50" i="35"/>
  <c r="AA51" i="35"/>
  <c r="Z62" i="35"/>
  <c r="AA63" i="35"/>
  <c r="Z74" i="35"/>
  <c r="AA75" i="35"/>
  <c r="Z86" i="35"/>
  <c r="AA87" i="35"/>
  <c r="Z98" i="35"/>
  <c r="AA99" i="35"/>
  <c r="AA98" i="35"/>
  <c r="K12" i="33"/>
  <c r="K13" i="33"/>
  <c r="K14" i="33"/>
  <c r="K15" i="33"/>
  <c r="K16" i="33"/>
  <c r="K18" i="33"/>
  <c r="K19" i="33"/>
  <c r="K20" i="33"/>
  <c r="K21" i="33"/>
  <c r="K22" i="33"/>
  <c r="K23" i="33"/>
  <c r="K24" i="33"/>
  <c r="K25" i="33"/>
  <c r="K26" i="33"/>
  <c r="K27" i="33"/>
  <c r="K28" i="33"/>
  <c r="K29" i="33"/>
  <c r="K30" i="33"/>
  <c r="K31" i="33"/>
  <c r="K32" i="33"/>
  <c r="K33" i="33"/>
  <c r="K34" i="33"/>
  <c r="K35" i="33"/>
  <c r="K36" i="33"/>
  <c r="K37" i="33"/>
  <c r="K38" i="33"/>
  <c r="K39" i="33"/>
  <c r="K40" i="33"/>
  <c r="K41" i="33"/>
  <c r="K42" i="33"/>
  <c r="K43" i="33"/>
  <c r="K44" i="33"/>
  <c r="K45" i="33"/>
  <c r="K46" i="33"/>
  <c r="K47" i="33"/>
  <c r="K48" i="33"/>
  <c r="K49" i="33"/>
  <c r="K50" i="33"/>
  <c r="K51" i="33"/>
  <c r="K52" i="33"/>
  <c r="K53" i="33"/>
  <c r="K54" i="33"/>
  <c r="K55" i="33"/>
  <c r="K56" i="33"/>
  <c r="K57" i="33"/>
  <c r="K58" i="33"/>
  <c r="K59" i="33"/>
  <c r="K60" i="33"/>
  <c r="K61" i="33"/>
  <c r="K62" i="33"/>
  <c r="K63" i="33"/>
  <c r="K64" i="33"/>
  <c r="K65" i="33"/>
  <c r="K66" i="33"/>
  <c r="K67" i="33"/>
  <c r="K68" i="33"/>
  <c r="K69" i="33"/>
  <c r="K70" i="33"/>
  <c r="K71" i="33"/>
  <c r="K72" i="33"/>
  <c r="K73" i="33"/>
  <c r="K74" i="33"/>
  <c r="K75" i="33"/>
  <c r="K76" i="33"/>
  <c r="K77" i="33"/>
  <c r="K78" i="33"/>
  <c r="K79" i="33"/>
  <c r="K80" i="33"/>
  <c r="K81" i="33"/>
  <c r="K82" i="33"/>
  <c r="K83" i="33"/>
  <c r="K84" i="33"/>
  <c r="K85" i="33"/>
  <c r="K86" i="33"/>
  <c r="K87" i="33"/>
  <c r="K88" i="33"/>
  <c r="K89" i="33"/>
  <c r="K90" i="33"/>
  <c r="K91" i="33"/>
  <c r="K92" i="33"/>
  <c r="K93" i="33"/>
  <c r="K94" i="33"/>
  <c r="K95" i="33"/>
  <c r="K96" i="33"/>
  <c r="K97" i="33"/>
  <c r="K98" i="33"/>
  <c r="K99" i="33"/>
  <c r="K100" i="33"/>
  <c r="K101" i="33"/>
  <c r="K102" i="33"/>
  <c r="K103" i="33"/>
  <c r="K104" i="33"/>
  <c r="K105" i="33"/>
  <c r="K106" i="33"/>
  <c r="K107" i="33"/>
  <c r="K108" i="33"/>
  <c r="K9" i="33"/>
  <c r="C34" i="36" l="1"/>
  <c r="X34" i="36" s="1"/>
  <c r="Y34" i="36" s="1"/>
  <c r="Z33" i="36"/>
  <c r="P5" i="36"/>
  <c r="Z30" i="36"/>
  <c r="Z28" i="35"/>
  <c r="AA28" i="35"/>
  <c r="AA30" i="36"/>
  <c r="AA29" i="35"/>
  <c r="Z29" i="35"/>
  <c r="AA27" i="35"/>
  <c r="Z27" i="35"/>
  <c r="AA27" i="36"/>
  <c r="Z27" i="36"/>
  <c r="Z26" i="35"/>
  <c r="AA26" i="35"/>
  <c r="AA26" i="36"/>
  <c r="Z26" i="36"/>
  <c r="C25" i="35"/>
  <c r="X25" i="35" s="1"/>
  <c r="Y25" i="35" s="1"/>
  <c r="AA24" i="35"/>
  <c r="Z24" i="36"/>
  <c r="C25" i="36"/>
  <c r="X25" i="36" s="1"/>
  <c r="Y25" i="36" s="1"/>
  <c r="AA22" i="35"/>
  <c r="C23" i="35"/>
  <c r="X23" i="35" s="1"/>
  <c r="Y23" i="35" s="1"/>
  <c r="AA21" i="35"/>
  <c r="Z21" i="36"/>
  <c r="C22" i="36"/>
  <c r="X22" i="36" s="1"/>
  <c r="Y22" i="36" s="1"/>
  <c r="AA20" i="36"/>
  <c r="Z20" i="36"/>
  <c r="C20" i="36"/>
  <c r="X20" i="36" s="1"/>
  <c r="Y20" i="36" s="1"/>
  <c r="Z15" i="36"/>
  <c r="AA15" i="36"/>
  <c r="AA14" i="35"/>
  <c r="Z14" i="35"/>
  <c r="AA14" i="36"/>
  <c r="Z14" i="36"/>
  <c r="AA12" i="35"/>
  <c r="C13" i="35"/>
  <c r="X13" i="35" s="1"/>
  <c r="Y13" i="35" s="1"/>
  <c r="Z11" i="35"/>
  <c r="C12" i="35"/>
  <c r="X12" i="35" s="1"/>
  <c r="Y12" i="35" s="1"/>
  <c r="X10" i="36"/>
  <c r="K10" i="36"/>
  <c r="M10" i="36" s="1"/>
  <c r="R10" i="36" s="1"/>
  <c r="D4" i="36" s="1"/>
  <c r="P2" i="36" s="1"/>
  <c r="L5" i="35"/>
  <c r="AA9" i="35"/>
  <c r="C10" i="35"/>
  <c r="Z9" i="35"/>
  <c r="P5" i="35"/>
  <c r="L5" i="36"/>
  <c r="V108" i="33"/>
  <c r="T108" i="33"/>
  <c r="W108" i="33" s="1"/>
  <c r="R108" i="33"/>
  <c r="Z108" i="33" s="1"/>
  <c r="M108" i="33"/>
  <c r="V107" i="33"/>
  <c r="T107" i="33"/>
  <c r="W107" i="33" s="1"/>
  <c r="R107" i="33"/>
  <c r="AA107" i="33" s="1"/>
  <c r="M107" i="33"/>
  <c r="V106" i="33"/>
  <c r="T106" i="33"/>
  <c r="W106" i="33" s="1"/>
  <c r="R106" i="33"/>
  <c r="AA106" i="33" s="1"/>
  <c r="M106" i="33"/>
  <c r="V105" i="33"/>
  <c r="T105" i="33"/>
  <c r="W105" i="33" s="1"/>
  <c r="R105" i="33"/>
  <c r="AA105" i="33" s="1"/>
  <c r="M105" i="33"/>
  <c r="V104" i="33"/>
  <c r="T104" i="33"/>
  <c r="W104" i="33" s="1"/>
  <c r="R104" i="33"/>
  <c r="Z104" i="33" s="1"/>
  <c r="M104" i="33"/>
  <c r="V103" i="33"/>
  <c r="T103" i="33"/>
  <c r="W103" i="33" s="1"/>
  <c r="R103" i="33"/>
  <c r="C104" i="33" s="1"/>
  <c r="X104" i="33" s="1"/>
  <c r="Y104" i="33" s="1"/>
  <c r="M103" i="33"/>
  <c r="V102" i="33"/>
  <c r="T102" i="33"/>
  <c r="W102" i="33" s="1"/>
  <c r="R102" i="33"/>
  <c r="Z102" i="33" s="1"/>
  <c r="M102" i="33"/>
  <c r="V101" i="33"/>
  <c r="T101" i="33"/>
  <c r="W101" i="33" s="1"/>
  <c r="R101" i="33"/>
  <c r="AA101" i="33" s="1"/>
  <c r="M101" i="33"/>
  <c r="V100" i="33"/>
  <c r="T100" i="33"/>
  <c r="W100" i="33"/>
  <c r="R100" i="33"/>
  <c r="AA100" i="33" s="1"/>
  <c r="M100" i="33"/>
  <c r="V99" i="33"/>
  <c r="T99" i="33"/>
  <c r="W99" i="33" s="1"/>
  <c r="R99" i="33"/>
  <c r="AA99" i="33" s="1"/>
  <c r="M99" i="33"/>
  <c r="V98" i="33"/>
  <c r="T98" i="33"/>
  <c r="W98" i="33" s="1"/>
  <c r="R98" i="33"/>
  <c r="AA98" i="33" s="1"/>
  <c r="M98" i="33"/>
  <c r="V97" i="33"/>
  <c r="T97" i="33"/>
  <c r="W97" i="33" s="1"/>
  <c r="R97" i="33"/>
  <c r="Z97" i="33" s="1"/>
  <c r="M97" i="33"/>
  <c r="V96" i="33"/>
  <c r="T96" i="33"/>
  <c r="W96" i="33" s="1"/>
  <c r="R96" i="33"/>
  <c r="Z96" i="33" s="1"/>
  <c r="M96" i="33"/>
  <c r="V95" i="33"/>
  <c r="T95" i="33"/>
  <c r="W95" i="33" s="1"/>
  <c r="R95" i="33"/>
  <c r="AA95" i="33" s="1"/>
  <c r="M95" i="33"/>
  <c r="V94" i="33"/>
  <c r="T94" i="33"/>
  <c r="W94" i="33" s="1"/>
  <c r="R94" i="33"/>
  <c r="AA94" i="33" s="1"/>
  <c r="M94" i="33"/>
  <c r="V93" i="33"/>
  <c r="T93" i="33"/>
  <c r="W93" i="33" s="1"/>
  <c r="R93" i="33"/>
  <c r="AA93" i="33" s="1"/>
  <c r="M93" i="33"/>
  <c r="V92" i="33"/>
  <c r="T92" i="33"/>
  <c r="W92" i="33" s="1"/>
  <c r="R92" i="33"/>
  <c r="Z92" i="33" s="1"/>
  <c r="M92" i="33"/>
  <c r="V91" i="33"/>
  <c r="T91" i="33"/>
  <c r="W91" i="33" s="1"/>
  <c r="R91" i="33"/>
  <c r="C92" i="33" s="1"/>
  <c r="X92" i="33" s="1"/>
  <c r="Y92" i="33" s="1"/>
  <c r="M91" i="33"/>
  <c r="V90" i="33"/>
  <c r="T90" i="33"/>
  <c r="W90" i="33" s="1"/>
  <c r="R90" i="33"/>
  <c r="Z90" i="33" s="1"/>
  <c r="M90" i="33"/>
  <c r="V89" i="33"/>
  <c r="T89" i="33"/>
  <c r="W89" i="33" s="1"/>
  <c r="R89" i="33"/>
  <c r="AA89" i="33" s="1"/>
  <c r="M89" i="33"/>
  <c r="V88" i="33"/>
  <c r="T88" i="33"/>
  <c r="W88" i="33" s="1"/>
  <c r="R88" i="33"/>
  <c r="AA88" i="33" s="1"/>
  <c r="M88" i="33"/>
  <c r="V87" i="33"/>
  <c r="T87" i="33"/>
  <c r="W87" i="33" s="1"/>
  <c r="R87" i="33"/>
  <c r="AA87" i="33" s="1"/>
  <c r="M87" i="33"/>
  <c r="V86" i="33"/>
  <c r="T86" i="33"/>
  <c r="W86" i="33" s="1"/>
  <c r="R86" i="33"/>
  <c r="AA86" i="33" s="1"/>
  <c r="M86" i="33"/>
  <c r="V85" i="33"/>
  <c r="T85" i="33"/>
  <c r="W85" i="33" s="1"/>
  <c r="R85" i="33"/>
  <c r="Z85" i="33" s="1"/>
  <c r="M85" i="33"/>
  <c r="V84" i="33"/>
  <c r="T84" i="33"/>
  <c r="W84" i="33" s="1"/>
  <c r="R84" i="33"/>
  <c r="Z84" i="33" s="1"/>
  <c r="M84" i="33"/>
  <c r="V83" i="33"/>
  <c r="T83" i="33"/>
  <c r="W83" i="33" s="1"/>
  <c r="R83" i="33"/>
  <c r="AA83" i="33" s="1"/>
  <c r="M83" i="33"/>
  <c r="V82" i="33"/>
  <c r="T82" i="33"/>
  <c r="W82" i="33" s="1"/>
  <c r="R82" i="33"/>
  <c r="AA82" i="33" s="1"/>
  <c r="M82" i="33"/>
  <c r="V81" i="33"/>
  <c r="T81" i="33"/>
  <c r="W81" i="33"/>
  <c r="R81" i="33"/>
  <c r="AA81" i="33" s="1"/>
  <c r="M81" i="33"/>
  <c r="V80" i="33"/>
  <c r="T80" i="33"/>
  <c r="W80" i="33" s="1"/>
  <c r="R80" i="33"/>
  <c r="C81" i="33" s="1"/>
  <c r="X81" i="33" s="1"/>
  <c r="Y81" i="33" s="1"/>
  <c r="M80" i="33"/>
  <c r="V79" i="33"/>
  <c r="T79" i="33"/>
  <c r="W79" i="33" s="1"/>
  <c r="R79" i="33"/>
  <c r="Z79" i="33" s="1"/>
  <c r="M79" i="33"/>
  <c r="V78" i="33"/>
  <c r="T78" i="33"/>
  <c r="W78" i="33" s="1"/>
  <c r="R78" i="33"/>
  <c r="Z78" i="33" s="1"/>
  <c r="M78" i="33"/>
  <c r="V77" i="33"/>
  <c r="T77" i="33"/>
  <c r="W77" i="33" s="1"/>
  <c r="R77" i="33"/>
  <c r="AA77" i="33" s="1"/>
  <c r="M77" i="33"/>
  <c r="V76" i="33"/>
  <c r="T76" i="33"/>
  <c r="W76" i="33" s="1"/>
  <c r="R76" i="33"/>
  <c r="AA76" i="33" s="1"/>
  <c r="M76" i="33"/>
  <c r="V75" i="33"/>
  <c r="T75" i="33"/>
  <c r="W75" i="33"/>
  <c r="R75" i="33"/>
  <c r="AA75" i="33" s="1"/>
  <c r="M75" i="33"/>
  <c r="V74" i="33"/>
  <c r="T74" i="33"/>
  <c r="W74" i="33" s="1"/>
  <c r="R74" i="33"/>
  <c r="AA74" i="33" s="1"/>
  <c r="M74" i="33"/>
  <c r="V73" i="33"/>
  <c r="T73" i="33"/>
  <c r="W73" i="33" s="1"/>
  <c r="R73" i="33"/>
  <c r="Z73" i="33" s="1"/>
  <c r="M73" i="33"/>
  <c r="V72" i="33"/>
  <c r="T72" i="33"/>
  <c r="W72" i="33" s="1"/>
  <c r="R72" i="33"/>
  <c r="Z72" i="33" s="1"/>
  <c r="M72" i="33"/>
  <c r="V71" i="33"/>
  <c r="T71" i="33"/>
  <c r="W71" i="33" s="1"/>
  <c r="R71" i="33"/>
  <c r="AA71" i="33" s="1"/>
  <c r="M71" i="33"/>
  <c r="V70" i="33"/>
  <c r="T70" i="33"/>
  <c r="W70" i="33" s="1"/>
  <c r="R70" i="33"/>
  <c r="AA70" i="33" s="1"/>
  <c r="M70" i="33"/>
  <c r="V69" i="33"/>
  <c r="T69" i="33"/>
  <c r="W69" i="33" s="1"/>
  <c r="R69" i="33"/>
  <c r="AA69" i="33" s="1"/>
  <c r="M69" i="33"/>
  <c r="V68" i="33"/>
  <c r="T68" i="33"/>
  <c r="W68" i="33" s="1"/>
  <c r="R68" i="33"/>
  <c r="C69" i="33" s="1"/>
  <c r="X69" i="33" s="1"/>
  <c r="Y69" i="33" s="1"/>
  <c r="M68" i="33"/>
  <c r="V67" i="33"/>
  <c r="T67" i="33"/>
  <c r="W67" i="33"/>
  <c r="R67" i="33"/>
  <c r="Z67" i="33" s="1"/>
  <c r="M67" i="33"/>
  <c r="V66" i="33"/>
  <c r="T66" i="33"/>
  <c r="W66" i="33" s="1"/>
  <c r="R66" i="33"/>
  <c r="Z66" i="33" s="1"/>
  <c r="M66" i="33"/>
  <c r="V65" i="33"/>
  <c r="T65" i="33"/>
  <c r="W65" i="33"/>
  <c r="R65" i="33"/>
  <c r="AA65" i="33" s="1"/>
  <c r="M65" i="33"/>
  <c r="V64" i="33"/>
  <c r="T64" i="33"/>
  <c r="W64" i="33"/>
  <c r="R64" i="33"/>
  <c r="AA64" i="33" s="1"/>
  <c r="M64" i="33"/>
  <c r="V63" i="33"/>
  <c r="T63" i="33"/>
  <c r="W63" i="33" s="1"/>
  <c r="R63" i="33"/>
  <c r="AA63" i="33" s="1"/>
  <c r="M63" i="33"/>
  <c r="V62" i="33"/>
  <c r="T62" i="33"/>
  <c r="W62" i="33" s="1"/>
  <c r="R62" i="33"/>
  <c r="AA62" i="33" s="1"/>
  <c r="M62" i="33"/>
  <c r="V61" i="33"/>
  <c r="T61" i="33"/>
  <c r="W61" i="33"/>
  <c r="R61" i="33"/>
  <c r="M61" i="33"/>
  <c r="V60" i="33"/>
  <c r="T60" i="33"/>
  <c r="W60" i="33" s="1"/>
  <c r="R60" i="33"/>
  <c r="Z60" i="33" s="1"/>
  <c r="M60" i="33"/>
  <c r="V59" i="33"/>
  <c r="T59" i="33"/>
  <c r="W59" i="33" s="1"/>
  <c r="R59" i="33"/>
  <c r="C60" i="33" s="1"/>
  <c r="X60" i="33" s="1"/>
  <c r="Y60" i="33" s="1"/>
  <c r="M59" i="33"/>
  <c r="V58" i="33"/>
  <c r="T58" i="33"/>
  <c r="W58" i="33" s="1"/>
  <c r="R58" i="33"/>
  <c r="AA58" i="33" s="1"/>
  <c r="M58" i="33"/>
  <c r="V57" i="33"/>
  <c r="T57" i="33"/>
  <c r="W57" i="33" s="1"/>
  <c r="R57" i="33"/>
  <c r="M57" i="33"/>
  <c r="V56" i="33"/>
  <c r="T56" i="33"/>
  <c r="W56" i="33" s="1"/>
  <c r="R56" i="33"/>
  <c r="C57" i="33" s="1"/>
  <c r="X57" i="33" s="1"/>
  <c r="Y57" i="33" s="1"/>
  <c r="M56" i="33"/>
  <c r="V55" i="33"/>
  <c r="T55" i="33"/>
  <c r="W55" i="33" s="1"/>
  <c r="R55" i="33"/>
  <c r="Z55" i="33" s="1"/>
  <c r="M55" i="33"/>
  <c r="V54" i="33"/>
  <c r="T54" i="33"/>
  <c r="W54" i="33" s="1"/>
  <c r="R54" i="33"/>
  <c r="Z54" i="33" s="1"/>
  <c r="M54" i="33"/>
  <c r="V53" i="33"/>
  <c r="T53" i="33"/>
  <c r="W53" i="33" s="1"/>
  <c r="R53" i="33"/>
  <c r="M53" i="33"/>
  <c r="V52" i="33"/>
  <c r="T52" i="33"/>
  <c r="W52" i="33" s="1"/>
  <c r="R52" i="33"/>
  <c r="AA52" i="33" s="1"/>
  <c r="M52" i="33"/>
  <c r="V51" i="33"/>
  <c r="T51" i="33"/>
  <c r="W51" i="33" s="1"/>
  <c r="R51" i="33"/>
  <c r="AA51" i="33" s="1"/>
  <c r="M51" i="33"/>
  <c r="V50" i="33"/>
  <c r="T50" i="33"/>
  <c r="W50" i="33" s="1"/>
  <c r="R50" i="33"/>
  <c r="C51" i="33" s="1"/>
  <c r="X51" i="33" s="1"/>
  <c r="Y51" i="33" s="1"/>
  <c r="M50" i="33"/>
  <c r="V49" i="33"/>
  <c r="T49" i="33"/>
  <c r="W49" i="33" s="1"/>
  <c r="R49" i="33"/>
  <c r="Z49" i="33" s="1"/>
  <c r="M49" i="33"/>
  <c r="V48" i="33"/>
  <c r="T48" i="33"/>
  <c r="W48" i="33" s="1"/>
  <c r="R48" i="33"/>
  <c r="Z48" i="33" s="1"/>
  <c r="M48" i="33"/>
  <c r="V47" i="33"/>
  <c r="T47" i="33"/>
  <c r="W47" i="33" s="1"/>
  <c r="R47" i="33"/>
  <c r="C48" i="33" s="1"/>
  <c r="X48" i="33" s="1"/>
  <c r="Y48" i="33" s="1"/>
  <c r="M47" i="33"/>
  <c r="V46" i="33"/>
  <c r="T46" i="33"/>
  <c r="W46" i="33" s="1"/>
  <c r="R46" i="33"/>
  <c r="AA46" i="33" s="1"/>
  <c r="M46" i="33"/>
  <c r="V45" i="33"/>
  <c r="T45" i="33"/>
  <c r="W45" i="33" s="1"/>
  <c r="R45" i="33"/>
  <c r="AA45" i="33" s="1"/>
  <c r="M45" i="33"/>
  <c r="V44" i="33"/>
  <c r="T44" i="33"/>
  <c r="W44" i="33" s="1"/>
  <c r="R44" i="33"/>
  <c r="C45" i="33" s="1"/>
  <c r="X45" i="33" s="1"/>
  <c r="Y45" i="33" s="1"/>
  <c r="M44" i="33"/>
  <c r="V43" i="33"/>
  <c r="T43" i="33"/>
  <c r="W43" i="33"/>
  <c r="R43" i="33"/>
  <c r="Z43" i="33" s="1"/>
  <c r="M43" i="33"/>
  <c r="V42" i="33"/>
  <c r="T42" i="33"/>
  <c r="W42" i="33" s="1"/>
  <c r="R42" i="33"/>
  <c r="Z42" i="33" s="1"/>
  <c r="M42" i="33"/>
  <c r="V41" i="33"/>
  <c r="T41" i="33"/>
  <c r="W41" i="33" s="1"/>
  <c r="R41" i="33"/>
  <c r="C42" i="33" s="1"/>
  <c r="X42" i="33" s="1"/>
  <c r="Y42" i="33" s="1"/>
  <c r="M41" i="33"/>
  <c r="V40" i="33"/>
  <c r="T40" i="33"/>
  <c r="W40" i="33" s="1"/>
  <c r="R40" i="33"/>
  <c r="AA40" i="33" s="1"/>
  <c r="M40" i="33"/>
  <c r="V39" i="33"/>
  <c r="T39" i="33"/>
  <c r="W39" i="33" s="1"/>
  <c r="R39" i="33"/>
  <c r="AA39" i="33" s="1"/>
  <c r="M39" i="33"/>
  <c r="V38" i="33"/>
  <c r="T38" i="33"/>
  <c r="W38" i="33" s="1"/>
  <c r="R38" i="33"/>
  <c r="C39" i="33" s="1"/>
  <c r="X39" i="33" s="1"/>
  <c r="Y39" i="33" s="1"/>
  <c r="M38" i="33"/>
  <c r="W37" i="33"/>
  <c r="V37" i="33"/>
  <c r="T37" i="33"/>
  <c r="R37" i="33"/>
  <c r="Z37" i="33" s="1"/>
  <c r="M37" i="33"/>
  <c r="V36" i="33"/>
  <c r="T36" i="33"/>
  <c r="W36" i="33" s="1"/>
  <c r="R36" i="33"/>
  <c r="Z36" i="33" s="1"/>
  <c r="M36" i="33"/>
  <c r="V35" i="33"/>
  <c r="T35" i="33"/>
  <c r="W35" i="33" s="1"/>
  <c r="R35" i="33"/>
  <c r="C36" i="33" s="1"/>
  <c r="X36" i="33" s="1"/>
  <c r="Y36" i="33" s="1"/>
  <c r="M35" i="33"/>
  <c r="V34" i="33"/>
  <c r="T34" i="33"/>
  <c r="W34" i="33" s="1"/>
  <c r="R34" i="33"/>
  <c r="AA34" i="33" s="1"/>
  <c r="M34" i="33"/>
  <c r="V33" i="33"/>
  <c r="T33" i="33"/>
  <c r="W33" i="33" s="1"/>
  <c r="M33" i="33"/>
  <c r="V32" i="33"/>
  <c r="T32" i="33"/>
  <c r="W32" i="33" s="1"/>
  <c r="M32" i="33"/>
  <c r="V31" i="33"/>
  <c r="T31" i="33"/>
  <c r="M31" i="33"/>
  <c r="V30" i="33"/>
  <c r="T30" i="33"/>
  <c r="M30" i="33"/>
  <c r="V29" i="33"/>
  <c r="T29" i="33"/>
  <c r="W29" i="33" s="1"/>
  <c r="M29" i="33"/>
  <c r="V28" i="33"/>
  <c r="T28" i="33"/>
  <c r="W28" i="33" s="1"/>
  <c r="M28" i="33"/>
  <c r="V27" i="33"/>
  <c r="T27" i="33"/>
  <c r="W27" i="33" s="1"/>
  <c r="M27" i="33"/>
  <c r="V26" i="33"/>
  <c r="T26" i="33"/>
  <c r="W26" i="33" s="1"/>
  <c r="R26" i="33"/>
  <c r="C27" i="33" s="1"/>
  <c r="X27" i="33" s="1"/>
  <c r="Y27" i="33" s="1"/>
  <c r="M26" i="33"/>
  <c r="V25" i="33"/>
  <c r="T25" i="33"/>
  <c r="W25" i="33" s="1"/>
  <c r="M25" i="33"/>
  <c r="V24" i="33"/>
  <c r="T24" i="33"/>
  <c r="W24" i="33" s="1"/>
  <c r="M24" i="33"/>
  <c r="V23" i="33"/>
  <c r="T23" i="33"/>
  <c r="W23" i="33" s="1"/>
  <c r="M23" i="33"/>
  <c r="T22" i="33"/>
  <c r="V22" i="33" s="1"/>
  <c r="M22" i="33"/>
  <c r="T21" i="33"/>
  <c r="V21" i="33" s="1"/>
  <c r="M21" i="33"/>
  <c r="T20" i="33"/>
  <c r="V20" i="33" s="1"/>
  <c r="M20" i="33"/>
  <c r="T19" i="33"/>
  <c r="R19" i="33" s="1"/>
  <c r="Z19" i="33" s="1"/>
  <c r="W19" i="33"/>
  <c r="M19" i="33"/>
  <c r="T18" i="33"/>
  <c r="W18" i="33" s="1"/>
  <c r="M18" i="33"/>
  <c r="T17" i="33"/>
  <c r="T16" i="33"/>
  <c r="M16" i="33"/>
  <c r="T15" i="33"/>
  <c r="M15" i="33"/>
  <c r="T14" i="33"/>
  <c r="V14" i="33" s="1"/>
  <c r="M14" i="33"/>
  <c r="T13" i="33"/>
  <c r="M13" i="33"/>
  <c r="T12" i="33"/>
  <c r="V12" i="33" s="1"/>
  <c r="M12" i="33"/>
  <c r="T11" i="33"/>
  <c r="T10" i="33"/>
  <c r="T9" i="33"/>
  <c r="C9" i="33"/>
  <c r="M9" i="33" s="1"/>
  <c r="R10" i="17"/>
  <c r="C11" i="17" s="1"/>
  <c r="T10" i="17"/>
  <c r="R11" i="17"/>
  <c r="C12" i="17" s="1"/>
  <c r="T11" i="17"/>
  <c r="R12" i="17"/>
  <c r="C13" i="17"/>
  <c r="T12" i="17"/>
  <c r="R13" i="17"/>
  <c r="C14" i="17" s="1"/>
  <c r="T13" i="17"/>
  <c r="R14" i="17"/>
  <c r="T14" i="17"/>
  <c r="R15" i="17"/>
  <c r="C16" i="17" s="1"/>
  <c r="T15" i="17"/>
  <c r="R16" i="17"/>
  <c r="C17" i="17" s="1"/>
  <c r="T16" i="17"/>
  <c r="R17" i="17"/>
  <c r="C18" i="17" s="1"/>
  <c r="T17" i="17"/>
  <c r="R18" i="17"/>
  <c r="T18" i="17"/>
  <c r="R19" i="17"/>
  <c r="C20" i="17"/>
  <c r="T19" i="17"/>
  <c r="R20" i="17"/>
  <c r="C21" i="17" s="1"/>
  <c r="T20" i="17"/>
  <c r="R21" i="17"/>
  <c r="T21" i="17"/>
  <c r="R22" i="17"/>
  <c r="T22" i="17"/>
  <c r="R23" i="17"/>
  <c r="T23" i="17"/>
  <c r="R24" i="17"/>
  <c r="C25" i="17"/>
  <c r="T24" i="17"/>
  <c r="R25" i="17"/>
  <c r="T25" i="17"/>
  <c r="R26" i="17"/>
  <c r="C27" i="17" s="1"/>
  <c r="T26" i="17"/>
  <c r="R27" i="17"/>
  <c r="C28" i="17"/>
  <c r="T27" i="17"/>
  <c r="R28" i="17"/>
  <c r="C29" i="17" s="1"/>
  <c r="T28" i="17"/>
  <c r="R29" i="17"/>
  <c r="C30" i="17"/>
  <c r="T29" i="17"/>
  <c r="R30" i="17"/>
  <c r="T30" i="17"/>
  <c r="R31" i="17"/>
  <c r="T31" i="17"/>
  <c r="R32" i="17"/>
  <c r="C33" i="17" s="1"/>
  <c r="T32" i="17"/>
  <c r="R33" i="17"/>
  <c r="C34" i="17"/>
  <c r="T33" i="17"/>
  <c r="R34" i="17"/>
  <c r="T34" i="17"/>
  <c r="R35" i="17"/>
  <c r="C36" i="17" s="1"/>
  <c r="T35" i="17"/>
  <c r="R36" i="17"/>
  <c r="C37" i="17"/>
  <c r="T36" i="17"/>
  <c r="R37" i="17"/>
  <c r="C38" i="17" s="1"/>
  <c r="T37" i="17"/>
  <c r="R38" i="17"/>
  <c r="C39" i="17" s="1"/>
  <c r="T38" i="17"/>
  <c r="R39" i="17"/>
  <c r="T39" i="17"/>
  <c r="R40" i="17"/>
  <c r="C41" i="17" s="1"/>
  <c r="T40" i="17"/>
  <c r="R41" i="17"/>
  <c r="C42" i="17"/>
  <c r="T41" i="17"/>
  <c r="R42" i="17"/>
  <c r="C43" i="17" s="1"/>
  <c r="T42" i="17"/>
  <c r="R43" i="17"/>
  <c r="T43" i="17"/>
  <c r="R44" i="17"/>
  <c r="C45" i="17" s="1"/>
  <c r="T44" i="17"/>
  <c r="R45" i="17"/>
  <c r="C46" i="17" s="1"/>
  <c r="T45" i="17"/>
  <c r="R46" i="17"/>
  <c r="C47" i="17" s="1"/>
  <c r="T46" i="17"/>
  <c r="R47" i="17"/>
  <c r="C48" i="17" s="1"/>
  <c r="T47" i="17"/>
  <c r="R48" i="17"/>
  <c r="C49" i="17"/>
  <c r="T48" i="17"/>
  <c r="R49" i="17"/>
  <c r="C50" i="17" s="1"/>
  <c r="T49" i="17"/>
  <c r="R50" i="17"/>
  <c r="T50" i="17"/>
  <c r="R51" i="17"/>
  <c r="C52" i="17"/>
  <c r="T51" i="17"/>
  <c r="R52" i="17"/>
  <c r="C53" i="17" s="1"/>
  <c r="T52" i="17"/>
  <c r="R53" i="17"/>
  <c r="T53" i="17"/>
  <c r="R54" i="17"/>
  <c r="T54" i="17"/>
  <c r="R55" i="17"/>
  <c r="T55" i="17"/>
  <c r="R56" i="17"/>
  <c r="C57" i="17"/>
  <c r="T56" i="17"/>
  <c r="R57" i="17"/>
  <c r="C58" i="17" s="1"/>
  <c r="T57" i="17"/>
  <c r="R58" i="17"/>
  <c r="C59" i="17" s="1"/>
  <c r="T58" i="17"/>
  <c r="R59" i="17"/>
  <c r="C60" i="17"/>
  <c r="T59" i="17"/>
  <c r="R60" i="17"/>
  <c r="C61" i="17" s="1"/>
  <c r="T60" i="17"/>
  <c r="R61" i="17"/>
  <c r="C62" i="17"/>
  <c r="T61" i="17"/>
  <c r="R62" i="17"/>
  <c r="C63" i="17" s="1"/>
  <c r="T62" i="17"/>
  <c r="R63" i="17"/>
  <c r="T63" i="17"/>
  <c r="R64" i="17"/>
  <c r="C65" i="17" s="1"/>
  <c r="T64" i="17"/>
  <c r="R65" i="17"/>
  <c r="C66" i="17"/>
  <c r="T65" i="17"/>
  <c r="R66" i="17"/>
  <c r="C67" i="17" s="1"/>
  <c r="T66" i="17"/>
  <c r="R67" i="17"/>
  <c r="C68" i="17" s="1"/>
  <c r="T67" i="17"/>
  <c r="R68" i="17"/>
  <c r="C69" i="17"/>
  <c r="T68" i="17"/>
  <c r="R69" i="17"/>
  <c r="C70" i="17" s="1"/>
  <c r="T69" i="17"/>
  <c r="R70" i="17"/>
  <c r="C71" i="17" s="1"/>
  <c r="T70" i="17"/>
  <c r="R71" i="17"/>
  <c r="C72" i="17" s="1"/>
  <c r="T71" i="17"/>
  <c r="R72" i="17"/>
  <c r="C73" i="17" s="1"/>
  <c r="T72" i="17"/>
  <c r="R73" i="17"/>
  <c r="C74" i="17"/>
  <c r="T73" i="17"/>
  <c r="R74" i="17"/>
  <c r="C75" i="17" s="1"/>
  <c r="T74" i="17"/>
  <c r="R75" i="17"/>
  <c r="C76" i="17"/>
  <c r="T75" i="17"/>
  <c r="R76" i="17"/>
  <c r="C77" i="17" s="1"/>
  <c r="T76" i="17"/>
  <c r="R77" i="17"/>
  <c r="C78" i="17"/>
  <c r="T77" i="17"/>
  <c r="R78" i="17"/>
  <c r="C79" i="17" s="1"/>
  <c r="T78" i="17"/>
  <c r="R79" i="17"/>
  <c r="C80" i="17" s="1"/>
  <c r="T79" i="17"/>
  <c r="R80" i="17"/>
  <c r="C81" i="17"/>
  <c r="T80" i="17"/>
  <c r="R81" i="17"/>
  <c r="T81" i="17"/>
  <c r="R82" i="17"/>
  <c r="C83" i="17" s="1"/>
  <c r="T82" i="17"/>
  <c r="R83" i="17"/>
  <c r="C84" i="17"/>
  <c r="T83" i="17"/>
  <c r="R84" i="17"/>
  <c r="C85" i="17" s="1"/>
  <c r="T84" i="17"/>
  <c r="R85" i="17"/>
  <c r="C86" i="17" s="1"/>
  <c r="T85" i="17"/>
  <c r="R86" i="17"/>
  <c r="T86" i="17"/>
  <c r="R87" i="17"/>
  <c r="C88" i="17" s="1"/>
  <c r="T87" i="17"/>
  <c r="R88" i="17"/>
  <c r="C89" i="17"/>
  <c r="T88" i="17"/>
  <c r="R89" i="17"/>
  <c r="C90" i="17" s="1"/>
  <c r="T89" i="17"/>
  <c r="R90" i="17"/>
  <c r="C91" i="17"/>
  <c r="T90" i="17"/>
  <c r="R91" i="17"/>
  <c r="C92" i="17" s="1"/>
  <c r="T91" i="17"/>
  <c r="R92" i="17"/>
  <c r="C93" i="17"/>
  <c r="T92" i="17"/>
  <c r="R93" i="17"/>
  <c r="C94" i="17" s="1"/>
  <c r="T93" i="17"/>
  <c r="R94" i="17"/>
  <c r="T94" i="17"/>
  <c r="R95" i="17"/>
  <c r="C96" i="17"/>
  <c r="T95" i="17"/>
  <c r="R96" i="17"/>
  <c r="C97" i="17" s="1"/>
  <c r="T96" i="17"/>
  <c r="R97" i="17"/>
  <c r="T97" i="17"/>
  <c r="R98" i="17"/>
  <c r="C99" i="17" s="1"/>
  <c r="T98" i="17"/>
  <c r="R99" i="17"/>
  <c r="C100" i="17" s="1"/>
  <c r="T99" i="17"/>
  <c r="R100" i="17"/>
  <c r="C101" i="17"/>
  <c r="T100" i="17"/>
  <c r="R101" i="17"/>
  <c r="C102" i="17" s="1"/>
  <c r="T101" i="17"/>
  <c r="R102" i="17"/>
  <c r="T102" i="17"/>
  <c r="R103" i="17"/>
  <c r="C104" i="17"/>
  <c r="T103" i="17"/>
  <c r="R104" i="17"/>
  <c r="C105" i="17" s="1"/>
  <c r="T104" i="17"/>
  <c r="R105" i="17"/>
  <c r="C106" i="17"/>
  <c r="T105" i="17"/>
  <c r="R106" i="17"/>
  <c r="C107" i="17" s="1"/>
  <c r="T106" i="17"/>
  <c r="R107" i="17"/>
  <c r="C108" i="17"/>
  <c r="P2" i="17" s="1"/>
  <c r="T107" i="17"/>
  <c r="R108" i="17"/>
  <c r="T108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M71" i="17"/>
  <c r="M72" i="17"/>
  <c r="M73" i="17"/>
  <c r="M74" i="17"/>
  <c r="M75" i="17"/>
  <c r="M76" i="17"/>
  <c r="M77" i="17"/>
  <c r="M78" i="17"/>
  <c r="M79" i="17"/>
  <c r="M80" i="17"/>
  <c r="M81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K108" i="17"/>
  <c r="K107" i="17"/>
  <c r="K106" i="17"/>
  <c r="K105" i="17"/>
  <c r="K104" i="17"/>
  <c r="K103" i="17"/>
  <c r="C103" i="17"/>
  <c r="K102" i="17"/>
  <c r="K101" i="17"/>
  <c r="K100" i="17"/>
  <c r="K99" i="17"/>
  <c r="K98" i="17"/>
  <c r="C98" i="17"/>
  <c r="K97" i="17"/>
  <c r="K96" i="17"/>
  <c r="K95" i="17"/>
  <c r="C95" i="17"/>
  <c r="K94" i="17"/>
  <c r="K93" i="17"/>
  <c r="K92" i="17"/>
  <c r="K91" i="17"/>
  <c r="K90" i="17"/>
  <c r="K89" i="17"/>
  <c r="K88" i="17"/>
  <c r="K87" i="17"/>
  <c r="C87" i="17"/>
  <c r="K86" i="17"/>
  <c r="K85" i="17"/>
  <c r="K84" i="17"/>
  <c r="K83" i="17"/>
  <c r="K82" i="17"/>
  <c r="C82" i="17"/>
  <c r="K81" i="17"/>
  <c r="K80" i="17"/>
  <c r="K79" i="17"/>
  <c r="K78" i="17"/>
  <c r="K77" i="17"/>
  <c r="K76" i="17"/>
  <c r="K75" i="17"/>
  <c r="K74" i="17"/>
  <c r="K73" i="17"/>
  <c r="K72" i="17"/>
  <c r="K71" i="17"/>
  <c r="K70" i="17"/>
  <c r="K69" i="17"/>
  <c r="K68" i="17"/>
  <c r="K67" i="17"/>
  <c r="K66" i="17"/>
  <c r="K65" i="17"/>
  <c r="K64" i="17"/>
  <c r="C64" i="17"/>
  <c r="K63" i="17"/>
  <c r="K62" i="17"/>
  <c r="K61" i="17"/>
  <c r="K60" i="17"/>
  <c r="K59" i="17"/>
  <c r="K58" i="17"/>
  <c r="K57" i="17"/>
  <c r="K56" i="17"/>
  <c r="C56" i="17"/>
  <c r="K55" i="17"/>
  <c r="C55" i="17"/>
  <c r="K54" i="17"/>
  <c r="C54" i="17"/>
  <c r="K53" i="17"/>
  <c r="K52" i="17"/>
  <c r="K51" i="17"/>
  <c r="C51" i="17"/>
  <c r="K50" i="17"/>
  <c r="K49" i="17"/>
  <c r="K48" i="17"/>
  <c r="K47" i="17"/>
  <c r="K46" i="17"/>
  <c r="K45" i="17"/>
  <c r="K44" i="17"/>
  <c r="C44" i="17"/>
  <c r="K43" i="17"/>
  <c r="K42" i="17"/>
  <c r="K41" i="17"/>
  <c r="K40" i="17"/>
  <c r="C40" i="17"/>
  <c r="K39" i="17"/>
  <c r="K38" i="17"/>
  <c r="K37" i="17"/>
  <c r="K36" i="17"/>
  <c r="K35" i="17"/>
  <c r="C35" i="17"/>
  <c r="K34" i="17"/>
  <c r="K33" i="17"/>
  <c r="K32" i="17"/>
  <c r="C32" i="17"/>
  <c r="K31" i="17"/>
  <c r="C31" i="17"/>
  <c r="K30" i="17"/>
  <c r="K29" i="17"/>
  <c r="K28" i="17"/>
  <c r="K27" i="17"/>
  <c r="K26" i="17"/>
  <c r="C26" i="17"/>
  <c r="K25" i="17"/>
  <c r="K24" i="17"/>
  <c r="C24" i="17"/>
  <c r="K23" i="17"/>
  <c r="C23" i="17"/>
  <c r="K22" i="17"/>
  <c r="C22" i="17"/>
  <c r="K21" i="17"/>
  <c r="K20" i="17"/>
  <c r="K19" i="17"/>
  <c r="C19" i="17"/>
  <c r="K18" i="17"/>
  <c r="K17" i="17"/>
  <c r="K16" i="17"/>
  <c r="K15" i="17"/>
  <c r="C15" i="17"/>
  <c r="K14" i="17"/>
  <c r="K13" i="17"/>
  <c r="K12" i="17"/>
  <c r="K11" i="17"/>
  <c r="K10" i="17"/>
  <c r="K9" i="17"/>
  <c r="M9" i="17" s="1"/>
  <c r="R9" i="17" s="1"/>
  <c r="L2" i="17"/>
  <c r="V19" i="33"/>
  <c r="W20" i="33"/>
  <c r="R33" i="33" l="1"/>
  <c r="AA33" i="33" s="1"/>
  <c r="R32" i="33"/>
  <c r="C33" i="33" s="1"/>
  <c r="X33" i="33" s="1"/>
  <c r="Y33" i="33" s="1"/>
  <c r="W30" i="33"/>
  <c r="W31" i="33"/>
  <c r="R31" i="33"/>
  <c r="Z31" i="33" s="1"/>
  <c r="R30" i="33"/>
  <c r="Z30" i="33" s="1"/>
  <c r="R29" i="33"/>
  <c r="C30" i="33" s="1"/>
  <c r="X30" i="33" s="1"/>
  <c r="Y30" i="33" s="1"/>
  <c r="R28" i="33"/>
  <c r="AA28" i="33" s="1"/>
  <c r="R27" i="33"/>
  <c r="AA27" i="33" s="1"/>
  <c r="R25" i="33"/>
  <c r="Z25" i="33" s="1"/>
  <c r="R24" i="33"/>
  <c r="Z24" i="33" s="1"/>
  <c r="R23" i="33"/>
  <c r="C24" i="33" s="1"/>
  <c r="X24" i="33" s="1"/>
  <c r="Y24" i="33" s="1"/>
  <c r="R22" i="33"/>
  <c r="AA22" i="33" s="1"/>
  <c r="R21" i="33"/>
  <c r="AA21" i="33" s="1"/>
  <c r="R20" i="33"/>
  <c r="C21" i="33" s="1"/>
  <c r="X21" i="33" s="1"/>
  <c r="Y21" i="33" s="1"/>
  <c r="R18" i="33"/>
  <c r="Z18" i="33" s="1"/>
  <c r="AA10" i="36"/>
  <c r="AA8" i="36" s="1"/>
  <c r="C11" i="36"/>
  <c r="G5" i="36"/>
  <c r="E5" i="36"/>
  <c r="Z10" i="36"/>
  <c r="Z8" i="36" s="1"/>
  <c r="C5" i="36"/>
  <c r="X10" i="35"/>
  <c r="K10" i="35"/>
  <c r="M10" i="35" s="1"/>
  <c r="R10" i="35" s="1"/>
  <c r="V18" i="33"/>
  <c r="R13" i="33"/>
  <c r="Z13" i="33" s="1"/>
  <c r="R16" i="33"/>
  <c r="AA16" i="33" s="1"/>
  <c r="R15" i="33"/>
  <c r="AA15" i="33" s="1"/>
  <c r="V15" i="33"/>
  <c r="R14" i="33"/>
  <c r="C15" i="33" s="1"/>
  <c r="X15" i="33" s="1"/>
  <c r="Y15" i="33" s="1"/>
  <c r="V13" i="33"/>
  <c r="R12" i="33"/>
  <c r="Z12" i="33" s="1"/>
  <c r="V10" i="33"/>
  <c r="V11" i="33" s="1"/>
  <c r="C73" i="33"/>
  <c r="X73" i="33" s="1"/>
  <c r="Y73" i="33" s="1"/>
  <c r="C53" i="33"/>
  <c r="X53" i="33" s="1"/>
  <c r="Y53" i="33" s="1"/>
  <c r="C46" i="33"/>
  <c r="X46" i="33" s="1"/>
  <c r="Y46" i="33" s="1"/>
  <c r="C43" i="33"/>
  <c r="X43" i="33" s="1"/>
  <c r="Y43" i="33" s="1"/>
  <c r="C91" i="33"/>
  <c r="X91" i="33" s="1"/>
  <c r="Y91" i="33" s="1"/>
  <c r="C40" i="33"/>
  <c r="X40" i="33" s="1"/>
  <c r="Y40" i="33" s="1"/>
  <c r="C80" i="33"/>
  <c r="X80" i="33" s="1"/>
  <c r="Y80" i="33" s="1"/>
  <c r="C99" i="33"/>
  <c r="X99" i="33" s="1"/>
  <c r="Y99" i="33" s="1"/>
  <c r="C47" i="33"/>
  <c r="X47" i="33" s="1"/>
  <c r="Y47" i="33" s="1"/>
  <c r="C49" i="33"/>
  <c r="X49" i="33" s="1"/>
  <c r="Y49" i="33" s="1"/>
  <c r="C63" i="33"/>
  <c r="X63" i="33" s="1"/>
  <c r="Y63" i="33" s="1"/>
  <c r="C52" i="33"/>
  <c r="X52" i="33" s="1"/>
  <c r="Y52" i="33" s="1"/>
  <c r="C56" i="33"/>
  <c r="X56" i="33" s="1"/>
  <c r="Y56" i="33" s="1"/>
  <c r="C95" i="33"/>
  <c r="X95" i="33" s="1"/>
  <c r="Y95" i="33" s="1"/>
  <c r="C93" i="33"/>
  <c r="X93" i="33" s="1"/>
  <c r="Y93" i="33" s="1"/>
  <c r="C19" i="33"/>
  <c r="X19" i="33" s="1"/>
  <c r="Y19" i="33" s="1"/>
  <c r="V16" i="33"/>
  <c r="V17" i="33" s="1"/>
  <c r="C72" i="33"/>
  <c r="X72" i="33" s="1"/>
  <c r="Y72" i="33" s="1"/>
  <c r="C76" i="33"/>
  <c r="X76" i="33" s="1"/>
  <c r="Y76" i="33" s="1"/>
  <c r="C87" i="33"/>
  <c r="X87" i="33" s="1"/>
  <c r="Y87" i="33" s="1"/>
  <c r="C107" i="33"/>
  <c r="X107" i="33" s="1"/>
  <c r="Y107" i="33" s="1"/>
  <c r="C68" i="33"/>
  <c r="X68" i="33" s="1"/>
  <c r="Y68" i="33" s="1"/>
  <c r="Z93" i="33"/>
  <c r="AA96" i="33"/>
  <c r="W22" i="33"/>
  <c r="C75" i="33"/>
  <c r="X75" i="33" s="1"/>
  <c r="Y75" i="33" s="1"/>
  <c r="C79" i="33"/>
  <c r="X79" i="33" s="1"/>
  <c r="Y79" i="33" s="1"/>
  <c r="C23" i="33"/>
  <c r="X23" i="33" s="1"/>
  <c r="Y23" i="33" s="1"/>
  <c r="C71" i="33"/>
  <c r="X71" i="33" s="1"/>
  <c r="Y71" i="33" s="1"/>
  <c r="Z94" i="33"/>
  <c r="AA97" i="33"/>
  <c r="C83" i="33"/>
  <c r="X83" i="33" s="1"/>
  <c r="Y83" i="33" s="1"/>
  <c r="Z88" i="33"/>
  <c r="AA91" i="33"/>
  <c r="C89" i="33"/>
  <c r="X89" i="33" s="1"/>
  <c r="Y89" i="33" s="1"/>
  <c r="Z87" i="33"/>
  <c r="AA90" i="33"/>
  <c r="Z82" i="33"/>
  <c r="AA85" i="33"/>
  <c r="H4" i="33"/>
  <c r="C85" i="33"/>
  <c r="X85" i="33" s="1"/>
  <c r="Y85" i="33" s="1"/>
  <c r="C97" i="33"/>
  <c r="X97" i="33" s="1"/>
  <c r="Y97" i="33" s="1"/>
  <c r="C101" i="33"/>
  <c r="X101" i="33" s="1"/>
  <c r="Y101" i="33" s="1"/>
  <c r="C103" i="33"/>
  <c r="X103" i="33" s="1"/>
  <c r="Y103" i="33" s="1"/>
  <c r="C105" i="33"/>
  <c r="X105" i="33" s="1"/>
  <c r="Y105" i="33" s="1"/>
  <c r="Z81" i="33"/>
  <c r="AA84" i="33"/>
  <c r="Z75" i="33"/>
  <c r="AA79" i="33"/>
  <c r="C22" i="33"/>
  <c r="X22" i="33" s="1"/>
  <c r="Y22" i="33" s="1"/>
  <c r="Z70" i="33"/>
  <c r="AA78" i="33"/>
  <c r="Z106" i="33"/>
  <c r="Z69" i="33"/>
  <c r="AA73" i="33"/>
  <c r="C84" i="33"/>
  <c r="X84" i="33" s="1"/>
  <c r="Y84" i="33" s="1"/>
  <c r="Z105" i="33"/>
  <c r="AA108" i="33"/>
  <c r="AA66" i="33"/>
  <c r="W9" i="33"/>
  <c r="W10" i="33" s="1"/>
  <c r="W11" i="33" s="1"/>
  <c r="W12" i="33" s="1"/>
  <c r="W13" i="33" s="1"/>
  <c r="W14" i="33" s="1"/>
  <c r="W15" i="33" s="1"/>
  <c r="W16" i="33" s="1"/>
  <c r="W17" i="33" s="1"/>
  <c r="Z100" i="33"/>
  <c r="AA103" i="33"/>
  <c r="V9" i="33"/>
  <c r="C67" i="33"/>
  <c r="X67" i="33" s="1"/>
  <c r="Y67" i="33" s="1"/>
  <c r="Z99" i="33"/>
  <c r="AA102" i="33"/>
  <c r="E5" i="17"/>
  <c r="C10" i="17"/>
  <c r="G5" i="17"/>
  <c r="D4" i="17"/>
  <c r="T9" i="17"/>
  <c r="H4" i="17" s="1"/>
  <c r="C5" i="17"/>
  <c r="I5" i="17" s="1"/>
  <c r="R9" i="33"/>
  <c r="C38" i="33"/>
  <c r="X38" i="33" s="1"/>
  <c r="Y38" i="33" s="1"/>
  <c r="C55" i="33"/>
  <c r="X55" i="33" s="1"/>
  <c r="Y55" i="33" s="1"/>
  <c r="Z64" i="33"/>
  <c r="Z28" i="33"/>
  <c r="AA55" i="33"/>
  <c r="AA19" i="33"/>
  <c r="Z44" i="33"/>
  <c r="AA44" i="33"/>
  <c r="AA57" i="33"/>
  <c r="C58" i="33"/>
  <c r="X58" i="33" s="1"/>
  <c r="Y58" i="33" s="1"/>
  <c r="Z63" i="33"/>
  <c r="AA54" i="33"/>
  <c r="AA18" i="33"/>
  <c r="C41" i="33"/>
  <c r="X41" i="33" s="1"/>
  <c r="Y41" i="33" s="1"/>
  <c r="AA47" i="33"/>
  <c r="Z47" i="33"/>
  <c r="C61" i="33"/>
  <c r="X61" i="33" s="1"/>
  <c r="Y61" i="33" s="1"/>
  <c r="C64" i="33"/>
  <c r="X64" i="33" s="1"/>
  <c r="Y64" i="33" s="1"/>
  <c r="Z58" i="33"/>
  <c r="Z22" i="33"/>
  <c r="AA49" i="33"/>
  <c r="W21" i="33"/>
  <c r="C29" i="33"/>
  <c r="X29" i="33" s="1"/>
  <c r="Y29" i="33" s="1"/>
  <c r="C37" i="33"/>
  <c r="X37" i="33" s="1"/>
  <c r="Y37" i="33" s="1"/>
  <c r="C44" i="33"/>
  <c r="X44" i="33" s="1"/>
  <c r="Y44" i="33" s="1"/>
  <c r="Z57" i="33"/>
  <c r="Z21" i="33"/>
  <c r="AA48" i="33"/>
  <c r="Z32" i="33"/>
  <c r="AA32" i="33"/>
  <c r="AA50" i="33"/>
  <c r="Z50" i="33"/>
  <c r="AA53" i="33"/>
  <c r="Z53" i="33"/>
  <c r="C54" i="33"/>
  <c r="X54" i="33" s="1"/>
  <c r="Y54" i="33" s="1"/>
  <c r="C77" i="33"/>
  <c r="X77" i="33" s="1"/>
  <c r="Y77" i="33" s="1"/>
  <c r="Z52" i="33"/>
  <c r="AA43" i="33"/>
  <c r="Z68" i="33"/>
  <c r="AA68" i="33"/>
  <c r="Z51" i="33"/>
  <c r="AA42" i="33"/>
  <c r="Z20" i="33"/>
  <c r="AA20" i="33"/>
  <c r="C50" i="33"/>
  <c r="X50" i="33" s="1"/>
  <c r="Y50" i="33" s="1"/>
  <c r="Z56" i="33"/>
  <c r="AA56" i="33"/>
  <c r="AA59" i="33"/>
  <c r="Z59" i="33"/>
  <c r="Z46" i="33"/>
  <c r="AA37" i="33"/>
  <c r="AA35" i="33"/>
  <c r="Z35" i="33"/>
  <c r="Z45" i="33"/>
  <c r="AA72" i="33"/>
  <c r="AA36" i="33"/>
  <c r="Z76" i="33"/>
  <c r="Z40" i="33"/>
  <c r="AA67" i="33"/>
  <c r="C20" i="33"/>
  <c r="X20" i="33" s="1"/>
  <c r="Y20" i="33" s="1"/>
  <c r="C35" i="33"/>
  <c r="X35" i="33" s="1"/>
  <c r="Y35" i="33" s="1"/>
  <c r="C59" i="33"/>
  <c r="X59" i="33" s="1"/>
  <c r="Y59" i="33" s="1"/>
  <c r="C65" i="33"/>
  <c r="X65" i="33" s="1"/>
  <c r="Y65" i="33" s="1"/>
  <c r="Z39" i="33"/>
  <c r="AA26" i="33"/>
  <c r="Z26" i="33"/>
  <c r="AA38" i="33"/>
  <c r="Z38" i="33"/>
  <c r="Z61" i="33"/>
  <c r="C62" i="33"/>
  <c r="X62" i="33" s="1"/>
  <c r="Y62" i="33" s="1"/>
  <c r="Z80" i="33"/>
  <c r="AA80" i="33"/>
  <c r="Z34" i="33"/>
  <c r="AA61" i="33"/>
  <c r="AA41" i="33"/>
  <c r="Z41" i="33"/>
  <c r="AA60" i="33"/>
  <c r="AA24" i="33"/>
  <c r="Z103" i="33"/>
  <c r="Z91" i="33"/>
  <c r="C66" i="33"/>
  <c r="X66" i="33" s="1"/>
  <c r="Y66" i="33" s="1"/>
  <c r="C70" i="33"/>
  <c r="X70" i="33" s="1"/>
  <c r="Y70" i="33" s="1"/>
  <c r="C74" i="33"/>
  <c r="X74" i="33" s="1"/>
  <c r="Y74" i="33" s="1"/>
  <c r="C78" i="33"/>
  <c r="X78" i="33" s="1"/>
  <c r="Y78" i="33" s="1"/>
  <c r="C82" i="33"/>
  <c r="X82" i="33" s="1"/>
  <c r="Y82" i="33" s="1"/>
  <c r="C86" i="33"/>
  <c r="X86" i="33" s="1"/>
  <c r="Y86" i="33" s="1"/>
  <c r="C90" i="33"/>
  <c r="X90" i="33" s="1"/>
  <c r="Y90" i="33" s="1"/>
  <c r="C94" i="33"/>
  <c r="X94" i="33" s="1"/>
  <c r="Y94" i="33" s="1"/>
  <c r="C98" i="33"/>
  <c r="X98" i="33" s="1"/>
  <c r="Y98" i="33" s="1"/>
  <c r="C102" i="33"/>
  <c r="X102" i="33" s="1"/>
  <c r="Y102" i="33" s="1"/>
  <c r="C106" i="33"/>
  <c r="X106" i="33" s="1"/>
  <c r="Y106" i="33" s="1"/>
  <c r="Z101" i="33"/>
  <c r="Z89" i="33"/>
  <c r="Z77" i="33"/>
  <c r="Z65" i="33"/>
  <c r="AA104" i="33"/>
  <c r="AA92" i="33"/>
  <c r="Z98" i="33"/>
  <c r="Z86" i="33"/>
  <c r="Z74" i="33"/>
  <c r="Z62" i="33"/>
  <c r="C88" i="33"/>
  <c r="X88" i="33" s="1"/>
  <c r="Y88" i="33" s="1"/>
  <c r="C96" i="33"/>
  <c r="X96" i="33" s="1"/>
  <c r="Y96" i="33" s="1"/>
  <c r="C100" i="33"/>
  <c r="X100" i="33" s="1"/>
  <c r="Y100" i="33" s="1"/>
  <c r="C108" i="33"/>
  <c r="X108" i="33" s="1"/>
  <c r="Y108" i="33" s="1"/>
  <c r="Z107" i="33"/>
  <c r="Z95" i="33"/>
  <c r="Z83" i="33"/>
  <c r="Z71" i="33"/>
  <c r="C34" i="33" l="1"/>
  <c r="X34" i="33" s="1"/>
  <c r="Y34" i="33" s="1"/>
  <c r="Z33" i="33"/>
  <c r="AA31" i="33"/>
  <c r="C32" i="33"/>
  <c r="X32" i="33" s="1"/>
  <c r="Y32" i="33" s="1"/>
  <c r="Z29" i="33"/>
  <c r="AA29" i="33"/>
  <c r="C31" i="33"/>
  <c r="X31" i="33" s="1"/>
  <c r="Y31" i="33" s="1"/>
  <c r="AA30" i="33"/>
  <c r="Z27" i="33"/>
  <c r="C28" i="33"/>
  <c r="X28" i="33" s="1"/>
  <c r="Y28" i="33" s="1"/>
  <c r="AA25" i="33"/>
  <c r="C26" i="33"/>
  <c r="X26" i="33" s="1"/>
  <c r="Y26" i="33" s="1"/>
  <c r="C25" i="33"/>
  <c r="X25" i="33" s="1"/>
  <c r="Y25" i="33" s="1"/>
  <c r="Z23" i="33"/>
  <c r="AA23" i="33"/>
  <c r="L4" i="36"/>
  <c r="I5" i="36"/>
  <c r="X11" i="36"/>
  <c r="Y11" i="36" s="1"/>
  <c r="P4" i="36" s="1"/>
  <c r="K11" i="36"/>
  <c r="M11" i="36" s="1"/>
  <c r="AA10" i="35"/>
  <c r="AA8" i="35" s="1"/>
  <c r="C11" i="35"/>
  <c r="D4" i="35"/>
  <c r="P2" i="35" s="1"/>
  <c r="Z10" i="35"/>
  <c r="Z8" i="35" s="1"/>
  <c r="G5" i="35"/>
  <c r="C5" i="35"/>
  <c r="E5" i="35"/>
  <c r="C14" i="33"/>
  <c r="X14" i="33" s="1"/>
  <c r="Y14" i="33" s="1"/>
  <c r="AA13" i="33"/>
  <c r="Z16" i="33"/>
  <c r="C17" i="33"/>
  <c r="C16" i="33"/>
  <c r="X16" i="33" s="1"/>
  <c r="Y16" i="33" s="1"/>
  <c r="Z15" i="33"/>
  <c r="Z14" i="33"/>
  <c r="AA14" i="33"/>
  <c r="AA12" i="33"/>
  <c r="C13" i="33"/>
  <c r="X13" i="33" s="1"/>
  <c r="Y13" i="33" s="1"/>
  <c r="P5" i="33"/>
  <c r="L5" i="33"/>
  <c r="Z9" i="33"/>
  <c r="AA9" i="33"/>
  <c r="C10" i="33"/>
  <c r="P4" i="17"/>
  <c r="L4" i="17"/>
  <c r="X11" i="35" l="1"/>
  <c r="Y11" i="35" s="1"/>
  <c r="P4" i="35" s="1"/>
  <c r="K11" i="35"/>
  <c r="M11" i="35" s="1"/>
  <c r="I5" i="35"/>
  <c r="L4" i="35"/>
  <c r="X17" i="33"/>
  <c r="Y17" i="33" s="1"/>
  <c r="K17" i="33"/>
  <c r="M17" i="33" s="1"/>
  <c r="R17" i="33" s="1"/>
  <c r="X10" i="33"/>
  <c r="K10" i="33"/>
  <c r="M10" i="33" s="1"/>
  <c r="R10" i="33" s="1"/>
  <c r="C18" i="33" l="1"/>
  <c r="X18" i="33" s="1"/>
  <c r="Y18" i="33" s="1"/>
  <c r="AA17" i="33"/>
  <c r="Z17" i="33"/>
  <c r="AA10" i="33"/>
  <c r="Z10" i="33"/>
  <c r="C11" i="33"/>
  <c r="K11" i="33" l="1"/>
  <c r="M11" i="33" s="1"/>
  <c r="R11" i="33" s="1"/>
  <c r="X11" i="33"/>
  <c r="Y11" i="33" s="1"/>
  <c r="C12" i="33" l="1"/>
  <c r="X12" i="33" s="1"/>
  <c r="Y12" i="33" s="1"/>
  <c r="P4" i="33" s="1"/>
  <c r="AA11" i="33"/>
  <c r="AA8" i="33" s="1"/>
  <c r="Z11" i="33"/>
  <c r="Z8" i="33" s="1"/>
  <c r="E5" i="33"/>
  <c r="C5" i="33"/>
  <c r="G5" i="33"/>
  <c r="D4" i="33"/>
  <c r="P2" i="33" s="1"/>
  <c r="L4" i="33" l="1"/>
  <c r="I5" i="33"/>
</calcChain>
</file>

<file path=xl/sharedStrings.xml><?xml version="1.0" encoding="utf-8"?>
<sst xmlns="http://schemas.openxmlformats.org/spreadsheetml/2006/main" count="460" uniqueCount="160">
  <si>
    <t>気付き　質問</t>
  </si>
  <si>
    <t>感想</t>
  </si>
  <si>
    <t>今後</t>
  </si>
  <si>
    <t>売</t>
  </si>
  <si>
    <t>買</t>
  </si>
  <si>
    <t>通貨ペア</t>
    <rPh sb="0" eb="2">
      <t>ツウカ</t>
    </rPh>
    <phoneticPr fontId="3"/>
  </si>
  <si>
    <t>時間足</t>
    <rPh sb="0" eb="2">
      <t>ジカン</t>
    </rPh>
    <rPh sb="2" eb="3">
      <t>アシ</t>
    </rPh>
    <phoneticPr fontId="3"/>
  </si>
  <si>
    <t>当初資金</t>
    <rPh sb="0" eb="2">
      <t>トウショ</t>
    </rPh>
    <rPh sb="2" eb="4">
      <t>シキン</t>
    </rPh>
    <phoneticPr fontId="3"/>
  </si>
  <si>
    <t>最終資金</t>
    <rPh sb="0" eb="2">
      <t>サイシュウ</t>
    </rPh>
    <rPh sb="2" eb="4">
      <t>シキン</t>
    </rPh>
    <phoneticPr fontId="3"/>
  </si>
  <si>
    <t>エントリー理由</t>
    <rPh sb="5" eb="7">
      <t>リユウ</t>
    </rPh>
    <phoneticPr fontId="3"/>
  </si>
  <si>
    <t>決済理由</t>
    <rPh sb="0" eb="2">
      <t>ケッサイ</t>
    </rPh>
    <rPh sb="2" eb="4">
      <t>リユウ</t>
    </rPh>
    <phoneticPr fontId="3"/>
  </si>
  <si>
    <t>損益金額</t>
    <rPh sb="0" eb="2">
      <t>ソンエキ</t>
    </rPh>
    <rPh sb="2" eb="4">
      <t>キンガク</t>
    </rPh>
    <phoneticPr fontId="3"/>
  </si>
  <si>
    <t>損益pips</t>
    <rPh sb="0" eb="2">
      <t>ソンエキ</t>
    </rPh>
    <phoneticPr fontId="3"/>
  </si>
  <si>
    <t>最大ドローアップ</t>
    <rPh sb="0" eb="2">
      <t>サイダイ</t>
    </rPh>
    <phoneticPr fontId="3"/>
  </si>
  <si>
    <t>最大ドローダウン</t>
    <rPh sb="0" eb="2">
      <t>サイダイ</t>
    </rPh>
    <phoneticPr fontId="3"/>
  </si>
  <si>
    <t>勝数</t>
    <rPh sb="0" eb="1">
      <t>カ</t>
    </rPh>
    <rPh sb="1" eb="2">
      <t>カズ</t>
    </rPh>
    <phoneticPr fontId="3"/>
  </si>
  <si>
    <t>負数</t>
    <rPh sb="0" eb="1">
      <t>マ</t>
    </rPh>
    <rPh sb="1" eb="2">
      <t>カズ</t>
    </rPh>
    <phoneticPr fontId="3"/>
  </si>
  <si>
    <t>引分</t>
    <rPh sb="0" eb="1">
      <t>ヒ</t>
    </rPh>
    <rPh sb="1" eb="2">
      <t>ワ</t>
    </rPh>
    <phoneticPr fontId="3"/>
  </si>
  <si>
    <t>勝率</t>
    <rPh sb="0" eb="2">
      <t>ショウリツ</t>
    </rPh>
    <phoneticPr fontId="3"/>
  </si>
  <si>
    <t>最大連勝</t>
    <rPh sb="0" eb="2">
      <t>サイダイ</t>
    </rPh>
    <rPh sb="2" eb="4">
      <t>レンショウ</t>
    </rPh>
    <phoneticPr fontId="3"/>
  </si>
  <si>
    <t>最大連敗</t>
    <rPh sb="0" eb="2">
      <t>サイダイ</t>
    </rPh>
    <rPh sb="2" eb="4">
      <t>レンパイ</t>
    </rPh>
    <phoneticPr fontId="3"/>
  </si>
  <si>
    <t>No.</t>
    <phoneticPr fontId="3"/>
  </si>
  <si>
    <t>資金</t>
    <rPh sb="0" eb="2">
      <t>シキン</t>
    </rPh>
    <phoneticPr fontId="3"/>
  </si>
  <si>
    <t>エントリー</t>
    <phoneticPr fontId="3"/>
  </si>
  <si>
    <t>リスク（3%）</t>
    <phoneticPr fontId="3"/>
  </si>
  <si>
    <t>ロット</t>
    <phoneticPr fontId="3"/>
  </si>
  <si>
    <t>決済</t>
    <rPh sb="0" eb="2">
      <t>ケッサイ</t>
    </rPh>
    <phoneticPr fontId="3"/>
  </si>
  <si>
    <t>損益</t>
    <rPh sb="0" eb="2">
      <t>ソンエキ</t>
    </rPh>
    <phoneticPr fontId="3"/>
  </si>
  <si>
    <t>西暦</t>
    <rPh sb="0" eb="2">
      <t>セイレキ</t>
    </rPh>
    <phoneticPr fontId="3"/>
  </si>
  <si>
    <t>日付</t>
    <rPh sb="0" eb="2">
      <t>ヒヅケ</t>
    </rPh>
    <phoneticPr fontId="3"/>
  </si>
  <si>
    <t>売買</t>
    <rPh sb="0" eb="2">
      <t>バイバイ</t>
    </rPh>
    <phoneticPr fontId="3"/>
  </si>
  <si>
    <t>レート</t>
    <phoneticPr fontId="3"/>
  </si>
  <si>
    <t>pips</t>
    <phoneticPr fontId="3"/>
  </si>
  <si>
    <t>損失上限</t>
    <rPh sb="0" eb="2">
      <t>ソンシツ</t>
    </rPh>
    <rPh sb="2" eb="4">
      <t>ジョウゲン</t>
    </rPh>
    <phoneticPr fontId="3"/>
  </si>
  <si>
    <t>金額</t>
    <rPh sb="0" eb="2">
      <t>キンガク</t>
    </rPh>
    <phoneticPr fontId="3"/>
  </si>
  <si>
    <t>・トレーリングストップ（ダウ理論）</t>
    <rPh sb="14" eb="16">
      <t>リロン</t>
    </rPh>
    <phoneticPr fontId="3"/>
  </si>
  <si>
    <t>日足</t>
    <rPh sb="0" eb="2">
      <t>ヒアシ</t>
    </rPh>
    <phoneticPr fontId="3"/>
  </si>
  <si>
    <t>売</t>
    <phoneticPr fontId="2"/>
  </si>
  <si>
    <t>10MA・20MAの両方の上側にキャンドルがあれば買い方向、下側なら売り方向。MAに触れてPB出現でエントリー待ち、PB高値or安値ブレイクでエントリー。</t>
    <phoneticPr fontId="3"/>
  </si>
  <si>
    <t>検証終了通貨</t>
    <rPh sb="0" eb="2">
      <t>ケンショウ</t>
    </rPh>
    <rPh sb="2" eb="4">
      <t>シュウリョウ</t>
    </rPh>
    <rPh sb="4" eb="6">
      <t>ツウカ</t>
    </rPh>
    <phoneticPr fontId="2"/>
  </si>
  <si>
    <t>通貨ペア</t>
    <rPh sb="0" eb="2">
      <t>ツウカ</t>
    </rPh>
    <phoneticPr fontId="2"/>
  </si>
  <si>
    <t>終了日</t>
    <rPh sb="0" eb="3">
      <t>シュウリョウビ</t>
    </rPh>
    <phoneticPr fontId="2"/>
  </si>
  <si>
    <t>ルール</t>
    <phoneticPr fontId="2"/>
  </si>
  <si>
    <t>PB</t>
    <phoneticPr fontId="2"/>
  </si>
  <si>
    <t>EUR/USD</t>
    <phoneticPr fontId="2"/>
  </si>
  <si>
    <t>日足</t>
    <rPh sb="0" eb="2">
      <t>ヒアシ</t>
    </rPh>
    <phoneticPr fontId="2"/>
  </si>
  <si>
    <t>4Ｈ足</t>
    <rPh sb="2" eb="3">
      <t>アシ</t>
    </rPh>
    <phoneticPr fontId="2"/>
  </si>
  <si>
    <t>１Ｈ足</t>
    <rPh sb="2" eb="3">
      <t>アシ</t>
    </rPh>
    <phoneticPr fontId="2"/>
  </si>
  <si>
    <t>GBP/USD</t>
    <phoneticPr fontId="2"/>
  </si>
  <si>
    <t>取引通貨単位</t>
    <rPh sb="0" eb="2">
      <t>トリヒキ</t>
    </rPh>
    <rPh sb="2" eb="4">
      <t>ツウカ</t>
    </rPh>
    <rPh sb="4" eb="6">
      <t>タンイ</t>
    </rPh>
    <phoneticPr fontId="2"/>
  </si>
  <si>
    <t>通貨平均価格</t>
    <rPh sb="0" eb="2">
      <t>ツウカ</t>
    </rPh>
    <rPh sb="2" eb="4">
      <t>ヘイキン</t>
    </rPh>
    <rPh sb="4" eb="6">
      <t>カカク</t>
    </rPh>
    <phoneticPr fontId="2"/>
  </si>
  <si>
    <t>USD</t>
    <phoneticPr fontId="2"/>
  </si>
  <si>
    <t>EUR</t>
    <phoneticPr fontId="2"/>
  </si>
  <si>
    <t>GBP</t>
    <phoneticPr fontId="2"/>
  </si>
  <si>
    <t>CHF</t>
    <phoneticPr fontId="2"/>
  </si>
  <si>
    <t>NZD</t>
    <phoneticPr fontId="2"/>
  </si>
  <si>
    <t>CAD</t>
    <phoneticPr fontId="2"/>
  </si>
  <si>
    <t>AUD</t>
    <phoneticPr fontId="2"/>
  </si>
  <si>
    <t>JPY</t>
    <phoneticPr fontId="2"/>
  </si>
  <si>
    <t>ドローダウン％</t>
    <phoneticPr fontId="2"/>
  </si>
  <si>
    <t>最大ドローダウン%</t>
    <rPh sb="0" eb="2">
      <t>サイダイ</t>
    </rPh>
    <phoneticPr fontId="3"/>
  </si>
  <si>
    <t>※ロットは1万通貨＝1.00で表記されます</t>
    <rPh sb="6" eb="7">
      <t>マン</t>
    </rPh>
    <rPh sb="7" eb="9">
      <t>ツウカ</t>
    </rPh>
    <rPh sb="15" eb="17">
      <t>ヒョウキ</t>
    </rPh>
    <phoneticPr fontId="2"/>
  </si>
  <si>
    <t>PF</t>
    <phoneticPr fontId="2"/>
  </si>
  <si>
    <t>USD/JPY</t>
  </si>
  <si>
    <t>米ドル/日本円</t>
  </si>
  <si>
    <t>EUR/JPY</t>
  </si>
  <si>
    <t>ユーロ/日本円</t>
  </si>
  <si>
    <t>GBP/JPY</t>
  </si>
  <si>
    <t>英ポンド/日本円</t>
  </si>
  <si>
    <t>AUD/JPY</t>
  </si>
  <si>
    <t>豪ドル/日本円</t>
  </si>
  <si>
    <t>NZD/JPY</t>
  </si>
  <si>
    <t>NZドル/日本円</t>
  </si>
  <si>
    <t>EUR/USD</t>
  </si>
  <si>
    <t>ユーロ/米ドル</t>
  </si>
  <si>
    <t>AUD/USD</t>
  </si>
  <si>
    <t>豪ドル/米ドル</t>
  </si>
  <si>
    <t>GBP/USD</t>
  </si>
  <si>
    <t>英ポンド/米ドル</t>
  </si>
  <si>
    <t>NZD/USD</t>
  </si>
  <si>
    <t>NZドル/米ドル</t>
  </si>
  <si>
    <t>EUR/GBP</t>
  </si>
  <si>
    <t>ユーロ/英ポンド</t>
  </si>
  <si>
    <t>AUD/CAD</t>
  </si>
  <si>
    <t>豪ドル/加ドル</t>
  </si>
  <si>
    <t>AUD/CHF</t>
  </si>
  <si>
    <t>豪ドル/スイスフラン</t>
  </si>
  <si>
    <t>AUD/NZD</t>
  </si>
  <si>
    <t>豪ドル/NZドル</t>
  </si>
  <si>
    <t>CAD/JPY</t>
  </si>
  <si>
    <t>加ドル/日本円</t>
  </si>
  <si>
    <t>CHF/JPY</t>
  </si>
  <si>
    <t>スイスフラン/日本円</t>
  </si>
  <si>
    <t>EUR/AUD</t>
  </si>
  <si>
    <t>ユーロ/豪ドル</t>
  </si>
  <si>
    <t>EUR/CAD</t>
  </si>
  <si>
    <t>ユーロ/加ドル</t>
  </si>
  <si>
    <t>EUR/CHF</t>
  </si>
  <si>
    <t>ユーロ/スイスフラン</t>
  </si>
  <si>
    <t>GBP/AUD</t>
  </si>
  <si>
    <t>ポンド/豪ドル</t>
  </si>
  <si>
    <t>GBP/CHF</t>
  </si>
  <si>
    <t>ポンド/スイスフラン</t>
  </si>
  <si>
    <t>USD/CHF</t>
  </si>
  <si>
    <t>米ドル/スイスフラン</t>
  </si>
  <si>
    <t>USD/CAD</t>
  </si>
  <si>
    <t>米ドル/加ドル</t>
  </si>
  <si>
    <t>TRY/JPY</t>
  </si>
  <si>
    <t>トルコリラ/日本円</t>
  </si>
  <si>
    <t>ZAR/JPY</t>
  </si>
  <si>
    <t>南アフリカランド/日本円</t>
  </si>
  <si>
    <t>GBP/CAD</t>
  </si>
  <si>
    <t>ポンド/加ドル</t>
  </si>
  <si>
    <t>GBP/NZD</t>
  </si>
  <si>
    <t>ポンド/NZドル</t>
  </si>
  <si>
    <t>USD/TRY</t>
  </si>
  <si>
    <t>米ドル/トルコリラ</t>
  </si>
  <si>
    <t>USD/ZAR</t>
  </si>
  <si>
    <t>米ドル/南アフリカランド</t>
  </si>
  <si>
    <t>1分足</t>
    <rPh sb="1" eb="2">
      <t>フン</t>
    </rPh>
    <rPh sb="2" eb="3">
      <t>アシ</t>
    </rPh>
    <phoneticPr fontId="2"/>
  </si>
  <si>
    <t>5分足</t>
    <rPh sb="1" eb="2">
      <t>フン</t>
    </rPh>
    <rPh sb="2" eb="3">
      <t>アシ</t>
    </rPh>
    <phoneticPr fontId="2"/>
  </si>
  <si>
    <t>15分足</t>
    <rPh sb="2" eb="3">
      <t>フン</t>
    </rPh>
    <rPh sb="3" eb="4">
      <t>アシ</t>
    </rPh>
    <phoneticPr fontId="2"/>
  </si>
  <si>
    <t>30分足</t>
    <rPh sb="2" eb="3">
      <t>フン</t>
    </rPh>
    <rPh sb="3" eb="4">
      <t>アシ</t>
    </rPh>
    <phoneticPr fontId="2"/>
  </si>
  <si>
    <t>1時間足</t>
    <rPh sb="1" eb="3">
      <t>ジカン</t>
    </rPh>
    <rPh sb="3" eb="4">
      <t>アシ</t>
    </rPh>
    <phoneticPr fontId="2"/>
  </si>
  <si>
    <t>4時間足</t>
    <rPh sb="1" eb="3">
      <t>ジカン</t>
    </rPh>
    <rPh sb="3" eb="4">
      <t>アシ</t>
    </rPh>
    <phoneticPr fontId="2"/>
  </si>
  <si>
    <t>週足</t>
    <rPh sb="0" eb="2">
      <t>シュウアシ</t>
    </rPh>
    <phoneticPr fontId="2"/>
  </si>
  <si>
    <t>月足</t>
    <rPh sb="0" eb="2">
      <t>ツキアシ</t>
    </rPh>
    <phoneticPr fontId="2"/>
  </si>
  <si>
    <t>1月</t>
    <rPh sb="1" eb="2">
      <t>ガツ</t>
    </rPh>
    <phoneticPr fontId="2"/>
  </si>
  <si>
    <t>January</t>
    <phoneticPr fontId="2"/>
  </si>
  <si>
    <t>2月</t>
  </si>
  <si>
    <t>February</t>
  </si>
  <si>
    <t>3月</t>
  </si>
  <si>
    <t>March</t>
  </si>
  <si>
    <t>4月</t>
  </si>
  <si>
    <t>April</t>
  </si>
  <si>
    <t>5月</t>
  </si>
  <si>
    <t>May</t>
  </si>
  <si>
    <t>6月</t>
  </si>
  <si>
    <t>June</t>
  </si>
  <si>
    <t>7月</t>
  </si>
  <si>
    <t>July</t>
  </si>
  <si>
    <t>8月</t>
  </si>
  <si>
    <t>August</t>
  </si>
  <si>
    <t>9月</t>
  </si>
  <si>
    <t>September</t>
  </si>
  <si>
    <t>10月</t>
  </si>
  <si>
    <t>October</t>
  </si>
  <si>
    <t>11月</t>
  </si>
  <si>
    <t>November</t>
  </si>
  <si>
    <t>12月</t>
  </si>
  <si>
    <t>December</t>
  </si>
  <si>
    <t>入力箇所を</t>
    <rPh sb="0" eb="2">
      <t>ニュウリョク</t>
    </rPh>
    <rPh sb="2" eb="4">
      <t>カショ</t>
    </rPh>
    <phoneticPr fontId="2"/>
  </si>
  <si>
    <t>とする</t>
    <phoneticPr fontId="2"/>
  </si>
  <si>
    <t>リスク％を入力するだけで損失上限が自動で計算</t>
    <rPh sb="5" eb="7">
      <t>ニュウリョク</t>
    </rPh>
    <rPh sb="12" eb="14">
      <t>ソンシツ</t>
    </rPh>
    <rPh sb="14" eb="16">
      <t>ジョウゲン</t>
    </rPh>
    <rPh sb="17" eb="19">
      <t>ジドウ</t>
    </rPh>
    <rPh sb="20" eb="22">
      <t>ケイサン</t>
    </rPh>
    <phoneticPr fontId="2"/>
  </si>
  <si>
    <t>別紙</t>
    <rPh sb="0" eb="2">
      <t>ベッシ</t>
    </rPh>
    <phoneticPr fontId="2"/>
  </si>
  <si>
    <t>2013年
1月1日</t>
    <phoneticPr fontId="2"/>
  </si>
  <si>
    <t>2013年
12月末</t>
    <rPh sb="4" eb="5">
      <t>ネン</t>
    </rPh>
    <rPh sb="8" eb="9">
      <t>ガツ</t>
    </rPh>
    <rPh sb="9" eb="10">
      <t>マツ</t>
    </rPh>
    <phoneticPr fontId="2"/>
  </si>
  <si>
    <t>次は、同じ期間で、日足でトレンド判断、4時間足のボリンジャーバンドで逸脱、30分足でエントリーを検討
決済はFIB　-1.5　-2.0　MA20に接触で検証を行う。</t>
    <rPh sb="0" eb="1">
      <t>ツギ</t>
    </rPh>
    <rPh sb="3" eb="4">
      <t>オナ</t>
    </rPh>
    <rPh sb="5" eb="7">
      <t>キカン</t>
    </rPh>
    <rPh sb="9" eb="11">
      <t>ヒアシ</t>
    </rPh>
    <rPh sb="16" eb="18">
      <t>ハンダン</t>
    </rPh>
    <rPh sb="20" eb="22">
      <t>ジカン</t>
    </rPh>
    <rPh sb="22" eb="23">
      <t>アシ</t>
    </rPh>
    <rPh sb="34" eb="36">
      <t>イツダツ</t>
    </rPh>
    <rPh sb="39" eb="40">
      <t>フン</t>
    </rPh>
    <rPh sb="40" eb="41">
      <t>アシ</t>
    </rPh>
    <rPh sb="48" eb="50">
      <t>ケントウ</t>
    </rPh>
    <rPh sb="51" eb="53">
      <t>ケッサイ</t>
    </rPh>
    <rPh sb="73" eb="75">
      <t>セッショク</t>
    </rPh>
    <rPh sb="76" eb="78">
      <t>ケンショウ</t>
    </rPh>
    <rPh sb="79" eb="80">
      <t>オコナ</t>
    </rPh>
    <phoneticPr fontId="2"/>
  </si>
  <si>
    <t xml:space="preserve">日足で上昇のパーフェクトオーダー、4時間足で10MAとローソクがDCした場面はフラッグやウェッジが形成されている事が多い、その時に負けが続く。
上昇時エントリーしてからローソク実体が20MAを突き抜けてから再度触れたときに決済することにした場合、利益が大きい時と小さいときがある。スクイーズの状態だと直ぐに触れるので、そこを省けば利益は大くなるかも。
そこを利用すれば良いかも、と考えてみる。
利益は出るものの、機能していないと判断。（本番ではもう少しマイナスになっていると思われる）
</t>
    <rPh sb="0" eb="2">
      <t>ヒアシ</t>
    </rPh>
    <rPh sb="3" eb="5">
      <t>ジョウショウ</t>
    </rPh>
    <rPh sb="18" eb="20">
      <t>ジカン</t>
    </rPh>
    <rPh sb="20" eb="21">
      <t>アシ</t>
    </rPh>
    <rPh sb="36" eb="38">
      <t>バメン</t>
    </rPh>
    <rPh sb="49" eb="51">
      <t>ケイセイ</t>
    </rPh>
    <rPh sb="56" eb="57">
      <t>コト</t>
    </rPh>
    <rPh sb="58" eb="59">
      <t>オオ</t>
    </rPh>
    <rPh sb="63" eb="64">
      <t>トキ</t>
    </rPh>
    <rPh sb="65" eb="66">
      <t>マ</t>
    </rPh>
    <rPh sb="68" eb="69">
      <t>ツヅ</t>
    </rPh>
    <rPh sb="72" eb="75">
      <t>ジョウショウジ</t>
    </rPh>
    <rPh sb="88" eb="90">
      <t>ジッタイ</t>
    </rPh>
    <rPh sb="96" eb="97">
      <t>ツ</t>
    </rPh>
    <rPh sb="98" eb="99">
      <t>ヌ</t>
    </rPh>
    <rPh sb="103" eb="105">
      <t>サイド</t>
    </rPh>
    <rPh sb="105" eb="106">
      <t>フ</t>
    </rPh>
    <rPh sb="111" eb="113">
      <t>ケッサイ</t>
    </rPh>
    <rPh sb="120" eb="122">
      <t>バアイ</t>
    </rPh>
    <rPh sb="123" eb="125">
      <t>リエキ</t>
    </rPh>
    <rPh sb="126" eb="127">
      <t>オオ</t>
    </rPh>
    <rPh sb="129" eb="130">
      <t>トキ</t>
    </rPh>
    <rPh sb="131" eb="132">
      <t>チイ</t>
    </rPh>
    <rPh sb="146" eb="148">
      <t>ジョウタイ</t>
    </rPh>
    <rPh sb="150" eb="151">
      <t>ス</t>
    </rPh>
    <rPh sb="153" eb="154">
      <t>フ</t>
    </rPh>
    <rPh sb="162" eb="163">
      <t>ハブ</t>
    </rPh>
    <rPh sb="165" eb="167">
      <t>リエキ</t>
    </rPh>
    <rPh sb="168" eb="169">
      <t>オオ</t>
    </rPh>
    <rPh sb="179" eb="181">
      <t>リヨウ</t>
    </rPh>
    <rPh sb="184" eb="185">
      <t>イ</t>
    </rPh>
    <rPh sb="190" eb="191">
      <t>カンガ</t>
    </rPh>
    <rPh sb="197" eb="199">
      <t>リエキ</t>
    </rPh>
    <rPh sb="200" eb="201">
      <t>デ</t>
    </rPh>
    <rPh sb="206" eb="208">
      <t>キノウ</t>
    </rPh>
    <rPh sb="214" eb="216">
      <t>ハンダン</t>
    </rPh>
    <rPh sb="218" eb="220">
      <t>ホンバン</t>
    </rPh>
    <rPh sb="224" eb="225">
      <t>スコ</t>
    </rPh>
    <rPh sb="237" eb="238">
      <t>オモ</t>
    </rPh>
    <phoneticPr fontId="2"/>
  </si>
  <si>
    <t xml:space="preserve">2013年の1月から5月までの上昇トレンドを選んだが、このシステムだと利益を取り損ねていると思われる。
これを少し捻って検討しなければいけない。
ここまでの上昇トレンドを検証したのだが、利益につながらなかった。
</t>
    <rPh sb="46" eb="47">
      <t>オモ</t>
    </rPh>
    <rPh sb="55" eb="56">
      <t>スコ</t>
    </rPh>
    <rPh sb="57" eb="58">
      <t>ヒネ</t>
    </rPh>
    <rPh sb="60" eb="62">
      <t>ケントウ</t>
    </rPh>
    <rPh sb="78" eb="80">
      <t>ジョウショウ</t>
    </rPh>
    <rPh sb="85" eb="87">
      <t>ケンショウ</t>
    </rPh>
    <rPh sb="93" eb="95">
      <t>リエキ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</si>
</sst>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m/d;@"/>
    <numFmt numFmtId="178" formatCode="#,##0_ ;[Red]\-#,##0\ "/>
    <numFmt numFmtId="179" formatCode="0.0%"/>
    <numFmt numFmtId="180" formatCode="#,##0_ "/>
    <numFmt numFmtId="181" formatCode="0.0_ ;[Red]\-0.0\ "/>
    <numFmt numFmtId="182" formatCode="&quot;リスク&quot;0&quot;%&quot;"/>
  </numFmts>
  <fonts count="13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8" fillId="4" borderId="2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3" xfId="1" applyNumberFormat="1" applyFont="1" applyBorder="1" applyAlignment="1">
      <alignment horizontal="center" vertical="center"/>
    </xf>
    <xf numFmtId="0" fontId="8" fillId="4" borderId="6" xfId="0" applyFont="1" applyFill="1" applyBorder="1">
      <alignment vertical="center"/>
    </xf>
    <xf numFmtId="0" fontId="8" fillId="5" borderId="1" xfId="0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80" fontId="0" fillId="0" borderId="0" xfId="0" applyNumberFormat="1">
      <alignment vertical="center"/>
    </xf>
    <xf numFmtId="179" fontId="0" fillId="0" borderId="0" xfId="1" applyNumberFormat="1" applyFont="1">
      <alignment vertical="center"/>
    </xf>
    <xf numFmtId="0" fontId="11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0" xfId="0" applyAlignment="1">
      <alignment horizontal="left" vertical="center"/>
    </xf>
    <xf numFmtId="0" fontId="8" fillId="0" borderId="1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9" fillId="11" borderId="1" xfId="0" applyFont="1" applyFill="1" applyBorder="1" applyAlignment="1">
      <alignment horizontal="center" vertical="center"/>
    </xf>
    <xf numFmtId="177" fontId="9" fillId="11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11" borderId="1" xfId="0" applyFill="1" applyBorder="1" applyAlignment="1">
      <alignment horizontal="center" vertical="center"/>
    </xf>
    <xf numFmtId="180" fontId="0" fillId="11" borderId="1" xfId="0" applyNumberForma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 shrinkToFit="1"/>
    </xf>
    <xf numFmtId="0" fontId="8" fillId="7" borderId="1" xfId="0" applyFont="1" applyFill="1" applyBorder="1" applyAlignment="1">
      <alignment horizontal="center" vertical="center" shrinkToFit="1"/>
    </xf>
    <xf numFmtId="0" fontId="8" fillId="8" borderId="6" xfId="0" applyFont="1" applyFill="1" applyBorder="1" applyAlignment="1">
      <alignment horizontal="center" vertical="center" shrinkToFit="1"/>
    </xf>
    <xf numFmtId="0" fontId="8" fillId="8" borderId="9" xfId="0" applyFont="1" applyFill="1" applyBorder="1" applyAlignment="1">
      <alignment horizontal="center" vertical="center" shrinkToFit="1"/>
    </xf>
    <xf numFmtId="0" fontId="8" fillId="8" borderId="10" xfId="0" applyFont="1" applyFill="1" applyBorder="1" applyAlignment="1">
      <alignment horizontal="center" vertical="center" shrinkToFit="1"/>
    </xf>
    <xf numFmtId="0" fontId="8" fillId="8" borderId="11" xfId="0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shrinkToFit="1"/>
    </xf>
    <xf numFmtId="182" fontId="12" fillId="11" borderId="12" xfId="0" applyNumberFormat="1" applyFont="1" applyFill="1" applyBorder="1" applyAlignment="1">
      <alignment horizontal="center" vertical="center" shrinkToFit="1"/>
    </xf>
    <xf numFmtId="182" fontId="12" fillId="11" borderId="13" xfId="0" applyNumberFormat="1" applyFont="1" applyFill="1" applyBorder="1" applyAlignment="1">
      <alignment horizontal="center" vertical="center" shrinkToFit="1"/>
    </xf>
    <xf numFmtId="182" fontId="12" fillId="11" borderId="14" xfId="0" applyNumberFormat="1" applyFont="1" applyFill="1" applyBorder="1" applyAlignment="1">
      <alignment horizontal="center" vertical="center" shrinkToFit="1"/>
    </xf>
    <xf numFmtId="0" fontId="8" fillId="9" borderId="2" xfId="0" applyFont="1" applyFill="1" applyBorder="1" applyAlignment="1">
      <alignment horizontal="center" vertical="center" shrinkToFit="1"/>
    </xf>
    <xf numFmtId="0" fontId="8" fillId="9" borderId="1" xfId="0" applyFont="1" applyFill="1" applyBorder="1" applyAlignment="1">
      <alignment horizontal="center" vertical="center" shrinkToFit="1"/>
    </xf>
    <xf numFmtId="178" fontId="0" fillId="0" borderId="1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8" fillId="10" borderId="1" xfId="0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179" fontId="0" fillId="0" borderId="1" xfId="1" applyNumberFormat="1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80" fontId="9" fillId="0" borderId="1" xfId="0" applyNumberFormat="1" applyFont="1" applyBorder="1" applyAlignment="1">
      <alignment horizontal="center" vertical="center"/>
    </xf>
    <xf numFmtId="2" fontId="9" fillId="11" borderId="1" xfId="0" applyNumberFormat="1" applyFont="1" applyFill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181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8" fillId="5" borderId="7" xfId="0" applyFont="1" applyFill="1" applyBorder="1" applyAlignment="1">
      <alignment horizontal="center" vertical="center" shrinkToFit="1"/>
    </xf>
    <xf numFmtId="0" fontId="8" fillId="5" borderId="2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3" borderId="7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8" fillId="5" borderId="10" xfId="0" applyFont="1" applyFill="1" applyBorder="1" applyAlignment="1">
      <alignment horizontal="center" vertical="center" shrinkToFit="1"/>
    </xf>
    <xf numFmtId="0" fontId="8" fillId="5" borderId="3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3" borderId="10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 3" xfId="3" xr:uid="{00000000-0005-0000-0000-000003000000}"/>
  </cellStyles>
  <dxfs count="164"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13</xdr:col>
      <xdr:colOff>460158</xdr:colOff>
      <xdr:row>23</xdr:row>
      <xdr:rowOff>106500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12C69F58-663D-437E-AD9B-D25A48FCE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6900" y="0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25</xdr:row>
      <xdr:rowOff>0</xdr:rowOff>
    </xdr:from>
    <xdr:to>
      <xdr:col>13</xdr:col>
      <xdr:colOff>460158</xdr:colOff>
      <xdr:row>48</xdr:row>
      <xdr:rowOff>106500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5BCD716-6BA7-4C96-AAC9-ADE915254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66900" y="45243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49</xdr:row>
      <xdr:rowOff>0</xdr:rowOff>
    </xdr:from>
    <xdr:to>
      <xdr:col>13</xdr:col>
      <xdr:colOff>460158</xdr:colOff>
      <xdr:row>72</xdr:row>
      <xdr:rowOff>106500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E565C4C0-4BE1-4F17-BD9B-EF3C0766B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66900" y="88677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73</xdr:row>
      <xdr:rowOff>0</xdr:rowOff>
    </xdr:from>
    <xdr:to>
      <xdr:col>13</xdr:col>
      <xdr:colOff>460158</xdr:colOff>
      <xdr:row>96</xdr:row>
      <xdr:rowOff>106500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D108AD02-F424-4D1E-B879-3EF97BE9B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66900" y="132111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97</xdr:row>
      <xdr:rowOff>0</xdr:rowOff>
    </xdr:from>
    <xdr:to>
      <xdr:col>13</xdr:col>
      <xdr:colOff>460158</xdr:colOff>
      <xdr:row>120</xdr:row>
      <xdr:rowOff>106500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B0F4147B-BAF3-4C5A-920D-A68F391EA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66900" y="175545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121</xdr:row>
      <xdr:rowOff>0</xdr:rowOff>
    </xdr:from>
    <xdr:to>
      <xdr:col>13</xdr:col>
      <xdr:colOff>460158</xdr:colOff>
      <xdr:row>144</xdr:row>
      <xdr:rowOff>106500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4065B262-E797-4E02-8A1F-2B467868B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66900" y="218979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145</xdr:row>
      <xdr:rowOff>0</xdr:rowOff>
    </xdr:from>
    <xdr:to>
      <xdr:col>13</xdr:col>
      <xdr:colOff>460158</xdr:colOff>
      <xdr:row>168</xdr:row>
      <xdr:rowOff>106500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70FA7C10-B2E3-4FC2-B60E-FFDB0A022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866900" y="262413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169</xdr:row>
      <xdr:rowOff>0</xdr:rowOff>
    </xdr:from>
    <xdr:to>
      <xdr:col>13</xdr:col>
      <xdr:colOff>460158</xdr:colOff>
      <xdr:row>192</xdr:row>
      <xdr:rowOff>106500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835719BE-6C50-42C4-A33B-AA595B0ED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866900" y="305847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193</xdr:row>
      <xdr:rowOff>0</xdr:rowOff>
    </xdr:from>
    <xdr:to>
      <xdr:col>13</xdr:col>
      <xdr:colOff>460158</xdr:colOff>
      <xdr:row>216</xdr:row>
      <xdr:rowOff>106500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12A377DD-8371-4980-8198-24AFE3DDD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866900" y="349281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13</xdr:col>
      <xdr:colOff>460158</xdr:colOff>
      <xdr:row>240</xdr:row>
      <xdr:rowOff>106500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F224F66B-5801-40CE-BAB9-173007F8D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866900" y="392715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241</xdr:row>
      <xdr:rowOff>0</xdr:rowOff>
    </xdr:from>
    <xdr:to>
      <xdr:col>13</xdr:col>
      <xdr:colOff>460158</xdr:colOff>
      <xdr:row>264</xdr:row>
      <xdr:rowOff>106500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E5BE6F4F-A433-49FA-8E85-8039BF00A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866900" y="436149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13</xdr:col>
      <xdr:colOff>460158</xdr:colOff>
      <xdr:row>288</xdr:row>
      <xdr:rowOff>106500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1EB57D5-A782-4912-A29F-9D42BC251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866900" y="479583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289</xdr:row>
      <xdr:rowOff>0</xdr:rowOff>
    </xdr:from>
    <xdr:to>
      <xdr:col>13</xdr:col>
      <xdr:colOff>460158</xdr:colOff>
      <xdr:row>312</xdr:row>
      <xdr:rowOff>106500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7BB5EE1E-C5AE-4DAD-8748-AFE5DF7B6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866900" y="523017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313</xdr:row>
      <xdr:rowOff>0</xdr:rowOff>
    </xdr:from>
    <xdr:to>
      <xdr:col>13</xdr:col>
      <xdr:colOff>460158</xdr:colOff>
      <xdr:row>336</xdr:row>
      <xdr:rowOff>106500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466320BB-A8D5-4E85-9E1F-C9AE31AFC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866900" y="566451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337</xdr:row>
      <xdr:rowOff>0</xdr:rowOff>
    </xdr:from>
    <xdr:to>
      <xdr:col>13</xdr:col>
      <xdr:colOff>460158</xdr:colOff>
      <xdr:row>360</xdr:row>
      <xdr:rowOff>106500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73056039-C1FC-4CCF-94C7-6B73612A6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866900" y="609885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361</xdr:row>
      <xdr:rowOff>0</xdr:rowOff>
    </xdr:from>
    <xdr:to>
      <xdr:col>13</xdr:col>
      <xdr:colOff>460158</xdr:colOff>
      <xdr:row>384</xdr:row>
      <xdr:rowOff>106500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B6FAF244-9DEF-46EF-BE76-66A142736D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866900" y="653319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385</xdr:row>
      <xdr:rowOff>0</xdr:rowOff>
    </xdr:from>
    <xdr:to>
      <xdr:col>13</xdr:col>
      <xdr:colOff>460158</xdr:colOff>
      <xdr:row>408</xdr:row>
      <xdr:rowOff>106500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25BA7385-10C9-4DF2-92A4-12CF314CE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866900" y="696753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409</xdr:row>
      <xdr:rowOff>0</xdr:rowOff>
    </xdr:from>
    <xdr:to>
      <xdr:col>13</xdr:col>
      <xdr:colOff>460158</xdr:colOff>
      <xdr:row>432</xdr:row>
      <xdr:rowOff>106500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F83F70E5-332E-43D5-8B49-E4F5C70EF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866900" y="740187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433</xdr:row>
      <xdr:rowOff>0</xdr:rowOff>
    </xdr:from>
    <xdr:to>
      <xdr:col>13</xdr:col>
      <xdr:colOff>460158</xdr:colOff>
      <xdr:row>456</xdr:row>
      <xdr:rowOff>106500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CC2AAA7B-91B2-4DCB-AB71-0E4FC91C4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866900" y="783621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457</xdr:row>
      <xdr:rowOff>0</xdr:rowOff>
    </xdr:from>
    <xdr:to>
      <xdr:col>13</xdr:col>
      <xdr:colOff>460158</xdr:colOff>
      <xdr:row>480</xdr:row>
      <xdr:rowOff>106500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F7ED8985-BF0D-42A4-AB90-22FC5E20F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866900" y="827055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481</xdr:row>
      <xdr:rowOff>0</xdr:rowOff>
    </xdr:from>
    <xdr:to>
      <xdr:col>13</xdr:col>
      <xdr:colOff>460158</xdr:colOff>
      <xdr:row>504</xdr:row>
      <xdr:rowOff>106500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732555C8-0157-4B71-A0C7-8FFEB241E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866900" y="87048975"/>
          <a:ext cx="7318158" cy="4268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505</xdr:row>
      <xdr:rowOff>0</xdr:rowOff>
    </xdr:from>
    <xdr:to>
      <xdr:col>13</xdr:col>
      <xdr:colOff>460158</xdr:colOff>
      <xdr:row>528</xdr:row>
      <xdr:rowOff>106500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3239876-9230-437B-9DDF-2A5D9B85E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866900" y="91392375"/>
          <a:ext cx="7318158" cy="4268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3"/>
  <sheetViews>
    <sheetView workbookViewId="0">
      <selection activeCell="A3" sqref="A3"/>
    </sheetView>
  </sheetViews>
  <sheetFormatPr defaultRowHeight="13.5" x14ac:dyDescent="0.15"/>
  <sheetData>
    <row r="2" spans="1:2" x14ac:dyDescent="0.15">
      <c r="A2" t="s">
        <v>49</v>
      </c>
    </row>
    <row r="3" spans="1:2" x14ac:dyDescent="0.15">
      <c r="A3">
        <v>100000</v>
      </c>
    </row>
    <row r="5" spans="1:2" x14ac:dyDescent="0.15">
      <c r="A5" t="s">
        <v>50</v>
      </c>
    </row>
    <row r="6" spans="1:2" x14ac:dyDescent="0.15">
      <c r="A6" t="s">
        <v>57</v>
      </c>
      <c r="B6">
        <v>90</v>
      </c>
    </row>
    <row r="7" spans="1:2" x14ac:dyDescent="0.15">
      <c r="A7" t="s">
        <v>56</v>
      </c>
      <c r="B7">
        <v>90</v>
      </c>
    </row>
    <row r="8" spans="1:2" x14ac:dyDescent="0.15">
      <c r="A8" t="s">
        <v>54</v>
      </c>
      <c r="B8">
        <v>110</v>
      </c>
    </row>
    <row r="9" spans="1:2" x14ac:dyDescent="0.15">
      <c r="A9" t="s">
        <v>52</v>
      </c>
      <c r="B9">
        <v>120</v>
      </c>
    </row>
    <row r="10" spans="1:2" x14ac:dyDescent="0.15">
      <c r="A10" t="s">
        <v>53</v>
      </c>
      <c r="B10">
        <v>150</v>
      </c>
    </row>
    <row r="11" spans="1:2" x14ac:dyDescent="0.15">
      <c r="A11" t="s">
        <v>58</v>
      </c>
      <c r="B11">
        <v>100</v>
      </c>
    </row>
    <row r="12" spans="1:2" x14ac:dyDescent="0.15">
      <c r="A12" t="s">
        <v>55</v>
      </c>
      <c r="B12">
        <v>80</v>
      </c>
    </row>
    <row r="13" spans="1:2" x14ac:dyDescent="0.15">
      <c r="A13" t="s">
        <v>51</v>
      </c>
      <c r="B13">
        <v>120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405E5-6A36-4D08-9BAD-EDCB3EC81FEC}">
  <dimension ref="B2:AA109"/>
  <sheetViews>
    <sheetView zoomScale="115" zoomScaleNormal="115" workbookViewId="0">
      <pane ySplit="8" topLeftCell="A9" activePane="bottomLeft" state="frozen"/>
      <selection pane="bottomLeft" activeCell="E32" sqref="E32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hidden="1" customWidth="1"/>
    <col min="23" max="23" width="0" hidden="1" customWidth="1"/>
    <col min="25" max="25" width="13.375" customWidth="1"/>
  </cols>
  <sheetData>
    <row r="2" spans="2:27" x14ac:dyDescent="0.15">
      <c r="B2" s="57" t="s">
        <v>5</v>
      </c>
      <c r="C2" s="57"/>
      <c r="D2" s="62" t="s">
        <v>63</v>
      </c>
      <c r="E2" s="62"/>
      <c r="F2" s="57" t="s">
        <v>6</v>
      </c>
      <c r="G2" s="57"/>
      <c r="H2" s="62" t="s">
        <v>124</v>
      </c>
      <c r="I2" s="62"/>
      <c r="J2" s="57" t="s">
        <v>7</v>
      </c>
      <c r="K2" s="57"/>
      <c r="L2" s="63">
        <v>100000</v>
      </c>
      <c r="M2" s="62"/>
      <c r="N2" s="57" t="s">
        <v>8</v>
      </c>
      <c r="O2" s="57"/>
      <c r="P2" s="58">
        <f>SUM(L2,D4)</f>
        <v>133418.71965068131</v>
      </c>
      <c r="Q2" s="59"/>
      <c r="R2" s="1"/>
      <c r="S2" s="1"/>
      <c r="T2" s="1"/>
    </row>
    <row r="3" spans="2:27" ht="57" customHeight="1" thickBot="1" x14ac:dyDescent="0.2">
      <c r="B3" s="57" t="s">
        <v>9</v>
      </c>
      <c r="C3" s="57"/>
      <c r="D3" s="60"/>
      <c r="E3" s="60"/>
      <c r="F3" s="60"/>
      <c r="G3" s="60"/>
      <c r="H3" s="60"/>
      <c r="I3" s="60"/>
      <c r="J3" s="57" t="s">
        <v>10</v>
      </c>
      <c r="K3" s="57"/>
      <c r="L3" s="60"/>
      <c r="M3" s="61"/>
      <c r="N3" s="61"/>
      <c r="O3" s="61"/>
      <c r="P3" s="61"/>
      <c r="Q3" s="61"/>
      <c r="R3" s="1"/>
      <c r="S3" s="49" t="s">
        <v>155</v>
      </c>
      <c r="T3" s="50" t="s">
        <v>156</v>
      </c>
    </row>
    <row r="4" spans="2:27" ht="14.25" thickBot="1" x14ac:dyDescent="0.2">
      <c r="B4" s="57" t="s">
        <v>11</v>
      </c>
      <c r="C4" s="57"/>
      <c r="D4" s="77">
        <f>SUM($R$9:$S$993)</f>
        <v>33418.719650681291</v>
      </c>
      <c r="E4" s="77"/>
      <c r="F4" s="57" t="s">
        <v>12</v>
      </c>
      <c r="G4" s="57"/>
      <c r="H4" s="78">
        <f>SUM($T$9:$U$108)</f>
        <v>168.20000000000164</v>
      </c>
      <c r="I4" s="59"/>
      <c r="J4" s="79" t="s">
        <v>62</v>
      </c>
      <c r="K4" s="79"/>
      <c r="L4" s="58">
        <f>Z8/AA8</f>
        <v>-2.1806331201506768</v>
      </c>
      <c r="M4" s="58"/>
      <c r="N4" s="79" t="s">
        <v>60</v>
      </c>
      <c r="O4" s="79"/>
      <c r="P4" s="85">
        <f>MAX(Y:Y)</f>
        <v>6.1378594405593234E-2</v>
      </c>
      <c r="Q4" s="85"/>
      <c r="R4" s="1"/>
      <c r="S4" s="41" t="s">
        <v>151</v>
      </c>
      <c r="T4" s="42"/>
      <c r="U4" s="43" t="s">
        <v>152</v>
      </c>
    </row>
    <row r="5" spans="2:27" x14ac:dyDescent="0.15">
      <c r="B5" s="54" t="s">
        <v>15</v>
      </c>
      <c r="C5" s="52">
        <f>COUNTIF($R$9:$R$990,"&gt;0")</f>
        <v>14</v>
      </c>
      <c r="D5" s="51" t="s">
        <v>16</v>
      </c>
      <c r="E5" s="15">
        <f>COUNTIF($R$9:$R$990,"&lt;0")</f>
        <v>9</v>
      </c>
      <c r="F5" s="51" t="s">
        <v>17</v>
      </c>
      <c r="G5" s="52">
        <f>COUNTIF($R$9:$R$990,"=0")</f>
        <v>0</v>
      </c>
      <c r="H5" s="51" t="s">
        <v>18</v>
      </c>
      <c r="I5" s="53">
        <f>C5/SUM(C5,E5,G5)</f>
        <v>0.60869565217391308</v>
      </c>
      <c r="J5" s="86" t="s">
        <v>19</v>
      </c>
      <c r="K5" s="57"/>
      <c r="L5" s="87">
        <f>MAX(V9:V993)</f>
        <v>2</v>
      </c>
      <c r="M5" s="88"/>
      <c r="N5" s="17" t="s">
        <v>20</v>
      </c>
      <c r="O5" s="9"/>
      <c r="P5" s="87">
        <f>MAX(W9:W993)</f>
        <v>2</v>
      </c>
      <c r="Q5" s="88"/>
      <c r="R5" s="1"/>
      <c r="S5" s="44" t="s">
        <v>153</v>
      </c>
      <c r="T5" s="1"/>
    </row>
    <row r="6" spans="2:27" ht="14.25" thickBot="1" x14ac:dyDescent="0.2">
      <c r="B6" s="11"/>
      <c r="C6" s="13"/>
      <c r="D6" s="14"/>
      <c r="E6" s="10"/>
      <c r="F6" s="11"/>
      <c r="G6" s="10"/>
      <c r="H6" s="11"/>
      <c r="I6" s="16"/>
      <c r="J6" s="14"/>
      <c r="K6" s="14"/>
      <c r="L6" s="13"/>
      <c r="M6" s="40" t="s">
        <v>61</v>
      </c>
      <c r="N6" s="12"/>
      <c r="O6" s="12"/>
      <c r="P6" s="10"/>
      <c r="Q6" s="55"/>
      <c r="R6" s="1"/>
      <c r="S6" s="1"/>
      <c r="T6" s="1"/>
    </row>
    <row r="7" spans="2:27" ht="14.25" thickBot="1" x14ac:dyDescent="0.2">
      <c r="B7" s="64" t="s">
        <v>21</v>
      </c>
      <c r="C7" s="66" t="s">
        <v>22</v>
      </c>
      <c r="D7" s="67"/>
      <c r="E7" s="70" t="s">
        <v>23</v>
      </c>
      <c r="F7" s="71"/>
      <c r="G7" s="71"/>
      <c r="H7" s="71"/>
      <c r="I7" s="71"/>
      <c r="J7" s="72">
        <v>3</v>
      </c>
      <c r="K7" s="73"/>
      <c r="L7" s="74"/>
      <c r="M7" s="75" t="s">
        <v>25</v>
      </c>
      <c r="N7" s="70" t="s">
        <v>26</v>
      </c>
      <c r="O7" s="71"/>
      <c r="P7" s="71"/>
      <c r="Q7" s="80"/>
      <c r="R7" s="81" t="s">
        <v>27</v>
      </c>
      <c r="S7" s="81"/>
      <c r="T7" s="81"/>
      <c r="U7" s="81"/>
    </row>
    <row r="8" spans="2:27" x14ac:dyDescent="0.15">
      <c r="B8" s="65"/>
      <c r="C8" s="68"/>
      <c r="D8" s="69"/>
      <c r="E8" s="45" t="s">
        <v>28</v>
      </c>
      <c r="F8" s="45" t="s">
        <v>29</v>
      </c>
      <c r="G8" s="45" t="s">
        <v>30</v>
      </c>
      <c r="H8" s="82" t="s">
        <v>31</v>
      </c>
      <c r="I8" s="80"/>
      <c r="J8" s="46" t="s">
        <v>32</v>
      </c>
      <c r="K8" s="83" t="s">
        <v>33</v>
      </c>
      <c r="L8" s="84"/>
      <c r="M8" s="76"/>
      <c r="N8" s="45" t="s">
        <v>28</v>
      </c>
      <c r="O8" s="45" t="s">
        <v>29</v>
      </c>
      <c r="P8" s="82" t="s">
        <v>31</v>
      </c>
      <c r="Q8" s="80"/>
      <c r="R8" s="81" t="s">
        <v>34</v>
      </c>
      <c r="S8" s="81"/>
      <c r="T8" s="81" t="s">
        <v>32</v>
      </c>
      <c r="U8" s="81"/>
      <c r="Y8" t="s">
        <v>59</v>
      </c>
      <c r="Z8">
        <f>SUM(Z9:Z108)</f>
        <v>61724.481263074704</v>
      </c>
      <c r="AA8">
        <f>SUM(AA9:AA108)</f>
        <v>-28305.761612393417</v>
      </c>
    </row>
    <row r="9" spans="2:27" x14ac:dyDescent="0.15">
      <c r="B9" s="56">
        <v>1</v>
      </c>
      <c r="C9" s="89">
        <f>L2</f>
        <v>100000</v>
      </c>
      <c r="D9" s="89"/>
      <c r="E9" s="47">
        <v>2013</v>
      </c>
      <c r="F9" s="48">
        <v>43833</v>
      </c>
      <c r="G9" s="47" t="s">
        <v>4</v>
      </c>
      <c r="H9" s="90">
        <v>86.911000000000001</v>
      </c>
      <c r="I9" s="90"/>
      <c r="J9" s="47">
        <v>13</v>
      </c>
      <c r="K9" s="89">
        <f>IF(J9="","",C9*($J$7/100))</f>
        <v>3000</v>
      </c>
      <c r="L9" s="89"/>
      <c r="M9" s="6">
        <f>IF(J9="","",(K9/J9)/LOOKUP(RIGHT($D$2,3),定数!$A$6:$A$13,定数!$B$6:$B$13))</f>
        <v>2.3076923076923079</v>
      </c>
      <c r="N9" s="47">
        <v>2013</v>
      </c>
      <c r="O9" s="48">
        <v>43833</v>
      </c>
      <c r="P9" s="90">
        <v>86.801000000000002</v>
      </c>
      <c r="Q9" s="90"/>
      <c r="R9" s="91">
        <f>IF(P9="","",T9*M9*LOOKUP(RIGHT($D$2,3),定数!$A$6:$A$13,定数!$B$6:$B$13))</f>
        <v>-2538.4615384615254</v>
      </c>
      <c r="S9" s="91"/>
      <c r="T9" s="92">
        <f>IF(P9="","",IF(G9="買",(P9-H9),(H9-P9))*IF(RIGHT($D$2,3)="JPY",100,10000))</f>
        <v>-10.999999999999943</v>
      </c>
      <c r="U9" s="92"/>
      <c r="V9" s="1">
        <f>IF(T9&lt;&gt;"",IF(T9&gt;0,1+V8,0),"")</f>
        <v>0</v>
      </c>
      <c r="W9">
        <f>IF(T9&lt;&gt;"",IF(T9&lt;0,1+W8,0),"")</f>
        <v>1</v>
      </c>
      <c r="Z9" t="str">
        <f>IF(R9&gt;0,R9,"")</f>
        <v/>
      </c>
      <c r="AA9">
        <f>IF(R9&lt;0,R9,"")</f>
        <v>-2538.4615384615254</v>
      </c>
    </row>
    <row r="10" spans="2:27" x14ac:dyDescent="0.15">
      <c r="B10" s="56">
        <v>2</v>
      </c>
      <c r="C10" s="89">
        <f t="shared" ref="C10:C73" si="0">IF(R9="","",C9+R9)</f>
        <v>97461.538461538468</v>
      </c>
      <c r="D10" s="89"/>
      <c r="E10" s="47">
        <v>2013</v>
      </c>
      <c r="F10" s="48">
        <v>43833</v>
      </c>
      <c r="G10" s="47" t="s">
        <v>4</v>
      </c>
      <c r="H10" s="90">
        <v>86.888999999999996</v>
      </c>
      <c r="I10" s="90"/>
      <c r="J10" s="47">
        <v>14</v>
      </c>
      <c r="K10" s="89">
        <f t="shared" ref="K10:K73" si="1">IF(J10="","",C10*($J$7/100))</f>
        <v>2923.8461538461538</v>
      </c>
      <c r="L10" s="89"/>
      <c r="M10" s="6">
        <f>IF(J10="","",(K10/J10)/LOOKUP(RIGHT($D$2,3),定数!$A$6:$A$13,定数!$B$6:$B$13))</f>
        <v>2.0884615384615386</v>
      </c>
      <c r="N10" s="47">
        <v>2013</v>
      </c>
      <c r="O10" s="48">
        <v>43833</v>
      </c>
      <c r="P10" s="90">
        <v>87.082999999999998</v>
      </c>
      <c r="Q10" s="90"/>
      <c r="R10" s="91">
        <f>IF(P10="","",T10*M10*LOOKUP(RIGHT($D$2,3),定数!$A$6:$A$13,定数!$B$6:$B$13))</f>
        <v>4051.6153846154393</v>
      </c>
      <c r="S10" s="91"/>
      <c r="T10" s="92">
        <f>IF(P10="","",IF(G10="買",(P10-H10),(H10-P10))*IF(RIGHT($D$2,3)="JPY",100,10000))</f>
        <v>19.400000000000261</v>
      </c>
      <c r="U10" s="92"/>
      <c r="V10" s="22">
        <f t="shared" ref="V10:V22" si="2">IF(T10&lt;&gt;"",IF(T10&gt;0,1+V9,0),"")</f>
        <v>1</v>
      </c>
      <c r="W10">
        <f t="shared" ref="W10:W73" si="3">IF(T10&lt;&gt;"",IF(T10&lt;0,1+W9,0),"")</f>
        <v>0</v>
      </c>
      <c r="X10" s="38">
        <f>IF(C10&lt;&gt;"",MAX(C10,C9),"")</f>
        <v>100000</v>
      </c>
      <c r="Z10">
        <f t="shared" ref="Z10:Z73" si="4">IF(R10&gt;0,R10,"")</f>
        <v>4051.6153846154393</v>
      </c>
      <c r="AA10" t="str">
        <f t="shared" ref="AA10:AA73" si="5">IF(R10&lt;0,R10,"")</f>
        <v/>
      </c>
    </row>
    <row r="11" spans="2:27" x14ac:dyDescent="0.15">
      <c r="B11" s="56">
        <v>3</v>
      </c>
      <c r="C11" s="89">
        <f t="shared" si="0"/>
        <v>101513.1538461539</v>
      </c>
      <c r="D11" s="89"/>
      <c r="E11" s="47">
        <v>2013</v>
      </c>
      <c r="F11" s="48">
        <v>43837</v>
      </c>
      <c r="G11" s="47" t="s">
        <v>4</v>
      </c>
      <c r="H11" s="90">
        <v>87.667000000000002</v>
      </c>
      <c r="I11" s="90"/>
      <c r="J11" s="47">
        <v>7</v>
      </c>
      <c r="K11" s="89">
        <f t="shared" si="1"/>
        <v>3045.3946153846168</v>
      </c>
      <c r="L11" s="89"/>
      <c r="M11" s="6">
        <f>IF(J11="","",(K11/J11)/LOOKUP(RIGHT($D$2,3),定数!$A$6:$A$13,定数!$B$6:$B$13))</f>
        <v>4.3505637362637382</v>
      </c>
      <c r="N11" s="47">
        <v>2013</v>
      </c>
      <c r="O11" s="48">
        <v>43838</v>
      </c>
      <c r="P11" s="90">
        <v>87.617000000000004</v>
      </c>
      <c r="Q11" s="90"/>
      <c r="R11" s="91">
        <f>IF(P11="","",T11*M11*LOOKUP(RIGHT($D$2,3),定数!$A$6:$A$13,定数!$B$6:$B$13))</f>
        <v>-2175.2818681317453</v>
      </c>
      <c r="S11" s="91"/>
      <c r="T11" s="92">
        <f>IF(P11="","",IF(G11="買",(P11-H11),(H11-P11))*IF(RIGHT($D$2,3)="JPY",100,10000))</f>
        <v>-4.9999999999997158</v>
      </c>
      <c r="U11" s="92"/>
      <c r="V11" s="22">
        <f t="shared" si="2"/>
        <v>0</v>
      </c>
      <c r="W11">
        <f t="shared" si="3"/>
        <v>1</v>
      </c>
      <c r="X11" s="38">
        <f>IF(C11&lt;&gt;"",MAX(X10,C11),"")</f>
        <v>101513.1538461539</v>
      </c>
      <c r="Y11" s="39">
        <f>IF(X11&lt;&gt;"",1-(C11/X11),"")</f>
        <v>0</v>
      </c>
      <c r="Z11" t="str">
        <f t="shared" si="4"/>
        <v/>
      </c>
      <c r="AA11">
        <f t="shared" si="5"/>
        <v>-2175.2818681317453</v>
      </c>
    </row>
    <row r="12" spans="2:27" x14ac:dyDescent="0.15">
      <c r="B12" s="56">
        <v>4</v>
      </c>
      <c r="C12" s="89">
        <f t="shared" si="0"/>
        <v>99337.871978022158</v>
      </c>
      <c r="D12" s="89"/>
      <c r="E12" s="47">
        <v>2013</v>
      </c>
      <c r="F12" s="48">
        <v>43838</v>
      </c>
      <c r="G12" s="47" t="s">
        <v>4</v>
      </c>
      <c r="H12" s="90">
        <v>87.147000000000006</v>
      </c>
      <c r="I12" s="90"/>
      <c r="J12" s="47">
        <v>19</v>
      </c>
      <c r="K12" s="89">
        <f t="shared" si="1"/>
        <v>2980.1361593406646</v>
      </c>
      <c r="L12" s="89"/>
      <c r="M12" s="6">
        <f>IF(J12="","",(K12/J12)/LOOKUP(RIGHT($D$2,3),定数!$A$6:$A$13,定数!$B$6:$B$13))</f>
        <v>1.5684927154424551</v>
      </c>
      <c r="N12" s="47">
        <v>2013</v>
      </c>
      <c r="O12" s="48">
        <v>43838</v>
      </c>
      <c r="P12" s="90">
        <v>86.95</v>
      </c>
      <c r="Q12" s="90"/>
      <c r="R12" s="91">
        <f>IF(P12="","",T12*M12*LOOKUP(RIGHT($D$2,3),定数!$A$6:$A$13,定数!$B$6:$B$13))</f>
        <v>-3089.9306494216789</v>
      </c>
      <c r="S12" s="91"/>
      <c r="T12" s="92">
        <f t="shared" ref="T12:T75" si="6">IF(P12="","",IF(G12="買",(P12-H12),(H12-P12))*IF(RIGHT($D$2,3)="JPY",100,10000))</f>
        <v>-19.700000000000273</v>
      </c>
      <c r="U12" s="92"/>
      <c r="V12" s="22">
        <f t="shared" si="2"/>
        <v>0</v>
      </c>
      <c r="W12">
        <f t="shared" si="3"/>
        <v>2</v>
      </c>
      <c r="X12" s="38">
        <f t="shared" ref="X12:X75" si="7">IF(C12&lt;&gt;"",MAX(X11,C12),"")</f>
        <v>101513.1538461539</v>
      </c>
      <c r="Y12" s="39">
        <f t="shared" ref="Y12:Y75" si="8">IF(X12&lt;&gt;"",1-(C12/X12),"")</f>
        <v>2.1428571428570242E-2</v>
      </c>
      <c r="Z12" t="str">
        <f t="shared" si="4"/>
        <v/>
      </c>
      <c r="AA12">
        <f t="shared" si="5"/>
        <v>-3089.9306494216789</v>
      </c>
    </row>
    <row r="13" spans="2:27" x14ac:dyDescent="0.15">
      <c r="B13" s="56">
        <v>5</v>
      </c>
      <c r="C13" s="89">
        <f t="shared" si="0"/>
        <v>96247.941328600486</v>
      </c>
      <c r="D13" s="89"/>
      <c r="E13" s="47">
        <v>2013</v>
      </c>
      <c r="F13" s="48">
        <v>43839</v>
      </c>
      <c r="G13" s="47" t="s">
        <v>4</v>
      </c>
      <c r="H13" s="90">
        <v>87.043999999999997</v>
      </c>
      <c r="I13" s="90"/>
      <c r="J13" s="47">
        <v>24</v>
      </c>
      <c r="K13" s="89">
        <f t="shared" si="1"/>
        <v>2887.4382398580146</v>
      </c>
      <c r="L13" s="89"/>
      <c r="M13" s="6">
        <f>IF(J13="","",(K13/J13)/LOOKUP(RIGHT($D$2,3),定数!$A$6:$A$13,定数!$B$6:$B$13))</f>
        <v>1.203099266607506</v>
      </c>
      <c r="N13" s="47">
        <v>2013</v>
      </c>
      <c r="O13" s="48">
        <v>43839</v>
      </c>
      <c r="P13" s="90">
        <v>87.405000000000001</v>
      </c>
      <c r="Q13" s="90"/>
      <c r="R13" s="91">
        <f>IF(P13="","",T13*M13*LOOKUP(RIGHT($D$2,3),定数!$A$6:$A$13,定数!$B$6:$B$13))</f>
        <v>4343.1883524531468</v>
      </c>
      <c r="S13" s="91"/>
      <c r="T13" s="92">
        <f t="shared" si="6"/>
        <v>36.100000000000421</v>
      </c>
      <c r="U13" s="92"/>
      <c r="V13" s="22">
        <f t="shared" si="2"/>
        <v>1</v>
      </c>
      <c r="W13">
        <f t="shared" si="3"/>
        <v>0</v>
      </c>
      <c r="X13" s="38">
        <f t="shared" si="7"/>
        <v>101513.1538461539</v>
      </c>
      <c r="Y13" s="39">
        <f t="shared" si="8"/>
        <v>5.1867293233081813E-2</v>
      </c>
      <c r="Z13">
        <f t="shared" si="4"/>
        <v>4343.1883524531468</v>
      </c>
      <c r="AA13" t="str">
        <f t="shared" si="5"/>
        <v/>
      </c>
    </row>
    <row r="14" spans="2:27" x14ac:dyDescent="0.15">
      <c r="B14" s="56">
        <v>6</v>
      </c>
      <c r="C14" s="89">
        <f t="shared" si="0"/>
        <v>100591.12968105363</v>
      </c>
      <c r="D14" s="89"/>
      <c r="E14" s="47">
        <v>2013</v>
      </c>
      <c r="F14" s="48">
        <v>43844</v>
      </c>
      <c r="G14" s="47" t="s">
        <v>4</v>
      </c>
      <c r="H14" s="90">
        <v>89.254000000000005</v>
      </c>
      <c r="I14" s="90"/>
      <c r="J14" s="47">
        <v>20</v>
      </c>
      <c r="K14" s="89">
        <f t="shared" si="1"/>
        <v>3017.7338904316089</v>
      </c>
      <c r="L14" s="89"/>
      <c r="M14" s="6">
        <f>IF(J14="","",(K14/J14)/LOOKUP(RIGHT($D$2,3),定数!$A$6:$A$13,定数!$B$6:$B$13))</f>
        <v>1.5088669452158043</v>
      </c>
      <c r="N14" s="47">
        <v>2013</v>
      </c>
      <c r="O14" s="48">
        <v>43845</v>
      </c>
      <c r="P14" s="90">
        <v>89.525999999999996</v>
      </c>
      <c r="Q14" s="90"/>
      <c r="R14" s="91">
        <f>IF(P14="","",T14*M14*LOOKUP(RIGHT($D$2,3),定数!$A$6:$A$13,定数!$B$6:$B$13))</f>
        <v>4104.1180909868572</v>
      </c>
      <c r="S14" s="91"/>
      <c r="T14" s="92">
        <f t="shared" si="6"/>
        <v>27.199999999999136</v>
      </c>
      <c r="U14" s="92"/>
      <c r="V14" s="22">
        <f t="shared" si="2"/>
        <v>2</v>
      </c>
      <c r="W14">
        <f t="shared" si="3"/>
        <v>0</v>
      </c>
      <c r="X14" s="38">
        <f t="shared" si="7"/>
        <v>101513.1538461539</v>
      </c>
      <c r="Y14" s="39">
        <f t="shared" si="8"/>
        <v>9.0828048402241679E-3</v>
      </c>
      <c r="Z14">
        <f t="shared" si="4"/>
        <v>4104.1180909868572</v>
      </c>
      <c r="AA14" t="str">
        <f t="shared" si="5"/>
        <v/>
      </c>
    </row>
    <row r="15" spans="2:27" x14ac:dyDescent="0.15">
      <c r="B15" s="56">
        <v>7</v>
      </c>
      <c r="C15" s="89">
        <f t="shared" si="0"/>
        <v>104695.24777204049</v>
      </c>
      <c r="D15" s="89"/>
      <c r="E15" s="47">
        <v>2013</v>
      </c>
      <c r="F15" s="48">
        <v>43846</v>
      </c>
      <c r="G15" s="47" t="s">
        <v>4</v>
      </c>
      <c r="H15" s="90">
        <v>88.338999999999999</v>
      </c>
      <c r="I15" s="90"/>
      <c r="J15" s="47">
        <v>31</v>
      </c>
      <c r="K15" s="89">
        <f t="shared" si="1"/>
        <v>3140.8574331612144</v>
      </c>
      <c r="L15" s="89"/>
      <c r="M15" s="6">
        <f>IF(J15="","",(K15/J15)/LOOKUP(RIGHT($D$2,3),定数!$A$6:$A$13,定数!$B$6:$B$13))</f>
        <v>1.0131798171487789</v>
      </c>
      <c r="N15" s="47">
        <v>2013</v>
      </c>
      <c r="O15" s="48">
        <v>43846</v>
      </c>
      <c r="P15" s="90">
        <v>88.02</v>
      </c>
      <c r="Q15" s="90"/>
      <c r="R15" s="91">
        <f>IF(P15="","",T15*M15*LOOKUP(RIGHT($D$2,3),定数!$A$6:$A$13,定数!$B$6:$B$13))</f>
        <v>-3232.0436167046309</v>
      </c>
      <c r="S15" s="91"/>
      <c r="T15" s="92">
        <f t="shared" si="6"/>
        <v>-31.900000000000261</v>
      </c>
      <c r="U15" s="92"/>
      <c r="V15" s="22">
        <f t="shared" si="2"/>
        <v>0</v>
      </c>
      <c r="W15">
        <f t="shared" si="3"/>
        <v>1</v>
      </c>
      <c r="X15" s="38">
        <f t="shared" si="7"/>
        <v>104695.24777204049</v>
      </c>
      <c r="Y15" s="39">
        <f t="shared" si="8"/>
        <v>0</v>
      </c>
      <c r="Z15" t="str">
        <f t="shared" si="4"/>
        <v/>
      </c>
      <c r="AA15">
        <f t="shared" si="5"/>
        <v>-3232.0436167046309</v>
      </c>
    </row>
    <row r="16" spans="2:27" x14ac:dyDescent="0.15">
      <c r="B16" s="56">
        <v>8</v>
      </c>
      <c r="C16" s="89">
        <f t="shared" si="0"/>
        <v>101463.20415533586</v>
      </c>
      <c r="D16" s="89"/>
      <c r="E16" s="47">
        <v>2013</v>
      </c>
      <c r="F16" s="48">
        <v>43847</v>
      </c>
      <c r="G16" s="47" t="s">
        <v>4</v>
      </c>
      <c r="H16" s="90">
        <v>88.335999999999999</v>
      </c>
      <c r="I16" s="90"/>
      <c r="J16" s="47">
        <v>23</v>
      </c>
      <c r="K16" s="89">
        <f t="shared" si="1"/>
        <v>3043.8961246600757</v>
      </c>
      <c r="L16" s="89"/>
      <c r="M16" s="6">
        <f>IF(J16="","",(K16/J16)/LOOKUP(RIGHT($D$2,3),定数!$A$6:$A$13,定数!$B$6:$B$13))</f>
        <v>1.3234330976782938</v>
      </c>
      <c r="N16" s="47">
        <v>2013</v>
      </c>
      <c r="O16" s="48">
        <v>43847</v>
      </c>
      <c r="P16" s="90">
        <v>88.673000000000002</v>
      </c>
      <c r="Q16" s="90"/>
      <c r="R16" s="91">
        <f>IF(P16="","",T16*M16*LOOKUP(RIGHT($D$2,3),定数!$A$6:$A$13,定数!$B$6:$B$13))</f>
        <v>4459.9695391758933</v>
      </c>
      <c r="S16" s="91"/>
      <c r="T16" s="92">
        <f t="shared" si="6"/>
        <v>33.70000000000033</v>
      </c>
      <c r="U16" s="92"/>
      <c r="V16" s="22">
        <f t="shared" si="2"/>
        <v>1</v>
      </c>
      <c r="W16">
        <f t="shared" si="3"/>
        <v>0</v>
      </c>
      <c r="X16" s="38">
        <f t="shared" si="7"/>
        <v>104695.24777204049</v>
      </c>
      <c r="Y16" s="39">
        <f t="shared" si="8"/>
        <v>3.0870967741935762E-2</v>
      </c>
      <c r="Z16">
        <f t="shared" si="4"/>
        <v>4459.9695391758933</v>
      </c>
      <c r="AA16" t="str">
        <f t="shared" si="5"/>
        <v/>
      </c>
    </row>
    <row r="17" spans="2:27" x14ac:dyDescent="0.15">
      <c r="B17" s="56">
        <v>9</v>
      </c>
      <c r="C17" s="89">
        <f t="shared" si="0"/>
        <v>105923.17369451174</v>
      </c>
      <c r="D17" s="89"/>
      <c r="E17" s="47">
        <v>2013</v>
      </c>
      <c r="F17" s="48">
        <v>43851</v>
      </c>
      <c r="G17" s="47" t="s">
        <v>4</v>
      </c>
      <c r="H17" s="90">
        <v>89.706999999999994</v>
      </c>
      <c r="I17" s="90"/>
      <c r="J17" s="47">
        <v>24</v>
      </c>
      <c r="K17" s="89">
        <f t="shared" si="1"/>
        <v>3177.6952108353521</v>
      </c>
      <c r="L17" s="89"/>
      <c r="M17" s="6">
        <f>IF(J17="","",(K17/J17)/LOOKUP(RIGHT($D$2,3),定数!$A$6:$A$13,定数!$B$6:$B$13))</f>
        <v>1.3240396711813966</v>
      </c>
      <c r="N17" s="47">
        <v>2013</v>
      </c>
      <c r="O17" s="48">
        <v>43851</v>
      </c>
      <c r="P17" s="90">
        <v>89.46</v>
      </c>
      <c r="Q17" s="90"/>
      <c r="R17" s="91">
        <f>IF(P17="","",T17*M17*LOOKUP(RIGHT($D$2,3),定数!$A$6:$A$13,定数!$B$6:$B$13))</f>
        <v>-3270.3779878180485</v>
      </c>
      <c r="S17" s="91"/>
      <c r="T17" s="92">
        <f t="shared" si="6"/>
        <v>-24.699999999999989</v>
      </c>
      <c r="U17" s="92"/>
      <c r="V17" s="22">
        <f t="shared" si="2"/>
        <v>0</v>
      </c>
      <c r="W17">
        <f t="shared" si="3"/>
        <v>1</v>
      </c>
      <c r="X17" s="38">
        <f t="shared" si="7"/>
        <v>105923.17369451174</v>
      </c>
      <c r="Y17" s="39">
        <f t="shared" si="8"/>
        <v>0</v>
      </c>
      <c r="Z17" t="str">
        <f t="shared" si="4"/>
        <v/>
      </c>
      <c r="AA17">
        <f t="shared" si="5"/>
        <v>-3270.3779878180485</v>
      </c>
    </row>
    <row r="18" spans="2:27" x14ac:dyDescent="0.15">
      <c r="B18" s="56">
        <v>10</v>
      </c>
      <c r="C18" s="89">
        <f t="shared" si="0"/>
        <v>102652.79570669369</v>
      </c>
      <c r="D18" s="89"/>
      <c r="E18" s="47">
        <v>2013</v>
      </c>
      <c r="F18" s="48">
        <v>43852</v>
      </c>
      <c r="G18" s="47" t="s">
        <v>4</v>
      </c>
      <c r="H18" s="90">
        <v>89.524000000000001</v>
      </c>
      <c r="I18" s="90"/>
      <c r="J18" s="47">
        <v>20</v>
      </c>
      <c r="K18" s="89">
        <f t="shared" si="1"/>
        <v>3079.5838712008108</v>
      </c>
      <c r="L18" s="89"/>
      <c r="M18" s="6">
        <f>IF(J18="","",(K18/J18)/LOOKUP(RIGHT($D$2,3),定数!$A$6:$A$13,定数!$B$6:$B$13))</f>
        <v>1.5397919356004053</v>
      </c>
      <c r="N18" s="47">
        <v>2013</v>
      </c>
      <c r="O18" s="48">
        <v>43851</v>
      </c>
      <c r="P18" s="90">
        <v>89.799000000000007</v>
      </c>
      <c r="Q18" s="90"/>
      <c r="R18" s="91">
        <f>IF(P18="","",T18*M18*LOOKUP(RIGHT($D$2,3),定数!$A$6:$A$13,定数!$B$6:$B$13))</f>
        <v>4234.4278229012016</v>
      </c>
      <c r="S18" s="91"/>
      <c r="T18" s="92">
        <f t="shared" si="6"/>
        <v>27.500000000000568</v>
      </c>
      <c r="U18" s="92"/>
      <c r="V18" s="22">
        <f t="shared" si="2"/>
        <v>1</v>
      </c>
      <c r="W18">
        <f t="shared" si="3"/>
        <v>0</v>
      </c>
      <c r="X18" s="38">
        <f t="shared" si="7"/>
        <v>105923.17369451174</v>
      </c>
      <c r="Y18" s="39">
        <f t="shared" si="8"/>
        <v>3.0874999999999986E-2</v>
      </c>
      <c r="Z18">
        <f t="shared" si="4"/>
        <v>4234.4278229012016</v>
      </c>
      <c r="AA18" t="str">
        <f t="shared" si="5"/>
        <v/>
      </c>
    </row>
    <row r="19" spans="2:27" x14ac:dyDescent="0.15">
      <c r="B19" s="56">
        <v>11</v>
      </c>
      <c r="C19" s="89">
        <f t="shared" si="0"/>
        <v>106887.22352959489</v>
      </c>
      <c r="D19" s="89"/>
      <c r="E19" s="47">
        <v>2013</v>
      </c>
      <c r="F19" s="48">
        <v>43852</v>
      </c>
      <c r="G19" s="47" t="s">
        <v>4</v>
      </c>
      <c r="H19" s="90">
        <v>89.201999999999998</v>
      </c>
      <c r="I19" s="90"/>
      <c r="J19" s="47">
        <v>34</v>
      </c>
      <c r="K19" s="89">
        <f t="shared" si="1"/>
        <v>3206.6167058878468</v>
      </c>
      <c r="L19" s="89"/>
      <c r="M19" s="6">
        <f>IF(J19="","",(K19/J19)/LOOKUP(RIGHT($D$2,3),定数!$A$6:$A$13,定数!$B$6:$B$13))</f>
        <v>0.94312256055524912</v>
      </c>
      <c r="N19" s="47">
        <v>2013</v>
      </c>
      <c r="O19" s="48">
        <v>43852</v>
      </c>
      <c r="P19" s="90">
        <v>88.86</v>
      </c>
      <c r="Q19" s="90"/>
      <c r="R19" s="91">
        <f>IF(P19="","",T19*M19*LOOKUP(RIGHT($D$2,3),定数!$A$6:$A$13,定数!$B$6:$B$13))</f>
        <v>-3225.4791570989405</v>
      </c>
      <c r="S19" s="91"/>
      <c r="T19" s="92">
        <f t="shared" si="6"/>
        <v>-34.199999999999875</v>
      </c>
      <c r="U19" s="92"/>
      <c r="V19" s="22">
        <f t="shared" si="2"/>
        <v>0</v>
      </c>
      <c r="W19">
        <f t="shared" si="3"/>
        <v>1</v>
      </c>
      <c r="X19" s="38">
        <f t="shared" si="7"/>
        <v>106887.22352959489</v>
      </c>
      <c r="Y19" s="39">
        <f t="shared" si="8"/>
        <v>0</v>
      </c>
      <c r="Z19" t="str">
        <f t="shared" si="4"/>
        <v/>
      </c>
      <c r="AA19">
        <f t="shared" si="5"/>
        <v>-3225.4791570989405</v>
      </c>
    </row>
    <row r="20" spans="2:27" x14ac:dyDescent="0.15">
      <c r="B20" s="56">
        <v>12</v>
      </c>
      <c r="C20" s="89">
        <f t="shared" si="0"/>
        <v>103661.74437249594</v>
      </c>
      <c r="D20" s="89"/>
      <c r="E20" s="47">
        <v>2013</v>
      </c>
      <c r="F20" s="48">
        <v>43853</v>
      </c>
      <c r="G20" s="47" t="s">
        <v>4</v>
      </c>
      <c r="H20" s="90">
        <v>88.289000000000001</v>
      </c>
      <c r="I20" s="90"/>
      <c r="J20" s="47">
        <v>25</v>
      </c>
      <c r="K20" s="89">
        <f t="shared" si="1"/>
        <v>3109.8523311748781</v>
      </c>
      <c r="L20" s="89"/>
      <c r="M20" s="6">
        <f>IF(J20="","",(K20/J20)/LOOKUP(RIGHT($D$2,3),定数!$A$6:$A$13,定数!$B$6:$B$13))</f>
        <v>1.2439409324699513</v>
      </c>
      <c r="N20" s="47">
        <v>2013</v>
      </c>
      <c r="O20" s="48">
        <v>43853</v>
      </c>
      <c r="P20" s="90">
        <v>88.646000000000001</v>
      </c>
      <c r="Q20" s="90"/>
      <c r="R20" s="91">
        <f>IF(P20="","",T20*M20*LOOKUP(RIGHT($D$2,3),定数!$A$6:$A$13,定数!$B$6:$B$13))</f>
        <v>4440.8691289177177</v>
      </c>
      <c r="S20" s="91"/>
      <c r="T20" s="92">
        <f t="shared" si="6"/>
        <v>35.699999999999932</v>
      </c>
      <c r="U20" s="92"/>
      <c r="V20" s="22">
        <f t="shared" si="2"/>
        <v>1</v>
      </c>
      <c r="W20">
        <f t="shared" si="3"/>
        <v>0</v>
      </c>
      <c r="X20" s="38">
        <f t="shared" si="7"/>
        <v>106887.22352959489</v>
      </c>
      <c r="Y20" s="39">
        <f t="shared" si="8"/>
        <v>3.0176470588235249E-2</v>
      </c>
      <c r="Z20">
        <f t="shared" si="4"/>
        <v>4440.8691289177177</v>
      </c>
      <c r="AA20" t="str">
        <f t="shared" si="5"/>
        <v/>
      </c>
    </row>
    <row r="21" spans="2:27" x14ac:dyDescent="0.15">
      <c r="B21" s="56">
        <v>13</v>
      </c>
      <c r="C21" s="89">
        <f t="shared" si="0"/>
        <v>108102.61350141367</v>
      </c>
      <c r="D21" s="89"/>
      <c r="E21" s="47">
        <v>2013</v>
      </c>
      <c r="F21" s="48">
        <v>43858</v>
      </c>
      <c r="G21" s="47" t="s">
        <v>4</v>
      </c>
      <c r="H21" s="90">
        <v>90.739000000000004</v>
      </c>
      <c r="I21" s="90"/>
      <c r="J21" s="47">
        <v>18</v>
      </c>
      <c r="K21" s="89">
        <f t="shared" si="1"/>
        <v>3243.0784050424099</v>
      </c>
      <c r="L21" s="89"/>
      <c r="M21" s="6">
        <f>IF(J21="","",(K21/J21)/LOOKUP(RIGHT($D$2,3),定数!$A$6:$A$13,定数!$B$6:$B$13))</f>
        <v>1.801710225023561</v>
      </c>
      <c r="N21" s="47">
        <v>2013</v>
      </c>
      <c r="O21" s="48">
        <v>43858</v>
      </c>
      <c r="P21" s="90">
        <v>90.56</v>
      </c>
      <c r="Q21" s="90"/>
      <c r="R21" s="91">
        <f>IF(P21="","",T21*M21*LOOKUP(RIGHT($D$2,3),定数!$A$6:$A$13,定数!$B$6:$B$13))</f>
        <v>-3225.0613027922113</v>
      </c>
      <c r="S21" s="91"/>
      <c r="T21" s="92">
        <f t="shared" si="6"/>
        <v>-17.900000000000205</v>
      </c>
      <c r="U21" s="92"/>
      <c r="V21" s="22">
        <f t="shared" si="2"/>
        <v>0</v>
      </c>
      <c r="W21">
        <f t="shared" si="3"/>
        <v>1</v>
      </c>
      <c r="X21" s="38">
        <f t="shared" si="7"/>
        <v>108102.61350141367</v>
      </c>
      <c r="Y21" s="39">
        <f t="shared" si="8"/>
        <v>0</v>
      </c>
      <c r="Z21" t="str">
        <f t="shared" si="4"/>
        <v/>
      </c>
      <c r="AA21">
        <f t="shared" si="5"/>
        <v>-3225.0613027922113</v>
      </c>
    </row>
    <row r="22" spans="2:27" x14ac:dyDescent="0.15">
      <c r="B22" s="56">
        <v>14</v>
      </c>
      <c r="C22" s="89">
        <f t="shared" si="0"/>
        <v>104877.55219862146</v>
      </c>
      <c r="D22" s="89"/>
      <c r="E22" s="47">
        <v>2013</v>
      </c>
      <c r="F22" s="48">
        <v>43858</v>
      </c>
      <c r="G22" s="47" t="s">
        <v>4</v>
      </c>
      <c r="H22" s="90">
        <v>90.733999999999995</v>
      </c>
      <c r="I22" s="90"/>
      <c r="J22" s="47">
        <v>19</v>
      </c>
      <c r="K22" s="89">
        <f t="shared" si="1"/>
        <v>3146.3265659586436</v>
      </c>
      <c r="L22" s="89"/>
      <c r="M22" s="6">
        <f>IF(J22="","",(K22/J22)/LOOKUP(RIGHT($D$2,3),定数!$A$6:$A$13,定数!$B$6:$B$13))</f>
        <v>1.6559613505045494</v>
      </c>
      <c r="N22" s="47">
        <v>2013</v>
      </c>
      <c r="O22" s="48">
        <v>43858</v>
      </c>
      <c r="P22" s="90">
        <v>91.001000000000005</v>
      </c>
      <c r="Q22" s="90"/>
      <c r="R22" s="91">
        <f>IF(P22="","",T22*M22*LOOKUP(RIGHT($D$2,3),定数!$A$6:$A$13,定数!$B$6:$B$13))</f>
        <v>4421.4168058473142</v>
      </c>
      <c r="S22" s="91"/>
      <c r="T22" s="92">
        <f t="shared" si="6"/>
        <v>26.700000000001012</v>
      </c>
      <c r="U22" s="92"/>
      <c r="V22" s="22">
        <f t="shared" si="2"/>
        <v>1</v>
      </c>
      <c r="W22">
        <f t="shared" si="3"/>
        <v>0</v>
      </c>
      <c r="X22" s="38">
        <f t="shared" si="7"/>
        <v>108102.61350141367</v>
      </c>
      <c r="Y22" s="39">
        <f t="shared" si="8"/>
        <v>2.98333333333336E-2</v>
      </c>
      <c r="Z22">
        <f t="shared" si="4"/>
        <v>4421.4168058473142</v>
      </c>
      <c r="AA22" t="str">
        <f t="shared" si="5"/>
        <v/>
      </c>
    </row>
    <row r="23" spans="2:27" x14ac:dyDescent="0.15">
      <c r="B23" s="56">
        <v>15</v>
      </c>
      <c r="C23" s="89">
        <f t="shared" si="0"/>
        <v>109298.96900446877</v>
      </c>
      <c r="D23" s="89"/>
      <c r="E23" s="47">
        <v>2013</v>
      </c>
      <c r="F23" s="48">
        <v>43859</v>
      </c>
      <c r="G23" s="47" t="s">
        <v>4</v>
      </c>
      <c r="H23" s="90">
        <v>90.558999999999997</v>
      </c>
      <c r="I23" s="90"/>
      <c r="J23" s="47">
        <v>18</v>
      </c>
      <c r="K23" s="89">
        <f t="shared" si="1"/>
        <v>3278.9690701340633</v>
      </c>
      <c r="L23" s="89"/>
      <c r="M23" s="6">
        <f>IF(J23="","",(K23/J23)/LOOKUP(RIGHT($D$2,3),定数!$A$6:$A$13,定数!$B$6:$B$13))</f>
        <v>1.8216494834078127</v>
      </c>
      <c r="N23" s="47">
        <v>2013</v>
      </c>
      <c r="O23" s="48">
        <v>43859</v>
      </c>
      <c r="P23" s="90">
        <v>90.808999999999997</v>
      </c>
      <c r="Q23" s="90"/>
      <c r="R23" s="91">
        <f>IF(P23="","",T23*M23*LOOKUP(RIGHT($D$2,3),定数!$A$6:$A$13,定数!$B$6:$B$13))</f>
        <v>4554.1237085195316</v>
      </c>
      <c r="S23" s="91"/>
      <c r="T23" s="92">
        <f t="shared" si="6"/>
        <v>25</v>
      </c>
      <c r="U23" s="92"/>
      <c r="V23" t="str">
        <f t="shared" ref="V23:W74" si="9">IF(S23&lt;&gt;"",IF(S23&lt;0,1+V22,0),"")</f>
        <v/>
      </c>
      <c r="W23">
        <f t="shared" si="3"/>
        <v>0</v>
      </c>
      <c r="X23" s="38">
        <f t="shared" si="7"/>
        <v>109298.96900446877</v>
      </c>
      <c r="Y23" s="39">
        <f t="shared" si="8"/>
        <v>0</v>
      </c>
      <c r="Z23">
        <f t="shared" si="4"/>
        <v>4554.1237085195316</v>
      </c>
      <c r="AA23" t="str">
        <f t="shared" si="5"/>
        <v/>
      </c>
    </row>
    <row r="24" spans="2:27" x14ac:dyDescent="0.15">
      <c r="B24" s="56">
        <v>16</v>
      </c>
      <c r="C24" s="89">
        <f t="shared" si="0"/>
        <v>113853.09271298831</v>
      </c>
      <c r="D24" s="89"/>
      <c r="E24" s="47">
        <v>2013</v>
      </c>
      <c r="F24" s="48">
        <v>43859</v>
      </c>
      <c r="G24" s="47" t="s">
        <v>4</v>
      </c>
      <c r="H24" s="90">
        <v>90.450999999999993</v>
      </c>
      <c r="I24" s="90"/>
      <c r="J24" s="47">
        <v>15</v>
      </c>
      <c r="K24" s="89">
        <f t="shared" si="1"/>
        <v>3415.5927813896492</v>
      </c>
      <c r="L24" s="89"/>
      <c r="M24" s="6">
        <f>IF(J24="","",(K24/J24)/LOOKUP(RIGHT($D$2,3),定数!$A$6:$A$13,定数!$B$6:$B$13))</f>
        <v>2.2770618542597658</v>
      </c>
      <c r="N24" s="47">
        <v>2013</v>
      </c>
      <c r="O24" s="48">
        <v>43859</v>
      </c>
      <c r="P24" s="90">
        <v>90.650999999999996</v>
      </c>
      <c r="Q24" s="90"/>
      <c r="R24" s="91">
        <f>IF(P24="","",T24*M24*LOOKUP(RIGHT($D$2,3),定数!$A$6:$A$13,定数!$B$6:$B$13))</f>
        <v>4554.1237085195962</v>
      </c>
      <c r="S24" s="91"/>
      <c r="T24" s="92">
        <f t="shared" si="6"/>
        <v>20.000000000000284</v>
      </c>
      <c r="U24" s="92"/>
      <c r="V24" t="str">
        <f t="shared" si="9"/>
        <v/>
      </c>
      <c r="W24">
        <f t="shared" si="3"/>
        <v>0</v>
      </c>
      <c r="X24" s="38">
        <f t="shared" si="7"/>
        <v>113853.09271298831</v>
      </c>
      <c r="Y24" s="39">
        <f t="shared" si="8"/>
        <v>0</v>
      </c>
      <c r="Z24">
        <f t="shared" si="4"/>
        <v>4554.1237085195962</v>
      </c>
      <c r="AA24" t="str">
        <f t="shared" si="5"/>
        <v/>
      </c>
    </row>
    <row r="25" spans="2:27" x14ac:dyDescent="0.15">
      <c r="B25" s="56">
        <v>17</v>
      </c>
      <c r="C25" s="89">
        <f t="shared" si="0"/>
        <v>118407.2164215079</v>
      </c>
      <c r="D25" s="89"/>
      <c r="E25" s="47">
        <v>2013</v>
      </c>
      <c r="F25" s="48">
        <v>43861</v>
      </c>
      <c r="G25" s="47" t="s">
        <v>4</v>
      </c>
      <c r="H25" s="90">
        <v>90.83</v>
      </c>
      <c r="I25" s="90"/>
      <c r="J25" s="47">
        <v>11</v>
      </c>
      <c r="K25" s="89">
        <f t="shared" si="1"/>
        <v>3552.2164926452369</v>
      </c>
      <c r="L25" s="89"/>
      <c r="M25" s="6">
        <f>IF(J25="","",(K25/J25)/LOOKUP(RIGHT($D$2,3),定数!$A$6:$A$13,定数!$B$6:$B$13))</f>
        <v>3.2292877205865791</v>
      </c>
      <c r="N25" s="47">
        <v>2013</v>
      </c>
      <c r="O25" s="48">
        <v>43861</v>
      </c>
      <c r="P25" s="90">
        <v>90.971999999999994</v>
      </c>
      <c r="Q25" s="90"/>
      <c r="R25" s="91">
        <f>IF(P25="","",T25*M25*LOOKUP(RIGHT($D$2,3),定数!$A$6:$A$13,定数!$B$6:$B$13))</f>
        <v>4585.58856323281</v>
      </c>
      <c r="S25" s="91"/>
      <c r="T25" s="92">
        <f t="shared" si="6"/>
        <v>14.199999999999591</v>
      </c>
      <c r="U25" s="92"/>
      <c r="V25" t="str">
        <f t="shared" si="9"/>
        <v/>
      </c>
      <c r="W25">
        <f t="shared" si="3"/>
        <v>0</v>
      </c>
      <c r="X25" s="38">
        <f t="shared" si="7"/>
        <v>118407.2164215079</v>
      </c>
      <c r="Y25" s="39">
        <f t="shared" si="8"/>
        <v>0</v>
      </c>
      <c r="Z25">
        <f t="shared" si="4"/>
        <v>4585.58856323281</v>
      </c>
      <c r="AA25" t="str">
        <f t="shared" si="5"/>
        <v/>
      </c>
    </row>
    <row r="26" spans="2:27" x14ac:dyDescent="0.15">
      <c r="B26" s="56">
        <v>18</v>
      </c>
      <c r="C26" s="89">
        <f t="shared" si="0"/>
        <v>122992.80498474071</v>
      </c>
      <c r="D26" s="89"/>
      <c r="E26" s="47">
        <v>2013</v>
      </c>
      <c r="F26" s="48">
        <v>43865</v>
      </c>
      <c r="G26" s="47" t="s">
        <v>4</v>
      </c>
      <c r="H26" s="90">
        <v>92.399000000000001</v>
      </c>
      <c r="I26" s="90"/>
      <c r="J26" s="47">
        <v>13</v>
      </c>
      <c r="K26" s="89">
        <f t="shared" si="1"/>
        <v>3689.7841495422213</v>
      </c>
      <c r="L26" s="89"/>
      <c r="M26" s="6">
        <f>IF(J26="","",(K26/J26)/LOOKUP(RIGHT($D$2,3),定数!$A$6:$A$13,定数!$B$6:$B$13))</f>
        <v>2.8382954996478622</v>
      </c>
      <c r="N26" s="47">
        <v>2013</v>
      </c>
      <c r="O26" s="48">
        <v>43865</v>
      </c>
      <c r="P26" s="90">
        <v>92.26</v>
      </c>
      <c r="Q26" s="90"/>
      <c r="R26" s="91">
        <f>IF(P26="","",T26*M26*LOOKUP(RIGHT($D$2,3),定数!$A$6:$A$13,定数!$B$6:$B$13))</f>
        <v>-3945.2307445104088</v>
      </c>
      <c r="S26" s="91"/>
      <c r="T26" s="92">
        <f t="shared" si="6"/>
        <v>-13.899999999999579</v>
      </c>
      <c r="U26" s="92"/>
      <c r="V26" t="str">
        <f t="shared" si="9"/>
        <v/>
      </c>
      <c r="W26">
        <f t="shared" si="3"/>
        <v>1</v>
      </c>
      <c r="X26" s="38">
        <f t="shared" si="7"/>
        <v>122992.80498474071</v>
      </c>
      <c r="Y26" s="39">
        <f t="shared" si="8"/>
        <v>0</v>
      </c>
      <c r="Z26" t="str">
        <f t="shared" si="4"/>
        <v/>
      </c>
      <c r="AA26">
        <f t="shared" si="5"/>
        <v>-3945.2307445104088</v>
      </c>
    </row>
    <row r="27" spans="2:27" x14ac:dyDescent="0.15">
      <c r="B27" s="56">
        <v>19</v>
      </c>
      <c r="C27" s="89">
        <f t="shared" si="0"/>
        <v>119047.5742402303</v>
      </c>
      <c r="D27" s="89"/>
      <c r="E27" s="47">
        <v>2013</v>
      </c>
      <c r="F27" s="48">
        <v>43868</v>
      </c>
      <c r="G27" s="47" t="s">
        <v>4</v>
      </c>
      <c r="H27" s="90">
        <v>93.492999999999995</v>
      </c>
      <c r="I27" s="90"/>
      <c r="J27" s="47">
        <v>33</v>
      </c>
      <c r="K27" s="89">
        <f t="shared" si="1"/>
        <v>3571.4272272069088</v>
      </c>
      <c r="L27" s="89"/>
      <c r="M27" s="6">
        <f>IF(J27="","",(K27/J27)/LOOKUP(RIGHT($D$2,3),定数!$A$6:$A$13,定数!$B$6:$B$13))</f>
        <v>1.0822506749111844</v>
      </c>
      <c r="N27" s="47">
        <v>2013</v>
      </c>
      <c r="O27" s="48">
        <v>43869</v>
      </c>
      <c r="P27" s="90">
        <v>93.16</v>
      </c>
      <c r="Q27" s="90"/>
      <c r="R27" s="91">
        <f>IF(P27="","",T27*M27*LOOKUP(RIGHT($D$2,3),定数!$A$6:$A$13,定数!$B$6:$B$13))</f>
        <v>-3603.8947474542269</v>
      </c>
      <c r="S27" s="91"/>
      <c r="T27" s="92">
        <f t="shared" si="6"/>
        <v>-33.299999999999841</v>
      </c>
      <c r="U27" s="92"/>
      <c r="V27" t="str">
        <f t="shared" si="9"/>
        <v/>
      </c>
      <c r="W27">
        <f t="shared" si="3"/>
        <v>2</v>
      </c>
      <c r="X27" s="38">
        <f t="shared" si="7"/>
        <v>122992.80498474071</v>
      </c>
      <c r="Y27" s="39">
        <f t="shared" si="8"/>
        <v>3.2076923076922115E-2</v>
      </c>
      <c r="Z27" t="str">
        <f t="shared" si="4"/>
        <v/>
      </c>
      <c r="AA27">
        <f t="shared" si="5"/>
        <v>-3603.8947474542269</v>
      </c>
    </row>
    <row r="28" spans="2:27" x14ac:dyDescent="0.15">
      <c r="B28" s="56">
        <v>20</v>
      </c>
      <c r="C28" s="89">
        <f t="shared" si="0"/>
        <v>115443.67949277608</v>
      </c>
      <c r="D28" s="89"/>
      <c r="E28" s="47">
        <v>2013</v>
      </c>
      <c r="F28" s="48">
        <v>43894</v>
      </c>
      <c r="G28" s="47" t="s">
        <v>4</v>
      </c>
      <c r="H28" s="90">
        <v>93.305000000000007</v>
      </c>
      <c r="I28" s="90"/>
      <c r="J28" s="47">
        <v>16</v>
      </c>
      <c r="K28" s="89">
        <f t="shared" si="1"/>
        <v>3463.3103847832822</v>
      </c>
      <c r="L28" s="89"/>
      <c r="M28" s="6">
        <f>IF(J28="","",(K28/J28)/LOOKUP(RIGHT($D$2,3),定数!$A$6:$A$13,定数!$B$6:$B$13))</f>
        <v>2.1645689904895513</v>
      </c>
      <c r="N28" s="47">
        <v>2013</v>
      </c>
      <c r="O28" s="48">
        <v>43895</v>
      </c>
      <c r="P28" s="90">
        <v>93.518000000000001</v>
      </c>
      <c r="Q28" s="90"/>
      <c r="R28" s="91">
        <f>IF(P28="","",T28*M28*LOOKUP(RIGHT($D$2,3),定数!$A$6:$A$13,定数!$B$6:$B$13))</f>
        <v>4610.5319497426117</v>
      </c>
      <c r="S28" s="91"/>
      <c r="T28" s="92">
        <f t="shared" si="6"/>
        <v>21.299999999999386</v>
      </c>
      <c r="U28" s="92"/>
      <c r="V28" t="str">
        <f t="shared" si="9"/>
        <v/>
      </c>
      <c r="W28">
        <f t="shared" si="3"/>
        <v>0</v>
      </c>
      <c r="X28" s="38">
        <f t="shared" si="7"/>
        <v>122992.80498474071</v>
      </c>
      <c r="Y28" s="39">
        <f t="shared" si="8"/>
        <v>6.1378594405593234E-2</v>
      </c>
      <c r="Z28">
        <f t="shared" si="4"/>
        <v>4610.5319497426117</v>
      </c>
      <c r="AA28" t="str">
        <f t="shared" si="5"/>
        <v/>
      </c>
    </row>
    <row r="29" spans="2:27" x14ac:dyDescent="0.15">
      <c r="B29" s="56">
        <v>21</v>
      </c>
      <c r="C29" s="89">
        <f t="shared" si="0"/>
        <v>120054.21144251869</v>
      </c>
      <c r="D29" s="89"/>
      <c r="E29" s="47">
        <v>2013</v>
      </c>
      <c r="F29" s="48">
        <v>43895</v>
      </c>
      <c r="G29" s="47" t="s">
        <v>4</v>
      </c>
      <c r="H29" s="90">
        <v>93.034999999999997</v>
      </c>
      <c r="I29" s="90"/>
      <c r="J29" s="47">
        <v>15</v>
      </c>
      <c r="K29" s="89">
        <f t="shared" si="1"/>
        <v>3601.6263432755604</v>
      </c>
      <c r="L29" s="89"/>
      <c r="M29" s="6">
        <f>IF(J29="","",(K29/J29)/LOOKUP(RIGHT($D$2,3),定数!$A$6:$A$13,定数!$B$6:$B$13))</f>
        <v>2.4010842288503738</v>
      </c>
      <c r="N29" s="47">
        <v>2013</v>
      </c>
      <c r="O29" s="48">
        <v>43895</v>
      </c>
      <c r="P29" s="90">
        <v>93.238</v>
      </c>
      <c r="Q29" s="90"/>
      <c r="R29" s="91">
        <f>IF(P29="","",T29*M29*LOOKUP(RIGHT($D$2,3),定数!$A$6:$A$13,定数!$B$6:$B$13))</f>
        <v>4874.2009845663297</v>
      </c>
      <c r="S29" s="91"/>
      <c r="T29" s="92">
        <f t="shared" si="6"/>
        <v>20.300000000000296</v>
      </c>
      <c r="U29" s="92"/>
      <c r="V29" t="str">
        <f t="shared" si="9"/>
        <v/>
      </c>
      <c r="W29">
        <f t="shared" si="3"/>
        <v>0</v>
      </c>
      <c r="X29" s="38">
        <f t="shared" si="7"/>
        <v>122992.80498474071</v>
      </c>
      <c r="Y29" s="39">
        <f t="shared" si="8"/>
        <v>2.3892402019667802E-2</v>
      </c>
      <c r="Z29">
        <f t="shared" si="4"/>
        <v>4874.2009845663297</v>
      </c>
      <c r="AA29" t="str">
        <f t="shared" si="5"/>
        <v/>
      </c>
    </row>
    <row r="30" spans="2:27" x14ac:dyDescent="0.15">
      <c r="B30" s="56">
        <v>22</v>
      </c>
      <c r="C30" s="89">
        <f t="shared" si="0"/>
        <v>124928.41242708502</v>
      </c>
      <c r="D30" s="89"/>
      <c r="E30" s="47">
        <v>2013</v>
      </c>
      <c r="F30" s="48">
        <v>43896</v>
      </c>
      <c r="G30" s="47" t="s">
        <v>4</v>
      </c>
      <c r="H30" s="90">
        <v>93.117000000000004</v>
      </c>
      <c r="I30" s="90"/>
      <c r="J30" s="47">
        <v>14</v>
      </c>
      <c r="K30" s="89">
        <f t="shared" si="1"/>
        <v>3747.8523728125501</v>
      </c>
      <c r="L30" s="89"/>
      <c r="M30" s="6">
        <f>IF(J30="","",(K30/J30)/LOOKUP(RIGHT($D$2,3),定数!$A$6:$A$13,定数!$B$6:$B$13))</f>
        <v>2.6770374091518216</v>
      </c>
      <c r="N30" s="47">
        <v>2013</v>
      </c>
      <c r="O30" s="48">
        <v>43896</v>
      </c>
      <c r="P30" s="90">
        <v>93.228999999999999</v>
      </c>
      <c r="Q30" s="90"/>
      <c r="R30" s="91">
        <f>IF(P30="","",T30*M30*LOOKUP(RIGHT($D$2,3),定数!$A$6:$A$13,定数!$B$6:$B$13))</f>
        <v>2998.2818982499002</v>
      </c>
      <c r="S30" s="91"/>
      <c r="T30" s="92">
        <f t="shared" si="6"/>
        <v>11.199999999999477</v>
      </c>
      <c r="U30" s="92"/>
      <c r="V30" t="str">
        <f t="shared" si="9"/>
        <v/>
      </c>
      <c r="W30">
        <f t="shared" si="3"/>
        <v>0</v>
      </c>
      <c r="X30" s="38">
        <f t="shared" si="7"/>
        <v>124928.41242708502</v>
      </c>
      <c r="Y30" s="39">
        <f t="shared" si="8"/>
        <v>0</v>
      </c>
      <c r="Z30">
        <f t="shared" si="4"/>
        <v>2998.2818982499002</v>
      </c>
      <c r="AA30" t="str">
        <f t="shared" si="5"/>
        <v/>
      </c>
    </row>
    <row r="31" spans="2:27" x14ac:dyDescent="0.15">
      <c r="B31" s="56">
        <v>23</v>
      </c>
      <c r="C31" s="89">
        <f t="shared" si="0"/>
        <v>127926.69432533492</v>
      </c>
      <c r="D31" s="89"/>
      <c r="E31" s="47">
        <v>2013</v>
      </c>
      <c r="F31" s="48">
        <v>43903</v>
      </c>
      <c r="G31" s="47" t="s">
        <v>4</v>
      </c>
      <c r="H31" s="90">
        <v>95.716999999999999</v>
      </c>
      <c r="I31" s="90"/>
      <c r="J31" s="47">
        <v>29</v>
      </c>
      <c r="K31" s="89">
        <f t="shared" si="1"/>
        <v>3837.8008297600472</v>
      </c>
      <c r="L31" s="89"/>
      <c r="M31" s="6">
        <f>IF(J31="","",(K31/J31)/LOOKUP(RIGHT($D$2,3),定数!$A$6:$A$13,定数!$B$6:$B$13))</f>
        <v>1.3233795964689818</v>
      </c>
      <c r="N31" s="47">
        <v>2013</v>
      </c>
      <c r="O31" s="48">
        <v>43903</v>
      </c>
      <c r="P31" s="90">
        <v>96.132000000000005</v>
      </c>
      <c r="Q31" s="90"/>
      <c r="R31" s="91">
        <f>IF(P31="","",T31*M31*LOOKUP(RIGHT($D$2,3),定数!$A$6:$A$13,定数!$B$6:$B$13))</f>
        <v>5492.025325346357</v>
      </c>
      <c r="S31" s="91"/>
      <c r="T31" s="92">
        <f t="shared" si="6"/>
        <v>41.500000000000625</v>
      </c>
      <c r="U31" s="92"/>
      <c r="V31" t="str">
        <f t="shared" si="9"/>
        <v/>
      </c>
      <c r="W31">
        <f t="shared" si="3"/>
        <v>0</v>
      </c>
      <c r="X31" s="38">
        <f t="shared" si="7"/>
        <v>127926.69432533492</v>
      </c>
      <c r="Y31" s="39">
        <f t="shared" si="8"/>
        <v>0</v>
      </c>
      <c r="Z31">
        <f t="shared" si="4"/>
        <v>5492.025325346357</v>
      </c>
      <c r="AA31" t="str">
        <f t="shared" si="5"/>
        <v/>
      </c>
    </row>
    <row r="32" spans="2:27" x14ac:dyDescent="0.15">
      <c r="B32" s="56">
        <v>24</v>
      </c>
      <c r="C32" s="89">
        <f t="shared" si="0"/>
        <v>133418.71965068128</v>
      </c>
      <c r="D32" s="89"/>
      <c r="E32" s="47"/>
      <c r="F32" s="48"/>
      <c r="G32" s="47"/>
      <c r="H32" s="90"/>
      <c r="I32" s="90"/>
      <c r="J32" s="47"/>
      <c r="K32" s="89" t="str">
        <f t="shared" si="1"/>
        <v/>
      </c>
      <c r="L32" s="89"/>
      <c r="M32" s="6" t="str">
        <f>IF(J32="","",(K32/J32)/LOOKUP(RIGHT($D$2,3),定数!$A$6:$A$13,定数!$B$6:$B$13))</f>
        <v/>
      </c>
      <c r="N32" s="47"/>
      <c r="O32" s="48"/>
      <c r="P32" s="90"/>
      <c r="Q32" s="90"/>
      <c r="R32" s="91" t="str">
        <f>IF(P32="","",T32*M32*LOOKUP(RIGHT($D$2,3),定数!$A$6:$A$13,定数!$B$6:$B$13))</f>
        <v/>
      </c>
      <c r="S32" s="91"/>
      <c r="T32" s="92" t="str">
        <f t="shared" si="6"/>
        <v/>
      </c>
      <c r="U32" s="92"/>
      <c r="V32" t="str">
        <f t="shared" si="9"/>
        <v/>
      </c>
      <c r="W32" t="str">
        <f t="shared" si="3"/>
        <v/>
      </c>
      <c r="X32" s="38">
        <f t="shared" si="7"/>
        <v>133418.71965068128</v>
      </c>
      <c r="Y32" s="39">
        <f t="shared" si="8"/>
        <v>0</v>
      </c>
      <c r="Z32" t="str">
        <f t="shared" si="4"/>
        <v/>
      </c>
      <c r="AA32" t="str">
        <f t="shared" si="5"/>
        <v/>
      </c>
    </row>
    <row r="33" spans="2:27" x14ac:dyDescent="0.15">
      <c r="B33" s="56">
        <v>25</v>
      </c>
      <c r="C33" s="89" t="str">
        <f t="shared" si="0"/>
        <v/>
      </c>
      <c r="D33" s="89"/>
      <c r="E33" s="47"/>
      <c r="F33" s="48"/>
      <c r="G33" s="47"/>
      <c r="H33" s="90"/>
      <c r="I33" s="90"/>
      <c r="J33" s="47"/>
      <c r="K33" s="89" t="str">
        <f t="shared" si="1"/>
        <v/>
      </c>
      <c r="L33" s="89"/>
      <c r="M33" s="6" t="str">
        <f>IF(J33="","",(K33/J33)/LOOKUP(RIGHT($D$2,3),定数!$A$6:$A$13,定数!$B$6:$B$13))</f>
        <v/>
      </c>
      <c r="N33" s="47"/>
      <c r="O33" s="48"/>
      <c r="P33" s="90"/>
      <c r="Q33" s="90"/>
      <c r="R33" s="91" t="str">
        <f>IF(P33="","",T33*M33*LOOKUP(RIGHT($D$2,3),定数!$A$6:$A$13,定数!$B$6:$B$13))</f>
        <v/>
      </c>
      <c r="S33" s="91"/>
      <c r="T33" s="92" t="str">
        <f t="shared" si="6"/>
        <v/>
      </c>
      <c r="U33" s="92"/>
      <c r="V33" t="str">
        <f t="shared" si="9"/>
        <v/>
      </c>
      <c r="W33" t="str">
        <f t="shared" si="3"/>
        <v/>
      </c>
      <c r="X33" s="38" t="str">
        <f t="shared" si="7"/>
        <v/>
      </c>
      <c r="Y33" s="39" t="str">
        <f t="shared" si="8"/>
        <v/>
      </c>
      <c r="Z33" t="str">
        <f t="shared" si="4"/>
        <v/>
      </c>
      <c r="AA33" t="str">
        <f t="shared" si="5"/>
        <v/>
      </c>
    </row>
    <row r="34" spans="2:27" x14ac:dyDescent="0.15">
      <c r="B34" s="56">
        <v>26</v>
      </c>
      <c r="C34" s="89" t="str">
        <f t="shared" si="0"/>
        <v/>
      </c>
      <c r="D34" s="89"/>
      <c r="E34" s="47"/>
      <c r="F34" s="48"/>
      <c r="G34" s="47"/>
      <c r="H34" s="90"/>
      <c r="I34" s="90"/>
      <c r="J34" s="47"/>
      <c r="K34" s="89" t="str">
        <f t="shared" si="1"/>
        <v/>
      </c>
      <c r="L34" s="89"/>
      <c r="M34" s="6" t="str">
        <f>IF(J34="","",(K34/J34)/LOOKUP(RIGHT($D$2,3),定数!$A$6:$A$13,定数!$B$6:$B$13))</f>
        <v/>
      </c>
      <c r="N34" s="47"/>
      <c r="O34" s="48"/>
      <c r="P34" s="90"/>
      <c r="Q34" s="90"/>
      <c r="R34" s="91" t="str">
        <f>IF(P34="","",T34*M34*LOOKUP(RIGHT($D$2,3),定数!$A$6:$A$13,定数!$B$6:$B$13))</f>
        <v/>
      </c>
      <c r="S34" s="91"/>
      <c r="T34" s="92" t="str">
        <f t="shared" si="6"/>
        <v/>
      </c>
      <c r="U34" s="92"/>
      <c r="V34" t="str">
        <f t="shared" si="9"/>
        <v/>
      </c>
      <c r="W34" t="str">
        <f t="shared" si="3"/>
        <v/>
      </c>
      <c r="X34" s="38" t="str">
        <f t="shared" si="7"/>
        <v/>
      </c>
      <c r="Y34" s="39" t="str">
        <f t="shared" si="8"/>
        <v/>
      </c>
      <c r="Z34" t="str">
        <f t="shared" si="4"/>
        <v/>
      </c>
      <c r="AA34" t="str">
        <f t="shared" si="5"/>
        <v/>
      </c>
    </row>
    <row r="35" spans="2:27" x14ac:dyDescent="0.15">
      <c r="B35" s="56">
        <v>27</v>
      </c>
      <c r="C35" s="89" t="str">
        <f t="shared" si="0"/>
        <v/>
      </c>
      <c r="D35" s="89"/>
      <c r="E35" s="47"/>
      <c r="F35" s="48"/>
      <c r="G35" s="47"/>
      <c r="H35" s="90"/>
      <c r="I35" s="90"/>
      <c r="J35" s="47"/>
      <c r="K35" s="89" t="str">
        <f t="shared" si="1"/>
        <v/>
      </c>
      <c r="L35" s="89"/>
      <c r="M35" s="6" t="str">
        <f>IF(J35="","",(K35/J35)/LOOKUP(RIGHT($D$2,3),定数!$A$6:$A$13,定数!$B$6:$B$13))</f>
        <v/>
      </c>
      <c r="N35" s="47"/>
      <c r="O35" s="48"/>
      <c r="P35" s="90"/>
      <c r="Q35" s="90"/>
      <c r="R35" s="91" t="str">
        <f>IF(P35="","",T35*M35*LOOKUP(RIGHT($D$2,3),定数!$A$6:$A$13,定数!$B$6:$B$13))</f>
        <v/>
      </c>
      <c r="S35" s="91"/>
      <c r="T35" s="92" t="str">
        <f t="shared" si="6"/>
        <v/>
      </c>
      <c r="U35" s="92"/>
      <c r="V35" t="str">
        <f t="shared" si="9"/>
        <v/>
      </c>
      <c r="W35" t="str">
        <f t="shared" si="3"/>
        <v/>
      </c>
      <c r="X35" s="38" t="str">
        <f t="shared" si="7"/>
        <v/>
      </c>
      <c r="Y35" s="39" t="str">
        <f t="shared" si="8"/>
        <v/>
      </c>
      <c r="Z35" t="str">
        <f t="shared" si="4"/>
        <v/>
      </c>
      <c r="AA35" t="str">
        <f t="shared" si="5"/>
        <v/>
      </c>
    </row>
    <row r="36" spans="2:27" x14ac:dyDescent="0.15">
      <c r="B36" s="56">
        <v>28</v>
      </c>
      <c r="C36" s="89" t="str">
        <f t="shared" si="0"/>
        <v/>
      </c>
      <c r="D36" s="89"/>
      <c r="E36" s="47"/>
      <c r="F36" s="48"/>
      <c r="G36" s="47"/>
      <c r="H36" s="90"/>
      <c r="I36" s="90"/>
      <c r="J36" s="47"/>
      <c r="K36" s="89" t="str">
        <f t="shared" si="1"/>
        <v/>
      </c>
      <c r="L36" s="89"/>
      <c r="M36" s="6" t="str">
        <f>IF(J36="","",(K36/J36)/LOOKUP(RIGHT($D$2,3),定数!$A$6:$A$13,定数!$B$6:$B$13))</f>
        <v/>
      </c>
      <c r="N36" s="47"/>
      <c r="O36" s="48"/>
      <c r="P36" s="90"/>
      <c r="Q36" s="90"/>
      <c r="R36" s="91" t="str">
        <f>IF(P36="","",T36*M36*LOOKUP(RIGHT($D$2,3),定数!$A$6:$A$13,定数!$B$6:$B$13))</f>
        <v/>
      </c>
      <c r="S36" s="91"/>
      <c r="T36" s="92" t="str">
        <f t="shared" si="6"/>
        <v/>
      </c>
      <c r="U36" s="92"/>
      <c r="V36" t="str">
        <f t="shared" si="9"/>
        <v/>
      </c>
      <c r="W36" t="str">
        <f t="shared" si="3"/>
        <v/>
      </c>
      <c r="X36" s="38" t="str">
        <f t="shared" si="7"/>
        <v/>
      </c>
      <c r="Y36" s="39" t="str">
        <f t="shared" si="8"/>
        <v/>
      </c>
      <c r="Z36" t="str">
        <f t="shared" si="4"/>
        <v/>
      </c>
      <c r="AA36" t="str">
        <f t="shared" si="5"/>
        <v/>
      </c>
    </row>
    <row r="37" spans="2:27" x14ac:dyDescent="0.15">
      <c r="B37" s="56">
        <v>29</v>
      </c>
      <c r="C37" s="89" t="str">
        <f t="shared" si="0"/>
        <v/>
      </c>
      <c r="D37" s="89"/>
      <c r="E37" s="47"/>
      <c r="F37" s="48"/>
      <c r="G37" s="47"/>
      <c r="H37" s="90"/>
      <c r="I37" s="90"/>
      <c r="J37" s="47"/>
      <c r="K37" s="89" t="str">
        <f t="shared" si="1"/>
        <v/>
      </c>
      <c r="L37" s="89"/>
      <c r="M37" s="6" t="str">
        <f>IF(J37="","",(K37/J37)/LOOKUP(RIGHT($D$2,3),定数!$A$6:$A$13,定数!$B$6:$B$13))</f>
        <v/>
      </c>
      <c r="N37" s="47"/>
      <c r="O37" s="48"/>
      <c r="P37" s="90"/>
      <c r="Q37" s="90"/>
      <c r="R37" s="91" t="str">
        <f>IF(P37="","",T37*M37*LOOKUP(RIGHT($D$2,3),定数!$A$6:$A$13,定数!$B$6:$B$13))</f>
        <v/>
      </c>
      <c r="S37" s="91"/>
      <c r="T37" s="92" t="str">
        <f t="shared" si="6"/>
        <v/>
      </c>
      <c r="U37" s="92"/>
      <c r="V37" t="str">
        <f t="shared" si="9"/>
        <v/>
      </c>
      <c r="W37" t="str">
        <f t="shared" si="3"/>
        <v/>
      </c>
      <c r="X37" s="38" t="str">
        <f t="shared" si="7"/>
        <v/>
      </c>
      <c r="Y37" s="39" t="str">
        <f t="shared" si="8"/>
        <v/>
      </c>
      <c r="Z37" t="str">
        <f t="shared" si="4"/>
        <v/>
      </c>
      <c r="AA37" t="str">
        <f t="shared" si="5"/>
        <v/>
      </c>
    </row>
    <row r="38" spans="2:27" x14ac:dyDescent="0.15">
      <c r="B38" s="56">
        <v>30</v>
      </c>
      <c r="C38" s="89" t="str">
        <f t="shared" si="0"/>
        <v/>
      </c>
      <c r="D38" s="89"/>
      <c r="E38" s="47"/>
      <c r="F38" s="48"/>
      <c r="G38" s="47"/>
      <c r="H38" s="90"/>
      <c r="I38" s="90"/>
      <c r="J38" s="47"/>
      <c r="K38" s="89" t="str">
        <f t="shared" si="1"/>
        <v/>
      </c>
      <c r="L38" s="89"/>
      <c r="M38" s="6" t="str">
        <f>IF(J38="","",(K38/J38)/LOOKUP(RIGHT($D$2,3),定数!$A$6:$A$13,定数!$B$6:$B$13))</f>
        <v/>
      </c>
      <c r="N38" s="47"/>
      <c r="O38" s="48"/>
      <c r="P38" s="90"/>
      <c r="Q38" s="90"/>
      <c r="R38" s="91" t="str">
        <f>IF(P38="","",T38*M38*LOOKUP(RIGHT($D$2,3),定数!$A$6:$A$13,定数!$B$6:$B$13))</f>
        <v/>
      </c>
      <c r="S38" s="91"/>
      <c r="T38" s="92" t="str">
        <f t="shared" si="6"/>
        <v/>
      </c>
      <c r="U38" s="92"/>
      <c r="V38" t="str">
        <f t="shared" si="9"/>
        <v/>
      </c>
      <c r="W38" t="str">
        <f t="shared" si="3"/>
        <v/>
      </c>
      <c r="X38" s="38" t="str">
        <f t="shared" si="7"/>
        <v/>
      </c>
      <c r="Y38" s="39" t="str">
        <f t="shared" si="8"/>
        <v/>
      </c>
      <c r="Z38" t="str">
        <f t="shared" si="4"/>
        <v/>
      </c>
      <c r="AA38" t="str">
        <f t="shared" si="5"/>
        <v/>
      </c>
    </row>
    <row r="39" spans="2:27" x14ac:dyDescent="0.15">
      <c r="B39" s="56">
        <v>31</v>
      </c>
      <c r="C39" s="89" t="str">
        <f t="shared" si="0"/>
        <v/>
      </c>
      <c r="D39" s="89"/>
      <c r="E39" s="47"/>
      <c r="F39" s="48"/>
      <c r="G39" s="47"/>
      <c r="H39" s="90"/>
      <c r="I39" s="90"/>
      <c r="J39" s="47"/>
      <c r="K39" s="89" t="str">
        <f t="shared" si="1"/>
        <v/>
      </c>
      <c r="L39" s="89"/>
      <c r="M39" s="6" t="str">
        <f>IF(J39="","",(K39/J39)/LOOKUP(RIGHT($D$2,3),定数!$A$6:$A$13,定数!$B$6:$B$13))</f>
        <v/>
      </c>
      <c r="N39" s="47"/>
      <c r="O39" s="48"/>
      <c r="P39" s="90"/>
      <c r="Q39" s="90"/>
      <c r="R39" s="91" t="str">
        <f>IF(P39="","",T39*M39*LOOKUP(RIGHT($D$2,3),定数!$A$6:$A$13,定数!$B$6:$B$13))</f>
        <v/>
      </c>
      <c r="S39" s="91"/>
      <c r="T39" s="92" t="str">
        <f t="shared" si="6"/>
        <v/>
      </c>
      <c r="U39" s="92"/>
      <c r="V39" t="str">
        <f t="shared" si="9"/>
        <v/>
      </c>
      <c r="W39" t="str">
        <f t="shared" si="3"/>
        <v/>
      </c>
      <c r="X39" s="38" t="str">
        <f t="shared" si="7"/>
        <v/>
      </c>
      <c r="Y39" s="39" t="str">
        <f t="shared" si="8"/>
        <v/>
      </c>
      <c r="Z39" t="str">
        <f t="shared" si="4"/>
        <v/>
      </c>
      <c r="AA39" t="str">
        <f t="shared" si="5"/>
        <v/>
      </c>
    </row>
    <row r="40" spans="2:27" x14ac:dyDescent="0.15">
      <c r="B40" s="56">
        <v>32</v>
      </c>
      <c r="C40" s="89" t="str">
        <f t="shared" si="0"/>
        <v/>
      </c>
      <c r="D40" s="89"/>
      <c r="E40" s="47"/>
      <c r="F40" s="48"/>
      <c r="G40" s="47"/>
      <c r="H40" s="90"/>
      <c r="I40" s="90"/>
      <c r="J40" s="47"/>
      <c r="K40" s="89" t="str">
        <f t="shared" si="1"/>
        <v/>
      </c>
      <c r="L40" s="89"/>
      <c r="M40" s="6" t="str">
        <f>IF(J40="","",(K40/J40)/LOOKUP(RIGHT($D$2,3),定数!$A$6:$A$13,定数!$B$6:$B$13))</f>
        <v/>
      </c>
      <c r="N40" s="47"/>
      <c r="O40" s="48"/>
      <c r="P40" s="90"/>
      <c r="Q40" s="90"/>
      <c r="R40" s="91" t="str">
        <f>IF(P40="","",T40*M40*LOOKUP(RIGHT($D$2,3),定数!$A$6:$A$13,定数!$B$6:$B$13))</f>
        <v/>
      </c>
      <c r="S40" s="91"/>
      <c r="T40" s="92" t="str">
        <f t="shared" si="6"/>
        <v/>
      </c>
      <c r="U40" s="92"/>
      <c r="V40" t="str">
        <f t="shared" si="9"/>
        <v/>
      </c>
      <c r="W40" t="str">
        <f t="shared" si="3"/>
        <v/>
      </c>
      <c r="X40" s="38" t="str">
        <f t="shared" si="7"/>
        <v/>
      </c>
      <c r="Y40" s="39" t="str">
        <f t="shared" si="8"/>
        <v/>
      </c>
      <c r="Z40" t="str">
        <f t="shared" si="4"/>
        <v/>
      </c>
      <c r="AA40" t="str">
        <f t="shared" si="5"/>
        <v/>
      </c>
    </row>
    <row r="41" spans="2:27" x14ac:dyDescent="0.15">
      <c r="B41" s="56">
        <v>33</v>
      </c>
      <c r="C41" s="89" t="str">
        <f t="shared" si="0"/>
        <v/>
      </c>
      <c r="D41" s="89"/>
      <c r="E41" s="47"/>
      <c r="F41" s="48"/>
      <c r="G41" s="47"/>
      <c r="H41" s="90"/>
      <c r="I41" s="90"/>
      <c r="J41" s="47"/>
      <c r="K41" s="89" t="str">
        <f t="shared" si="1"/>
        <v/>
      </c>
      <c r="L41" s="89"/>
      <c r="M41" s="6" t="str">
        <f>IF(J41="","",(K41/J41)/LOOKUP(RIGHT($D$2,3),定数!$A$6:$A$13,定数!$B$6:$B$13))</f>
        <v/>
      </c>
      <c r="N41" s="47"/>
      <c r="O41" s="48"/>
      <c r="P41" s="90"/>
      <c r="Q41" s="90"/>
      <c r="R41" s="91" t="str">
        <f>IF(P41="","",T41*M41*LOOKUP(RIGHT($D$2,3),定数!$A$6:$A$13,定数!$B$6:$B$13))</f>
        <v/>
      </c>
      <c r="S41" s="91"/>
      <c r="T41" s="92" t="str">
        <f t="shared" si="6"/>
        <v/>
      </c>
      <c r="U41" s="92"/>
      <c r="V41" t="str">
        <f t="shared" si="9"/>
        <v/>
      </c>
      <c r="W41" t="str">
        <f t="shared" si="3"/>
        <v/>
      </c>
      <c r="X41" s="38" t="str">
        <f t="shared" si="7"/>
        <v/>
      </c>
      <c r="Y41" s="39" t="str">
        <f t="shared" si="8"/>
        <v/>
      </c>
      <c r="Z41" t="str">
        <f t="shared" si="4"/>
        <v/>
      </c>
      <c r="AA41" t="str">
        <f t="shared" si="5"/>
        <v/>
      </c>
    </row>
    <row r="42" spans="2:27" x14ac:dyDescent="0.15">
      <c r="B42" s="56">
        <v>34</v>
      </c>
      <c r="C42" s="89" t="str">
        <f t="shared" si="0"/>
        <v/>
      </c>
      <c r="D42" s="89"/>
      <c r="E42" s="47"/>
      <c r="F42" s="48"/>
      <c r="G42" s="47"/>
      <c r="H42" s="90"/>
      <c r="I42" s="90"/>
      <c r="J42" s="47"/>
      <c r="K42" s="89" t="str">
        <f t="shared" si="1"/>
        <v/>
      </c>
      <c r="L42" s="89"/>
      <c r="M42" s="6" t="str">
        <f>IF(J42="","",(K42/J42)/LOOKUP(RIGHT($D$2,3),定数!$A$6:$A$13,定数!$B$6:$B$13))</f>
        <v/>
      </c>
      <c r="N42" s="47"/>
      <c r="O42" s="48"/>
      <c r="P42" s="90"/>
      <c r="Q42" s="90"/>
      <c r="R42" s="91" t="str">
        <f>IF(P42="","",T42*M42*LOOKUP(RIGHT($D$2,3),定数!$A$6:$A$13,定数!$B$6:$B$13))</f>
        <v/>
      </c>
      <c r="S42" s="91"/>
      <c r="T42" s="92" t="str">
        <f t="shared" si="6"/>
        <v/>
      </c>
      <c r="U42" s="92"/>
      <c r="V42" t="str">
        <f t="shared" si="9"/>
        <v/>
      </c>
      <c r="W42" t="str">
        <f t="shared" si="3"/>
        <v/>
      </c>
      <c r="X42" s="38" t="str">
        <f t="shared" si="7"/>
        <v/>
      </c>
      <c r="Y42" s="39" t="str">
        <f t="shared" si="8"/>
        <v/>
      </c>
      <c r="Z42" t="str">
        <f t="shared" si="4"/>
        <v/>
      </c>
      <c r="AA42" t="str">
        <f t="shared" si="5"/>
        <v/>
      </c>
    </row>
    <row r="43" spans="2:27" x14ac:dyDescent="0.15">
      <c r="B43" s="56">
        <v>35</v>
      </c>
      <c r="C43" s="89" t="str">
        <f t="shared" si="0"/>
        <v/>
      </c>
      <c r="D43" s="89"/>
      <c r="E43" s="47"/>
      <c r="F43" s="48"/>
      <c r="G43" s="47"/>
      <c r="H43" s="90"/>
      <c r="I43" s="90"/>
      <c r="J43" s="47"/>
      <c r="K43" s="89" t="str">
        <f t="shared" si="1"/>
        <v/>
      </c>
      <c r="L43" s="89"/>
      <c r="M43" s="6" t="str">
        <f>IF(J43="","",(K43/J43)/LOOKUP(RIGHT($D$2,3),定数!$A$6:$A$13,定数!$B$6:$B$13))</f>
        <v/>
      </c>
      <c r="N43" s="47"/>
      <c r="O43" s="48"/>
      <c r="P43" s="90"/>
      <c r="Q43" s="90"/>
      <c r="R43" s="91" t="str">
        <f>IF(P43="","",T43*M43*LOOKUP(RIGHT($D$2,3),定数!$A$6:$A$13,定数!$B$6:$B$13))</f>
        <v/>
      </c>
      <c r="S43" s="91"/>
      <c r="T43" s="92" t="str">
        <f t="shared" si="6"/>
        <v/>
      </c>
      <c r="U43" s="92"/>
      <c r="V43" t="str">
        <f t="shared" si="9"/>
        <v/>
      </c>
      <c r="W43" t="str">
        <f t="shared" si="3"/>
        <v/>
      </c>
      <c r="X43" s="38" t="str">
        <f t="shared" si="7"/>
        <v/>
      </c>
      <c r="Y43" s="39" t="str">
        <f t="shared" si="8"/>
        <v/>
      </c>
      <c r="Z43" t="str">
        <f t="shared" si="4"/>
        <v/>
      </c>
      <c r="AA43" t="str">
        <f t="shared" si="5"/>
        <v/>
      </c>
    </row>
    <row r="44" spans="2:27" x14ac:dyDescent="0.15">
      <c r="B44" s="56">
        <v>36</v>
      </c>
      <c r="C44" s="89" t="str">
        <f t="shared" si="0"/>
        <v/>
      </c>
      <c r="D44" s="89"/>
      <c r="E44" s="47"/>
      <c r="F44" s="48"/>
      <c r="G44" s="47"/>
      <c r="H44" s="90"/>
      <c r="I44" s="90"/>
      <c r="J44" s="47"/>
      <c r="K44" s="89" t="str">
        <f t="shared" si="1"/>
        <v/>
      </c>
      <c r="L44" s="89"/>
      <c r="M44" s="6" t="str">
        <f>IF(J44="","",(K44/J44)/LOOKUP(RIGHT($D$2,3),定数!$A$6:$A$13,定数!$B$6:$B$13))</f>
        <v/>
      </c>
      <c r="N44" s="47"/>
      <c r="O44" s="48"/>
      <c r="P44" s="90"/>
      <c r="Q44" s="90"/>
      <c r="R44" s="91" t="str">
        <f>IF(P44="","",T44*M44*LOOKUP(RIGHT($D$2,3),定数!$A$6:$A$13,定数!$B$6:$B$13))</f>
        <v/>
      </c>
      <c r="S44" s="91"/>
      <c r="T44" s="92" t="str">
        <f t="shared" si="6"/>
        <v/>
      </c>
      <c r="U44" s="92"/>
      <c r="V44" t="str">
        <f t="shared" si="9"/>
        <v/>
      </c>
      <c r="W44" t="str">
        <f t="shared" si="3"/>
        <v/>
      </c>
      <c r="X44" s="38" t="str">
        <f t="shared" si="7"/>
        <v/>
      </c>
      <c r="Y44" s="39" t="str">
        <f t="shared" si="8"/>
        <v/>
      </c>
      <c r="Z44" t="str">
        <f t="shared" si="4"/>
        <v/>
      </c>
      <c r="AA44" t="str">
        <f t="shared" si="5"/>
        <v/>
      </c>
    </row>
    <row r="45" spans="2:27" x14ac:dyDescent="0.15">
      <c r="B45" s="56">
        <v>37</v>
      </c>
      <c r="C45" s="89" t="str">
        <f t="shared" si="0"/>
        <v/>
      </c>
      <c r="D45" s="89"/>
      <c r="E45" s="47"/>
      <c r="F45" s="48"/>
      <c r="G45" s="47"/>
      <c r="H45" s="90"/>
      <c r="I45" s="90"/>
      <c r="J45" s="47"/>
      <c r="K45" s="89" t="str">
        <f t="shared" si="1"/>
        <v/>
      </c>
      <c r="L45" s="89"/>
      <c r="M45" s="6" t="str">
        <f>IF(J45="","",(K45/J45)/LOOKUP(RIGHT($D$2,3),定数!$A$6:$A$13,定数!$B$6:$B$13))</f>
        <v/>
      </c>
      <c r="N45" s="47"/>
      <c r="O45" s="48"/>
      <c r="P45" s="90"/>
      <c r="Q45" s="90"/>
      <c r="R45" s="91" t="str">
        <f>IF(P45="","",T45*M45*LOOKUP(RIGHT($D$2,3),定数!$A$6:$A$13,定数!$B$6:$B$13))</f>
        <v/>
      </c>
      <c r="S45" s="91"/>
      <c r="T45" s="92" t="str">
        <f t="shared" si="6"/>
        <v/>
      </c>
      <c r="U45" s="92"/>
      <c r="V45" t="str">
        <f t="shared" si="9"/>
        <v/>
      </c>
      <c r="W45" t="str">
        <f t="shared" si="3"/>
        <v/>
      </c>
      <c r="X45" s="38" t="str">
        <f t="shared" si="7"/>
        <v/>
      </c>
      <c r="Y45" s="39" t="str">
        <f t="shared" si="8"/>
        <v/>
      </c>
      <c r="Z45" t="str">
        <f t="shared" si="4"/>
        <v/>
      </c>
      <c r="AA45" t="str">
        <f t="shared" si="5"/>
        <v/>
      </c>
    </row>
    <row r="46" spans="2:27" x14ac:dyDescent="0.15">
      <c r="B46" s="56">
        <v>38</v>
      </c>
      <c r="C46" s="89" t="str">
        <f t="shared" si="0"/>
        <v/>
      </c>
      <c r="D46" s="89"/>
      <c r="E46" s="47"/>
      <c r="F46" s="48"/>
      <c r="G46" s="47"/>
      <c r="H46" s="90"/>
      <c r="I46" s="90"/>
      <c r="J46" s="47"/>
      <c r="K46" s="89" t="str">
        <f t="shared" si="1"/>
        <v/>
      </c>
      <c r="L46" s="89"/>
      <c r="M46" s="6" t="str">
        <f>IF(J46="","",(K46/J46)/LOOKUP(RIGHT($D$2,3),定数!$A$6:$A$13,定数!$B$6:$B$13))</f>
        <v/>
      </c>
      <c r="N46" s="47"/>
      <c r="O46" s="48"/>
      <c r="P46" s="90"/>
      <c r="Q46" s="90"/>
      <c r="R46" s="91" t="str">
        <f>IF(P46="","",T46*M46*LOOKUP(RIGHT($D$2,3),定数!$A$6:$A$13,定数!$B$6:$B$13))</f>
        <v/>
      </c>
      <c r="S46" s="91"/>
      <c r="T46" s="92" t="str">
        <f t="shared" si="6"/>
        <v/>
      </c>
      <c r="U46" s="92"/>
      <c r="V46" t="str">
        <f t="shared" si="9"/>
        <v/>
      </c>
      <c r="W46" t="str">
        <f t="shared" si="3"/>
        <v/>
      </c>
      <c r="X46" s="38" t="str">
        <f t="shared" si="7"/>
        <v/>
      </c>
      <c r="Y46" s="39" t="str">
        <f t="shared" si="8"/>
        <v/>
      </c>
      <c r="Z46" t="str">
        <f t="shared" si="4"/>
        <v/>
      </c>
      <c r="AA46" t="str">
        <f t="shared" si="5"/>
        <v/>
      </c>
    </row>
    <row r="47" spans="2:27" x14ac:dyDescent="0.15">
      <c r="B47" s="56">
        <v>39</v>
      </c>
      <c r="C47" s="89" t="str">
        <f t="shared" si="0"/>
        <v/>
      </c>
      <c r="D47" s="89"/>
      <c r="E47" s="47"/>
      <c r="F47" s="48"/>
      <c r="G47" s="47"/>
      <c r="H47" s="90"/>
      <c r="I47" s="90"/>
      <c r="J47" s="47"/>
      <c r="K47" s="89" t="str">
        <f t="shared" si="1"/>
        <v/>
      </c>
      <c r="L47" s="89"/>
      <c r="M47" s="6" t="str">
        <f>IF(J47="","",(K47/J47)/LOOKUP(RIGHT($D$2,3),定数!$A$6:$A$13,定数!$B$6:$B$13))</f>
        <v/>
      </c>
      <c r="N47" s="47"/>
      <c r="O47" s="48"/>
      <c r="P47" s="90"/>
      <c r="Q47" s="90"/>
      <c r="R47" s="91" t="str">
        <f>IF(P47="","",T47*M47*LOOKUP(RIGHT($D$2,3),定数!$A$6:$A$13,定数!$B$6:$B$13))</f>
        <v/>
      </c>
      <c r="S47" s="91"/>
      <c r="T47" s="92" t="str">
        <f t="shared" si="6"/>
        <v/>
      </c>
      <c r="U47" s="92"/>
      <c r="V47" t="str">
        <f t="shared" si="9"/>
        <v/>
      </c>
      <c r="W47" t="str">
        <f t="shared" si="3"/>
        <v/>
      </c>
      <c r="X47" s="38" t="str">
        <f t="shared" si="7"/>
        <v/>
      </c>
      <c r="Y47" s="39" t="str">
        <f t="shared" si="8"/>
        <v/>
      </c>
      <c r="Z47" t="str">
        <f t="shared" si="4"/>
        <v/>
      </c>
      <c r="AA47" t="str">
        <f t="shared" si="5"/>
        <v/>
      </c>
    </row>
    <row r="48" spans="2:27" x14ac:dyDescent="0.15">
      <c r="B48" s="56">
        <v>40</v>
      </c>
      <c r="C48" s="89" t="str">
        <f t="shared" si="0"/>
        <v/>
      </c>
      <c r="D48" s="89"/>
      <c r="E48" s="47"/>
      <c r="F48" s="48"/>
      <c r="G48" s="47"/>
      <c r="H48" s="90"/>
      <c r="I48" s="90"/>
      <c r="J48" s="47"/>
      <c r="K48" s="89" t="str">
        <f t="shared" si="1"/>
        <v/>
      </c>
      <c r="L48" s="89"/>
      <c r="M48" s="6" t="str">
        <f>IF(J48="","",(K48/J48)/LOOKUP(RIGHT($D$2,3),定数!$A$6:$A$13,定数!$B$6:$B$13))</f>
        <v/>
      </c>
      <c r="N48" s="47"/>
      <c r="O48" s="48"/>
      <c r="P48" s="90"/>
      <c r="Q48" s="90"/>
      <c r="R48" s="91" t="str">
        <f>IF(P48="","",T48*M48*LOOKUP(RIGHT($D$2,3),定数!$A$6:$A$13,定数!$B$6:$B$13))</f>
        <v/>
      </c>
      <c r="S48" s="91"/>
      <c r="T48" s="92" t="str">
        <f t="shared" si="6"/>
        <v/>
      </c>
      <c r="U48" s="92"/>
      <c r="V48" t="str">
        <f t="shared" si="9"/>
        <v/>
      </c>
      <c r="W48" t="str">
        <f t="shared" si="3"/>
        <v/>
      </c>
      <c r="X48" s="38" t="str">
        <f t="shared" si="7"/>
        <v/>
      </c>
      <c r="Y48" s="39" t="str">
        <f t="shared" si="8"/>
        <v/>
      </c>
      <c r="Z48" t="str">
        <f t="shared" si="4"/>
        <v/>
      </c>
      <c r="AA48" t="str">
        <f t="shared" si="5"/>
        <v/>
      </c>
    </row>
    <row r="49" spans="2:27" x14ac:dyDescent="0.15">
      <c r="B49" s="56">
        <v>41</v>
      </c>
      <c r="C49" s="89" t="str">
        <f t="shared" si="0"/>
        <v/>
      </c>
      <c r="D49" s="89"/>
      <c r="E49" s="47"/>
      <c r="F49" s="48"/>
      <c r="G49" s="47"/>
      <c r="H49" s="90"/>
      <c r="I49" s="90"/>
      <c r="J49" s="47"/>
      <c r="K49" s="89" t="str">
        <f t="shared" si="1"/>
        <v/>
      </c>
      <c r="L49" s="89"/>
      <c r="M49" s="6" t="str">
        <f>IF(J49="","",(K49/J49)/LOOKUP(RIGHT($D$2,3),定数!$A$6:$A$13,定数!$B$6:$B$13))</f>
        <v/>
      </c>
      <c r="N49" s="47"/>
      <c r="O49" s="48"/>
      <c r="P49" s="90"/>
      <c r="Q49" s="90"/>
      <c r="R49" s="91" t="str">
        <f>IF(P49="","",T49*M49*LOOKUP(RIGHT($D$2,3),定数!$A$6:$A$13,定数!$B$6:$B$13))</f>
        <v/>
      </c>
      <c r="S49" s="91"/>
      <c r="T49" s="92" t="str">
        <f t="shared" si="6"/>
        <v/>
      </c>
      <c r="U49" s="92"/>
      <c r="V49" t="str">
        <f t="shared" si="9"/>
        <v/>
      </c>
      <c r="W49" t="str">
        <f t="shared" si="3"/>
        <v/>
      </c>
      <c r="X49" s="38" t="str">
        <f t="shared" si="7"/>
        <v/>
      </c>
      <c r="Y49" s="39" t="str">
        <f t="shared" si="8"/>
        <v/>
      </c>
      <c r="Z49" t="str">
        <f t="shared" si="4"/>
        <v/>
      </c>
      <c r="AA49" t="str">
        <f t="shared" si="5"/>
        <v/>
      </c>
    </row>
    <row r="50" spans="2:27" x14ac:dyDescent="0.15">
      <c r="B50" s="56">
        <v>42</v>
      </c>
      <c r="C50" s="89" t="str">
        <f t="shared" si="0"/>
        <v/>
      </c>
      <c r="D50" s="89"/>
      <c r="E50" s="47"/>
      <c r="F50" s="48"/>
      <c r="G50" s="47"/>
      <c r="H50" s="90"/>
      <c r="I50" s="90"/>
      <c r="J50" s="47"/>
      <c r="K50" s="89" t="str">
        <f t="shared" si="1"/>
        <v/>
      </c>
      <c r="L50" s="89"/>
      <c r="M50" s="6" t="str">
        <f>IF(J50="","",(K50/J50)/LOOKUP(RIGHT($D$2,3),定数!$A$6:$A$13,定数!$B$6:$B$13))</f>
        <v/>
      </c>
      <c r="N50" s="47"/>
      <c r="O50" s="48"/>
      <c r="P50" s="90"/>
      <c r="Q50" s="90"/>
      <c r="R50" s="91" t="str">
        <f>IF(P50="","",T50*M50*LOOKUP(RIGHT($D$2,3),定数!$A$6:$A$13,定数!$B$6:$B$13))</f>
        <v/>
      </c>
      <c r="S50" s="91"/>
      <c r="T50" s="92" t="str">
        <f t="shared" si="6"/>
        <v/>
      </c>
      <c r="U50" s="92"/>
      <c r="V50" t="str">
        <f t="shared" si="9"/>
        <v/>
      </c>
      <c r="W50" t="str">
        <f t="shared" si="3"/>
        <v/>
      </c>
      <c r="X50" s="38" t="str">
        <f t="shared" si="7"/>
        <v/>
      </c>
      <c r="Y50" s="39" t="str">
        <f t="shared" si="8"/>
        <v/>
      </c>
      <c r="Z50" t="str">
        <f t="shared" si="4"/>
        <v/>
      </c>
      <c r="AA50" t="str">
        <f t="shared" si="5"/>
        <v/>
      </c>
    </row>
    <row r="51" spans="2:27" x14ac:dyDescent="0.15">
      <c r="B51" s="56">
        <v>43</v>
      </c>
      <c r="C51" s="89" t="str">
        <f t="shared" si="0"/>
        <v/>
      </c>
      <c r="D51" s="89"/>
      <c r="E51" s="47"/>
      <c r="F51" s="48"/>
      <c r="G51" s="47"/>
      <c r="H51" s="90"/>
      <c r="I51" s="90"/>
      <c r="J51" s="47"/>
      <c r="K51" s="89" t="str">
        <f t="shared" si="1"/>
        <v/>
      </c>
      <c r="L51" s="89"/>
      <c r="M51" s="6" t="str">
        <f>IF(J51="","",(K51/J51)/LOOKUP(RIGHT($D$2,3),定数!$A$6:$A$13,定数!$B$6:$B$13))</f>
        <v/>
      </c>
      <c r="N51" s="47"/>
      <c r="O51" s="48"/>
      <c r="P51" s="90"/>
      <c r="Q51" s="90"/>
      <c r="R51" s="91" t="str">
        <f>IF(P51="","",T51*M51*LOOKUP(RIGHT($D$2,3),定数!$A$6:$A$13,定数!$B$6:$B$13))</f>
        <v/>
      </c>
      <c r="S51" s="91"/>
      <c r="T51" s="92" t="str">
        <f t="shared" si="6"/>
        <v/>
      </c>
      <c r="U51" s="92"/>
      <c r="V51" t="str">
        <f t="shared" si="9"/>
        <v/>
      </c>
      <c r="W51" t="str">
        <f t="shared" si="3"/>
        <v/>
      </c>
      <c r="X51" s="38" t="str">
        <f t="shared" si="7"/>
        <v/>
      </c>
      <c r="Y51" s="39" t="str">
        <f t="shared" si="8"/>
        <v/>
      </c>
      <c r="Z51" t="str">
        <f t="shared" si="4"/>
        <v/>
      </c>
      <c r="AA51" t="str">
        <f t="shared" si="5"/>
        <v/>
      </c>
    </row>
    <row r="52" spans="2:27" x14ac:dyDescent="0.15">
      <c r="B52" s="56">
        <v>44</v>
      </c>
      <c r="C52" s="89" t="str">
        <f t="shared" si="0"/>
        <v/>
      </c>
      <c r="D52" s="89"/>
      <c r="E52" s="47"/>
      <c r="F52" s="48"/>
      <c r="G52" s="47"/>
      <c r="H52" s="90"/>
      <c r="I52" s="90"/>
      <c r="J52" s="47"/>
      <c r="K52" s="89" t="str">
        <f t="shared" si="1"/>
        <v/>
      </c>
      <c r="L52" s="89"/>
      <c r="M52" s="6" t="str">
        <f>IF(J52="","",(K52/J52)/LOOKUP(RIGHT($D$2,3),定数!$A$6:$A$13,定数!$B$6:$B$13))</f>
        <v/>
      </c>
      <c r="N52" s="47"/>
      <c r="O52" s="48"/>
      <c r="P52" s="90"/>
      <c r="Q52" s="90"/>
      <c r="R52" s="91" t="str">
        <f>IF(P52="","",T52*M52*LOOKUP(RIGHT($D$2,3),定数!$A$6:$A$13,定数!$B$6:$B$13))</f>
        <v/>
      </c>
      <c r="S52" s="91"/>
      <c r="T52" s="92" t="str">
        <f t="shared" si="6"/>
        <v/>
      </c>
      <c r="U52" s="92"/>
      <c r="V52" t="str">
        <f t="shared" si="9"/>
        <v/>
      </c>
      <c r="W52" t="str">
        <f t="shared" si="3"/>
        <v/>
      </c>
      <c r="X52" s="38" t="str">
        <f t="shared" si="7"/>
        <v/>
      </c>
      <c r="Y52" s="39" t="str">
        <f t="shared" si="8"/>
        <v/>
      </c>
      <c r="Z52" t="str">
        <f t="shared" si="4"/>
        <v/>
      </c>
      <c r="AA52" t="str">
        <f t="shared" si="5"/>
        <v/>
      </c>
    </row>
    <row r="53" spans="2:27" x14ac:dyDescent="0.15">
      <c r="B53" s="56">
        <v>45</v>
      </c>
      <c r="C53" s="89" t="str">
        <f t="shared" si="0"/>
        <v/>
      </c>
      <c r="D53" s="89"/>
      <c r="E53" s="47"/>
      <c r="F53" s="48"/>
      <c r="G53" s="47"/>
      <c r="H53" s="90"/>
      <c r="I53" s="90"/>
      <c r="J53" s="47"/>
      <c r="K53" s="89" t="str">
        <f t="shared" si="1"/>
        <v/>
      </c>
      <c r="L53" s="89"/>
      <c r="M53" s="6" t="str">
        <f>IF(J53="","",(K53/J53)/LOOKUP(RIGHT($D$2,3),定数!$A$6:$A$13,定数!$B$6:$B$13))</f>
        <v/>
      </c>
      <c r="N53" s="47"/>
      <c r="O53" s="48"/>
      <c r="P53" s="90"/>
      <c r="Q53" s="90"/>
      <c r="R53" s="91" t="str">
        <f>IF(P53="","",T53*M53*LOOKUP(RIGHT($D$2,3),定数!$A$6:$A$13,定数!$B$6:$B$13))</f>
        <v/>
      </c>
      <c r="S53" s="91"/>
      <c r="T53" s="92" t="str">
        <f t="shared" si="6"/>
        <v/>
      </c>
      <c r="U53" s="92"/>
      <c r="V53" t="str">
        <f t="shared" si="9"/>
        <v/>
      </c>
      <c r="W53" t="str">
        <f t="shared" si="3"/>
        <v/>
      </c>
      <c r="X53" s="38" t="str">
        <f t="shared" si="7"/>
        <v/>
      </c>
      <c r="Y53" s="39" t="str">
        <f t="shared" si="8"/>
        <v/>
      </c>
      <c r="Z53" t="str">
        <f t="shared" si="4"/>
        <v/>
      </c>
      <c r="AA53" t="str">
        <f t="shared" si="5"/>
        <v/>
      </c>
    </row>
    <row r="54" spans="2:27" x14ac:dyDescent="0.15">
      <c r="B54" s="56">
        <v>46</v>
      </c>
      <c r="C54" s="89" t="str">
        <f t="shared" si="0"/>
        <v/>
      </c>
      <c r="D54" s="89"/>
      <c r="E54" s="47"/>
      <c r="F54" s="48"/>
      <c r="G54" s="47"/>
      <c r="H54" s="90"/>
      <c r="I54" s="90"/>
      <c r="J54" s="47"/>
      <c r="K54" s="89" t="str">
        <f t="shared" si="1"/>
        <v/>
      </c>
      <c r="L54" s="89"/>
      <c r="M54" s="6" t="str">
        <f>IF(J54="","",(K54/J54)/LOOKUP(RIGHT($D$2,3),定数!$A$6:$A$13,定数!$B$6:$B$13))</f>
        <v/>
      </c>
      <c r="N54" s="47"/>
      <c r="O54" s="48"/>
      <c r="P54" s="90"/>
      <c r="Q54" s="90"/>
      <c r="R54" s="91" t="str">
        <f>IF(P54="","",T54*M54*LOOKUP(RIGHT($D$2,3),定数!$A$6:$A$13,定数!$B$6:$B$13))</f>
        <v/>
      </c>
      <c r="S54" s="91"/>
      <c r="T54" s="92" t="str">
        <f t="shared" si="6"/>
        <v/>
      </c>
      <c r="U54" s="92"/>
      <c r="V54" t="str">
        <f t="shared" si="9"/>
        <v/>
      </c>
      <c r="W54" t="str">
        <f t="shared" si="3"/>
        <v/>
      </c>
      <c r="X54" s="38" t="str">
        <f t="shared" si="7"/>
        <v/>
      </c>
      <c r="Y54" s="39" t="str">
        <f t="shared" si="8"/>
        <v/>
      </c>
      <c r="Z54" t="str">
        <f t="shared" si="4"/>
        <v/>
      </c>
      <c r="AA54" t="str">
        <f t="shared" si="5"/>
        <v/>
      </c>
    </row>
    <row r="55" spans="2:27" x14ac:dyDescent="0.15">
      <c r="B55" s="56">
        <v>47</v>
      </c>
      <c r="C55" s="89" t="str">
        <f t="shared" si="0"/>
        <v/>
      </c>
      <c r="D55" s="89"/>
      <c r="E55" s="47"/>
      <c r="F55" s="48"/>
      <c r="G55" s="47"/>
      <c r="H55" s="90"/>
      <c r="I55" s="90"/>
      <c r="J55" s="47"/>
      <c r="K55" s="89" t="str">
        <f t="shared" si="1"/>
        <v/>
      </c>
      <c r="L55" s="89"/>
      <c r="M55" s="6" t="str">
        <f>IF(J55="","",(K55/J55)/LOOKUP(RIGHT($D$2,3),定数!$A$6:$A$13,定数!$B$6:$B$13))</f>
        <v/>
      </c>
      <c r="N55" s="47"/>
      <c r="O55" s="48"/>
      <c r="P55" s="90"/>
      <c r="Q55" s="90"/>
      <c r="R55" s="91" t="str">
        <f>IF(P55="","",T55*M55*LOOKUP(RIGHT($D$2,3),定数!$A$6:$A$13,定数!$B$6:$B$13))</f>
        <v/>
      </c>
      <c r="S55" s="91"/>
      <c r="T55" s="92" t="str">
        <f t="shared" si="6"/>
        <v/>
      </c>
      <c r="U55" s="92"/>
      <c r="V55" t="str">
        <f t="shared" si="9"/>
        <v/>
      </c>
      <c r="W55" t="str">
        <f t="shared" si="3"/>
        <v/>
      </c>
      <c r="X55" s="38" t="str">
        <f t="shared" si="7"/>
        <v/>
      </c>
      <c r="Y55" s="39" t="str">
        <f t="shared" si="8"/>
        <v/>
      </c>
      <c r="Z55" t="str">
        <f t="shared" si="4"/>
        <v/>
      </c>
      <c r="AA55" t="str">
        <f t="shared" si="5"/>
        <v/>
      </c>
    </row>
    <row r="56" spans="2:27" x14ac:dyDescent="0.15">
      <c r="B56" s="56">
        <v>48</v>
      </c>
      <c r="C56" s="89" t="str">
        <f t="shared" si="0"/>
        <v/>
      </c>
      <c r="D56" s="89"/>
      <c r="E56" s="47"/>
      <c r="F56" s="48"/>
      <c r="G56" s="47"/>
      <c r="H56" s="90"/>
      <c r="I56" s="90"/>
      <c r="J56" s="47"/>
      <c r="K56" s="89" t="str">
        <f t="shared" si="1"/>
        <v/>
      </c>
      <c r="L56" s="89"/>
      <c r="M56" s="6" t="str">
        <f>IF(J56="","",(K56/J56)/LOOKUP(RIGHT($D$2,3),定数!$A$6:$A$13,定数!$B$6:$B$13))</f>
        <v/>
      </c>
      <c r="N56" s="47"/>
      <c r="O56" s="48"/>
      <c r="P56" s="90"/>
      <c r="Q56" s="90"/>
      <c r="R56" s="91" t="str">
        <f>IF(P56="","",T56*M56*LOOKUP(RIGHT($D$2,3),定数!$A$6:$A$13,定数!$B$6:$B$13))</f>
        <v/>
      </c>
      <c r="S56" s="91"/>
      <c r="T56" s="92" t="str">
        <f t="shared" si="6"/>
        <v/>
      </c>
      <c r="U56" s="92"/>
      <c r="V56" t="str">
        <f t="shared" si="9"/>
        <v/>
      </c>
      <c r="W56" t="str">
        <f t="shared" si="3"/>
        <v/>
      </c>
      <c r="X56" s="38" t="str">
        <f t="shared" si="7"/>
        <v/>
      </c>
      <c r="Y56" s="39" t="str">
        <f t="shared" si="8"/>
        <v/>
      </c>
      <c r="Z56" t="str">
        <f t="shared" si="4"/>
        <v/>
      </c>
      <c r="AA56" t="str">
        <f t="shared" si="5"/>
        <v/>
      </c>
    </row>
    <row r="57" spans="2:27" x14ac:dyDescent="0.15">
      <c r="B57" s="56">
        <v>49</v>
      </c>
      <c r="C57" s="89" t="str">
        <f t="shared" si="0"/>
        <v/>
      </c>
      <c r="D57" s="89"/>
      <c r="E57" s="47"/>
      <c r="F57" s="48"/>
      <c r="G57" s="47"/>
      <c r="H57" s="90"/>
      <c r="I57" s="90"/>
      <c r="J57" s="47"/>
      <c r="K57" s="89" t="str">
        <f t="shared" si="1"/>
        <v/>
      </c>
      <c r="L57" s="89"/>
      <c r="M57" s="6" t="str">
        <f>IF(J57="","",(K57/J57)/LOOKUP(RIGHT($D$2,3),定数!$A$6:$A$13,定数!$B$6:$B$13))</f>
        <v/>
      </c>
      <c r="N57" s="47"/>
      <c r="O57" s="48"/>
      <c r="P57" s="90"/>
      <c r="Q57" s="90"/>
      <c r="R57" s="91" t="str">
        <f>IF(P57="","",T57*M57*LOOKUP(RIGHT($D$2,3),定数!$A$6:$A$13,定数!$B$6:$B$13))</f>
        <v/>
      </c>
      <c r="S57" s="91"/>
      <c r="T57" s="92" t="str">
        <f t="shared" si="6"/>
        <v/>
      </c>
      <c r="U57" s="92"/>
      <c r="V57" t="str">
        <f t="shared" si="9"/>
        <v/>
      </c>
      <c r="W57" t="str">
        <f t="shared" si="3"/>
        <v/>
      </c>
      <c r="X57" s="38" t="str">
        <f t="shared" si="7"/>
        <v/>
      </c>
      <c r="Y57" s="39" t="str">
        <f t="shared" si="8"/>
        <v/>
      </c>
      <c r="Z57" t="str">
        <f t="shared" si="4"/>
        <v/>
      </c>
      <c r="AA57" t="str">
        <f t="shared" si="5"/>
        <v/>
      </c>
    </row>
    <row r="58" spans="2:27" x14ac:dyDescent="0.15">
      <c r="B58" s="56">
        <v>50</v>
      </c>
      <c r="C58" s="89" t="str">
        <f t="shared" si="0"/>
        <v/>
      </c>
      <c r="D58" s="89"/>
      <c r="E58" s="47"/>
      <c r="F58" s="48"/>
      <c r="G58" s="47"/>
      <c r="H58" s="90"/>
      <c r="I58" s="90"/>
      <c r="J58" s="47"/>
      <c r="K58" s="89" t="str">
        <f t="shared" si="1"/>
        <v/>
      </c>
      <c r="L58" s="89"/>
      <c r="M58" s="6" t="str">
        <f>IF(J58="","",(K58/J58)/LOOKUP(RIGHT($D$2,3),定数!$A$6:$A$13,定数!$B$6:$B$13))</f>
        <v/>
      </c>
      <c r="N58" s="47"/>
      <c r="O58" s="48"/>
      <c r="P58" s="90"/>
      <c r="Q58" s="90"/>
      <c r="R58" s="91" t="str">
        <f>IF(P58="","",T58*M58*LOOKUP(RIGHT($D$2,3),定数!$A$6:$A$13,定数!$B$6:$B$13))</f>
        <v/>
      </c>
      <c r="S58" s="91"/>
      <c r="T58" s="92" t="str">
        <f t="shared" si="6"/>
        <v/>
      </c>
      <c r="U58" s="92"/>
      <c r="V58" t="str">
        <f t="shared" si="9"/>
        <v/>
      </c>
      <c r="W58" t="str">
        <f t="shared" si="3"/>
        <v/>
      </c>
      <c r="X58" s="38" t="str">
        <f t="shared" si="7"/>
        <v/>
      </c>
      <c r="Y58" s="39" t="str">
        <f t="shared" si="8"/>
        <v/>
      </c>
      <c r="Z58" t="str">
        <f t="shared" si="4"/>
        <v/>
      </c>
      <c r="AA58" t="str">
        <f t="shared" si="5"/>
        <v/>
      </c>
    </row>
    <row r="59" spans="2:27" x14ac:dyDescent="0.15">
      <c r="B59" s="56">
        <v>51</v>
      </c>
      <c r="C59" s="89" t="str">
        <f t="shared" si="0"/>
        <v/>
      </c>
      <c r="D59" s="89"/>
      <c r="E59" s="47"/>
      <c r="F59" s="48"/>
      <c r="G59" s="47"/>
      <c r="H59" s="90"/>
      <c r="I59" s="90"/>
      <c r="J59" s="47"/>
      <c r="K59" s="89" t="str">
        <f t="shared" si="1"/>
        <v/>
      </c>
      <c r="L59" s="89"/>
      <c r="M59" s="6" t="str">
        <f>IF(J59="","",(K59/J59)/LOOKUP(RIGHT($D$2,3),定数!$A$6:$A$13,定数!$B$6:$B$13))</f>
        <v/>
      </c>
      <c r="N59" s="47"/>
      <c r="O59" s="48"/>
      <c r="P59" s="90"/>
      <c r="Q59" s="90"/>
      <c r="R59" s="91" t="str">
        <f>IF(P59="","",T59*M59*LOOKUP(RIGHT($D$2,3),定数!$A$6:$A$13,定数!$B$6:$B$13))</f>
        <v/>
      </c>
      <c r="S59" s="91"/>
      <c r="T59" s="92" t="str">
        <f t="shared" si="6"/>
        <v/>
      </c>
      <c r="U59" s="92"/>
      <c r="V59" t="str">
        <f t="shared" si="9"/>
        <v/>
      </c>
      <c r="W59" t="str">
        <f t="shared" si="3"/>
        <v/>
      </c>
      <c r="X59" s="38" t="str">
        <f t="shared" si="7"/>
        <v/>
      </c>
      <c r="Y59" s="39" t="str">
        <f t="shared" si="8"/>
        <v/>
      </c>
      <c r="Z59" t="str">
        <f t="shared" si="4"/>
        <v/>
      </c>
      <c r="AA59" t="str">
        <f t="shared" si="5"/>
        <v/>
      </c>
    </row>
    <row r="60" spans="2:27" x14ac:dyDescent="0.15">
      <c r="B60" s="56">
        <v>52</v>
      </c>
      <c r="C60" s="89" t="str">
        <f t="shared" si="0"/>
        <v/>
      </c>
      <c r="D60" s="89"/>
      <c r="E60" s="47"/>
      <c r="F60" s="48"/>
      <c r="G60" s="47"/>
      <c r="H60" s="90"/>
      <c r="I60" s="90"/>
      <c r="J60" s="47"/>
      <c r="K60" s="89" t="str">
        <f t="shared" si="1"/>
        <v/>
      </c>
      <c r="L60" s="89"/>
      <c r="M60" s="6" t="str">
        <f>IF(J60="","",(K60/J60)/LOOKUP(RIGHT($D$2,3),定数!$A$6:$A$13,定数!$B$6:$B$13))</f>
        <v/>
      </c>
      <c r="N60" s="47"/>
      <c r="O60" s="48"/>
      <c r="P60" s="90"/>
      <c r="Q60" s="90"/>
      <c r="R60" s="91" t="str">
        <f>IF(P60="","",T60*M60*LOOKUP(RIGHT($D$2,3),定数!$A$6:$A$13,定数!$B$6:$B$13))</f>
        <v/>
      </c>
      <c r="S60" s="91"/>
      <c r="T60" s="92" t="str">
        <f t="shared" si="6"/>
        <v/>
      </c>
      <c r="U60" s="92"/>
      <c r="V60" t="str">
        <f t="shared" si="9"/>
        <v/>
      </c>
      <c r="W60" t="str">
        <f t="shared" si="3"/>
        <v/>
      </c>
      <c r="X60" s="38" t="str">
        <f t="shared" si="7"/>
        <v/>
      </c>
      <c r="Y60" s="39" t="str">
        <f t="shared" si="8"/>
        <v/>
      </c>
      <c r="Z60" t="str">
        <f t="shared" si="4"/>
        <v/>
      </c>
      <c r="AA60" t="str">
        <f t="shared" si="5"/>
        <v/>
      </c>
    </row>
    <row r="61" spans="2:27" x14ac:dyDescent="0.15">
      <c r="B61" s="56">
        <v>53</v>
      </c>
      <c r="C61" s="89" t="str">
        <f t="shared" si="0"/>
        <v/>
      </c>
      <c r="D61" s="89"/>
      <c r="E61" s="47"/>
      <c r="F61" s="48"/>
      <c r="G61" s="47"/>
      <c r="H61" s="90"/>
      <c r="I61" s="90"/>
      <c r="J61" s="47"/>
      <c r="K61" s="89" t="str">
        <f t="shared" si="1"/>
        <v/>
      </c>
      <c r="L61" s="89"/>
      <c r="M61" s="6" t="str">
        <f>IF(J61="","",(K61/J61)/LOOKUP(RIGHT($D$2,3),定数!$A$6:$A$13,定数!$B$6:$B$13))</f>
        <v/>
      </c>
      <c r="N61" s="47"/>
      <c r="O61" s="48"/>
      <c r="P61" s="90"/>
      <c r="Q61" s="90"/>
      <c r="R61" s="91" t="str">
        <f>IF(P61="","",T61*M61*LOOKUP(RIGHT($D$2,3),定数!$A$6:$A$13,定数!$B$6:$B$13))</f>
        <v/>
      </c>
      <c r="S61" s="91"/>
      <c r="T61" s="92" t="str">
        <f t="shared" si="6"/>
        <v/>
      </c>
      <c r="U61" s="92"/>
      <c r="V61" t="str">
        <f t="shared" si="9"/>
        <v/>
      </c>
      <c r="W61" t="str">
        <f t="shared" si="3"/>
        <v/>
      </c>
      <c r="X61" s="38" t="str">
        <f t="shared" si="7"/>
        <v/>
      </c>
      <c r="Y61" s="39" t="str">
        <f t="shared" si="8"/>
        <v/>
      </c>
      <c r="Z61" t="str">
        <f t="shared" si="4"/>
        <v/>
      </c>
      <c r="AA61" t="str">
        <f t="shared" si="5"/>
        <v/>
      </c>
    </row>
    <row r="62" spans="2:27" x14ac:dyDescent="0.15">
      <c r="B62" s="56">
        <v>54</v>
      </c>
      <c r="C62" s="89" t="str">
        <f t="shared" si="0"/>
        <v/>
      </c>
      <c r="D62" s="89"/>
      <c r="E62" s="47"/>
      <c r="F62" s="48"/>
      <c r="G62" s="47"/>
      <c r="H62" s="90"/>
      <c r="I62" s="90"/>
      <c r="J62" s="47"/>
      <c r="K62" s="89" t="str">
        <f t="shared" si="1"/>
        <v/>
      </c>
      <c r="L62" s="89"/>
      <c r="M62" s="6" t="str">
        <f>IF(J62="","",(K62/J62)/LOOKUP(RIGHT($D$2,3),定数!$A$6:$A$13,定数!$B$6:$B$13))</f>
        <v/>
      </c>
      <c r="N62" s="47"/>
      <c r="O62" s="48"/>
      <c r="P62" s="90"/>
      <c r="Q62" s="90"/>
      <c r="R62" s="91" t="str">
        <f>IF(P62="","",T62*M62*LOOKUP(RIGHT($D$2,3),定数!$A$6:$A$13,定数!$B$6:$B$13))</f>
        <v/>
      </c>
      <c r="S62" s="91"/>
      <c r="T62" s="92" t="str">
        <f t="shared" si="6"/>
        <v/>
      </c>
      <c r="U62" s="92"/>
      <c r="V62" t="str">
        <f t="shared" si="9"/>
        <v/>
      </c>
      <c r="W62" t="str">
        <f t="shared" si="3"/>
        <v/>
      </c>
      <c r="X62" s="38" t="str">
        <f t="shared" si="7"/>
        <v/>
      </c>
      <c r="Y62" s="39" t="str">
        <f t="shared" si="8"/>
        <v/>
      </c>
      <c r="Z62" t="str">
        <f t="shared" si="4"/>
        <v/>
      </c>
      <c r="AA62" t="str">
        <f t="shared" si="5"/>
        <v/>
      </c>
    </row>
    <row r="63" spans="2:27" x14ac:dyDescent="0.15">
      <c r="B63" s="56">
        <v>55</v>
      </c>
      <c r="C63" s="89" t="str">
        <f t="shared" si="0"/>
        <v/>
      </c>
      <c r="D63" s="89"/>
      <c r="E63" s="47"/>
      <c r="F63" s="48"/>
      <c r="G63" s="47"/>
      <c r="H63" s="90"/>
      <c r="I63" s="90"/>
      <c r="J63" s="47"/>
      <c r="K63" s="89" t="str">
        <f t="shared" si="1"/>
        <v/>
      </c>
      <c r="L63" s="89"/>
      <c r="M63" s="6" t="str">
        <f>IF(J63="","",(K63/J63)/LOOKUP(RIGHT($D$2,3),定数!$A$6:$A$13,定数!$B$6:$B$13))</f>
        <v/>
      </c>
      <c r="N63" s="47"/>
      <c r="O63" s="48"/>
      <c r="P63" s="90"/>
      <c r="Q63" s="90"/>
      <c r="R63" s="91" t="str">
        <f>IF(P63="","",T63*M63*LOOKUP(RIGHT($D$2,3),定数!$A$6:$A$13,定数!$B$6:$B$13))</f>
        <v/>
      </c>
      <c r="S63" s="91"/>
      <c r="T63" s="92" t="str">
        <f t="shared" si="6"/>
        <v/>
      </c>
      <c r="U63" s="92"/>
      <c r="V63" t="str">
        <f t="shared" si="9"/>
        <v/>
      </c>
      <c r="W63" t="str">
        <f t="shared" si="3"/>
        <v/>
      </c>
      <c r="X63" s="38" t="str">
        <f t="shared" si="7"/>
        <v/>
      </c>
      <c r="Y63" s="39" t="str">
        <f t="shared" si="8"/>
        <v/>
      </c>
      <c r="Z63" t="str">
        <f t="shared" si="4"/>
        <v/>
      </c>
      <c r="AA63" t="str">
        <f t="shared" si="5"/>
        <v/>
      </c>
    </row>
    <row r="64" spans="2:27" x14ac:dyDescent="0.15">
      <c r="B64" s="56">
        <v>56</v>
      </c>
      <c r="C64" s="89" t="str">
        <f t="shared" si="0"/>
        <v/>
      </c>
      <c r="D64" s="89"/>
      <c r="E64" s="47"/>
      <c r="F64" s="48"/>
      <c r="G64" s="47"/>
      <c r="H64" s="90"/>
      <c r="I64" s="90"/>
      <c r="J64" s="47"/>
      <c r="K64" s="89" t="str">
        <f t="shared" si="1"/>
        <v/>
      </c>
      <c r="L64" s="89"/>
      <c r="M64" s="6" t="str">
        <f>IF(J64="","",(K64/J64)/LOOKUP(RIGHT($D$2,3),定数!$A$6:$A$13,定数!$B$6:$B$13))</f>
        <v/>
      </c>
      <c r="N64" s="47"/>
      <c r="O64" s="48"/>
      <c r="P64" s="90"/>
      <c r="Q64" s="90"/>
      <c r="R64" s="91" t="str">
        <f>IF(P64="","",T64*M64*LOOKUP(RIGHT($D$2,3),定数!$A$6:$A$13,定数!$B$6:$B$13))</f>
        <v/>
      </c>
      <c r="S64" s="91"/>
      <c r="T64" s="92" t="str">
        <f t="shared" si="6"/>
        <v/>
      </c>
      <c r="U64" s="92"/>
      <c r="V64" t="str">
        <f t="shared" si="9"/>
        <v/>
      </c>
      <c r="W64" t="str">
        <f t="shared" si="3"/>
        <v/>
      </c>
      <c r="X64" s="38" t="str">
        <f t="shared" si="7"/>
        <v/>
      </c>
      <c r="Y64" s="39" t="str">
        <f t="shared" si="8"/>
        <v/>
      </c>
      <c r="Z64" t="str">
        <f t="shared" si="4"/>
        <v/>
      </c>
      <c r="AA64" t="str">
        <f t="shared" si="5"/>
        <v/>
      </c>
    </row>
    <row r="65" spans="2:27" x14ac:dyDescent="0.15">
      <c r="B65" s="56">
        <v>57</v>
      </c>
      <c r="C65" s="89" t="str">
        <f t="shared" si="0"/>
        <v/>
      </c>
      <c r="D65" s="89"/>
      <c r="E65" s="47"/>
      <c r="F65" s="48"/>
      <c r="G65" s="47"/>
      <c r="H65" s="90"/>
      <c r="I65" s="90"/>
      <c r="J65" s="47"/>
      <c r="K65" s="89" t="str">
        <f t="shared" si="1"/>
        <v/>
      </c>
      <c r="L65" s="89"/>
      <c r="M65" s="6" t="str">
        <f>IF(J65="","",(K65/J65)/LOOKUP(RIGHT($D$2,3),定数!$A$6:$A$13,定数!$B$6:$B$13))</f>
        <v/>
      </c>
      <c r="N65" s="47"/>
      <c r="O65" s="48"/>
      <c r="P65" s="90"/>
      <c r="Q65" s="90"/>
      <c r="R65" s="91" t="str">
        <f>IF(P65="","",T65*M65*LOOKUP(RIGHT($D$2,3),定数!$A$6:$A$13,定数!$B$6:$B$13))</f>
        <v/>
      </c>
      <c r="S65" s="91"/>
      <c r="T65" s="92" t="str">
        <f t="shared" si="6"/>
        <v/>
      </c>
      <c r="U65" s="92"/>
      <c r="V65" t="str">
        <f t="shared" si="9"/>
        <v/>
      </c>
      <c r="W65" t="str">
        <f t="shared" si="3"/>
        <v/>
      </c>
      <c r="X65" s="38" t="str">
        <f t="shared" si="7"/>
        <v/>
      </c>
      <c r="Y65" s="39" t="str">
        <f t="shared" si="8"/>
        <v/>
      </c>
      <c r="Z65" t="str">
        <f t="shared" si="4"/>
        <v/>
      </c>
      <c r="AA65" t="str">
        <f t="shared" si="5"/>
        <v/>
      </c>
    </row>
    <row r="66" spans="2:27" x14ac:dyDescent="0.15">
      <c r="B66" s="56">
        <v>58</v>
      </c>
      <c r="C66" s="89" t="str">
        <f t="shared" si="0"/>
        <v/>
      </c>
      <c r="D66" s="89"/>
      <c r="E66" s="47"/>
      <c r="F66" s="48"/>
      <c r="G66" s="47"/>
      <c r="H66" s="90"/>
      <c r="I66" s="90"/>
      <c r="J66" s="47"/>
      <c r="K66" s="89" t="str">
        <f t="shared" si="1"/>
        <v/>
      </c>
      <c r="L66" s="89"/>
      <c r="M66" s="6" t="str">
        <f>IF(J66="","",(K66/J66)/LOOKUP(RIGHT($D$2,3),定数!$A$6:$A$13,定数!$B$6:$B$13))</f>
        <v/>
      </c>
      <c r="N66" s="47"/>
      <c r="O66" s="48"/>
      <c r="P66" s="90"/>
      <c r="Q66" s="90"/>
      <c r="R66" s="91" t="str">
        <f>IF(P66="","",T66*M66*LOOKUP(RIGHT($D$2,3),定数!$A$6:$A$13,定数!$B$6:$B$13))</f>
        <v/>
      </c>
      <c r="S66" s="91"/>
      <c r="T66" s="92" t="str">
        <f t="shared" si="6"/>
        <v/>
      </c>
      <c r="U66" s="92"/>
      <c r="V66" t="str">
        <f t="shared" si="9"/>
        <v/>
      </c>
      <c r="W66" t="str">
        <f t="shared" si="3"/>
        <v/>
      </c>
      <c r="X66" s="38" t="str">
        <f t="shared" si="7"/>
        <v/>
      </c>
      <c r="Y66" s="39" t="str">
        <f t="shared" si="8"/>
        <v/>
      </c>
      <c r="Z66" t="str">
        <f t="shared" si="4"/>
        <v/>
      </c>
      <c r="AA66" t="str">
        <f t="shared" si="5"/>
        <v/>
      </c>
    </row>
    <row r="67" spans="2:27" x14ac:dyDescent="0.15">
      <c r="B67" s="56">
        <v>59</v>
      </c>
      <c r="C67" s="89" t="str">
        <f t="shared" si="0"/>
        <v/>
      </c>
      <c r="D67" s="89"/>
      <c r="E67" s="47"/>
      <c r="F67" s="48"/>
      <c r="G67" s="47"/>
      <c r="H67" s="90"/>
      <c r="I67" s="90"/>
      <c r="J67" s="47"/>
      <c r="K67" s="89" t="str">
        <f t="shared" si="1"/>
        <v/>
      </c>
      <c r="L67" s="89"/>
      <c r="M67" s="6" t="str">
        <f>IF(J67="","",(K67/J67)/LOOKUP(RIGHT($D$2,3),定数!$A$6:$A$13,定数!$B$6:$B$13))</f>
        <v/>
      </c>
      <c r="N67" s="47"/>
      <c r="O67" s="48"/>
      <c r="P67" s="90"/>
      <c r="Q67" s="90"/>
      <c r="R67" s="91" t="str">
        <f>IF(P67="","",T67*M67*LOOKUP(RIGHT($D$2,3),定数!$A$6:$A$13,定数!$B$6:$B$13))</f>
        <v/>
      </c>
      <c r="S67" s="91"/>
      <c r="T67" s="92" t="str">
        <f t="shared" si="6"/>
        <v/>
      </c>
      <c r="U67" s="92"/>
      <c r="V67" t="str">
        <f t="shared" si="9"/>
        <v/>
      </c>
      <c r="W67" t="str">
        <f t="shared" si="3"/>
        <v/>
      </c>
      <c r="X67" s="38" t="str">
        <f t="shared" si="7"/>
        <v/>
      </c>
      <c r="Y67" s="39" t="str">
        <f t="shared" si="8"/>
        <v/>
      </c>
      <c r="Z67" t="str">
        <f t="shared" si="4"/>
        <v/>
      </c>
      <c r="AA67" t="str">
        <f t="shared" si="5"/>
        <v/>
      </c>
    </row>
    <row r="68" spans="2:27" x14ac:dyDescent="0.15">
      <c r="B68" s="56">
        <v>60</v>
      </c>
      <c r="C68" s="89" t="str">
        <f t="shared" si="0"/>
        <v/>
      </c>
      <c r="D68" s="89"/>
      <c r="E68" s="47"/>
      <c r="F68" s="48"/>
      <c r="G68" s="47"/>
      <c r="H68" s="90"/>
      <c r="I68" s="90"/>
      <c r="J68" s="47"/>
      <c r="K68" s="89" t="str">
        <f t="shared" si="1"/>
        <v/>
      </c>
      <c r="L68" s="89"/>
      <c r="M68" s="6" t="str">
        <f>IF(J68="","",(K68/J68)/LOOKUP(RIGHT($D$2,3),定数!$A$6:$A$13,定数!$B$6:$B$13))</f>
        <v/>
      </c>
      <c r="N68" s="47"/>
      <c r="O68" s="48"/>
      <c r="P68" s="90"/>
      <c r="Q68" s="90"/>
      <c r="R68" s="91" t="str">
        <f>IF(P68="","",T68*M68*LOOKUP(RIGHT($D$2,3),定数!$A$6:$A$13,定数!$B$6:$B$13))</f>
        <v/>
      </c>
      <c r="S68" s="91"/>
      <c r="T68" s="92" t="str">
        <f t="shared" si="6"/>
        <v/>
      </c>
      <c r="U68" s="92"/>
      <c r="V68" t="str">
        <f t="shared" si="9"/>
        <v/>
      </c>
      <c r="W68" t="str">
        <f t="shared" si="3"/>
        <v/>
      </c>
      <c r="X68" s="38" t="str">
        <f t="shared" si="7"/>
        <v/>
      </c>
      <c r="Y68" s="39" t="str">
        <f t="shared" si="8"/>
        <v/>
      </c>
      <c r="Z68" t="str">
        <f t="shared" si="4"/>
        <v/>
      </c>
      <c r="AA68" t="str">
        <f t="shared" si="5"/>
        <v/>
      </c>
    </row>
    <row r="69" spans="2:27" x14ac:dyDescent="0.15">
      <c r="B69" s="56">
        <v>61</v>
      </c>
      <c r="C69" s="89" t="str">
        <f t="shared" si="0"/>
        <v/>
      </c>
      <c r="D69" s="89"/>
      <c r="E69" s="47"/>
      <c r="F69" s="48"/>
      <c r="G69" s="47"/>
      <c r="H69" s="90"/>
      <c r="I69" s="90"/>
      <c r="J69" s="47"/>
      <c r="K69" s="89" t="str">
        <f t="shared" si="1"/>
        <v/>
      </c>
      <c r="L69" s="89"/>
      <c r="M69" s="6" t="str">
        <f>IF(J69="","",(K69/J69)/LOOKUP(RIGHT($D$2,3),定数!$A$6:$A$13,定数!$B$6:$B$13))</f>
        <v/>
      </c>
      <c r="N69" s="47"/>
      <c r="O69" s="48"/>
      <c r="P69" s="90"/>
      <c r="Q69" s="90"/>
      <c r="R69" s="91" t="str">
        <f>IF(P69="","",T69*M69*LOOKUP(RIGHT($D$2,3),定数!$A$6:$A$13,定数!$B$6:$B$13))</f>
        <v/>
      </c>
      <c r="S69" s="91"/>
      <c r="T69" s="92" t="str">
        <f t="shared" si="6"/>
        <v/>
      </c>
      <c r="U69" s="92"/>
      <c r="V69" t="str">
        <f t="shared" si="9"/>
        <v/>
      </c>
      <c r="W69" t="str">
        <f t="shared" si="3"/>
        <v/>
      </c>
      <c r="X69" s="38" t="str">
        <f t="shared" si="7"/>
        <v/>
      </c>
      <c r="Y69" s="39" t="str">
        <f t="shared" si="8"/>
        <v/>
      </c>
      <c r="Z69" t="str">
        <f t="shared" si="4"/>
        <v/>
      </c>
      <c r="AA69" t="str">
        <f t="shared" si="5"/>
        <v/>
      </c>
    </row>
    <row r="70" spans="2:27" x14ac:dyDescent="0.15">
      <c r="B70" s="56">
        <v>62</v>
      </c>
      <c r="C70" s="89" t="str">
        <f t="shared" si="0"/>
        <v/>
      </c>
      <c r="D70" s="89"/>
      <c r="E70" s="47"/>
      <c r="F70" s="48"/>
      <c r="G70" s="47"/>
      <c r="H70" s="90"/>
      <c r="I70" s="90"/>
      <c r="J70" s="47"/>
      <c r="K70" s="89" t="str">
        <f t="shared" si="1"/>
        <v/>
      </c>
      <c r="L70" s="89"/>
      <c r="M70" s="6" t="str">
        <f>IF(J70="","",(K70/J70)/LOOKUP(RIGHT($D$2,3),定数!$A$6:$A$13,定数!$B$6:$B$13))</f>
        <v/>
      </c>
      <c r="N70" s="47"/>
      <c r="O70" s="48"/>
      <c r="P70" s="90"/>
      <c r="Q70" s="90"/>
      <c r="R70" s="91" t="str">
        <f>IF(P70="","",T70*M70*LOOKUP(RIGHT($D$2,3),定数!$A$6:$A$13,定数!$B$6:$B$13))</f>
        <v/>
      </c>
      <c r="S70" s="91"/>
      <c r="T70" s="92" t="str">
        <f t="shared" si="6"/>
        <v/>
      </c>
      <c r="U70" s="92"/>
      <c r="V70" t="str">
        <f t="shared" si="9"/>
        <v/>
      </c>
      <c r="W70" t="str">
        <f t="shared" si="3"/>
        <v/>
      </c>
      <c r="X70" s="38" t="str">
        <f t="shared" si="7"/>
        <v/>
      </c>
      <c r="Y70" s="39" t="str">
        <f t="shared" si="8"/>
        <v/>
      </c>
      <c r="Z70" t="str">
        <f t="shared" si="4"/>
        <v/>
      </c>
      <c r="AA70" t="str">
        <f t="shared" si="5"/>
        <v/>
      </c>
    </row>
    <row r="71" spans="2:27" x14ac:dyDescent="0.15">
      <c r="B71" s="56">
        <v>63</v>
      </c>
      <c r="C71" s="89" t="str">
        <f t="shared" si="0"/>
        <v/>
      </c>
      <c r="D71" s="89"/>
      <c r="E71" s="47"/>
      <c r="F71" s="48"/>
      <c r="G71" s="47"/>
      <c r="H71" s="90"/>
      <c r="I71" s="90"/>
      <c r="J71" s="47"/>
      <c r="K71" s="89" t="str">
        <f t="shared" si="1"/>
        <v/>
      </c>
      <c r="L71" s="89"/>
      <c r="M71" s="6" t="str">
        <f>IF(J71="","",(K71/J71)/LOOKUP(RIGHT($D$2,3),定数!$A$6:$A$13,定数!$B$6:$B$13))</f>
        <v/>
      </c>
      <c r="N71" s="47"/>
      <c r="O71" s="48"/>
      <c r="P71" s="90"/>
      <c r="Q71" s="90"/>
      <c r="R71" s="91" t="str">
        <f>IF(P71="","",T71*M71*LOOKUP(RIGHT($D$2,3),定数!$A$6:$A$13,定数!$B$6:$B$13))</f>
        <v/>
      </c>
      <c r="S71" s="91"/>
      <c r="T71" s="92" t="str">
        <f t="shared" si="6"/>
        <v/>
      </c>
      <c r="U71" s="92"/>
      <c r="V71" t="str">
        <f t="shared" si="9"/>
        <v/>
      </c>
      <c r="W71" t="str">
        <f t="shared" si="3"/>
        <v/>
      </c>
      <c r="X71" s="38" t="str">
        <f t="shared" si="7"/>
        <v/>
      </c>
      <c r="Y71" s="39" t="str">
        <f t="shared" si="8"/>
        <v/>
      </c>
      <c r="Z71" t="str">
        <f t="shared" si="4"/>
        <v/>
      </c>
      <c r="AA71" t="str">
        <f t="shared" si="5"/>
        <v/>
      </c>
    </row>
    <row r="72" spans="2:27" x14ac:dyDescent="0.15">
      <c r="B72" s="56">
        <v>64</v>
      </c>
      <c r="C72" s="89" t="str">
        <f t="shared" si="0"/>
        <v/>
      </c>
      <c r="D72" s="89"/>
      <c r="E72" s="47"/>
      <c r="F72" s="48"/>
      <c r="G72" s="47"/>
      <c r="H72" s="90"/>
      <c r="I72" s="90"/>
      <c r="J72" s="47"/>
      <c r="K72" s="89" t="str">
        <f t="shared" si="1"/>
        <v/>
      </c>
      <c r="L72" s="89"/>
      <c r="M72" s="6" t="str">
        <f>IF(J72="","",(K72/J72)/LOOKUP(RIGHT($D$2,3),定数!$A$6:$A$13,定数!$B$6:$B$13))</f>
        <v/>
      </c>
      <c r="N72" s="47"/>
      <c r="O72" s="48"/>
      <c r="P72" s="90"/>
      <c r="Q72" s="90"/>
      <c r="R72" s="91" t="str">
        <f>IF(P72="","",T72*M72*LOOKUP(RIGHT($D$2,3),定数!$A$6:$A$13,定数!$B$6:$B$13))</f>
        <v/>
      </c>
      <c r="S72" s="91"/>
      <c r="T72" s="92" t="str">
        <f t="shared" si="6"/>
        <v/>
      </c>
      <c r="U72" s="92"/>
      <c r="V72" t="str">
        <f t="shared" si="9"/>
        <v/>
      </c>
      <c r="W72" t="str">
        <f t="shared" si="3"/>
        <v/>
      </c>
      <c r="X72" s="38" t="str">
        <f t="shared" si="7"/>
        <v/>
      </c>
      <c r="Y72" s="39" t="str">
        <f t="shared" si="8"/>
        <v/>
      </c>
      <c r="Z72" t="str">
        <f t="shared" si="4"/>
        <v/>
      </c>
      <c r="AA72" t="str">
        <f t="shared" si="5"/>
        <v/>
      </c>
    </row>
    <row r="73" spans="2:27" x14ac:dyDescent="0.15">
      <c r="B73" s="56">
        <v>65</v>
      </c>
      <c r="C73" s="89" t="str">
        <f t="shared" si="0"/>
        <v/>
      </c>
      <c r="D73" s="89"/>
      <c r="E73" s="47"/>
      <c r="F73" s="48"/>
      <c r="G73" s="47"/>
      <c r="H73" s="90"/>
      <c r="I73" s="90"/>
      <c r="J73" s="47"/>
      <c r="K73" s="89" t="str">
        <f t="shared" si="1"/>
        <v/>
      </c>
      <c r="L73" s="89"/>
      <c r="M73" s="6" t="str">
        <f>IF(J73="","",(K73/J73)/LOOKUP(RIGHT($D$2,3),定数!$A$6:$A$13,定数!$B$6:$B$13))</f>
        <v/>
      </c>
      <c r="N73" s="47"/>
      <c r="O73" s="48"/>
      <c r="P73" s="90"/>
      <c r="Q73" s="90"/>
      <c r="R73" s="91" t="str">
        <f>IF(P73="","",T73*M73*LOOKUP(RIGHT($D$2,3),定数!$A$6:$A$13,定数!$B$6:$B$13))</f>
        <v/>
      </c>
      <c r="S73" s="91"/>
      <c r="T73" s="92" t="str">
        <f t="shared" si="6"/>
        <v/>
      </c>
      <c r="U73" s="92"/>
      <c r="V73" t="str">
        <f t="shared" si="9"/>
        <v/>
      </c>
      <c r="W73" t="str">
        <f t="shared" si="3"/>
        <v/>
      </c>
      <c r="X73" s="38" t="str">
        <f t="shared" si="7"/>
        <v/>
      </c>
      <c r="Y73" s="39" t="str">
        <f t="shared" si="8"/>
        <v/>
      </c>
      <c r="Z73" t="str">
        <f t="shared" si="4"/>
        <v/>
      </c>
      <c r="AA73" t="str">
        <f t="shared" si="5"/>
        <v/>
      </c>
    </row>
    <row r="74" spans="2:27" x14ac:dyDescent="0.15">
      <c r="B74" s="56">
        <v>66</v>
      </c>
      <c r="C74" s="89" t="str">
        <f t="shared" ref="C74:C108" si="10">IF(R73="","",C73+R73)</f>
        <v/>
      </c>
      <c r="D74" s="89"/>
      <c r="E74" s="47"/>
      <c r="F74" s="48"/>
      <c r="G74" s="47"/>
      <c r="H74" s="90"/>
      <c r="I74" s="90"/>
      <c r="J74" s="47"/>
      <c r="K74" s="89" t="str">
        <f t="shared" ref="K74:K108" si="11">IF(J74="","",C74*($J$7/100))</f>
        <v/>
      </c>
      <c r="L74" s="89"/>
      <c r="M74" s="6" t="str">
        <f>IF(J74="","",(K74/J74)/LOOKUP(RIGHT($D$2,3),定数!$A$6:$A$13,定数!$B$6:$B$13))</f>
        <v/>
      </c>
      <c r="N74" s="47"/>
      <c r="O74" s="48"/>
      <c r="P74" s="90"/>
      <c r="Q74" s="90"/>
      <c r="R74" s="91" t="str">
        <f>IF(P74="","",T74*M74*LOOKUP(RIGHT($D$2,3),定数!$A$6:$A$13,定数!$B$6:$B$13))</f>
        <v/>
      </c>
      <c r="S74" s="91"/>
      <c r="T74" s="92" t="str">
        <f t="shared" si="6"/>
        <v/>
      </c>
      <c r="U74" s="92"/>
      <c r="V74" t="str">
        <f t="shared" si="9"/>
        <v/>
      </c>
      <c r="W74" t="str">
        <f t="shared" si="9"/>
        <v/>
      </c>
      <c r="X74" s="38" t="str">
        <f t="shared" si="7"/>
        <v/>
      </c>
      <c r="Y74" s="39" t="str">
        <f t="shared" si="8"/>
        <v/>
      </c>
      <c r="Z74" t="str">
        <f t="shared" ref="Z74:Z108" si="12">IF(R74&gt;0,R74,"")</f>
        <v/>
      </c>
      <c r="AA74" t="str">
        <f t="shared" ref="AA74:AA108" si="13">IF(R74&lt;0,R74,"")</f>
        <v/>
      </c>
    </row>
    <row r="75" spans="2:27" x14ac:dyDescent="0.15">
      <c r="B75" s="56">
        <v>67</v>
      </c>
      <c r="C75" s="89" t="str">
        <f t="shared" si="10"/>
        <v/>
      </c>
      <c r="D75" s="89"/>
      <c r="E75" s="47"/>
      <c r="F75" s="48"/>
      <c r="G75" s="47"/>
      <c r="H75" s="90"/>
      <c r="I75" s="90"/>
      <c r="J75" s="47"/>
      <c r="K75" s="89" t="str">
        <f t="shared" si="11"/>
        <v/>
      </c>
      <c r="L75" s="89"/>
      <c r="M75" s="6" t="str">
        <f>IF(J75="","",(K75/J75)/LOOKUP(RIGHT($D$2,3),定数!$A$6:$A$13,定数!$B$6:$B$13))</f>
        <v/>
      </c>
      <c r="N75" s="47"/>
      <c r="O75" s="48"/>
      <c r="P75" s="90"/>
      <c r="Q75" s="90"/>
      <c r="R75" s="91" t="str">
        <f>IF(P75="","",T75*M75*LOOKUP(RIGHT($D$2,3),定数!$A$6:$A$13,定数!$B$6:$B$13))</f>
        <v/>
      </c>
      <c r="S75" s="91"/>
      <c r="T75" s="92" t="str">
        <f t="shared" si="6"/>
        <v/>
      </c>
      <c r="U75" s="92"/>
      <c r="V75" t="str">
        <f t="shared" ref="V75:W90" si="14">IF(S75&lt;&gt;"",IF(S75&lt;0,1+V74,0),"")</f>
        <v/>
      </c>
      <c r="W75" t="str">
        <f t="shared" si="14"/>
        <v/>
      </c>
      <c r="X75" s="38" t="str">
        <f t="shared" si="7"/>
        <v/>
      </c>
      <c r="Y75" s="39" t="str">
        <f t="shared" si="8"/>
        <v/>
      </c>
      <c r="Z75" t="str">
        <f t="shared" si="12"/>
        <v/>
      </c>
      <c r="AA75" t="str">
        <f t="shared" si="13"/>
        <v/>
      </c>
    </row>
    <row r="76" spans="2:27" x14ac:dyDescent="0.15">
      <c r="B76" s="56">
        <v>68</v>
      </c>
      <c r="C76" s="89" t="str">
        <f t="shared" si="10"/>
        <v/>
      </c>
      <c r="D76" s="89"/>
      <c r="E76" s="47"/>
      <c r="F76" s="48"/>
      <c r="G76" s="47"/>
      <c r="H76" s="90"/>
      <c r="I76" s="90"/>
      <c r="J76" s="47"/>
      <c r="K76" s="89" t="str">
        <f t="shared" si="11"/>
        <v/>
      </c>
      <c r="L76" s="89"/>
      <c r="M76" s="6" t="str">
        <f>IF(J76="","",(K76/J76)/LOOKUP(RIGHT($D$2,3),定数!$A$6:$A$13,定数!$B$6:$B$13))</f>
        <v/>
      </c>
      <c r="N76" s="47"/>
      <c r="O76" s="48"/>
      <c r="P76" s="90"/>
      <c r="Q76" s="90"/>
      <c r="R76" s="91" t="str">
        <f>IF(P76="","",T76*M76*LOOKUP(RIGHT($D$2,3),定数!$A$6:$A$13,定数!$B$6:$B$13))</f>
        <v/>
      </c>
      <c r="S76" s="91"/>
      <c r="T76" s="92" t="str">
        <f t="shared" ref="T76:T108" si="15">IF(P76="","",IF(G76="買",(P76-H76),(H76-P76))*IF(RIGHT($D$2,3)="JPY",100,10000))</f>
        <v/>
      </c>
      <c r="U76" s="92"/>
      <c r="V76" t="str">
        <f t="shared" si="14"/>
        <v/>
      </c>
      <c r="W76" t="str">
        <f t="shared" si="14"/>
        <v/>
      </c>
      <c r="X76" s="38" t="str">
        <f t="shared" ref="X76:X108" si="16">IF(C76&lt;&gt;"",MAX(X75,C76),"")</f>
        <v/>
      </c>
      <c r="Y76" s="39" t="str">
        <f t="shared" ref="Y76:Y108" si="17">IF(X76&lt;&gt;"",1-(C76/X76),"")</f>
        <v/>
      </c>
      <c r="Z76" t="str">
        <f t="shared" si="12"/>
        <v/>
      </c>
      <c r="AA76" t="str">
        <f t="shared" si="13"/>
        <v/>
      </c>
    </row>
    <row r="77" spans="2:27" x14ac:dyDescent="0.15">
      <c r="B77" s="56">
        <v>69</v>
      </c>
      <c r="C77" s="89" t="str">
        <f t="shared" si="10"/>
        <v/>
      </c>
      <c r="D77" s="89"/>
      <c r="E77" s="47"/>
      <c r="F77" s="48"/>
      <c r="G77" s="47"/>
      <c r="H77" s="90"/>
      <c r="I77" s="90"/>
      <c r="J77" s="47"/>
      <c r="K77" s="89" t="str">
        <f t="shared" si="11"/>
        <v/>
      </c>
      <c r="L77" s="89"/>
      <c r="M77" s="6" t="str">
        <f>IF(J77="","",(K77/J77)/LOOKUP(RIGHT($D$2,3),定数!$A$6:$A$13,定数!$B$6:$B$13))</f>
        <v/>
      </c>
      <c r="N77" s="47"/>
      <c r="O77" s="48"/>
      <c r="P77" s="90"/>
      <c r="Q77" s="90"/>
      <c r="R77" s="91" t="str">
        <f>IF(P77="","",T77*M77*LOOKUP(RIGHT($D$2,3),定数!$A$6:$A$13,定数!$B$6:$B$13))</f>
        <v/>
      </c>
      <c r="S77" s="91"/>
      <c r="T77" s="92" t="str">
        <f t="shared" si="15"/>
        <v/>
      </c>
      <c r="U77" s="92"/>
      <c r="V77" t="str">
        <f t="shared" si="14"/>
        <v/>
      </c>
      <c r="W77" t="str">
        <f t="shared" si="14"/>
        <v/>
      </c>
      <c r="X77" s="38" t="str">
        <f t="shared" si="16"/>
        <v/>
      </c>
      <c r="Y77" s="39" t="str">
        <f t="shared" si="17"/>
        <v/>
      </c>
      <c r="Z77" t="str">
        <f t="shared" si="12"/>
        <v/>
      </c>
      <c r="AA77" t="str">
        <f t="shared" si="13"/>
        <v/>
      </c>
    </row>
    <row r="78" spans="2:27" x14ac:dyDescent="0.15">
      <c r="B78" s="56">
        <v>70</v>
      </c>
      <c r="C78" s="89" t="str">
        <f t="shared" si="10"/>
        <v/>
      </c>
      <c r="D78" s="89"/>
      <c r="E78" s="47"/>
      <c r="F78" s="48"/>
      <c r="G78" s="47"/>
      <c r="H78" s="90"/>
      <c r="I78" s="90"/>
      <c r="J78" s="47"/>
      <c r="K78" s="89" t="str">
        <f t="shared" si="11"/>
        <v/>
      </c>
      <c r="L78" s="89"/>
      <c r="M78" s="6" t="str">
        <f>IF(J78="","",(K78/J78)/LOOKUP(RIGHT($D$2,3),定数!$A$6:$A$13,定数!$B$6:$B$13))</f>
        <v/>
      </c>
      <c r="N78" s="47"/>
      <c r="O78" s="48"/>
      <c r="P78" s="90"/>
      <c r="Q78" s="90"/>
      <c r="R78" s="91" t="str">
        <f>IF(P78="","",T78*M78*LOOKUP(RIGHT($D$2,3),定数!$A$6:$A$13,定数!$B$6:$B$13))</f>
        <v/>
      </c>
      <c r="S78" s="91"/>
      <c r="T78" s="92" t="str">
        <f t="shared" si="15"/>
        <v/>
      </c>
      <c r="U78" s="92"/>
      <c r="V78" t="str">
        <f t="shared" si="14"/>
        <v/>
      </c>
      <c r="W78" t="str">
        <f t="shared" si="14"/>
        <v/>
      </c>
      <c r="X78" s="38" t="str">
        <f t="shared" si="16"/>
        <v/>
      </c>
      <c r="Y78" s="39" t="str">
        <f t="shared" si="17"/>
        <v/>
      </c>
      <c r="Z78" t="str">
        <f t="shared" si="12"/>
        <v/>
      </c>
      <c r="AA78" t="str">
        <f t="shared" si="13"/>
        <v/>
      </c>
    </row>
    <row r="79" spans="2:27" x14ac:dyDescent="0.15">
      <c r="B79" s="56">
        <v>71</v>
      </c>
      <c r="C79" s="89" t="str">
        <f t="shared" si="10"/>
        <v/>
      </c>
      <c r="D79" s="89"/>
      <c r="E79" s="47"/>
      <c r="F79" s="48"/>
      <c r="G79" s="47"/>
      <c r="H79" s="90"/>
      <c r="I79" s="90"/>
      <c r="J79" s="47"/>
      <c r="K79" s="89" t="str">
        <f t="shared" si="11"/>
        <v/>
      </c>
      <c r="L79" s="89"/>
      <c r="M79" s="6" t="str">
        <f>IF(J79="","",(K79/J79)/LOOKUP(RIGHT($D$2,3),定数!$A$6:$A$13,定数!$B$6:$B$13))</f>
        <v/>
      </c>
      <c r="N79" s="47"/>
      <c r="O79" s="48"/>
      <c r="P79" s="90"/>
      <c r="Q79" s="90"/>
      <c r="R79" s="91" t="str">
        <f>IF(P79="","",T79*M79*LOOKUP(RIGHT($D$2,3),定数!$A$6:$A$13,定数!$B$6:$B$13))</f>
        <v/>
      </c>
      <c r="S79" s="91"/>
      <c r="T79" s="92" t="str">
        <f t="shared" si="15"/>
        <v/>
      </c>
      <c r="U79" s="92"/>
      <c r="V79" t="str">
        <f t="shared" si="14"/>
        <v/>
      </c>
      <c r="W79" t="str">
        <f t="shared" si="14"/>
        <v/>
      </c>
      <c r="X79" s="38" t="str">
        <f t="shared" si="16"/>
        <v/>
      </c>
      <c r="Y79" s="39" t="str">
        <f t="shared" si="17"/>
        <v/>
      </c>
      <c r="Z79" t="str">
        <f t="shared" si="12"/>
        <v/>
      </c>
      <c r="AA79" t="str">
        <f t="shared" si="13"/>
        <v/>
      </c>
    </row>
    <row r="80" spans="2:27" x14ac:dyDescent="0.15">
      <c r="B80" s="56">
        <v>72</v>
      </c>
      <c r="C80" s="89" t="str">
        <f t="shared" si="10"/>
        <v/>
      </c>
      <c r="D80" s="89"/>
      <c r="E80" s="47"/>
      <c r="F80" s="48"/>
      <c r="G80" s="47"/>
      <c r="H80" s="90"/>
      <c r="I80" s="90"/>
      <c r="J80" s="47"/>
      <c r="K80" s="89" t="str">
        <f t="shared" si="11"/>
        <v/>
      </c>
      <c r="L80" s="89"/>
      <c r="M80" s="6" t="str">
        <f>IF(J80="","",(K80/J80)/LOOKUP(RIGHT($D$2,3),定数!$A$6:$A$13,定数!$B$6:$B$13))</f>
        <v/>
      </c>
      <c r="N80" s="47"/>
      <c r="O80" s="48"/>
      <c r="P80" s="90"/>
      <c r="Q80" s="90"/>
      <c r="R80" s="91" t="str">
        <f>IF(P80="","",T80*M80*LOOKUP(RIGHT($D$2,3),定数!$A$6:$A$13,定数!$B$6:$B$13))</f>
        <v/>
      </c>
      <c r="S80" s="91"/>
      <c r="T80" s="92" t="str">
        <f t="shared" si="15"/>
        <v/>
      </c>
      <c r="U80" s="92"/>
      <c r="V80" t="str">
        <f t="shared" si="14"/>
        <v/>
      </c>
      <c r="W80" t="str">
        <f t="shared" si="14"/>
        <v/>
      </c>
      <c r="X80" s="38" t="str">
        <f t="shared" si="16"/>
        <v/>
      </c>
      <c r="Y80" s="39" t="str">
        <f t="shared" si="17"/>
        <v/>
      </c>
      <c r="Z80" t="str">
        <f t="shared" si="12"/>
        <v/>
      </c>
      <c r="AA80" t="str">
        <f t="shared" si="13"/>
        <v/>
      </c>
    </row>
    <row r="81" spans="2:27" x14ac:dyDescent="0.15">
      <c r="B81" s="56">
        <v>73</v>
      </c>
      <c r="C81" s="89" t="str">
        <f t="shared" si="10"/>
        <v/>
      </c>
      <c r="D81" s="89"/>
      <c r="E81" s="47"/>
      <c r="F81" s="48"/>
      <c r="G81" s="47"/>
      <c r="H81" s="90"/>
      <c r="I81" s="90"/>
      <c r="J81" s="47"/>
      <c r="K81" s="89" t="str">
        <f t="shared" si="11"/>
        <v/>
      </c>
      <c r="L81" s="89"/>
      <c r="M81" s="6" t="str">
        <f>IF(J81="","",(K81/J81)/LOOKUP(RIGHT($D$2,3),定数!$A$6:$A$13,定数!$B$6:$B$13))</f>
        <v/>
      </c>
      <c r="N81" s="47"/>
      <c r="O81" s="48"/>
      <c r="P81" s="90"/>
      <c r="Q81" s="90"/>
      <c r="R81" s="91" t="str">
        <f>IF(P81="","",T81*M81*LOOKUP(RIGHT($D$2,3),定数!$A$6:$A$13,定数!$B$6:$B$13))</f>
        <v/>
      </c>
      <c r="S81" s="91"/>
      <c r="T81" s="92" t="str">
        <f t="shared" si="15"/>
        <v/>
      </c>
      <c r="U81" s="92"/>
      <c r="V81" t="str">
        <f t="shared" si="14"/>
        <v/>
      </c>
      <c r="W81" t="str">
        <f t="shared" si="14"/>
        <v/>
      </c>
      <c r="X81" s="38" t="str">
        <f t="shared" si="16"/>
        <v/>
      </c>
      <c r="Y81" s="39" t="str">
        <f t="shared" si="17"/>
        <v/>
      </c>
      <c r="Z81" t="str">
        <f t="shared" si="12"/>
        <v/>
      </c>
      <c r="AA81" t="str">
        <f t="shared" si="13"/>
        <v/>
      </c>
    </row>
    <row r="82" spans="2:27" x14ac:dyDescent="0.15">
      <c r="B82" s="56">
        <v>74</v>
      </c>
      <c r="C82" s="89" t="str">
        <f t="shared" si="10"/>
        <v/>
      </c>
      <c r="D82" s="89"/>
      <c r="E82" s="47"/>
      <c r="F82" s="48"/>
      <c r="G82" s="47"/>
      <c r="H82" s="90"/>
      <c r="I82" s="90"/>
      <c r="J82" s="47"/>
      <c r="K82" s="89" t="str">
        <f t="shared" si="11"/>
        <v/>
      </c>
      <c r="L82" s="89"/>
      <c r="M82" s="6" t="str">
        <f>IF(J82="","",(K82/J82)/LOOKUP(RIGHT($D$2,3),定数!$A$6:$A$13,定数!$B$6:$B$13))</f>
        <v/>
      </c>
      <c r="N82" s="47"/>
      <c r="O82" s="48"/>
      <c r="P82" s="90"/>
      <c r="Q82" s="90"/>
      <c r="R82" s="91" t="str">
        <f>IF(P82="","",T82*M82*LOOKUP(RIGHT($D$2,3),定数!$A$6:$A$13,定数!$B$6:$B$13))</f>
        <v/>
      </c>
      <c r="S82" s="91"/>
      <c r="T82" s="92" t="str">
        <f t="shared" si="15"/>
        <v/>
      </c>
      <c r="U82" s="92"/>
      <c r="V82" t="str">
        <f t="shared" si="14"/>
        <v/>
      </c>
      <c r="W82" t="str">
        <f t="shared" si="14"/>
        <v/>
      </c>
      <c r="X82" s="38" t="str">
        <f t="shared" si="16"/>
        <v/>
      </c>
      <c r="Y82" s="39" t="str">
        <f t="shared" si="17"/>
        <v/>
      </c>
      <c r="Z82" t="str">
        <f t="shared" si="12"/>
        <v/>
      </c>
      <c r="AA82" t="str">
        <f t="shared" si="13"/>
        <v/>
      </c>
    </row>
    <row r="83" spans="2:27" x14ac:dyDescent="0.15">
      <c r="B83" s="56">
        <v>75</v>
      </c>
      <c r="C83" s="89" t="str">
        <f t="shared" si="10"/>
        <v/>
      </c>
      <c r="D83" s="89"/>
      <c r="E83" s="47"/>
      <c r="F83" s="48"/>
      <c r="G83" s="47"/>
      <c r="H83" s="90"/>
      <c r="I83" s="90"/>
      <c r="J83" s="47"/>
      <c r="K83" s="89" t="str">
        <f t="shared" si="11"/>
        <v/>
      </c>
      <c r="L83" s="89"/>
      <c r="M83" s="6" t="str">
        <f>IF(J83="","",(K83/J83)/LOOKUP(RIGHT($D$2,3),定数!$A$6:$A$13,定数!$B$6:$B$13))</f>
        <v/>
      </c>
      <c r="N83" s="47"/>
      <c r="O83" s="48"/>
      <c r="P83" s="90"/>
      <c r="Q83" s="90"/>
      <c r="R83" s="91" t="str">
        <f>IF(P83="","",T83*M83*LOOKUP(RIGHT($D$2,3),定数!$A$6:$A$13,定数!$B$6:$B$13))</f>
        <v/>
      </c>
      <c r="S83" s="91"/>
      <c r="T83" s="92" t="str">
        <f t="shared" si="15"/>
        <v/>
      </c>
      <c r="U83" s="92"/>
      <c r="V83" t="str">
        <f t="shared" si="14"/>
        <v/>
      </c>
      <c r="W83" t="str">
        <f t="shared" si="14"/>
        <v/>
      </c>
      <c r="X83" s="38" t="str">
        <f t="shared" si="16"/>
        <v/>
      </c>
      <c r="Y83" s="39" t="str">
        <f t="shared" si="17"/>
        <v/>
      </c>
      <c r="Z83" t="str">
        <f t="shared" si="12"/>
        <v/>
      </c>
      <c r="AA83" t="str">
        <f t="shared" si="13"/>
        <v/>
      </c>
    </row>
    <row r="84" spans="2:27" x14ac:dyDescent="0.15">
      <c r="B84" s="56">
        <v>76</v>
      </c>
      <c r="C84" s="89" t="str">
        <f t="shared" si="10"/>
        <v/>
      </c>
      <c r="D84" s="89"/>
      <c r="E84" s="47"/>
      <c r="F84" s="48"/>
      <c r="G84" s="47"/>
      <c r="H84" s="90"/>
      <c r="I84" s="90"/>
      <c r="J84" s="47"/>
      <c r="K84" s="89" t="str">
        <f t="shared" si="11"/>
        <v/>
      </c>
      <c r="L84" s="89"/>
      <c r="M84" s="6" t="str">
        <f>IF(J84="","",(K84/J84)/LOOKUP(RIGHT($D$2,3),定数!$A$6:$A$13,定数!$B$6:$B$13))</f>
        <v/>
      </c>
      <c r="N84" s="47"/>
      <c r="O84" s="48"/>
      <c r="P84" s="90"/>
      <c r="Q84" s="90"/>
      <c r="R84" s="91" t="str">
        <f>IF(P84="","",T84*M84*LOOKUP(RIGHT($D$2,3),定数!$A$6:$A$13,定数!$B$6:$B$13))</f>
        <v/>
      </c>
      <c r="S84" s="91"/>
      <c r="T84" s="92" t="str">
        <f t="shared" si="15"/>
        <v/>
      </c>
      <c r="U84" s="92"/>
      <c r="V84" t="str">
        <f t="shared" si="14"/>
        <v/>
      </c>
      <c r="W84" t="str">
        <f t="shared" si="14"/>
        <v/>
      </c>
      <c r="X84" s="38" t="str">
        <f t="shared" si="16"/>
        <v/>
      </c>
      <c r="Y84" s="39" t="str">
        <f t="shared" si="17"/>
        <v/>
      </c>
      <c r="Z84" t="str">
        <f t="shared" si="12"/>
        <v/>
      </c>
      <c r="AA84" t="str">
        <f t="shared" si="13"/>
        <v/>
      </c>
    </row>
    <row r="85" spans="2:27" x14ac:dyDescent="0.15">
      <c r="B85" s="56">
        <v>77</v>
      </c>
      <c r="C85" s="89" t="str">
        <f t="shared" si="10"/>
        <v/>
      </c>
      <c r="D85" s="89"/>
      <c r="E85" s="47"/>
      <c r="F85" s="48"/>
      <c r="G85" s="47"/>
      <c r="H85" s="90"/>
      <c r="I85" s="90"/>
      <c r="J85" s="47"/>
      <c r="K85" s="89" t="str">
        <f t="shared" si="11"/>
        <v/>
      </c>
      <c r="L85" s="89"/>
      <c r="M85" s="6" t="str">
        <f>IF(J85="","",(K85/J85)/LOOKUP(RIGHT($D$2,3),定数!$A$6:$A$13,定数!$B$6:$B$13))</f>
        <v/>
      </c>
      <c r="N85" s="47"/>
      <c r="O85" s="48"/>
      <c r="P85" s="90"/>
      <c r="Q85" s="90"/>
      <c r="R85" s="91" t="str">
        <f>IF(P85="","",T85*M85*LOOKUP(RIGHT($D$2,3),定数!$A$6:$A$13,定数!$B$6:$B$13))</f>
        <v/>
      </c>
      <c r="S85" s="91"/>
      <c r="T85" s="92" t="str">
        <f t="shared" si="15"/>
        <v/>
      </c>
      <c r="U85" s="92"/>
      <c r="V85" t="str">
        <f t="shared" si="14"/>
        <v/>
      </c>
      <c r="W85" t="str">
        <f t="shared" si="14"/>
        <v/>
      </c>
      <c r="X85" s="38" t="str">
        <f t="shared" si="16"/>
        <v/>
      </c>
      <c r="Y85" s="39" t="str">
        <f t="shared" si="17"/>
        <v/>
      </c>
      <c r="Z85" t="str">
        <f t="shared" si="12"/>
        <v/>
      </c>
      <c r="AA85" t="str">
        <f t="shared" si="13"/>
        <v/>
      </c>
    </row>
    <row r="86" spans="2:27" x14ac:dyDescent="0.15">
      <c r="B86" s="56">
        <v>78</v>
      </c>
      <c r="C86" s="89" t="str">
        <f t="shared" si="10"/>
        <v/>
      </c>
      <c r="D86" s="89"/>
      <c r="E86" s="47"/>
      <c r="F86" s="48"/>
      <c r="G86" s="47"/>
      <c r="H86" s="90"/>
      <c r="I86" s="90"/>
      <c r="J86" s="47"/>
      <c r="K86" s="89" t="str">
        <f t="shared" si="11"/>
        <v/>
      </c>
      <c r="L86" s="89"/>
      <c r="M86" s="6" t="str">
        <f>IF(J86="","",(K86/J86)/LOOKUP(RIGHT($D$2,3),定数!$A$6:$A$13,定数!$B$6:$B$13))</f>
        <v/>
      </c>
      <c r="N86" s="47"/>
      <c r="O86" s="48"/>
      <c r="P86" s="90"/>
      <c r="Q86" s="90"/>
      <c r="R86" s="91" t="str">
        <f>IF(P86="","",T86*M86*LOOKUP(RIGHT($D$2,3),定数!$A$6:$A$13,定数!$B$6:$B$13))</f>
        <v/>
      </c>
      <c r="S86" s="91"/>
      <c r="T86" s="92" t="str">
        <f t="shared" si="15"/>
        <v/>
      </c>
      <c r="U86" s="92"/>
      <c r="V86" t="str">
        <f t="shared" si="14"/>
        <v/>
      </c>
      <c r="W86" t="str">
        <f t="shared" si="14"/>
        <v/>
      </c>
      <c r="X86" s="38" t="str">
        <f t="shared" si="16"/>
        <v/>
      </c>
      <c r="Y86" s="39" t="str">
        <f t="shared" si="17"/>
        <v/>
      </c>
      <c r="Z86" t="str">
        <f t="shared" si="12"/>
        <v/>
      </c>
      <c r="AA86" t="str">
        <f t="shared" si="13"/>
        <v/>
      </c>
    </row>
    <row r="87" spans="2:27" x14ac:dyDescent="0.15">
      <c r="B87" s="56">
        <v>79</v>
      </c>
      <c r="C87" s="89" t="str">
        <f t="shared" si="10"/>
        <v/>
      </c>
      <c r="D87" s="89"/>
      <c r="E87" s="47"/>
      <c r="F87" s="48"/>
      <c r="G87" s="47"/>
      <c r="H87" s="90"/>
      <c r="I87" s="90"/>
      <c r="J87" s="47"/>
      <c r="K87" s="89" t="str">
        <f t="shared" si="11"/>
        <v/>
      </c>
      <c r="L87" s="89"/>
      <c r="M87" s="6" t="str">
        <f>IF(J87="","",(K87/J87)/LOOKUP(RIGHT($D$2,3),定数!$A$6:$A$13,定数!$B$6:$B$13))</f>
        <v/>
      </c>
      <c r="N87" s="47"/>
      <c r="O87" s="48"/>
      <c r="P87" s="90"/>
      <c r="Q87" s="90"/>
      <c r="R87" s="91" t="str">
        <f>IF(P87="","",T87*M87*LOOKUP(RIGHT($D$2,3),定数!$A$6:$A$13,定数!$B$6:$B$13))</f>
        <v/>
      </c>
      <c r="S87" s="91"/>
      <c r="T87" s="92" t="str">
        <f t="shared" si="15"/>
        <v/>
      </c>
      <c r="U87" s="92"/>
      <c r="V87" t="str">
        <f t="shared" si="14"/>
        <v/>
      </c>
      <c r="W87" t="str">
        <f t="shared" si="14"/>
        <v/>
      </c>
      <c r="X87" s="38" t="str">
        <f t="shared" si="16"/>
        <v/>
      </c>
      <c r="Y87" s="39" t="str">
        <f t="shared" si="17"/>
        <v/>
      </c>
      <c r="Z87" t="str">
        <f t="shared" si="12"/>
        <v/>
      </c>
      <c r="AA87" t="str">
        <f t="shared" si="13"/>
        <v/>
      </c>
    </row>
    <row r="88" spans="2:27" x14ac:dyDescent="0.15">
      <c r="B88" s="56">
        <v>80</v>
      </c>
      <c r="C88" s="89" t="str">
        <f t="shared" si="10"/>
        <v/>
      </c>
      <c r="D88" s="89"/>
      <c r="E88" s="47"/>
      <c r="F88" s="48"/>
      <c r="G88" s="47"/>
      <c r="H88" s="90"/>
      <c r="I88" s="90"/>
      <c r="J88" s="47"/>
      <c r="K88" s="89" t="str">
        <f t="shared" si="11"/>
        <v/>
      </c>
      <c r="L88" s="89"/>
      <c r="M88" s="6" t="str">
        <f>IF(J88="","",(K88/J88)/LOOKUP(RIGHT($D$2,3),定数!$A$6:$A$13,定数!$B$6:$B$13))</f>
        <v/>
      </c>
      <c r="N88" s="47"/>
      <c r="O88" s="48"/>
      <c r="P88" s="90"/>
      <c r="Q88" s="90"/>
      <c r="R88" s="91" t="str">
        <f>IF(P88="","",T88*M88*LOOKUP(RIGHT($D$2,3),定数!$A$6:$A$13,定数!$B$6:$B$13))</f>
        <v/>
      </c>
      <c r="S88" s="91"/>
      <c r="T88" s="92" t="str">
        <f t="shared" si="15"/>
        <v/>
      </c>
      <c r="U88" s="92"/>
      <c r="V88" t="str">
        <f t="shared" si="14"/>
        <v/>
      </c>
      <c r="W88" t="str">
        <f t="shared" si="14"/>
        <v/>
      </c>
      <c r="X88" s="38" t="str">
        <f t="shared" si="16"/>
        <v/>
      </c>
      <c r="Y88" s="39" t="str">
        <f t="shared" si="17"/>
        <v/>
      </c>
      <c r="Z88" t="str">
        <f t="shared" si="12"/>
        <v/>
      </c>
      <c r="AA88" t="str">
        <f t="shared" si="13"/>
        <v/>
      </c>
    </row>
    <row r="89" spans="2:27" x14ac:dyDescent="0.15">
      <c r="B89" s="56">
        <v>81</v>
      </c>
      <c r="C89" s="89" t="str">
        <f t="shared" si="10"/>
        <v/>
      </c>
      <c r="D89" s="89"/>
      <c r="E89" s="47"/>
      <c r="F89" s="48"/>
      <c r="G89" s="47"/>
      <c r="H89" s="90"/>
      <c r="I89" s="90"/>
      <c r="J89" s="47"/>
      <c r="K89" s="89" t="str">
        <f t="shared" si="11"/>
        <v/>
      </c>
      <c r="L89" s="89"/>
      <c r="M89" s="6" t="str">
        <f>IF(J89="","",(K89/J89)/LOOKUP(RIGHT($D$2,3),定数!$A$6:$A$13,定数!$B$6:$B$13))</f>
        <v/>
      </c>
      <c r="N89" s="47"/>
      <c r="O89" s="48"/>
      <c r="P89" s="90"/>
      <c r="Q89" s="90"/>
      <c r="R89" s="91" t="str">
        <f>IF(P89="","",T89*M89*LOOKUP(RIGHT($D$2,3),定数!$A$6:$A$13,定数!$B$6:$B$13))</f>
        <v/>
      </c>
      <c r="S89" s="91"/>
      <c r="T89" s="92" t="str">
        <f t="shared" si="15"/>
        <v/>
      </c>
      <c r="U89" s="92"/>
      <c r="V89" t="str">
        <f t="shared" si="14"/>
        <v/>
      </c>
      <c r="W89" t="str">
        <f t="shared" si="14"/>
        <v/>
      </c>
      <c r="X89" s="38" t="str">
        <f t="shared" si="16"/>
        <v/>
      </c>
      <c r="Y89" s="39" t="str">
        <f t="shared" si="17"/>
        <v/>
      </c>
      <c r="Z89" t="str">
        <f t="shared" si="12"/>
        <v/>
      </c>
      <c r="AA89" t="str">
        <f t="shared" si="13"/>
        <v/>
      </c>
    </row>
    <row r="90" spans="2:27" x14ac:dyDescent="0.15">
      <c r="B90" s="56">
        <v>82</v>
      </c>
      <c r="C90" s="89" t="str">
        <f t="shared" si="10"/>
        <v/>
      </c>
      <c r="D90" s="89"/>
      <c r="E90" s="47"/>
      <c r="F90" s="48"/>
      <c r="G90" s="47"/>
      <c r="H90" s="90"/>
      <c r="I90" s="90"/>
      <c r="J90" s="47"/>
      <c r="K90" s="89" t="str">
        <f t="shared" si="11"/>
        <v/>
      </c>
      <c r="L90" s="89"/>
      <c r="M90" s="6" t="str">
        <f>IF(J90="","",(K90/J90)/LOOKUP(RIGHT($D$2,3),定数!$A$6:$A$13,定数!$B$6:$B$13))</f>
        <v/>
      </c>
      <c r="N90" s="47"/>
      <c r="O90" s="48"/>
      <c r="P90" s="90"/>
      <c r="Q90" s="90"/>
      <c r="R90" s="91" t="str">
        <f>IF(P90="","",T90*M90*LOOKUP(RIGHT($D$2,3),定数!$A$6:$A$13,定数!$B$6:$B$13))</f>
        <v/>
      </c>
      <c r="S90" s="91"/>
      <c r="T90" s="92" t="str">
        <f t="shared" si="15"/>
        <v/>
      </c>
      <c r="U90" s="92"/>
      <c r="V90" t="str">
        <f t="shared" si="14"/>
        <v/>
      </c>
      <c r="W90" t="str">
        <f t="shared" si="14"/>
        <v/>
      </c>
      <c r="X90" s="38" t="str">
        <f t="shared" si="16"/>
        <v/>
      </c>
      <c r="Y90" s="39" t="str">
        <f t="shared" si="17"/>
        <v/>
      </c>
      <c r="Z90" t="str">
        <f t="shared" si="12"/>
        <v/>
      </c>
      <c r="AA90" t="str">
        <f t="shared" si="13"/>
        <v/>
      </c>
    </row>
    <row r="91" spans="2:27" x14ac:dyDescent="0.15">
      <c r="B91" s="56">
        <v>83</v>
      </c>
      <c r="C91" s="89" t="str">
        <f t="shared" si="10"/>
        <v/>
      </c>
      <c r="D91" s="89"/>
      <c r="E91" s="47"/>
      <c r="F91" s="48"/>
      <c r="G91" s="47"/>
      <c r="H91" s="90"/>
      <c r="I91" s="90"/>
      <c r="J91" s="47"/>
      <c r="K91" s="89" t="str">
        <f t="shared" si="11"/>
        <v/>
      </c>
      <c r="L91" s="89"/>
      <c r="M91" s="6" t="str">
        <f>IF(J91="","",(K91/J91)/LOOKUP(RIGHT($D$2,3),定数!$A$6:$A$13,定数!$B$6:$B$13))</f>
        <v/>
      </c>
      <c r="N91" s="47"/>
      <c r="O91" s="48"/>
      <c r="P91" s="90"/>
      <c r="Q91" s="90"/>
      <c r="R91" s="91" t="str">
        <f>IF(P91="","",T91*M91*LOOKUP(RIGHT($D$2,3),定数!$A$6:$A$13,定数!$B$6:$B$13))</f>
        <v/>
      </c>
      <c r="S91" s="91"/>
      <c r="T91" s="92" t="str">
        <f t="shared" si="15"/>
        <v/>
      </c>
      <c r="U91" s="92"/>
      <c r="V91" t="str">
        <f t="shared" ref="V91:W106" si="18">IF(S91&lt;&gt;"",IF(S91&lt;0,1+V90,0),"")</f>
        <v/>
      </c>
      <c r="W91" t="str">
        <f t="shared" si="18"/>
        <v/>
      </c>
      <c r="X91" s="38" t="str">
        <f t="shared" si="16"/>
        <v/>
      </c>
      <c r="Y91" s="39" t="str">
        <f t="shared" si="17"/>
        <v/>
      </c>
      <c r="Z91" t="str">
        <f t="shared" si="12"/>
        <v/>
      </c>
      <c r="AA91" t="str">
        <f t="shared" si="13"/>
        <v/>
      </c>
    </row>
    <row r="92" spans="2:27" x14ac:dyDescent="0.15">
      <c r="B92" s="56">
        <v>84</v>
      </c>
      <c r="C92" s="89" t="str">
        <f t="shared" si="10"/>
        <v/>
      </c>
      <c r="D92" s="89"/>
      <c r="E92" s="47"/>
      <c r="F92" s="48"/>
      <c r="G92" s="47"/>
      <c r="H92" s="90"/>
      <c r="I92" s="90"/>
      <c r="J92" s="47"/>
      <c r="K92" s="89" t="str">
        <f t="shared" si="11"/>
        <v/>
      </c>
      <c r="L92" s="89"/>
      <c r="M92" s="6" t="str">
        <f>IF(J92="","",(K92/J92)/LOOKUP(RIGHT($D$2,3),定数!$A$6:$A$13,定数!$B$6:$B$13))</f>
        <v/>
      </c>
      <c r="N92" s="47"/>
      <c r="O92" s="48"/>
      <c r="P92" s="90"/>
      <c r="Q92" s="90"/>
      <c r="R92" s="91" t="str">
        <f>IF(P92="","",T92*M92*LOOKUP(RIGHT($D$2,3),定数!$A$6:$A$13,定数!$B$6:$B$13))</f>
        <v/>
      </c>
      <c r="S92" s="91"/>
      <c r="T92" s="92" t="str">
        <f t="shared" si="15"/>
        <v/>
      </c>
      <c r="U92" s="92"/>
      <c r="V92" t="str">
        <f t="shared" si="18"/>
        <v/>
      </c>
      <c r="W92" t="str">
        <f t="shared" si="18"/>
        <v/>
      </c>
      <c r="X92" s="38" t="str">
        <f t="shared" si="16"/>
        <v/>
      </c>
      <c r="Y92" s="39" t="str">
        <f t="shared" si="17"/>
        <v/>
      </c>
      <c r="Z92" t="str">
        <f t="shared" si="12"/>
        <v/>
      </c>
      <c r="AA92" t="str">
        <f t="shared" si="13"/>
        <v/>
      </c>
    </row>
    <row r="93" spans="2:27" x14ac:dyDescent="0.15">
      <c r="B93" s="56">
        <v>85</v>
      </c>
      <c r="C93" s="89" t="str">
        <f t="shared" si="10"/>
        <v/>
      </c>
      <c r="D93" s="89"/>
      <c r="E93" s="47"/>
      <c r="F93" s="48"/>
      <c r="G93" s="47"/>
      <c r="H93" s="90"/>
      <c r="I93" s="90"/>
      <c r="J93" s="47"/>
      <c r="K93" s="89" t="str">
        <f t="shared" si="11"/>
        <v/>
      </c>
      <c r="L93" s="89"/>
      <c r="M93" s="6" t="str">
        <f>IF(J93="","",(K93/J93)/LOOKUP(RIGHT($D$2,3),定数!$A$6:$A$13,定数!$B$6:$B$13))</f>
        <v/>
      </c>
      <c r="N93" s="47"/>
      <c r="O93" s="48"/>
      <c r="P93" s="90"/>
      <c r="Q93" s="90"/>
      <c r="R93" s="91" t="str">
        <f>IF(P93="","",T93*M93*LOOKUP(RIGHT($D$2,3),定数!$A$6:$A$13,定数!$B$6:$B$13))</f>
        <v/>
      </c>
      <c r="S93" s="91"/>
      <c r="T93" s="92" t="str">
        <f t="shared" si="15"/>
        <v/>
      </c>
      <c r="U93" s="92"/>
      <c r="V93" t="str">
        <f t="shared" si="18"/>
        <v/>
      </c>
      <c r="W93" t="str">
        <f t="shared" si="18"/>
        <v/>
      </c>
      <c r="X93" s="38" t="str">
        <f t="shared" si="16"/>
        <v/>
      </c>
      <c r="Y93" s="39" t="str">
        <f t="shared" si="17"/>
        <v/>
      </c>
      <c r="Z93" t="str">
        <f t="shared" si="12"/>
        <v/>
      </c>
      <c r="AA93" t="str">
        <f t="shared" si="13"/>
        <v/>
      </c>
    </row>
    <row r="94" spans="2:27" x14ac:dyDescent="0.15">
      <c r="B94" s="56">
        <v>86</v>
      </c>
      <c r="C94" s="89" t="str">
        <f t="shared" si="10"/>
        <v/>
      </c>
      <c r="D94" s="89"/>
      <c r="E94" s="47"/>
      <c r="F94" s="48"/>
      <c r="G94" s="47"/>
      <c r="H94" s="90"/>
      <c r="I94" s="90"/>
      <c r="J94" s="47"/>
      <c r="K94" s="89" t="str">
        <f t="shared" si="11"/>
        <v/>
      </c>
      <c r="L94" s="89"/>
      <c r="M94" s="6" t="str">
        <f>IF(J94="","",(K94/J94)/LOOKUP(RIGHT($D$2,3),定数!$A$6:$A$13,定数!$B$6:$B$13))</f>
        <v/>
      </c>
      <c r="N94" s="47"/>
      <c r="O94" s="48"/>
      <c r="P94" s="90"/>
      <c r="Q94" s="90"/>
      <c r="R94" s="91" t="str">
        <f>IF(P94="","",T94*M94*LOOKUP(RIGHT($D$2,3),定数!$A$6:$A$13,定数!$B$6:$B$13))</f>
        <v/>
      </c>
      <c r="S94" s="91"/>
      <c r="T94" s="92" t="str">
        <f t="shared" si="15"/>
        <v/>
      </c>
      <c r="U94" s="92"/>
      <c r="V94" t="str">
        <f t="shared" si="18"/>
        <v/>
      </c>
      <c r="W94" t="str">
        <f t="shared" si="18"/>
        <v/>
      </c>
      <c r="X94" s="38" t="str">
        <f t="shared" si="16"/>
        <v/>
      </c>
      <c r="Y94" s="39" t="str">
        <f t="shared" si="17"/>
        <v/>
      </c>
      <c r="Z94" t="str">
        <f t="shared" si="12"/>
        <v/>
      </c>
      <c r="AA94" t="str">
        <f t="shared" si="13"/>
        <v/>
      </c>
    </row>
    <row r="95" spans="2:27" x14ac:dyDescent="0.15">
      <c r="B95" s="56">
        <v>87</v>
      </c>
      <c r="C95" s="89" t="str">
        <f t="shared" si="10"/>
        <v/>
      </c>
      <c r="D95" s="89"/>
      <c r="E95" s="47"/>
      <c r="F95" s="48"/>
      <c r="G95" s="47"/>
      <c r="H95" s="90"/>
      <c r="I95" s="90"/>
      <c r="J95" s="47"/>
      <c r="K95" s="89" t="str">
        <f t="shared" si="11"/>
        <v/>
      </c>
      <c r="L95" s="89"/>
      <c r="M95" s="6" t="str">
        <f>IF(J95="","",(K95/J95)/LOOKUP(RIGHT($D$2,3),定数!$A$6:$A$13,定数!$B$6:$B$13))</f>
        <v/>
      </c>
      <c r="N95" s="47"/>
      <c r="O95" s="48"/>
      <c r="P95" s="90"/>
      <c r="Q95" s="90"/>
      <c r="R95" s="91" t="str">
        <f>IF(P95="","",T95*M95*LOOKUP(RIGHT($D$2,3),定数!$A$6:$A$13,定数!$B$6:$B$13))</f>
        <v/>
      </c>
      <c r="S95" s="91"/>
      <c r="T95" s="92" t="str">
        <f t="shared" si="15"/>
        <v/>
      </c>
      <c r="U95" s="92"/>
      <c r="V95" t="str">
        <f t="shared" si="18"/>
        <v/>
      </c>
      <c r="W95" t="str">
        <f t="shared" si="18"/>
        <v/>
      </c>
      <c r="X95" s="38" t="str">
        <f t="shared" si="16"/>
        <v/>
      </c>
      <c r="Y95" s="39" t="str">
        <f t="shared" si="17"/>
        <v/>
      </c>
      <c r="Z95" t="str">
        <f t="shared" si="12"/>
        <v/>
      </c>
      <c r="AA95" t="str">
        <f t="shared" si="13"/>
        <v/>
      </c>
    </row>
    <row r="96" spans="2:27" x14ac:dyDescent="0.15">
      <c r="B96" s="56">
        <v>88</v>
      </c>
      <c r="C96" s="89" t="str">
        <f t="shared" si="10"/>
        <v/>
      </c>
      <c r="D96" s="89"/>
      <c r="E96" s="47"/>
      <c r="F96" s="48"/>
      <c r="G96" s="47"/>
      <c r="H96" s="90"/>
      <c r="I96" s="90"/>
      <c r="J96" s="47"/>
      <c r="K96" s="89" t="str">
        <f t="shared" si="11"/>
        <v/>
      </c>
      <c r="L96" s="89"/>
      <c r="M96" s="6" t="str">
        <f>IF(J96="","",(K96/J96)/LOOKUP(RIGHT($D$2,3),定数!$A$6:$A$13,定数!$B$6:$B$13))</f>
        <v/>
      </c>
      <c r="N96" s="47"/>
      <c r="O96" s="48"/>
      <c r="P96" s="90"/>
      <c r="Q96" s="90"/>
      <c r="R96" s="91" t="str">
        <f>IF(P96="","",T96*M96*LOOKUP(RIGHT($D$2,3),定数!$A$6:$A$13,定数!$B$6:$B$13))</f>
        <v/>
      </c>
      <c r="S96" s="91"/>
      <c r="T96" s="92" t="str">
        <f t="shared" si="15"/>
        <v/>
      </c>
      <c r="U96" s="92"/>
      <c r="V96" t="str">
        <f t="shared" si="18"/>
        <v/>
      </c>
      <c r="W96" t="str">
        <f t="shared" si="18"/>
        <v/>
      </c>
      <c r="X96" s="38" t="str">
        <f t="shared" si="16"/>
        <v/>
      </c>
      <c r="Y96" s="39" t="str">
        <f t="shared" si="17"/>
        <v/>
      </c>
      <c r="Z96" t="str">
        <f t="shared" si="12"/>
        <v/>
      </c>
      <c r="AA96" t="str">
        <f t="shared" si="13"/>
        <v/>
      </c>
    </row>
    <row r="97" spans="2:27" x14ac:dyDescent="0.15">
      <c r="B97" s="56">
        <v>89</v>
      </c>
      <c r="C97" s="89" t="str">
        <f t="shared" si="10"/>
        <v/>
      </c>
      <c r="D97" s="89"/>
      <c r="E97" s="47"/>
      <c r="F97" s="48"/>
      <c r="G97" s="47"/>
      <c r="H97" s="90"/>
      <c r="I97" s="90"/>
      <c r="J97" s="47"/>
      <c r="K97" s="89" t="str">
        <f t="shared" si="11"/>
        <v/>
      </c>
      <c r="L97" s="89"/>
      <c r="M97" s="6" t="str">
        <f>IF(J97="","",(K97/J97)/LOOKUP(RIGHT($D$2,3),定数!$A$6:$A$13,定数!$B$6:$B$13))</f>
        <v/>
      </c>
      <c r="N97" s="47"/>
      <c r="O97" s="48"/>
      <c r="P97" s="90"/>
      <c r="Q97" s="90"/>
      <c r="R97" s="91" t="str">
        <f>IF(P97="","",T97*M97*LOOKUP(RIGHT($D$2,3),定数!$A$6:$A$13,定数!$B$6:$B$13))</f>
        <v/>
      </c>
      <c r="S97" s="91"/>
      <c r="T97" s="92" t="str">
        <f t="shared" si="15"/>
        <v/>
      </c>
      <c r="U97" s="92"/>
      <c r="V97" t="str">
        <f t="shared" si="18"/>
        <v/>
      </c>
      <c r="W97" t="str">
        <f t="shared" si="18"/>
        <v/>
      </c>
      <c r="X97" s="38" t="str">
        <f t="shared" si="16"/>
        <v/>
      </c>
      <c r="Y97" s="39" t="str">
        <f t="shared" si="17"/>
        <v/>
      </c>
      <c r="Z97" t="str">
        <f t="shared" si="12"/>
        <v/>
      </c>
      <c r="AA97" t="str">
        <f t="shared" si="13"/>
        <v/>
      </c>
    </row>
    <row r="98" spans="2:27" x14ac:dyDescent="0.15">
      <c r="B98" s="56">
        <v>90</v>
      </c>
      <c r="C98" s="89" t="str">
        <f t="shared" si="10"/>
        <v/>
      </c>
      <c r="D98" s="89"/>
      <c r="E98" s="47"/>
      <c r="F98" s="48"/>
      <c r="G98" s="47"/>
      <c r="H98" s="90"/>
      <c r="I98" s="90"/>
      <c r="J98" s="47"/>
      <c r="K98" s="89" t="str">
        <f t="shared" si="11"/>
        <v/>
      </c>
      <c r="L98" s="89"/>
      <c r="M98" s="6" t="str">
        <f>IF(J98="","",(K98/J98)/LOOKUP(RIGHT($D$2,3),定数!$A$6:$A$13,定数!$B$6:$B$13))</f>
        <v/>
      </c>
      <c r="N98" s="47"/>
      <c r="O98" s="48"/>
      <c r="P98" s="90"/>
      <c r="Q98" s="90"/>
      <c r="R98" s="91" t="str">
        <f>IF(P98="","",T98*M98*LOOKUP(RIGHT($D$2,3),定数!$A$6:$A$13,定数!$B$6:$B$13))</f>
        <v/>
      </c>
      <c r="S98" s="91"/>
      <c r="T98" s="92" t="str">
        <f t="shared" si="15"/>
        <v/>
      </c>
      <c r="U98" s="92"/>
      <c r="V98" t="str">
        <f t="shared" si="18"/>
        <v/>
      </c>
      <c r="W98" t="str">
        <f t="shared" si="18"/>
        <v/>
      </c>
      <c r="X98" s="38" t="str">
        <f t="shared" si="16"/>
        <v/>
      </c>
      <c r="Y98" s="39" t="str">
        <f t="shared" si="17"/>
        <v/>
      </c>
      <c r="Z98" t="str">
        <f t="shared" si="12"/>
        <v/>
      </c>
      <c r="AA98" t="str">
        <f t="shared" si="13"/>
        <v/>
      </c>
    </row>
    <row r="99" spans="2:27" x14ac:dyDescent="0.15">
      <c r="B99" s="56">
        <v>91</v>
      </c>
      <c r="C99" s="89" t="str">
        <f t="shared" si="10"/>
        <v/>
      </c>
      <c r="D99" s="89"/>
      <c r="E99" s="47"/>
      <c r="F99" s="48"/>
      <c r="G99" s="47"/>
      <c r="H99" s="90"/>
      <c r="I99" s="90"/>
      <c r="J99" s="47"/>
      <c r="K99" s="89" t="str">
        <f t="shared" si="11"/>
        <v/>
      </c>
      <c r="L99" s="89"/>
      <c r="M99" s="6" t="str">
        <f>IF(J99="","",(K99/J99)/LOOKUP(RIGHT($D$2,3),定数!$A$6:$A$13,定数!$B$6:$B$13))</f>
        <v/>
      </c>
      <c r="N99" s="47"/>
      <c r="O99" s="48"/>
      <c r="P99" s="90"/>
      <c r="Q99" s="90"/>
      <c r="R99" s="91" t="str">
        <f>IF(P99="","",T99*M99*LOOKUP(RIGHT($D$2,3),定数!$A$6:$A$13,定数!$B$6:$B$13))</f>
        <v/>
      </c>
      <c r="S99" s="91"/>
      <c r="T99" s="92" t="str">
        <f t="shared" si="15"/>
        <v/>
      </c>
      <c r="U99" s="92"/>
      <c r="V99" t="str">
        <f t="shared" si="18"/>
        <v/>
      </c>
      <c r="W99" t="str">
        <f t="shared" si="18"/>
        <v/>
      </c>
      <c r="X99" s="38" t="str">
        <f t="shared" si="16"/>
        <v/>
      </c>
      <c r="Y99" s="39" t="str">
        <f t="shared" si="17"/>
        <v/>
      </c>
      <c r="Z99" t="str">
        <f t="shared" si="12"/>
        <v/>
      </c>
      <c r="AA99" t="str">
        <f t="shared" si="13"/>
        <v/>
      </c>
    </row>
    <row r="100" spans="2:27" x14ac:dyDescent="0.15">
      <c r="B100" s="56">
        <v>92</v>
      </c>
      <c r="C100" s="89" t="str">
        <f t="shared" si="10"/>
        <v/>
      </c>
      <c r="D100" s="89"/>
      <c r="E100" s="47"/>
      <c r="F100" s="48"/>
      <c r="G100" s="47"/>
      <c r="H100" s="90"/>
      <c r="I100" s="90"/>
      <c r="J100" s="47"/>
      <c r="K100" s="89" t="str">
        <f t="shared" si="11"/>
        <v/>
      </c>
      <c r="L100" s="89"/>
      <c r="M100" s="6" t="str">
        <f>IF(J100="","",(K100/J100)/LOOKUP(RIGHT($D$2,3),定数!$A$6:$A$13,定数!$B$6:$B$13))</f>
        <v/>
      </c>
      <c r="N100" s="47"/>
      <c r="O100" s="48"/>
      <c r="P100" s="90"/>
      <c r="Q100" s="90"/>
      <c r="R100" s="91" t="str">
        <f>IF(P100="","",T100*M100*LOOKUP(RIGHT($D$2,3),定数!$A$6:$A$13,定数!$B$6:$B$13))</f>
        <v/>
      </c>
      <c r="S100" s="91"/>
      <c r="T100" s="92" t="str">
        <f t="shared" si="15"/>
        <v/>
      </c>
      <c r="U100" s="92"/>
      <c r="V100" t="str">
        <f t="shared" si="18"/>
        <v/>
      </c>
      <c r="W100" t="str">
        <f t="shared" si="18"/>
        <v/>
      </c>
      <c r="X100" s="38" t="str">
        <f t="shared" si="16"/>
        <v/>
      </c>
      <c r="Y100" s="39" t="str">
        <f t="shared" si="17"/>
        <v/>
      </c>
      <c r="Z100" t="str">
        <f t="shared" si="12"/>
        <v/>
      </c>
      <c r="AA100" t="str">
        <f t="shared" si="13"/>
        <v/>
      </c>
    </row>
    <row r="101" spans="2:27" x14ac:dyDescent="0.15">
      <c r="B101" s="56">
        <v>93</v>
      </c>
      <c r="C101" s="89" t="str">
        <f t="shared" si="10"/>
        <v/>
      </c>
      <c r="D101" s="89"/>
      <c r="E101" s="47"/>
      <c r="F101" s="48"/>
      <c r="G101" s="47"/>
      <c r="H101" s="90"/>
      <c r="I101" s="90"/>
      <c r="J101" s="47"/>
      <c r="K101" s="89" t="str">
        <f t="shared" si="11"/>
        <v/>
      </c>
      <c r="L101" s="89"/>
      <c r="M101" s="6" t="str">
        <f>IF(J101="","",(K101/J101)/LOOKUP(RIGHT($D$2,3),定数!$A$6:$A$13,定数!$B$6:$B$13))</f>
        <v/>
      </c>
      <c r="N101" s="47"/>
      <c r="O101" s="48"/>
      <c r="P101" s="90"/>
      <c r="Q101" s="90"/>
      <c r="R101" s="91" t="str">
        <f>IF(P101="","",T101*M101*LOOKUP(RIGHT($D$2,3),定数!$A$6:$A$13,定数!$B$6:$B$13))</f>
        <v/>
      </c>
      <c r="S101" s="91"/>
      <c r="T101" s="92" t="str">
        <f t="shared" si="15"/>
        <v/>
      </c>
      <c r="U101" s="92"/>
      <c r="V101" t="str">
        <f t="shared" si="18"/>
        <v/>
      </c>
      <c r="W101" t="str">
        <f t="shared" si="18"/>
        <v/>
      </c>
      <c r="X101" s="38" t="str">
        <f t="shared" si="16"/>
        <v/>
      </c>
      <c r="Y101" s="39" t="str">
        <f t="shared" si="17"/>
        <v/>
      </c>
      <c r="Z101" t="str">
        <f t="shared" si="12"/>
        <v/>
      </c>
      <c r="AA101" t="str">
        <f t="shared" si="13"/>
        <v/>
      </c>
    </row>
    <row r="102" spans="2:27" x14ac:dyDescent="0.15">
      <c r="B102" s="56">
        <v>94</v>
      </c>
      <c r="C102" s="89" t="str">
        <f t="shared" si="10"/>
        <v/>
      </c>
      <c r="D102" s="89"/>
      <c r="E102" s="47"/>
      <c r="F102" s="48"/>
      <c r="G102" s="47"/>
      <c r="H102" s="90"/>
      <c r="I102" s="90"/>
      <c r="J102" s="47"/>
      <c r="K102" s="89" t="str">
        <f t="shared" si="11"/>
        <v/>
      </c>
      <c r="L102" s="89"/>
      <c r="M102" s="6" t="str">
        <f>IF(J102="","",(K102/J102)/LOOKUP(RIGHT($D$2,3),定数!$A$6:$A$13,定数!$B$6:$B$13))</f>
        <v/>
      </c>
      <c r="N102" s="47"/>
      <c r="O102" s="48"/>
      <c r="P102" s="90"/>
      <c r="Q102" s="90"/>
      <c r="R102" s="91" t="str">
        <f>IF(P102="","",T102*M102*LOOKUP(RIGHT($D$2,3),定数!$A$6:$A$13,定数!$B$6:$B$13))</f>
        <v/>
      </c>
      <c r="S102" s="91"/>
      <c r="T102" s="92" t="str">
        <f t="shared" si="15"/>
        <v/>
      </c>
      <c r="U102" s="92"/>
      <c r="V102" t="str">
        <f t="shared" si="18"/>
        <v/>
      </c>
      <c r="W102" t="str">
        <f t="shared" si="18"/>
        <v/>
      </c>
      <c r="X102" s="38" t="str">
        <f t="shared" si="16"/>
        <v/>
      </c>
      <c r="Y102" s="39" t="str">
        <f t="shared" si="17"/>
        <v/>
      </c>
      <c r="Z102" t="str">
        <f t="shared" si="12"/>
        <v/>
      </c>
      <c r="AA102" t="str">
        <f t="shared" si="13"/>
        <v/>
      </c>
    </row>
    <row r="103" spans="2:27" x14ac:dyDescent="0.15">
      <c r="B103" s="56">
        <v>95</v>
      </c>
      <c r="C103" s="89" t="str">
        <f t="shared" si="10"/>
        <v/>
      </c>
      <c r="D103" s="89"/>
      <c r="E103" s="47"/>
      <c r="F103" s="48"/>
      <c r="G103" s="47"/>
      <c r="H103" s="90"/>
      <c r="I103" s="90"/>
      <c r="J103" s="47"/>
      <c r="K103" s="89" t="str">
        <f t="shared" si="11"/>
        <v/>
      </c>
      <c r="L103" s="89"/>
      <c r="M103" s="6" t="str">
        <f>IF(J103="","",(K103/J103)/LOOKUP(RIGHT($D$2,3),定数!$A$6:$A$13,定数!$B$6:$B$13))</f>
        <v/>
      </c>
      <c r="N103" s="47"/>
      <c r="O103" s="48"/>
      <c r="P103" s="90"/>
      <c r="Q103" s="90"/>
      <c r="R103" s="91" t="str">
        <f>IF(P103="","",T103*M103*LOOKUP(RIGHT($D$2,3),定数!$A$6:$A$13,定数!$B$6:$B$13))</f>
        <v/>
      </c>
      <c r="S103" s="91"/>
      <c r="T103" s="92" t="str">
        <f t="shared" si="15"/>
        <v/>
      </c>
      <c r="U103" s="92"/>
      <c r="V103" t="str">
        <f t="shared" si="18"/>
        <v/>
      </c>
      <c r="W103" t="str">
        <f t="shared" si="18"/>
        <v/>
      </c>
      <c r="X103" s="38" t="str">
        <f t="shared" si="16"/>
        <v/>
      </c>
      <c r="Y103" s="39" t="str">
        <f t="shared" si="17"/>
        <v/>
      </c>
      <c r="Z103" t="str">
        <f t="shared" si="12"/>
        <v/>
      </c>
      <c r="AA103" t="str">
        <f t="shared" si="13"/>
        <v/>
      </c>
    </row>
    <row r="104" spans="2:27" x14ac:dyDescent="0.15">
      <c r="B104" s="56">
        <v>96</v>
      </c>
      <c r="C104" s="89" t="str">
        <f t="shared" si="10"/>
        <v/>
      </c>
      <c r="D104" s="89"/>
      <c r="E104" s="47"/>
      <c r="F104" s="48"/>
      <c r="G104" s="47"/>
      <c r="H104" s="90"/>
      <c r="I104" s="90"/>
      <c r="J104" s="47"/>
      <c r="K104" s="89" t="str">
        <f t="shared" si="11"/>
        <v/>
      </c>
      <c r="L104" s="89"/>
      <c r="M104" s="6" t="str">
        <f>IF(J104="","",(K104/J104)/LOOKUP(RIGHT($D$2,3),定数!$A$6:$A$13,定数!$B$6:$B$13))</f>
        <v/>
      </c>
      <c r="N104" s="47"/>
      <c r="O104" s="48"/>
      <c r="P104" s="90"/>
      <c r="Q104" s="90"/>
      <c r="R104" s="91" t="str">
        <f>IF(P104="","",T104*M104*LOOKUP(RIGHT($D$2,3),定数!$A$6:$A$13,定数!$B$6:$B$13))</f>
        <v/>
      </c>
      <c r="S104" s="91"/>
      <c r="T104" s="92" t="str">
        <f t="shared" si="15"/>
        <v/>
      </c>
      <c r="U104" s="92"/>
      <c r="V104" t="str">
        <f t="shared" si="18"/>
        <v/>
      </c>
      <c r="W104" t="str">
        <f t="shared" si="18"/>
        <v/>
      </c>
      <c r="X104" s="38" t="str">
        <f t="shared" si="16"/>
        <v/>
      </c>
      <c r="Y104" s="39" t="str">
        <f t="shared" si="17"/>
        <v/>
      </c>
      <c r="Z104" t="str">
        <f t="shared" si="12"/>
        <v/>
      </c>
      <c r="AA104" t="str">
        <f t="shared" si="13"/>
        <v/>
      </c>
    </row>
    <row r="105" spans="2:27" x14ac:dyDescent="0.15">
      <c r="B105" s="56">
        <v>97</v>
      </c>
      <c r="C105" s="89" t="str">
        <f t="shared" si="10"/>
        <v/>
      </c>
      <c r="D105" s="89"/>
      <c r="E105" s="47"/>
      <c r="F105" s="48"/>
      <c r="G105" s="47"/>
      <c r="H105" s="90"/>
      <c r="I105" s="90"/>
      <c r="J105" s="47"/>
      <c r="K105" s="89" t="str">
        <f t="shared" si="11"/>
        <v/>
      </c>
      <c r="L105" s="89"/>
      <c r="M105" s="6" t="str">
        <f>IF(J105="","",(K105/J105)/LOOKUP(RIGHT($D$2,3),定数!$A$6:$A$13,定数!$B$6:$B$13))</f>
        <v/>
      </c>
      <c r="N105" s="47"/>
      <c r="O105" s="48"/>
      <c r="P105" s="90"/>
      <c r="Q105" s="90"/>
      <c r="R105" s="91" t="str">
        <f>IF(P105="","",T105*M105*LOOKUP(RIGHT($D$2,3),定数!$A$6:$A$13,定数!$B$6:$B$13))</f>
        <v/>
      </c>
      <c r="S105" s="91"/>
      <c r="T105" s="92" t="str">
        <f t="shared" si="15"/>
        <v/>
      </c>
      <c r="U105" s="92"/>
      <c r="V105" t="str">
        <f t="shared" si="18"/>
        <v/>
      </c>
      <c r="W105" t="str">
        <f t="shared" si="18"/>
        <v/>
      </c>
      <c r="X105" s="38" t="str">
        <f t="shared" si="16"/>
        <v/>
      </c>
      <c r="Y105" s="39" t="str">
        <f t="shared" si="17"/>
        <v/>
      </c>
      <c r="Z105" t="str">
        <f t="shared" si="12"/>
        <v/>
      </c>
      <c r="AA105" t="str">
        <f t="shared" si="13"/>
        <v/>
      </c>
    </row>
    <row r="106" spans="2:27" x14ac:dyDescent="0.15">
      <c r="B106" s="56">
        <v>98</v>
      </c>
      <c r="C106" s="89" t="str">
        <f t="shared" si="10"/>
        <v/>
      </c>
      <c r="D106" s="89"/>
      <c r="E106" s="47"/>
      <c r="F106" s="48"/>
      <c r="G106" s="47"/>
      <c r="H106" s="90"/>
      <c r="I106" s="90"/>
      <c r="J106" s="47"/>
      <c r="K106" s="89" t="str">
        <f t="shared" si="11"/>
        <v/>
      </c>
      <c r="L106" s="89"/>
      <c r="M106" s="6" t="str">
        <f>IF(J106="","",(K106/J106)/LOOKUP(RIGHT($D$2,3),定数!$A$6:$A$13,定数!$B$6:$B$13))</f>
        <v/>
      </c>
      <c r="N106" s="47"/>
      <c r="O106" s="48"/>
      <c r="P106" s="90"/>
      <c r="Q106" s="90"/>
      <c r="R106" s="91" t="str">
        <f>IF(P106="","",T106*M106*LOOKUP(RIGHT($D$2,3),定数!$A$6:$A$13,定数!$B$6:$B$13))</f>
        <v/>
      </c>
      <c r="S106" s="91"/>
      <c r="T106" s="92" t="str">
        <f t="shared" si="15"/>
        <v/>
      </c>
      <c r="U106" s="92"/>
      <c r="V106" t="str">
        <f t="shared" si="18"/>
        <v/>
      </c>
      <c r="W106" t="str">
        <f t="shared" si="18"/>
        <v/>
      </c>
      <c r="X106" s="38" t="str">
        <f t="shared" si="16"/>
        <v/>
      </c>
      <c r="Y106" s="39" t="str">
        <f t="shared" si="17"/>
        <v/>
      </c>
      <c r="Z106" t="str">
        <f t="shared" si="12"/>
        <v/>
      </c>
      <c r="AA106" t="str">
        <f t="shared" si="13"/>
        <v/>
      </c>
    </row>
    <row r="107" spans="2:27" x14ac:dyDescent="0.15">
      <c r="B107" s="56">
        <v>99</v>
      </c>
      <c r="C107" s="89" t="str">
        <f t="shared" si="10"/>
        <v/>
      </c>
      <c r="D107" s="89"/>
      <c r="E107" s="47"/>
      <c r="F107" s="48"/>
      <c r="G107" s="47"/>
      <c r="H107" s="90"/>
      <c r="I107" s="90"/>
      <c r="J107" s="47"/>
      <c r="K107" s="89" t="str">
        <f t="shared" si="11"/>
        <v/>
      </c>
      <c r="L107" s="89"/>
      <c r="M107" s="6" t="str">
        <f>IF(J107="","",(K107/J107)/LOOKUP(RIGHT($D$2,3),定数!$A$6:$A$13,定数!$B$6:$B$13))</f>
        <v/>
      </c>
      <c r="N107" s="47"/>
      <c r="O107" s="48"/>
      <c r="P107" s="90"/>
      <c r="Q107" s="90"/>
      <c r="R107" s="91" t="str">
        <f>IF(P107="","",T107*M107*LOOKUP(RIGHT($D$2,3),定数!$A$6:$A$13,定数!$B$6:$B$13))</f>
        <v/>
      </c>
      <c r="S107" s="91"/>
      <c r="T107" s="92" t="str">
        <f t="shared" si="15"/>
        <v/>
      </c>
      <c r="U107" s="92"/>
      <c r="V107" t="str">
        <f>IF(S107&lt;&gt;"",IF(S107&lt;0,1+V106,0),"")</f>
        <v/>
      </c>
      <c r="W107" t="str">
        <f>IF(T107&lt;&gt;"",IF(T107&lt;0,1+W106,0),"")</f>
        <v/>
      </c>
      <c r="X107" s="38" t="str">
        <f t="shared" si="16"/>
        <v/>
      </c>
      <c r="Y107" s="39" t="str">
        <f t="shared" si="17"/>
        <v/>
      </c>
      <c r="Z107" t="str">
        <f t="shared" si="12"/>
        <v/>
      </c>
      <c r="AA107" t="str">
        <f t="shared" si="13"/>
        <v/>
      </c>
    </row>
    <row r="108" spans="2:27" x14ac:dyDescent="0.15">
      <c r="B108" s="56">
        <v>100</v>
      </c>
      <c r="C108" s="89" t="str">
        <f t="shared" si="10"/>
        <v/>
      </c>
      <c r="D108" s="89"/>
      <c r="E108" s="47"/>
      <c r="F108" s="48"/>
      <c r="G108" s="47"/>
      <c r="H108" s="90"/>
      <c r="I108" s="90"/>
      <c r="J108" s="47"/>
      <c r="K108" s="89" t="str">
        <f t="shared" si="11"/>
        <v/>
      </c>
      <c r="L108" s="89"/>
      <c r="M108" s="6" t="str">
        <f>IF(J108="","",(K108/J108)/LOOKUP(RIGHT($D$2,3),定数!$A$6:$A$13,定数!$B$6:$B$13))</f>
        <v/>
      </c>
      <c r="N108" s="47"/>
      <c r="O108" s="48"/>
      <c r="P108" s="90"/>
      <c r="Q108" s="90"/>
      <c r="R108" s="91" t="str">
        <f>IF(P108="","",T108*M108*LOOKUP(RIGHT($D$2,3),定数!$A$6:$A$13,定数!$B$6:$B$13))</f>
        <v/>
      </c>
      <c r="S108" s="91"/>
      <c r="T108" s="92" t="str">
        <f t="shared" si="15"/>
        <v/>
      </c>
      <c r="U108" s="92"/>
      <c r="V108" t="str">
        <f>IF(S108&lt;&gt;"",IF(S108&lt;0,1+V107,0),"")</f>
        <v/>
      </c>
      <c r="W108" t="str">
        <f>IF(T108&lt;&gt;"",IF(T108&lt;0,1+W107,0),"")</f>
        <v/>
      </c>
      <c r="X108" s="38" t="str">
        <f t="shared" si="16"/>
        <v/>
      </c>
      <c r="Y108" s="39" t="str">
        <f t="shared" si="17"/>
        <v/>
      </c>
      <c r="Z108" t="str">
        <f t="shared" si="12"/>
        <v/>
      </c>
      <c r="AA108" t="str">
        <f t="shared" si="13"/>
        <v/>
      </c>
    </row>
    <row r="109" spans="2:27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C10:D10"/>
    <mergeCell ref="H10:I10"/>
    <mergeCell ref="K10:L10"/>
    <mergeCell ref="P10:Q10"/>
    <mergeCell ref="R10:S10"/>
    <mergeCell ref="T10:U10"/>
    <mergeCell ref="C9:D9"/>
    <mergeCell ref="H9:I9"/>
    <mergeCell ref="K9:L9"/>
    <mergeCell ref="P9:Q9"/>
    <mergeCell ref="R9:S9"/>
    <mergeCell ref="T9:U9"/>
    <mergeCell ref="N7:Q7"/>
    <mergeCell ref="R7:U7"/>
    <mergeCell ref="H8:I8"/>
    <mergeCell ref="K8:L8"/>
    <mergeCell ref="P8:Q8"/>
    <mergeCell ref="R8:S8"/>
    <mergeCell ref="T8:U8"/>
    <mergeCell ref="N4:O4"/>
    <mergeCell ref="P4:Q4"/>
    <mergeCell ref="J5:K5"/>
    <mergeCell ref="L5:M5"/>
    <mergeCell ref="P5:Q5"/>
    <mergeCell ref="B7:B8"/>
    <mergeCell ref="C7:D8"/>
    <mergeCell ref="E7:I7"/>
    <mergeCell ref="J7:L7"/>
    <mergeCell ref="M7:M8"/>
    <mergeCell ref="B4:C4"/>
    <mergeCell ref="D4:E4"/>
    <mergeCell ref="F4:G4"/>
    <mergeCell ref="H4:I4"/>
    <mergeCell ref="J4:K4"/>
    <mergeCell ref="L4:M4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  <mergeCell ref="J2:K2"/>
    <mergeCell ref="L2:M2"/>
  </mergeCells>
  <phoneticPr fontId="2"/>
  <conditionalFormatting sqref="G46">
    <cfRule type="cellIs" dxfId="163" priority="9" stopIfTrue="1" operator="equal">
      <formula>"買"</formula>
    </cfRule>
    <cfRule type="cellIs" dxfId="162" priority="10" stopIfTrue="1" operator="equal">
      <formula>"売"</formula>
    </cfRule>
  </conditionalFormatting>
  <conditionalFormatting sqref="G11 G14:G45 G47:G108">
    <cfRule type="cellIs" dxfId="161" priority="11" stopIfTrue="1" operator="equal">
      <formula>"買"</formula>
    </cfRule>
    <cfRule type="cellIs" dxfId="160" priority="12" stopIfTrue="1" operator="equal">
      <formula>"売"</formula>
    </cfRule>
  </conditionalFormatting>
  <conditionalFormatting sqref="G12">
    <cfRule type="cellIs" dxfId="159" priority="7" stopIfTrue="1" operator="equal">
      <formula>"買"</formula>
    </cfRule>
    <cfRule type="cellIs" dxfId="158" priority="8" stopIfTrue="1" operator="equal">
      <formula>"売"</formula>
    </cfRule>
  </conditionalFormatting>
  <conditionalFormatting sqref="G13">
    <cfRule type="cellIs" dxfId="157" priority="5" stopIfTrue="1" operator="equal">
      <formula>"買"</formula>
    </cfRule>
    <cfRule type="cellIs" dxfId="156" priority="6" stopIfTrue="1" operator="equal">
      <formula>"売"</formula>
    </cfRule>
  </conditionalFormatting>
  <conditionalFormatting sqref="G9">
    <cfRule type="cellIs" dxfId="155" priority="3" stopIfTrue="1" operator="equal">
      <formula>"買"</formula>
    </cfRule>
    <cfRule type="cellIs" dxfId="154" priority="4" stopIfTrue="1" operator="equal">
      <formula>"売"</formula>
    </cfRule>
  </conditionalFormatting>
  <conditionalFormatting sqref="G10">
    <cfRule type="cellIs" dxfId="153" priority="1" stopIfTrue="1" operator="equal">
      <formula>"買"</formula>
    </cfRule>
    <cfRule type="cellIs" dxfId="152" priority="2" stopIfTrue="1" operator="equal">
      <formula>"売"</formula>
    </cfRule>
  </conditionalFormatting>
  <dataValidations count="1">
    <dataValidation type="list" allowBlank="1" showInputMessage="1" showErrorMessage="1" sqref="G9:G108" xr:uid="{F8340D79-46DE-4EC3-8648-685AC464F0AB}">
      <formula1>"買,売"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0E5131E-A2EC-4F2D-8471-BFBE398AF946}">
          <x14:formula1>
            <xm:f>リスト!$F$3:$F$11</xm:f>
          </x14:formula1>
          <xm:sqref>H2:I2</xm:sqref>
        </x14:dataValidation>
        <x14:dataValidation type="list" allowBlank="1" showInputMessage="1" showErrorMessage="1" xr:uid="{5A4087F5-1B9D-43F8-96DA-04B0151F3403}">
          <x14:formula1>
            <xm:f>リスト!$B$3:$B$30</xm:f>
          </x14:formula1>
          <xm:sqref>D2:E2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A109"/>
  <sheetViews>
    <sheetView zoomScale="115" zoomScaleNormal="115" workbookViewId="0">
      <pane ySplit="8" topLeftCell="A9" activePane="bottomLeft" state="frozen"/>
      <selection pane="bottomLeft" activeCell="E33" sqref="E33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hidden="1" customWidth="1"/>
    <col min="23" max="23" width="0" hidden="1" customWidth="1"/>
    <col min="25" max="25" width="13.375" customWidth="1"/>
  </cols>
  <sheetData>
    <row r="2" spans="2:27" x14ac:dyDescent="0.15">
      <c r="B2" s="57" t="s">
        <v>5</v>
      </c>
      <c r="C2" s="57"/>
      <c r="D2" s="62" t="s">
        <v>63</v>
      </c>
      <c r="E2" s="62"/>
      <c r="F2" s="57" t="s">
        <v>6</v>
      </c>
      <c r="G2" s="57"/>
      <c r="H2" s="62" t="s">
        <v>124</v>
      </c>
      <c r="I2" s="62"/>
      <c r="J2" s="57" t="s">
        <v>7</v>
      </c>
      <c r="K2" s="57"/>
      <c r="L2" s="63">
        <v>100000</v>
      </c>
      <c r="M2" s="62"/>
      <c r="N2" s="57" t="s">
        <v>8</v>
      </c>
      <c r="O2" s="57"/>
      <c r="P2" s="58">
        <f>SUM(L2,D4)</f>
        <v>132967.37962271206</v>
      </c>
      <c r="Q2" s="59"/>
      <c r="R2" s="1"/>
      <c r="S2" s="1"/>
      <c r="T2" s="1"/>
    </row>
    <row r="3" spans="2:27" ht="57" customHeight="1" thickBot="1" x14ac:dyDescent="0.2">
      <c r="B3" s="57" t="s">
        <v>9</v>
      </c>
      <c r="C3" s="57"/>
      <c r="D3" s="60"/>
      <c r="E3" s="60"/>
      <c r="F3" s="60"/>
      <c r="G3" s="60"/>
      <c r="H3" s="60"/>
      <c r="I3" s="60"/>
      <c r="J3" s="57" t="s">
        <v>10</v>
      </c>
      <c r="K3" s="57"/>
      <c r="L3" s="60"/>
      <c r="M3" s="61"/>
      <c r="N3" s="61"/>
      <c r="O3" s="61"/>
      <c r="P3" s="61"/>
      <c r="Q3" s="61"/>
      <c r="R3" s="1"/>
      <c r="S3" s="49" t="s">
        <v>155</v>
      </c>
      <c r="T3" s="50" t="s">
        <v>156</v>
      </c>
    </row>
    <row r="4" spans="2:27" ht="14.25" thickBot="1" x14ac:dyDescent="0.2">
      <c r="B4" s="57" t="s">
        <v>11</v>
      </c>
      <c r="C4" s="57"/>
      <c r="D4" s="77">
        <f>SUM($R$9:$S$993)</f>
        <v>32967.379622712055</v>
      </c>
      <c r="E4" s="77"/>
      <c r="F4" s="57" t="s">
        <v>12</v>
      </c>
      <c r="G4" s="57"/>
      <c r="H4" s="78">
        <f>SUM($T$9:$U$108)</f>
        <v>155.90000000000259</v>
      </c>
      <c r="I4" s="59"/>
      <c r="J4" s="79" t="s">
        <v>62</v>
      </c>
      <c r="K4" s="79"/>
      <c r="L4" s="58">
        <f>Z8/AA8</f>
        <v>-1.8500635270535273</v>
      </c>
      <c r="M4" s="58"/>
      <c r="N4" s="79" t="s">
        <v>60</v>
      </c>
      <c r="O4" s="79"/>
      <c r="P4" s="85">
        <f>MAX(Y:Y)</f>
        <v>9.0417194141171442E-2</v>
      </c>
      <c r="Q4" s="85"/>
      <c r="R4" s="1"/>
      <c r="S4" s="41" t="s">
        <v>151</v>
      </c>
      <c r="T4" s="42"/>
      <c r="U4" s="43" t="s">
        <v>152</v>
      </c>
    </row>
    <row r="5" spans="2:27" x14ac:dyDescent="0.15">
      <c r="B5" s="36" t="s">
        <v>15</v>
      </c>
      <c r="C5" s="2">
        <f>COUNTIF($R$9:$R$990,"&gt;0")</f>
        <v>12</v>
      </c>
      <c r="D5" s="35" t="s">
        <v>16</v>
      </c>
      <c r="E5" s="15">
        <f>COUNTIF($R$9:$R$990,"&lt;0")</f>
        <v>12</v>
      </c>
      <c r="F5" s="35" t="s">
        <v>17</v>
      </c>
      <c r="G5" s="2">
        <f>COUNTIF($R$9:$R$990,"=0")</f>
        <v>0</v>
      </c>
      <c r="H5" s="35" t="s">
        <v>18</v>
      </c>
      <c r="I5" s="3">
        <f>C5/SUM(C5,E5,G5)</f>
        <v>0.5</v>
      </c>
      <c r="J5" s="86" t="s">
        <v>19</v>
      </c>
      <c r="K5" s="57"/>
      <c r="L5" s="87">
        <f>MAX(V9:V993)</f>
        <v>2</v>
      </c>
      <c r="M5" s="88"/>
      <c r="N5" s="17" t="s">
        <v>20</v>
      </c>
      <c r="O5" s="9"/>
      <c r="P5" s="87">
        <f>MAX(W9:W993)</f>
        <v>3</v>
      </c>
      <c r="Q5" s="88"/>
      <c r="R5" s="1"/>
      <c r="S5" s="44" t="s">
        <v>153</v>
      </c>
      <c r="T5" s="1"/>
    </row>
    <row r="6" spans="2:27" ht="14.25" thickBot="1" x14ac:dyDescent="0.2">
      <c r="B6" s="11"/>
      <c r="C6" s="13"/>
      <c r="D6" s="14"/>
      <c r="E6" s="10"/>
      <c r="F6" s="11"/>
      <c r="G6" s="10"/>
      <c r="H6" s="11"/>
      <c r="I6" s="16"/>
      <c r="J6" s="14"/>
      <c r="K6" s="14"/>
      <c r="L6" s="13"/>
      <c r="M6" s="40" t="s">
        <v>61</v>
      </c>
      <c r="N6" s="12"/>
      <c r="O6" s="12"/>
      <c r="P6" s="10"/>
      <c r="Q6" s="7"/>
      <c r="R6" s="1"/>
      <c r="S6" s="1"/>
      <c r="T6" s="1"/>
    </row>
    <row r="7" spans="2:27" ht="14.25" thickBot="1" x14ac:dyDescent="0.2">
      <c r="B7" s="64" t="s">
        <v>21</v>
      </c>
      <c r="C7" s="66" t="s">
        <v>22</v>
      </c>
      <c r="D7" s="67"/>
      <c r="E7" s="70" t="s">
        <v>23</v>
      </c>
      <c r="F7" s="71"/>
      <c r="G7" s="71"/>
      <c r="H7" s="71"/>
      <c r="I7" s="71"/>
      <c r="J7" s="72">
        <v>3</v>
      </c>
      <c r="K7" s="73"/>
      <c r="L7" s="74"/>
      <c r="M7" s="75" t="s">
        <v>25</v>
      </c>
      <c r="N7" s="70" t="s">
        <v>26</v>
      </c>
      <c r="O7" s="71"/>
      <c r="P7" s="71"/>
      <c r="Q7" s="80"/>
      <c r="R7" s="81" t="s">
        <v>27</v>
      </c>
      <c r="S7" s="81"/>
      <c r="T7" s="81"/>
      <c r="U7" s="81"/>
    </row>
    <row r="8" spans="2:27" x14ac:dyDescent="0.15">
      <c r="B8" s="65"/>
      <c r="C8" s="68"/>
      <c r="D8" s="69"/>
      <c r="E8" s="45" t="s">
        <v>28</v>
      </c>
      <c r="F8" s="45" t="s">
        <v>29</v>
      </c>
      <c r="G8" s="45" t="s">
        <v>30</v>
      </c>
      <c r="H8" s="82" t="s">
        <v>31</v>
      </c>
      <c r="I8" s="80"/>
      <c r="J8" s="46" t="s">
        <v>32</v>
      </c>
      <c r="K8" s="83" t="s">
        <v>33</v>
      </c>
      <c r="L8" s="84"/>
      <c r="M8" s="76"/>
      <c r="N8" s="45" t="s">
        <v>28</v>
      </c>
      <c r="O8" s="45" t="s">
        <v>29</v>
      </c>
      <c r="P8" s="82" t="s">
        <v>31</v>
      </c>
      <c r="Q8" s="80"/>
      <c r="R8" s="81" t="s">
        <v>34</v>
      </c>
      <c r="S8" s="81"/>
      <c r="T8" s="81" t="s">
        <v>32</v>
      </c>
      <c r="U8" s="81"/>
      <c r="Y8" t="s">
        <v>59</v>
      </c>
      <c r="Z8">
        <f>SUM(Z9:Z108)</f>
        <v>71749.63362316649</v>
      </c>
      <c r="AA8">
        <f>SUM(AA9:AA108)</f>
        <v>-38782.254000454428</v>
      </c>
    </row>
    <row r="9" spans="2:27" x14ac:dyDescent="0.15">
      <c r="B9" s="37">
        <v>1</v>
      </c>
      <c r="C9" s="89">
        <f>L2</f>
        <v>100000</v>
      </c>
      <c r="D9" s="89"/>
      <c r="E9" s="47">
        <v>2013</v>
      </c>
      <c r="F9" s="48">
        <v>43833</v>
      </c>
      <c r="G9" s="47" t="s">
        <v>4</v>
      </c>
      <c r="H9" s="90">
        <v>86.911000000000001</v>
      </c>
      <c r="I9" s="90"/>
      <c r="J9" s="47">
        <v>13</v>
      </c>
      <c r="K9" s="89">
        <f>IF(J9="","",C9*($J$7/100))</f>
        <v>3000</v>
      </c>
      <c r="L9" s="89"/>
      <c r="M9" s="6">
        <f>IF(J9="","",(K9/J9)/LOOKUP(RIGHT($D$2,3),定数!$A$6:$A$13,定数!$B$6:$B$13))</f>
        <v>2.3076923076923079</v>
      </c>
      <c r="N9" s="47">
        <v>2013</v>
      </c>
      <c r="O9" s="48">
        <v>43833</v>
      </c>
      <c r="P9" s="90">
        <v>86.801000000000002</v>
      </c>
      <c r="Q9" s="90"/>
      <c r="R9" s="91">
        <f>IF(P9="","",T9*M9*LOOKUP(RIGHT($D$2,3),定数!$A$6:$A$13,定数!$B$6:$B$13))</f>
        <v>-2538.4615384615254</v>
      </c>
      <c r="S9" s="91"/>
      <c r="T9" s="92">
        <f>IF(P9="","",IF(G9="買",(P9-H9),(H9-P9))*IF(RIGHT($D$2,3)="JPY",100,10000))</f>
        <v>-10.999999999999943</v>
      </c>
      <c r="U9" s="92"/>
      <c r="V9" s="1">
        <f>IF(T9&lt;&gt;"",IF(T9&gt;0,1+V8,0),"")</f>
        <v>0</v>
      </c>
      <c r="W9">
        <f>IF(T9&lt;&gt;"",IF(T9&lt;0,1+W8,0),"")</f>
        <v>1</v>
      </c>
      <c r="Z9" t="str">
        <f>IF(R9&gt;0,R9,"")</f>
        <v/>
      </c>
      <c r="AA9">
        <f>IF(R9&lt;0,R9,"")</f>
        <v>-2538.4615384615254</v>
      </c>
    </row>
    <row r="10" spans="2:27" x14ac:dyDescent="0.15">
      <c r="B10" s="37">
        <v>2</v>
      </c>
      <c r="C10" s="89">
        <f t="shared" ref="C10:C73" si="0">IF(R9="","",C9+R9)</f>
        <v>97461.538461538468</v>
      </c>
      <c r="D10" s="89"/>
      <c r="E10" s="47">
        <v>2013</v>
      </c>
      <c r="F10" s="48">
        <v>43833</v>
      </c>
      <c r="G10" s="47" t="s">
        <v>4</v>
      </c>
      <c r="H10" s="90">
        <v>86.888999999999996</v>
      </c>
      <c r="I10" s="90"/>
      <c r="J10" s="47">
        <v>14</v>
      </c>
      <c r="K10" s="89">
        <f t="shared" ref="K10:K73" si="1">IF(J10="","",C10*($J$7/100))</f>
        <v>2923.8461538461538</v>
      </c>
      <c r="L10" s="89"/>
      <c r="M10" s="6">
        <f>IF(J10="","",(K10/J10)/LOOKUP(RIGHT($D$2,3),定数!$A$6:$A$13,定数!$B$6:$B$13))</f>
        <v>2.0884615384615386</v>
      </c>
      <c r="N10" s="47">
        <v>2013</v>
      </c>
      <c r="O10" s="48">
        <v>43833</v>
      </c>
      <c r="P10" s="90">
        <v>87.147000000000006</v>
      </c>
      <c r="Q10" s="90"/>
      <c r="R10" s="91">
        <f>IF(P10="","",T10*M10*LOOKUP(RIGHT($D$2,3),定数!$A$6:$A$13,定数!$B$6:$B$13))</f>
        <v>5388.2307692309741</v>
      </c>
      <c r="S10" s="91"/>
      <c r="T10" s="92">
        <f>IF(P10="","",IF(G10="買",(P10-H10),(H10-P10))*IF(RIGHT($D$2,3)="JPY",100,10000))</f>
        <v>25.800000000000978</v>
      </c>
      <c r="U10" s="92"/>
      <c r="V10" s="22">
        <f t="shared" ref="V10:V22" si="2">IF(T10&lt;&gt;"",IF(T10&gt;0,1+V9,0),"")</f>
        <v>1</v>
      </c>
      <c r="W10">
        <f t="shared" ref="W10:W73" si="3">IF(T10&lt;&gt;"",IF(T10&lt;0,1+W9,0),"")</f>
        <v>0</v>
      </c>
      <c r="X10" s="38">
        <f>IF(C10&lt;&gt;"",MAX(C10,C9),"")</f>
        <v>100000</v>
      </c>
      <c r="Z10">
        <f t="shared" ref="Z10:Z73" si="4">IF(R10&gt;0,R10,"")</f>
        <v>5388.2307692309741</v>
      </c>
      <c r="AA10" t="str">
        <f t="shared" ref="AA10:AA73" si="5">IF(R10&lt;0,R10,"")</f>
        <v/>
      </c>
    </row>
    <row r="11" spans="2:27" x14ac:dyDescent="0.15">
      <c r="B11" s="37">
        <v>3</v>
      </c>
      <c r="C11" s="89">
        <f t="shared" si="0"/>
        <v>102849.76923076944</v>
      </c>
      <c r="D11" s="89"/>
      <c r="E11" s="47">
        <v>2013</v>
      </c>
      <c r="F11" s="48">
        <v>43837</v>
      </c>
      <c r="G11" s="47" t="s">
        <v>4</v>
      </c>
      <c r="H11" s="90">
        <v>87.667000000000002</v>
      </c>
      <c r="I11" s="90"/>
      <c r="J11" s="47">
        <v>7</v>
      </c>
      <c r="K11" s="89">
        <f t="shared" si="1"/>
        <v>3085.4930769230832</v>
      </c>
      <c r="L11" s="89"/>
      <c r="M11" s="6">
        <f>IF(J11="","",(K11/J11)/LOOKUP(RIGHT($D$2,3),定数!$A$6:$A$13,定数!$B$6:$B$13))</f>
        <v>4.4078472527472616</v>
      </c>
      <c r="N11" s="47">
        <v>2013</v>
      </c>
      <c r="O11" s="48">
        <v>43838</v>
      </c>
      <c r="P11" s="90">
        <v>87.617000000000004</v>
      </c>
      <c r="Q11" s="90"/>
      <c r="R11" s="91">
        <f>IF(P11="","",T11*M11*LOOKUP(RIGHT($D$2,3),定数!$A$6:$A$13,定数!$B$6:$B$13))</f>
        <v>-2203.9236263735056</v>
      </c>
      <c r="S11" s="91"/>
      <c r="T11" s="92">
        <f>IF(P11="","",IF(G11="買",(P11-H11),(H11-P11))*IF(RIGHT($D$2,3)="JPY",100,10000))</f>
        <v>-4.9999999999997158</v>
      </c>
      <c r="U11" s="92"/>
      <c r="V11" s="22">
        <f t="shared" si="2"/>
        <v>0</v>
      </c>
      <c r="W11">
        <f t="shared" si="3"/>
        <v>1</v>
      </c>
      <c r="X11" s="38">
        <f>IF(C11&lt;&gt;"",MAX(X10,C11),"")</f>
        <v>102849.76923076944</v>
      </c>
      <c r="Y11" s="39">
        <f>IF(X11&lt;&gt;"",1-(C11/X11),"")</f>
        <v>0</v>
      </c>
      <c r="Z11" t="str">
        <f t="shared" si="4"/>
        <v/>
      </c>
      <c r="AA11">
        <f t="shared" si="5"/>
        <v>-2203.9236263735056</v>
      </c>
    </row>
    <row r="12" spans="2:27" x14ac:dyDescent="0.15">
      <c r="B12" s="37">
        <v>4</v>
      </c>
      <c r="C12" s="89">
        <f t="shared" si="0"/>
        <v>100645.84560439593</v>
      </c>
      <c r="D12" s="89"/>
      <c r="E12" s="47">
        <v>2013</v>
      </c>
      <c r="F12" s="48">
        <v>43838</v>
      </c>
      <c r="G12" s="47" t="s">
        <v>4</v>
      </c>
      <c r="H12" s="90">
        <v>87.593999999999994</v>
      </c>
      <c r="I12" s="90"/>
      <c r="J12" s="47">
        <v>39</v>
      </c>
      <c r="K12" s="89">
        <f t="shared" si="1"/>
        <v>3019.3753681318776</v>
      </c>
      <c r="L12" s="89"/>
      <c r="M12" s="6">
        <f>IF(J12="","",(K12/J12)/LOOKUP(RIGHT($D$2,3),定数!$A$6:$A$13,定数!$B$6:$B$13))</f>
        <v>0.77419881234150711</v>
      </c>
      <c r="N12" s="47">
        <v>2013</v>
      </c>
      <c r="O12" s="48">
        <v>43838</v>
      </c>
      <c r="P12" s="90">
        <v>87.2</v>
      </c>
      <c r="Q12" s="90"/>
      <c r="R12" s="91">
        <f>IF(P12="","",T12*M12*LOOKUP(RIGHT($D$2,3),定数!$A$6:$A$13,定数!$B$6:$B$13))</f>
        <v>-3050.3433206254704</v>
      </c>
      <c r="S12" s="91"/>
      <c r="T12" s="92">
        <f t="shared" ref="T12:T75" si="6">IF(P12="","",IF(G12="買",(P12-H12),(H12-P12))*IF(RIGHT($D$2,3)="JPY",100,10000))</f>
        <v>-39.399999999999125</v>
      </c>
      <c r="U12" s="92"/>
      <c r="V12" s="22">
        <f t="shared" si="2"/>
        <v>0</v>
      </c>
      <c r="W12">
        <f t="shared" si="3"/>
        <v>2</v>
      </c>
      <c r="X12" s="38">
        <f t="shared" ref="X12:X75" si="7">IF(C12&lt;&gt;"",MAX(X11,C12),"")</f>
        <v>102849.76923076944</v>
      </c>
      <c r="Y12" s="39">
        <f t="shared" ref="Y12:Y75" si="8">IF(X12&lt;&gt;"",1-(C12/X12),"")</f>
        <v>2.1428571428570242E-2</v>
      </c>
      <c r="Z12" t="str">
        <f t="shared" si="4"/>
        <v/>
      </c>
      <c r="AA12">
        <f t="shared" si="5"/>
        <v>-3050.3433206254704</v>
      </c>
    </row>
    <row r="13" spans="2:27" x14ac:dyDescent="0.15">
      <c r="B13" s="37">
        <v>5</v>
      </c>
      <c r="C13" s="89">
        <f t="shared" si="0"/>
        <v>97595.50228377046</v>
      </c>
      <c r="D13" s="89"/>
      <c r="E13" s="47">
        <v>2013</v>
      </c>
      <c r="F13" s="48">
        <v>43838</v>
      </c>
      <c r="G13" s="47" t="s">
        <v>4</v>
      </c>
      <c r="H13" s="90">
        <v>87.147000000000006</v>
      </c>
      <c r="I13" s="90"/>
      <c r="J13" s="47">
        <v>19</v>
      </c>
      <c r="K13" s="89">
        <f t="shared" si="1"/>
        <v>2927.8650685131138</v>
      </c>
      <c r="L13" s="89"/>
      <c r="M13" s="6">
        <f>IF(J13="","",(K13/J13)/LOOKUP(RIGHT($D$2,3),定数!$A$6:$A$13,定数!$B$6:$B$13))</f>
        <v>1.540981615006902</v>
      </c>
      <c r="N13" s="47">
        <v>2013</v>
      </c>
      <c r="O13" s="48">
        <v>43838</v>
      </c>
      <c r="P13" s="90">
        <v>86.95</v>
      </c>
      <c r="Q13" s="90"/>
      <c r="R13" s="91">
        <f>IF(P13="","",T13*M13*LOOKUP(RIGHT($D$2,3),定数!$A$6:$A$13,定数!$B$6:$B$13))</f>
        <v>-3035.7337815636392</v>
      </c>
      <c r="S13" s="91"/>
      <c r="T13" s="92">
        <f t="shared" si="6"/>
        <v>-19.700000000000273</v>
      </c>
      <c r="U13" s="92"/>
      <c r="V13" s="22">
        <f t="shared" si="2"/>
        <v>0</v>
      </c>
      <c r="W13">
        <f t="shared" si="3"/>
        <v>3</v>
      </c>
      <c r="X13" s="38">
        <f t="shared" si="7"/>
        <v>102849.76923076944</v>
      </c>
      <c r="Y13" s="39">
        <f t="shared" si="8"/>
        <v>5.1086813186811408E-2</v>
      </c>
      <c r="Z13" t="str">
        <f t="shared" si="4"/>
        <v/>
      </c>
      <c r="AA13">
        <f t="shared" si="5"/>
        <v>-3035.7337815636392</v>
      </c>
    </row>
    <row r="14" spans="2:27" x14ac:dyDescent="0.15">
      <c r="B14" s="37">
        <v>6</v>
      </c>
      <c r="C14" s="89">
        <f t="shared" si="0"/>
        <v>94559.768502206818</v>
      </c>
      <c r="D14" s="89"/>
      <c r="E14" s="47">
        <v>2013</v>
      </c>
      <c r="F14" s="48">
        <v>43839</v>
      </c>
      <c r="G14" s="47" t="s">
        <v>4</v>
      </c>
      <c r="H14" s="90">
        <v>87.043999999999997</v>
      </c>
      <c r="I14" s="90"/>
      <c r="J14" s="47">
        <v>24</v>
      </c>
      <c r="K14" s="89">
        <f t="shared" si="1"/>
        <v>2836.7930550662045</v>
      </c>
      <c r="L14" s="89"/>
      <c r="M14" s="6">
        <f>IF(J14="","",(K14/J14)/LOOKUP(RIGHT($D$2,3),定数!$A$6:$A$13,定数!$B$6:$B$13))</f>
        <v>1.1819971062775851</v>
      </c>
      <c r="N14" s="47">
        <v>2013</v>
      </c>
      <c r="O14" s="48">
        <v>43839</v>
      </c>
      <c r="P14" s="90">
        <v>87.522999999999996</v>
      </c>
      <c r="Q14" s="90"/>
      <c r="R14" s="91">
        <f>IF(P14="","",T14*M14*LOOKUP(RIGHT($D$2,3),定数!$A$6:$A$13,定数!$B$6:$B$13))</f>
        <v>5661.766139069623</v>
      </c>
      <c r="S14" s="91"/>
      <c r="T14" s="92">
        <f t="shared" si="6"/>
        <v>47.89999999999992</v>
      </c>
      <c r="U14" s="92"/>
      <c r="V14" s="22">
        <f t="shared" si="2"/>
        <v>1</v>
      </c>
      <c r="W14">
        <f t="shared" si="3"/>
        <v>0</v>
      </c>
      <c r="X14" s="38">
        <f t="shared" si="7"/>
        <v>102849.76923076944</v>
      </c>
      <c r="Y14" s="39">
        <f t="shared" si="8"/>
        <v>8.0603007576632524E-2</v>
      </c>
      <c r="Z14">
        <f t="shared" si="4"/>
        <v>5661.766139069623</v>
      </c>
      <c r="AA14" t="str">
        <f t="shared" si="5"/>
        <v/>
      </c>
    </row>
    <row r="15" spans="2:27" x14ac:dyDescent="0.15">
      <c r="B15" s="37">
        <v>7</v>
      </c>
      <c r="C15" s="89">
        <f t="shared" si="0"/>
        <v>100221.53464127643</v>
      </c>
      <c r="D15" s="89"/>
      <c r="E15" s="47">
        <v>2013</v>
      </c>
      <c r="F15" s="48">
        <v>43844</v>
      </c>
      <c r="G15" s="47" t="s">
        <v>4</v>
      </c>
      <c r="H15" s="90">
        <v>89.254000000000005</v>
      </c>
      <c r="I15" s="90"/>
      <c r="J15" s="47">
        <v>20</v>
      </c>
      <c r="K15" s="89">
        <f t="shared" si="1"/>
        <v>3006.6460392382928</v>
      </c>
      <c r="L15" s="89"/>
      <c r="M15" s="6">
        <f>IF(J15="","",(K15/J15)/LOOKUP(RIGHT($D$2,3),定数!$A$6:$A$13,定数!$B$6:$B$13))</f>
        <v>1.5033230196191465</v>
      </c>
      <c r="N15" s="47">
        <v>2013</v>
      </c>
      <c r="O15" s="48">
        <v>43845</v>
      </c>
      <c r="P15" s="90">
        <v>89.616</v>
      </c>
      <c r="Q15" s="90"/>
      <c r="R15" s="91">
        <f>IF(P15="","",T15*M15*LOOKUP(RIGHT($D$2,3),定数!$A$6:$A$13,定数!$B$6:$B$13))</f>
        <v>5442.0293310212319</v>
      </c>
      <c r="S15" s="91"/>
      <c r="T15" s="92">
        <f t="shared" si="6"/>
        <v>36.199999999999477</v>
      </c>
      <c r="U15" s="92"/>
      <c r="V15" s="22">
        <f t="shared" si="2"/>
        <v>2</v>
      </c>
      <c r="W15">
        <f t="shared" si="3"/>
        <v>0</v>
      </c>
      <c r="X15" s="38">
        <f t="shared" si="7"/>
        <v>102849.76923076944</v>
      </c>
      <c r="Y15" s="39">
        <f t="shared" si="8"/>
        <v>2.5554112655283623E-2</v>
      </c>
      <c r="Z15">
        <f t="shared" si="4"/>
        <v>5442.0293310212319</v>
      </c>
      <c r="AA15" t="str">
        <f t="shared" si="5"/>
        <v/>
      </c>
    </row>
    <row r="16" spans="2:27" x14ac:dyDescent="0.15">
      <c r="B16" s="37">
        <v>8</v>
      </c>
      <c r="C16" s="89">
        <f t="shared" si="0"/>
        <v>105663.56397229766</v>
      </c>
      <c r="D16" s="89"/>
      <c r="E16" s="47">
        <v>2013</v>
      </c>
      <c r="F16" s="48">
        <v>43846</v>
      </c>
      <c r="G16" s="47" t="s">
        <v>4</v>
      </c>
      <c r="H16" s="90">
        <v>88.338999999999999</v>
      </c>
      <c r="I16" s="90"/>
      <c r="J16" s="47">
        <v>31</v>
      </c>
      <c r="K16" s="89">
        <f t="shared" si="1"/>
        <v>3169.9069191689296</v>
      </c>
      <c r="L16" s="89"/>
      <c r="M16" s="6">
        <f>IF(J16="","",(K16/J16)/LOOKUP(RIGHT($D$2,3),定数!$A$6:$A$13,定数!$B$6:$B$13))</f>
        <v>1.0225506190867515</v>
      </c>
      <c r="N16" s="47">
        <v>2013</v>
      </c>
      <c r="O16" s="48">
        <v>43846</v>
      </c>
      <c r="P16" s="90">
        <v>88.02</v>
      </c>
      <c r="Q16" s="90"/>
      <c r="R16" s="91">
        <f>IF(P16="","",T16*M16*LOOKUP(RIGHT($D$2,3),定数!$A$6:$A$13,定数!$B$6:$B$13))</f>
        <v>-3261.9364748867638</v>
      </c>
      <c r="S16" s="91"/>
      <c r="T16" s="92">
        <f t="shared" si="6"/>
        <v>-31.900000000000261</v>
      </c>
      <c r="U16" s="92"/>
      <c r="V16" s="22">
        <f t="shared" si="2"/>
        <v>0</v>
      </c>
      <c r="W16">
        <f t="shared" si="3"/>
        <v>1</v>
      </c>
      <c r="X16" s="38">
        <f t="shared" si="7"/>
        <v>105663.56397229766</v>
      </c>
      <c r="Y16" s="39">
        <f t="shared" si="8"/>
        <v>0</v>
      </c>
      <c r="Z16" t="str">
        <f t="shared" si="4"/>
        <v/>
      </c>
      <c r="AA16">
        <f t="shared" si="5"/>
        <v>-3261.9364748867638</v>
      </c>
    </row>
    <row r="17" spans="2:27" x14ac:dyDescent="0.15">
      <c r="B17" s="37">
        <v>9</v>
      </c>
      <c r="C17" s="89">
        <f t="shared" si="0"/>
        <v>102401.6274974109</v>
      </c>
      <c r="D17" s="89"/>
      <c r="E17" s="47">
        <v>2013</v>
      </c>
      <c r="F17" s="48">
        <v>43847</v>
      </c>
      <c r="G17" s="47" t="s">
        <v>4</v>
      </c>
      <c r="H17" s="90">
        <v>88.335999999999999</v>
      </c>
      <c r="I17" s="90"/>
      <c r="J17" s="47">
        <v>23</v>
      </c>
      <c r="K17" s="89">
        <f t="shared" si="1"/>
        <v>3072.0488249223267</v>
      </c>
      <c r="L17" s="89"/>
      <c r="M17" s="6">
        <f>IF(J17="","",(K17/J17)/LOOKUP(RIGHT($D$2,3),定数!$A$6:$A$13,定数!$B$6:$B$13))</f>
        <v>1.335673402140142</v>
      </c>
      <c r="N17" s="47">
        <v>2013</v>
      </c>
      <c r="O17" s="48">
        <v>43847</v>
      </c>
      <c r="P17" s="90">
        <v>88.763000000000005</v>
      </c>
      <c r="Q17" s="90"/>
      <c r="R17" s="91">
        <f>IF(P17="","",T17*M17*LOOKUP(RIGHT($D$2,3),定数!$A$6:$A$13,定数!$B$6:$B$13))</f>
        <v>5703.3254271384958</v>
      </c>
      <c r="S17" s="91"/>
      <c r="T17" s="92">
        <f t="shared" si="6"/>
        <v>42.700000000000671</v>
      </c>
      <c r="U17" s="92"/>
      <c r="V17" s="22">
        <f t="shared" si="2"/>
        <v>1</v>
      </c>
      <c r="W17">
        <f t="shared" si="3"/>
        <v>0</v>
      </c>
      <c r="X17" s="38">
        <f t="shared" si="7"/>
        <v>105663.56397229766</v>
      </c>
      <c r="Y17" s="39">
        <f t="shared" si="8"/>
        <v>3.0870967741935762E-2</v>
      </c>
      <c r="Z17">
        <f t="shared" si="4"/>
        <v>5703.3254271384958</v>
      </c>
      <c r="AA17" t="str">
        <f t="shared" si="5"/>
        <v/>
      </c>
    </row>
    <row r="18" spans="2:27" x14ac:dyDescent="0.15">
      <c r="B18" s="37">
        <v>10</v>
      </c>
      <c r="C18" s="89">
        <f t="shared" si="0"/>
        <v>108104.95292454939</v>
      </c>
      <c r="D18" s="89"/>
      <c r="E18" s="47">
        <v>2013</v>
      </c>
      <c r="F18" s="48">
        <v>43851</v>
      </c>
      <c r="G18" s="47" t="s">
        <v>4</v>
      </c>
      <c r="H18" s="90">
        <v>89.706999999999994</v>
      </c>
      <c r="I18" s="90"/>
      <c r="J18" s="47">
        <v>24</v>
      </c>
      <c r="K18" s="89">
        <f t="shared" si="1"/>
        <v>3243.1485877364817</v>
      </c>
      <c r="L18" s="89"/>
      <c r="M18" s="6">
        <f>IF(J18="","",(K18/J18)/LOOKUP(RIGHT($D$2,3),定数!$A$6:$A$13,定数!$B$6:$B$13))</f>
        <v>1.3513119115568673</v>
      </c>
      <c r="N18" s="47">
        <v>2013</v>
      </c>
      <c r="O18" s="48">
        <v>43851</v>
      </c>
      <c r="P18" s="90">
        <v>89.46</v>
      </c>
      <c r="Q18" s="90"/>
      <c r="R18" s="91">
        <f>IF(P18="","",T18*M18*LOOKUP(RIGHT($D$2,3),定数!$A$6:$A$13,定数!$B$6:$B$13))</f>
        <v>-3337.7404215454603</v>
      </c>
      <c r="S18" s="91"/>
      <c r="T18" s="92">
        <f t="shared" si="6"/>
        <v>-24.699999999999989</v>
      </c>
      <c r="U18" s="92"/>
      <c r="V18" s="22">
        <f t="shared" si="2"/>
        <v>0</v>
      </c>
      <c r="W18">
        <f t="shared" si="3"/>
        <v>1</v>
      </c>
      <c r="X18" s="38">
        <f t="shared" si="7"/>
        <v>108104.95292454939</v>
      </c>
      <c r="Y18" s="39">
        <f t="shared" si="8"/>
        <v>0</v>
      </c>
      <c r="Z18" t="str">
        <f t="shared" si="4"/>
        <v/>
      </c>
      <c r="AA18">
        <f t="shared" si="5"/>
        <v>-3337.7404215454603</v>
      </c>
    </row>
    <row r="19" spans="2:27" x14ac:dyDescent="0.15">
      <c r="B19" s="37">
        <v>11</v>
      </c>
      <c r="C19" s="89">
        <f t="shared" si="0"/>
        <v>104767.21250300393</v>
      </c>
      <c r="D19" s="89"/>
      <c r="E19" s="47">
        <v>2013</v>
      </c>
      <c r="F19" s="48">
        <v>43852</v>
      </c>
      <c r="G19" s="47" t="s">
        <v>4</v>
      </c>
      <c r="H19" s="90">
        <v>89.524000000000001</v>
      </c>
      <c r="I19" s="90"/>
      <c r="J19" s="47">
        <v>20</v>
      </c>
      <c r="K19" s="89">
        <f t="shared" si="1"/>
        <v>3143.0163750901179</v>
      </c>
      <c r="L19" s="89"/>
      <c r="M19" s="6">
        <f>IF(J19="","",(K19/J19)/LOOKUP(RIGHT($D$2,3),定数!$A$6:$A$13,定数!$B$6:$B$13))</f>
        <v>1.5715081875450592</v>
      </c>
      <c r="N19" s="47">
        <v>2013</v>
      </c>
      <c r="O19" s="48">
        <v>43851</v>
      </c>
      <c r="P19" s="90">
        <v>89.89</v>
      </c>
      <c r="Q19" s="90"/>
      <c r="R19" s="91">
        <f>IF(P19="","",T19*M19*LOOKUP(RIGHT($D$2,3),定数!$A$6:$A$13,定数!$B$6:$B$13))</f>
        <v>5751.7199664149111</v>
      </c>
      <c r="S19" s="91"/>
      <c r="T19" s="92">
        <f t="shared" si="6"/>
        <v>36.599999999999966</v>
      </c>
      <c r="U19" s="92"/>
      <c r="V19" s="22">
        <f t="shared" si="2"/>
        <v>1</v>
      </c>
      <c r="W19">
        <f t="shared" si="3"/>
        <v>0</v>
      </c>
      <c r="X19" s="38">
        <f t="shared" si="7"/>
        <v>108104.95292454939</v>
      </c>
      <c r="Y19" s="39">
        <f t="shared" si="8"/>
        <v>3.0874999999999986E-2</v>
      </c>
      <c r="Z19">
        <f t="shared" si="4"/>
        <v>5751.7199664149111</v>
      </c>
      <c r="AA19" t="str">
        <f t="shared" si="5"/>
        <v/>
      </c>
    </row>
    <row r="20" spans="2:27" x14ac:dyDescent="0.15">
      <c r="B20" s="37">
        <v>12</v>
      </c>
      <c r="C20" s="89">
        <f t="shared" si="0"/>
        <v>110518.93246941884</v>
      </c>
      <c r="D20" s="89"/>
      <c r="E20" s="47">
        <v>2013</v>
      </c>
      <c r="F20" s="48">
        <v>43852</v>
      </c>
      <c r="G20" s="47" t="s">
        <v>4</v>
      </c>
      <c r="H20" s="90">
        <v>89.201999999999998</v>
      </c>
      <c r="I20" s="90"/>
      <c r="J20" s="47">
        <v>34</v>
      </c>
      <c r="K20" s="89">
        <f t="shared" si="1"/>
        <v>3315.5679740825649</v>
      </c>
      <c r="L20" s="89"/>
      <c r="M20" s="6">
        <f>IF(J20="","",(K20/J20)/LOOKUP(RIGHT($D$2,3),定数!$A$6:$A$13,定数!$B$6:$B$13))</f>
        <v>0.97516705120075442</v>
      </c>
      <c r="N20" s="47">
        <v>2013</v>
      </c>
      <c r="O20" s="48">
        <v>43852</v>
      </c>
      <c r="P20" s="90">
        <v>88.86</v>
      </c>
      <c r="Q20" s="90"/>
      <c r="R20" s="91">
        <f>IF(P20="","",T20*M20*LOOKUP(RIGHT($D$2,3),定数!$A$6:$A$13,定数!$B$6:$B$13))</f>
        <v>-3335.0713151065675</v>
      </c>
      <c r="S20" s="91"/>
      <c r="T20" s="92">
        <f t="shared" si="6"/>
        <v>-34.199999999999875</v>
      </c>
      <c r="U20" s="92"/>
      <c r="V20" s="22">
        <f t="shared" si="2"/>
        <v>0</v>
      </c>
      <c r="W20">
        <f t="shared" si="3"/>
        <v>1</v>
      </c>
      <c r="X20" s="38">
        <f t="shared" si="7"/>
        <v>110518.93246941884</v>
      </c>
      <c r="Y20" s="39">
        <f t="shared" si="8"/>
        <v>0</v>
      </c>
      <c r="Z20" t="str">
        <f t="shared" si="4"/>
        <v/>
      </c>
      <c r="AA20">
        <f t="shared" si="5"/>
        <v>-3335.0713151065675</v>
      </c>
    </row>
    <row r="21" spans="2:27" x14ac:dyDescent="0.15">
      <c r="B21" s="37">
        <v>13</v>
      </c>
      <c r="C21" s="89">
        <f t="shared" si="0"/>
        <v>107183.86115431227</v>
      </c>
      <c r="D21" s="89"/>
      <c r="E21" s="47">
        <v>2013</v>
      </c>
      <c r="F21" s="48">
        <v>43853</v>
      </c>
      <c r="G21" s="47" t="s">
        <v>4</v>
      </c>
      <c r="H21" s="90">
        <v>88.289000000000001</v>
      </c>
      <c r="I21" s="90"/>
      <c r="J21" s="47">
        <v>25</v>
      </c>
      <c r="K21" s="89">
        <f t="shared" si="1"/>
        <v>3215.5158346293679</v>
      </c>
      <c r="L21" s="89"/>
      <c r="M21" s="6">
        <f>IF(J21="","",(K21/J21)/LOOKUP(RIGHT($D$2,3),定数!$A$6:$A$13,定数!$B$6:$B$13))</f>
        <v>1.2862063338517473</v>
      </c>
      <c r="N21" s="47">
        <v>2013</v>
      </c>
      <c r="O21" s="48">
        <v>43854</v>
      </c>
      <c r="P21" s="90">
        <v>88.765000000000001</v>
      </c>
      <c r="Q21" s="90"/>
      <c r="R21" s="91">
        <f>IF(P21="","",T21*M21*LOOKUP(RIGHT($D$2,3),定数!$A$6:$A$13,定数!$B$6:$B$13))</f>
        <v>6122.3421491343051</v>
      </c>
      <c r="S21" s="91"/>
      <c r="T21" s="92">
        <f t="shared" si="6"/>
        <v>47.599999999999909</v>
      </c>
      <c r="U21" s="92"/>
      <c r="V21" s="22">
        <f t="shared" si="2"/>
        <v>1</v>
      </c>
      <c r="W21">
        <f t="shared" si="3"/>
        <v>0</v>
      </c>
      <c r="X21" s="38">
        <f t="shared" si="7"/>
        <v>110518.93246941884</v>
      </c>
      <c r="Y21" s="39">
        <f t="shared" si="8"/>
        <v>3.0176470588235249E-2</v>
      </c>
      <c r="Z21">
        <f t="shared" si="4"/>
        <v>6122.3421491343051</v>
      </c>
      <c r="AA21" t="str">
        <f t="shared" si="5"/>
        <v/>
      </c>
    </row>
    <row r="22" spans="2:27" x14ac:dyDescent="0.15">
      <c r="B22" s="37">
        <v>14</v>
      </c>
      <c r="C22" s="89">
        <f t="shared" si="0"/>
        <v>113306.20330344657</v>
      </c>
      <c r="D22" s="89"/>
      <c r="E22" s="47">
        <v>2013</v>
      </c>
      <c r="F22" s="48">
        <v>43858</v>
      </c>
      <c r="G22" s="47" t="s">
        <v>4</v>
      </c>
      <c r="H22" s="90">
        <v>90.739000000000004</v>
      </c>
      <c r="I22" s="90"/>
      <c r="J22" s="47">
        <v>18</v>
      </c>
      <c r="K22" s="89">
        <f t="shared" si="1"/>
        <v>3399.1860991033968</v>
      </c>
      <c r="L22" s="89"/>
      <c r="M22" s="6">
        <f>IF(J22="","",(K22/J22)/LOOKUP(RIGHT($D$2,3),定数!$A$6:$A$13,定数!$B$6:$B$13))</f>
        <v>1.8884367217241094</v>
      </c>
      <c r="N22" s="47">
        <v>2013</v>
      </c>
      <c r="O22" s="48">
        <v>43858</v>
      </c>
      <c r="P22" s="90">
        <v>90.56</v>
      </c>
      <c r="Q22" s="90"/>
      <c r="R22" s="91">
        <f>IF(P22="","",T22*M22*LOOKUP(RIGHT($D$2,3),定数!$A$6:$A$13,定数!$B$6:$B$13))</f>
        <v>-3380.3017318861948</v>
      </c>
      <c r="S22" s="91"/>
      <c r="T22" s="92">
        <f t="shared" si="6"/>
        <v>-17.900000000000205</v>
      </c>
      <c r="U22" s="92"/>
      <c r="V22" s="22">
        <f t="shared" si="2"/>
        <v>0</v>
      </c>
      <c r="W22">
        <f t="shared" si="3"/>
        <v>1</v>
      </c>
      <c r="X22" s="38">
        <f t="shared" si="7"/>
        <v>113306.20330344657</v>
      </c>
      <c r="Y22" s="39">
        <f t="shared" si="8"/>
        <v>0</v>
      </c>
      <c r="Z22" t="str">
        <f t="shared" si="4"/>
        <v/>
      </c>
      <c r="AA22">
        <f t="shared" si="5"/>
        <v>-3380.3017318861948</v>
      </c>
    </row>
    <row r="23" spans="2:27" x14ac:dyDescent="0.15">
      <c r="B23" s="37">
        <v>15</v>
      </c>
      <c r="C23" s="89">
        <f t="shared" si="0"/>
        <v>109925.90157156037</v>
      </c>
      <c r="D23" s="89"/>
      <c r="E23" s="47">
        <v>2013</v>
      </c>
      <c r="F23" s="48">
        <v>43858</v>
      </c>
      <c r="G23" s="47" t="s">
        <v>4</v>
      </c>
      <c r="H23" s="90">
        <v>90.733999999999995</v>
      </c>
      <c r="I23" s="90"/>
      <c r="J23" s="47">
        <v>19</v>
      </c>
      <c r="K23" s="89">
        <f t="shared" si="1"/>
        <v>3297.7770471468111</v>
      </c>
      <c r="L23" s="89"/>
      <c r="M23" s="6">
        <f>IF(J23="","",(K23/J23)/LOOKUP(RIGHT($D$2,3),定数!$A$6:$A$13,定数!$B$6:$B$13))</f>
        <v>1.7356721300772691</v>
      </c>
      <c r="N23" s="47">
        <v>2013</v>
      </c>
      <c r="O23" s="48">
        <v>43859</v>
      </c>
      <c r="P23" s="90">
        <v>90.54</v>
      </c>
      <c r="Q23" s="90"/>
      <c r="R23" s="91">
        <f>IF(P23="","",T23*M23*LOOKUP(RIGHT($D$2,3),定数!$A$6:$A$13,定数!$B$6:$B$13))</f>
        <v>-3367.2039323497011</v>
      </c>
      <c r="S23" s="91"/>
      <c r="T23" s="92">
        <f t="shared" si="6"/>
        <v>-19.39999999999884</v>
      </c>
      <c r="U23" s="92"/>
      <c r="V23" t="str">
        <f t="shared" ref="V23:W74" si="9">IF(S23&lt;&gt;"",IF(S23&lt;0,1+V22,0),"")</f>
        <v/>
      </c>
      <c r="W23">
        <f t="shared" si="3"/>
        <v>2</v>
      </c>
      <c r="X23" s="38">
        <f t="shared" si="7"/>
        <v>113306.20330344657</v>
      </c>
      <c r="Y23" s="39">
        <f t="shared" si="8"/>
        <v>2.9833333333333711E-2</v>
      </c>
      <c r="Z23" t="str">
        <f t="shared" si="4"/>
        <v/>
      </c>
      <c r="AA23">
        <f t="shared" si="5"/>
        <v>-3367.2039323497011</v>
      </c>
    </row>
    <row r="24" spans="2:27" x14ac:dyDescent="0.15">
      <c r="B24" s="37">
        <v>16</v>
      </c>
      <c r="C24" s="89">
        <f t="shared" si="0"/>
        <v>106558.69763921067</v>
      </c>
      <c r="D24" s="89"/>
      <c r="E24" s="47">
        <v>2013</v>
      </c>
      <c r="F24" s="48">
        <v>43859</v>
      </c>
      <c r="G24" s="47" t="s">
        <v>4</v>
      </c>
      <c r="H24" s="90">
        <v>90.558999999999997</v>
      </c>
      <c r="I24" s="90"/>
      <c r="J24" s="47">
        <v>18</v>
      </c>
      <c r="K24" s="89">
        <f t="shared" si="1"/>
        <v>3196.7609291763201</v>
      </c>
      <c r="L24" s="89"/>
      <c r="M24" s="6">
        <f>IF(J24="","",(K24/J24)/LOOKUP(RIGHT($D$2,3),定数!$A$6:$A$13,定数!$B$6:$B$13))</f>
        <v>1.7759782939868445</v>
      </c>
      <c r="N24" s="47">
        <v>2013</v>
      </c>
      <c r="O24" s="48">
        <v>43859</v>
      </c>
      <c r="P24" s="90">
        <v>90.893000000000001</v>
      </c>
      <c r="Q24" s="90"/>
      <c r="R24" s="91">
        <f>IF(P24="","",T24*M24*LOOKUP(RIGHT($D$2,3),定数!$A$6:$A$13,定数!$B$6:$B$13))</f>
        <v>5931.767501916117</v>
      </c>
      <c r="S24" s="91"/>
      <c r="T24" s="92">
        <f t="shared" si="6"/>
        <v>33.400000000000318</v>
      </c>
      <c r="U24" s="92"/>
      <c r="V24" t="str">
        <f t="shared" si="9"/>
        <v/>
      </c>
      <c r="W24">
        <f t="shared" si="3"/>
        <v>0</v>
      </c>
      <c r="X24" s="38">
        <f t="shared" si="7"/>
        <v>113306.20330344657</v>
      </c>
      <c r="Y24" s="39">
        <f t="shared" si="8"/>
        <v>5.9551070175437149E-2</v>
      </c>
      <c r="Z24">
        <f t="shared" si="4"/>
        <v>5931.767501916117</v>
      </c>
      <c r="AA24" t="str">
        <f t="shared" si="5"/>
        <v/>
      </c>
    </row>
    <row r="25" spans="2:27" x14ac:dyDescent="0.15">
      <c r="B25" s="37">
        <v>17</v>
      </c>
      <c r="C25" s="89">
        <f t="shared" si="0"/>
        <v>112490.46514112678</v>
      </c>
      <c r="D25" s="89"/>
      <c r="E25" s="47">
        <v>2013</v>
      </c>
      <c r="F25" s="48">
        <v>43859</v>
      </c>
      <c r="G25" s="47" t="s">
        <v>4</v>
      </c>
      <c r="H25" s="90">
        <v>90.450999999999993</v>
      </c>
      <c r="I25" s="90"/>
      <c r="J25" s="47">
        <v>15</v>
      </c>
      <c r="K25" s="89">
        <f t="shared" si="1"/>
        <v>3374.7139542338032</v>
      </c>
      <c r="L25" s="89"/>
      <c r="M25" s="6">
        <f>IF(J25="","",(K25/J25)/LOOKUP(RIGHT($D$2,3),定数!$A$6:$A$13,定数!$B$6:$B$13))</f>
        <v>2.2498093028225354</v>
      </c>
      <c r="N25" s="47">
        <v>2013</v>
      </c>
      <c r="O25" s="48">
        <v>43859</v>
      </c>
      <c r="P25" s="90">
        <v>90.718999999999994</v>
      </c>
      <c r="Q25" s="90"/>
      <c r="R25" s="91">
        <f>IF(P25="","",T25*M25*LOOKUP(RIGHT($D$2,3),定数!$A$6:$A$13,定数!$B$6:$B$13))</f>
        <v>6029.4889315644104</v>
      </c>
      <c r="S25" s="91"/>
      <c r="T25" s="92">
        <f t="shared" si="6"/>
        <v>26.800000000000068</v>
      </c>
      <c r="U25" s="92"/>
      <c r="V25" t="str">
        <f t="shared" si="9"/>
        <v/>
      </c>
      <c r="W25">
        <f t="shared" si="3"/>
        <v>0</v>
      </c>
      <c r="X25" s="38">
        <f t="shared" si="7"/>
        <v>113306.20330344657</v>
      </c>
      <c r="Y25" s="39">
        <f t="shared" si="8"/>
        <v>7.1994130818694435E-3</v>
      </c>
      <c r="Z25">
        <f t="shared" si="4"/>
        <v>6029.4889315644104</v>
      </c>
      <c r="AA25" t="str">
        <f t="shared" si="5"/>
        <v/>
      </c>
    </row>
    <row r="26" spans="2:27" x14ac:dyDescent="0.15">
      <c r="B26" s="37">
        <v>18</v>
      </c>
      <c r="C26" s="89">
        <f t="shared" si="0"/>
        <v>118519.95407269119</v>
      </c>
      <c r="D26" s="89"/>
      <c r="E26" s="47">
        <v>2013</v>
      </c>
      <c r="F26" s="48">
        <v>43861</v>
      </c>
      <c r="G26" s="47" t="s">
        <v>4</v>
      </c>
      <c r="H26" s="90">
        <v>90.83</v>
      </c>
      <c r="I26" s="90"/>
      <c r="J26" s="47">
        <v>11</v>
      </c>
      <c r="K26" s="89">
        <f t="shared" si="1"/>
        <v>3555.5986221807357</v>
      </c>
      <c r="L26" s="89"/>
      <c r="M26" s="6">
        <f>IF(J26="","",(K26/J26)/LOOKUP(RIGHT($D$2,3),定数!$A$6:$A$13,定数!$B$6:$B$13))</f>
        <v>3.2323623838006688</v>
      </c>
      <c r="N26" s="47">
        <v>2013</v>
      </c>
      <c r="O26" s="48">
        <v>43861</v>
      </c>
      <c r="P26" s="90">
        <v>91.02</v>
      </c>
      <c r="Q26" s="90"/>
      <c r="R26" s="91">
        <f>IF(P26="","",T26*M26*LOOKUP(RIGHT($D$2,3),定数!$A$6:$A$13,定数!$B$6:$B$13))</f>
        <v>6141.4885292211966</v>
      </c>
      <c r="S26" s="91"/>
      <c r="T26" s="92">
        <f t="shared" si="6"/>
        <v>18.999999999999773</v>
      </c>
      <c r="U26" s="92"/>
      <c r="V26" t="str">
        <f t="shared" si="9"/>
        <v/>
      </c>
      <c r="W26">
        <f t="shared" si="3"/>
        <v>0</v>
      </c>
      <c r="X26" s="38">
        <f t="shared" si="7"/>
        <v>118519.95407269119</v>
      </c>
      <c r="Y26" s="39">
        <f t="shared" si="8"/>
        <v>0</v>
      </c>
      <c r="Z26">
        <f t="shared" si="4"/>
        <v>6141.4885292211966</v>
      </c>
      <c r="AA26" t="str">
        <f t="shared" si="5"/>
        <v/>
      </c>
    </row>
    <row r="27" spans="2:27" x14ac:dyDescent="0.15">
      <c r="B27" s="37">
        <v>19</v>
      </c>
      <c r="C27" s="89">
        <f t="shared" si="0"/>
        <v>124661.44260191239</v>
      </c>
      <c r="D27" s="89"/>
      <c r="E27" s="47">
        <v>2013</v>
      </c>
      <c r="F27" s="48">
        <v>43865</v>
      </c>
      <c r="G27" s="47" t="s">
        <v>4</v>
      </c>
      <c r="H27" s="90">
        <v>92.399000000000001</v>
      </c>
      <c r="I27" s="90"/>
      <c r="J27" s="47">
        <v>13</v>
      </c>
      <c r="K27" s="89">
        <f t="shared" si="1"/>
        <v>3739.8432780573717</v>
      </c>
      <c r="L27" s="89"/>
      <c r="M27" s="6">
        <f>IF(J27="","",(K27/J27)/LOOKUP(RIGHT($D$2,3),定数!$A$6:$A$13,定数!$B$6:$B$13))</f>
        <v>2.8768025215825936</v>
      </c>
      <c r="N27" s="47">
        <v>2013</v>
      </c>
      <c r="O27" s="48">
        <v>43865</v>
      </c>
      <c r="P27" s="90">
        <v>92.26</v>
      </c>
      <c r="Q27" s="90"/>
      <c r="R27" s="91">
        <f>IF(P27="","",T27*M27*LOOKUP(RIGHT($D$2,3),定数!$A$6:$A$13,定数!$B$6:$B$13))</f>
        <v>-3998.7555049996845</v>
      </c>
      <c r="S27" s="91"/>
      <c r="T27" s="92">
        <f t="shared" si="6"/>
        <v>-13.899999999999579</v>
      </c>
      <c r="U27" s="92"/>
      <c r="V27" t="str">
        <f t="shared" si="9"/>
        <v/>
      </c>
      <c r="W27">
        <f t="shared" si="3"/>
        <v>1</v>
      </c>
      <c r="X27" s="38">
        <f t="shared" si="7"/>
        <v>124661.44260191239</v>
      </c>
      <c r="Y27" s="39">
        <f t="shared" si="8"/>
        <v>0</v>
      </c>
      <c r="Z27" t="str">
        <f t="shared" si="4"/>
        <v/>
      </c>
      <c r="AA27">
        <f t="shared" si="5"/>
        <v>-3998.7555049996845</v>
      </c>
    </row>
    <row r="28" spans="2:27" x14ac:dyDescent="0.15">
      <c r="B28" s="37">
        <v>20</v>
      </c>
      <c r="C28" s="89">
        <f t="shared" si="0"/>
        <v>120662.6870969127</v>
      </c>
      <c r="D28" s="89"/>
      <c r="E28" s="47">
        <v>2013</v>
      </c>
      <c r="F28" s="48">
        <v>43868</v>
      </c>
      <c r="G28" s="47" t="s">
        <v>4</v>
      </c>
      <c r="H28" s="90">
        <v>93.492999999999995</v>
      </c>
      <c r="I28" s="90"/>
      <c r="J28" s="47">
        <v>33</v>
      </c>
      <c r="K28" s="89">
        <f t="shared" si="1"/>
        <v>3619.880612907381</v>
      </c>
      <c r="L28" s="89"/>
      <c r="M28" s="6">
        <f>IF(J28="","",(K28/J28)/LOOKUP(RIGHT($D$2,3),定数!$A$6:$A$13,定数!$B$6:$B$13))</f>
        <v>1.0969335190628429</v>
      </c>
      <c r="N28" s="47">
        <v>2013</v>
      </c>
      <c r="O28" s="48">
        <v>43869</v>
      </c>
      <c r="P28" s="90">
        <v>93.16</v>
      </c>
      <c r="Q28" s="90"/>
      <c r="R28" s="91">
        <f>IF(P28="","",T28*M28*LOOKUP(RIGHT($D$2,3),定数!$A$6:$A$13,定数!$B$6:$B$13))</f>
        <v>-3652.7886184792492</v>
      </c>
      <c r="S28" s="91"/>
      <c r="T28" s="92">
        <f t="shared" si="6"/>
        <v>-33.299999999999841</v>
      </c>
      <c r="U28" s="92"/>
      <c r="V28" t="str">
        <f t="shared" si="9"/>
        <v/>
      </c>
      <c r="W28">
        <f t="shared" si="3"/>
        <v>2</v>
      </c>
      <c r="X28" s="38">
        <f t="shared" si="7"/>
        <v>124661.44260191239</v>
      </c>
      <c r="Y28" s="39">
        <f t="shared" si="8"/>
        <v>3.2076923076922115E-2</v>
      </c>
      <c r="Z28" t="str">
        <f t="shared" si="4"/>
        <v/>
      </c>
      <c r="AA28">
        <f t="shared" si="5"/>
        <v>-3652.7886184792492</v>
      </c>
    </row>
    <row r="29" spans="2:27" x14ac:dyDescent="0.15">
      <c r="B29" s="37">
        <v>21</v>
      </c>
      <c r="C29" s="89">
        <f t="shared" si="0"/>
        <v>117009.89847843346</v>
      </c>
      <c r="D29" s="89"/>
      <c r="E29" s="47">
        <v>2013</v>
      </c>
      <c r="F29" s="48">
        <v>43894</v>
      </c>
      <c r="G29" s="47" t="s">
        <v>4</v>
      </c>
      <c r="H29" s="90">
        <v>93.305000000000007</v>
      </c>
      <c r="I29" s="90"/>
      <c r="J29" s="47">
        <v>16</v>
      </c>
      <c r="K29" s="89">
        <f t="shared" si="1"/>
        <v>3510.2969543530039</v>
      </c>
      <c r="L29" s="89"/>
      <c r="M29" s="6">
        <f>IF(J29="","",(K29/J29)/LOOKUP(RIGHT($D$2,3),定数!$A$6:$A$13,定数!$B$6:$B$13))</f>
        <v>2.1939355964706273</v>
      </c>
      <c r="N29" s="47">
        <v>2013</v>
      </c>
      <c r="O29" s="48">
        <v>43895</v>
      </c>
      <c r="P29" s="90">
        <v>93.14</v>
      </c>
      <c r="Q29" s="90"/>
      <c r="R29" s="91">
        <f>IF(P29="","",T29*M29*LOOKUP(RIGHT($D$2,3),定数!$A$6:$A$13,定数!$B$6:$B$13))</f>
        <v>-3619.9937341766722</v>
      </c>
      <c r="S29" s="91"/>
      <c r="T29" s="92">
        <f t="shared" si="6"/>
        <v>-16.500000000000625</v>
      </c>
      <c r="U29" s="92"/>
      <c r="V29" t="str">
        <f t="shared" si="9"/>
        <v/>
      </c>
      <c r="W29">
        <f t="shared" si="3"/>
        <v>3</v>
      </c>
      <c r="X29" s="38">
        <f t="shared" si="7"/>
        <v>124661.44260191239</v>
      </c>
      <c r="Y29" s="39">
        <f t="shared" si="8"/>
        <v>6.1378594405593345E-2</v>
      </c>
      <c r="Z29" t="str">
        <f t="shared" si="4"/>
        <v/>
      </c>
      <c r="AA29">
        <f t="shared" si="5"/>
        <v>-3619.9937341766722</v>
      </c>
    </row>
    <row r="30" spans="2:27" x14ac:dyDescent="0.15">
      <c r="B30" s="37">
        <v>22</v>
      </c>
      <c r="C30" s="89">
        <f t="shared" si="0"/>
        <v>113389.90474425678</v>
      </c>
      <c r="D30" s="89"/>
      <c r="E30" s="47">
        <v>2013</v>
      </c>
      <c r="F30" s="48">
        <v>43895</v>
      </c>
      <c r="G30" s="47" t="s">
        <v>4</v>
      </c>
      <c r="H30" s="90">
        <v>93.034999999999997</v>
      </c>
      <c r="I30" s="90"/>
      <c r="J30" s="47">
        <v>15</v>
      </c>
      <c r="K30" s="89">
        <f t="shared" si="1"/>
        <v>3401.6971423277032</v>
      </c>
      <c r="L30" s="89"/>
      <c r="M30" s="6">
        <f>IF(J30="","",(K30/J30)/LOOKUP(RIGHT($D$2,3),定数!$A$6:$A$13,定数!$B$6:$B$13))</f>
        <v>2.2677980948851353</v>
      </c>
      <c r="N30" s="47">
        <v>2013</v>
      </c>
      <c r="O30" s="48">
        <v>43895</v>
      </c>
      <c r="P30" s="90">
        <v>93.305999999999997</v>
      </c>
      <c r="Q30" s="90"/>
      <c r="R30" s="91">
        <f>IF(P30="","",T30*M30*LOOKUP(RIGHT($D$2,3),定数!$A$6:$A$13,定数!$B$6:$B$13))</f>
        <v>6145.7328371387348</v>
      </c>
      <c r="S30" s="91"/>
      <c r="T30" s="92">
        <f t="shared" si="6"/>
        <v>27.10000000000008</v>
      </c>
      <c r="U30" s="92"/>
      <c r="V30" t="str">
        <f t="shared" si="9"/>
        <v/>
      </c>
      <c r="W30">
        <f t="shared" si="3"/>
        <v>0</v>
      </c>
      <c r="X30" s="38">
        <f t="shared" si="7"/>
        <v>124661.44260191239</v>
      </c>
      <c r="Y30" s="39">
        <f t="shared" si="8"/>
        <v>9.0417194141171442E-2</v>
      </c>
      <c r="Z30">
        <f t="shared" si="4"/>
        <v>6145.7328371387348</v>
      </c>
      <c r="AA30" t="str">
        <f t="shared" si="5"/>
        <v/>
      </c>
    </row>
    <row r="31" spans="2:27" x14ac:dyDescent="0.15">
      <c r="B31" s="37">
        <v>23</v>
      </c>
      <c r="C31" s="89">
        <f t="shared" si="0"/>
        <v>119535.63758139552</v>
      </c>
      <c r="D31" s="89"/>
      <c r="E31" s="47">
        <v>2013</v>
      </c>
      <c r="F31" s="48">
        <v>43896</v>
      </c>
      <c r="G31" s="47" t="s">
        <v>4</v>
      </c>
      <c r="H31" s="90">
        <v>93.117000000000004</v>
      </c>
      <c r="I31" s="90"/>
      <c r="J31" s="47">
        <v>14</v>
      </c>
      <c r="K31" s="89">
        <f t="shared" si="1"/>
        <v>3586.0691274418655</v>
      </c>
      <c r="L31" s="89"/>
      <c r="M31" s="6">
        <f>IF(J31="","",(K31/J31)/LOOKUP(RIGHT($D$2,3),定数!$A$6:$A$13,定数!$B$6:$B$13))</f>
        <v>2.5614779481727612</v>
      </c>
      <c r="N31" s="47">
        <v>2013</v>
      </c>
      <c r="O31" s="48">
        <v>43896</v>
      </c>
      <c r="P31" s="90">
        <v>93.36</v>
      </c>
      <c r="Q31" s="90"/>
      <c r="R31" s="91">
        <f>IF(P31="","",T31*M31*LOOKUP(RIGHT($D$2,3),定数!$A$6:$A$13,定数!$B$6:$B$13))</f>
        <v>6224.3914140596817</v>
      </c>
      <c r="S31" s="91"/>
      <c r="T31" s="92">
        <f t="shared" si="6"/>
        <v>24.2999999999995</v>
      </c>
      <c r="U31" s="92"/>
      <c r="V31" t="str">
        <f t="shared" si="9"/>
        <v/>
      </c>
      <c r="W31">
        <f t="shared" si="3"/>
        <v>0</v>
      </c>
      <c r="X31" s="38">
        <f t="shared" si="7"/>
        <v>124661.44260191239</v>
      </c>
      <c r="Y31" s="39">
        <f t="shared" si="8"/>
        <v>4.1117806063622697E-2</v>
      </c>
      <c r="Z31">
        <f t="shared" si="4"/>
        <v>6224.3914140596817</v>
      </c>
      <c r="AA31" t="str">
        <f t="shared" si="5"/>
        <v/>
      </c>
    </row>
    <row r="32" spans="2:27" x14ac:dyDescent="0.15">
      <c r="B32" s="37">
        <v>24</v>
      </c>
      <c r="C32" s="89">
        <f t="shared" si="0"/>
        <v>125760.0289954552</v>
      </c>
      <c r="D32" s="89"/>
      <c r="E32" s="47">
        <v>2013</v>
      </c>
      <c r="F32" s="48">
        <v>43903</v>
      </c>
      <c r="G32" s="47" t="s">
        <v>4</v>
      </c>
      <c r="H32" s="90">
        <v>95.716999999999999</v>
      </c>
      <c r="I32" s="90"/>
      <c r="J32" s="47">
        <v>29</v>
      </c>
      <c r="K32" s="89">
        <f t="shared" si="1"/>
        <v>3772.8008698636559</v>
      </c>
      <c r="L32" s="89"/>
      <c r="M32" s="6">
        <f>IF(J32="","",(K32/J32)/LOOKUP(RIGHT($D$2,3),定数!$A$6:$A$13,定数!$B$6:$B$13))</f>
        <v>1.3009658171943641</v>
      </c>
      <c r="N32" s="47">
        <v>2013</v>
      </c>
      <c r="O32" s="48">
        <v>43904</v>
      </c>
      <c r="P32" s="90">
        <v>96.271000000000001</v>
      </c>
      <c r="Q32" s="90"/>
      <c r="R32" s="91">
        <f>IF(P32="","",T32*M32*LOOKUP(RIGHT($D$2,3),定数!$A$6:$A$13,定数!$B$6:$B$13))</f>
        <v>7207.3506272568038</v>
      </c>
      <c r="S32" s="91"/>
      <c r="T32" s="92">
        <f t="shared" si="6"/>
        <v>55.400000000000205</v>
      </c>
      <c r="U32" s="92"/>
      <c r="V32" t="str">
        <f t="shared" si="9"/>
        <v/>
      </c>
      <c r="W32">
        <f t="shared" si="3"/>
        <v>0</v>
      </c>
      <c r="X32" s="38">
        <f t="shared" si="7"/>
        <v>125760.0289954552</v>
      </c>
      <c r="Y32" s="39">
        <f t="shared" si="8"/>
        <v>0</v>
      </c>
      <c r="Z32">
        <f t="shared" si="4"/>
        <v>7207.3506272568038</v>
      </c>
      <c r="AA32" t="str">
        <f t="shared" si="5"/>
        <v/>
      </c>
    </row>
    <row r="33" spans="2:27" x14ac:dyDescent="0.15">
      <c r="B33" s="37">
        <v>25</v>
      </c>
      <c r="C33" s="89">
        <f t="shared" si="0"/>
        <v>132967.379622712</v>
      </c>
      <c r="D33" s="89"/>
      <c r="E33" s="47"/>
      <c r="F33" s="48"/>
      <c r="G33" s="47"/>
      <c r="H33" s="90"/>
      <c r="I33" s="90"/>
      <c r="J33" s="47"/>
      <c r="K33" s="89" t="str">
        <f t="shared" si="1"/>
        <v/>
      </c>
      <c r="L33" s="89"/>
      <c r="M33" s="6" t="str">
        <f>IF(J33="","",(K33/J33)/LOOKUP(RIGHT($D$2,3),定数!$A$6:$A$13,定数!$B$6:$B$13))</f>
        <v/>
      </c>
      <c r="N33" s="47"/>
      <c r="O33" s="48"/>
      <c r="P33" s="90"/>
      <c r="Q33" s="90"/>
      <c r="R33" s="91" t="str">
        <f>IF(P33="","",T33*M33*LOOKUP(RIGHT($D$2,3),定数!$A$6:$A$13,定数!$B$6:$B$13))</f>
        <v/>
      </c>
      <c r="S33" s="91"/>
      <c r="T33" s="92" t="str">
        <f t="shared" si="6"/>
        <v/>
      </c>
      <c r="U33" s="92"/>
      <c r="V33" t="str">
        <f t="shared" si="9"/>
        <v/>
      </c>
      <c r="W33" t="str">
        <f t="shared" si="3"/>
        <v/>
      </c>
      <c r="X33" s="38">
        <f t="shared" si="7"/>
        <v>132967.379622712</v>
      </c>
      <c r="Y33" s="39">
        <f t="shared" si="8"/>
        <v>0</v>
      </c>
      <c r="Z33" t="str">
        <f t="shared" si="4"/>
        <v/>
      </c>
      <c r="AA33" t="str">
        <f t="shared" si="5"/>
        <v/>
      </c>
    </row>
    <row r="34" spans="2:27" x14ac:dyDescent="0.15">
      <c r="B34" s="37">
        <v>26</v>
      </c>
      <c r="C34" s="89" t="str">
        <f t="shared" si="0"/>
        <v/>
      </c>
      <c r="D34" s="89"/>
      <c r="E34" s="47"/>
      <c r="F34" s="48"/>
      <c r="G34" s="47"/>
      <c r="H34" s="90"/>
      <c r="I34" s="90"/>
      <c r="J34" s="47"/>
      <c r="K34" s="89" t="str">
        <f t="shared" si="1"/>
        <v/>
      </c>
      <c r="L34" s="89"/>
      <c r="M34" s="6" t="str">
        <f>IF(J34="","",(K34/J34)/LOOKUP(RIGHT($D$2,3),定数!$A$6:$A$13,定数!$B$6:$B$13))</f>
        <v/>
      </c>
      <c r="N34" s="47"/>
      <c r="O34" s="48"/>
      <c r="P34" s="90"/>
      <c r="Q34" s="90"/>
      <c r="R34" s="91" t="str">
        <f>IF(P34="","",T34*M34*LOOKUP(RIGHT($D$2,3),定数!$A$6:$A$13,定数!$B$6:$B$13))</f>
        <v/>
      </c>
      <c r="S34" s="91"/>
      <c r="T34" s="92" t="str">
        <f t="shared" si="6"/>
        <v/>
      </c>
      <c r="U34" s="92"/>
      <c r="V34" t="str">
        <f t="shared" si="9"/>
        <v/>
      </c>
      <c r="W34" t="str">
        <f t="shared" si="3"/>
        <v/>
      </c>
      <c r="X34" s="38" t="str">
        <f t="shared" si="7"/>
        <v/>
      </c>
      <c r="Y34" s="39" t="str">
        <f t="shared" si="8"/>
        <v/>
      </c>
      <c r="Z34" t="str">
        <f t="shared" si="4"/>
        <v/>
      </c>
      <c r="AA34" t="str">
        <f t="shared" si="5"/>
        <v/>
      </c>
    </row>
    <row r="35" spans="2:27" x14ac:dyDescent="0.15">
      <c r="B35" s="37">
        <v>27</v>
      </c>
      <c r="C35" s="89" t="str">
        <f t="shared" si="0"/>
        <v/>
      </c>
      <c r="D35" s="89"/>
      <c r="E35" s="47"/>
      <c r="F35" s="48"/>
      <c r="G35" s="47"/>
      <c r="H35" s="90"/>
      <c r="I35" s="90"/>
      <c r="J35" s="47"/>
      <c r="K35" s="89" t="str">
        <f t="shared" si="1"/>
        <v/>
      </c>
      <c r="L35" s="89"/>
      <c r="M35" s="6" t="str">
        <f>IF(J35="","",(K35/J35)/LOOKUP(RIGHT($D$2,3),定数!$A$6:$A$13,定数!$B$6:$B$13))</f>
        <v/>
      </c>
      <c r="N35" s="47"/>
      <c r="O35" s="48"/>
      <c r="P35" s="90"/>
      <c r="Q35" s="90"/>
      <c r="R35" s="91" t="str">
        <f>IF(P35="","",T35*M35*LOOKUP(RIGHT($D$2,3),定数!$A$6:$A$13,定数!$B$6:$B$13))</f>
        <v/>
      </c>
      <c r="S35" s="91"/>
      <c r="T35" s="92" t="str">
        <f t="shared" si="6"/>
        <v/>
      </c>
      <c r="U35" s="92"/>
      <c r="V35" t="str">
        <f t="shared" si="9"/>
        <v/>
      </c>
      <c r="W35" t="str">
        <f t="shared" si="3"/>
        <v/>
      </c>
      <c r="X35" s="38" t="str">
        <f t="shared" si="7"/>
        <v/>
      </c>
      <c r="Y35" s="39" t="str">
        <f t="shared" si="8"/>
        <v/>
      </c>
      <c r="Z35" t="str">
        <f t="shared" si="4"/>
        <v/>
      </c>
      <c r="AA35" t="str">
        <f t="shared" si="5"/>
        <v/>
      </c>
    </row>
    <row r="36" spans="2:27" x14ac:dyDescent="0.15">
      <c r="B36" s="37">
        <v>28</v>
      </c>
      <c r="C36" s="89" t="str">
        <f t="shared" si="0"/>
        <v/>
      </c>
      <c r="D36" s="89"/>
      <c r="E36" s="47"/>
      <c r="F36" s="48"/>
      <c r="G36" s="47"/>
      <c r="H36" s="90"/>
      <c r="I36" s="90"/>
      <c r="J36" s="47"/>
      <c r="K36" s="89" t="str">
        <f t="shared" si="1"/>
        <v/>
      </c>
      <c r="L36" s="89"/>
      <c r="M36" s="6" t="str">
        <f>IF(J36="","",(K36/J36)/LOOKUP(RIGHT($D$2,3),定数!$A$6:$A$13,定数!$B$6:$B$13))</f>
        <v/>
      </c>
      <c r="N36" s="47"/>
      <c r="O36" s="48"/>
      <c r="P36" s="90"/>
      <c r="Q36" s="90"/>
      <c r="R36" s="91" t="str">
        <f>IF(P36="","",T36*M36*LOOKUP(RIGHT($D$2,3),定数!$A$6:$A$13,定数!$B$6:$B$13))</f>
        <v/>
      </c>
      <c r="S36" s="91"/>
      <c r="T36" s="92" t="str">
        <f t="shared" si="6"/>
        <v/>
      </c>
      <c r="U36" s="92"/>
      <c r="V36" t="str">
        <f t="shared" si="9"/>
        <v/>
      </c>
      <c r="W36" t="str">
        <f t="shared" si="3"/>
        <v/>
      </c>
      <c r="X36" s="38" t="str">
        <f t="shared" si="7"/>
        <v/>
      </c>
      <c r="Y36" s="39" t="str">
        <f t="shared" si="8"/>
        <v/>
      </c>
      <c r="Z36" t="str">
        <f t="shared" si="4"/>
        <v/>
      </c>
      <c r="AA36" t="str">
        <f t="shared" si="5"/>
        <v/>
      </c>
    </row>
    <row r="37" spans="2:27" x14ac:dyDescent="0.15">
      <c r="B37" s="37">
        <v>29</v>
      </c>
      <c r="C37" s="89" t="str">
        <f t="shared" si="0"/>
        <v/>
      </c>
      <c r="D37" s="89"/>
      <c r="E37" s="47"/>
      <c r="F37" s="48"/>
      <c r="G37" s="47"/>
      <c r="H37" s="90"/>
      <c r="I37" s="90"/>
      <c r="J37" s="47"/>
      <c r="K37" s="89" t="str">
        <f t="shared" si="1"/>
        <v/>
      </c>
      <c r="L37" s="89"/>
      <c r="M37" s="6" t="str">
        <f>IF(J37="","",(K37/J37)/LOOKUP(RIGHT($D$2,3),定数!$A$6:$A$13,定数!$B$6:$B$13))</f>
        <v/>
      </c>
      <c r="N37" s="47"/>
      <c r="O37" s="48"/>
      <c r="P37" s="90"/>
      <c r="Q37" s="90"/>
      <c r="R37" s="91" t="str">
        <f>IF(P37="","",T37*M37*LOOKUP(RIGHT($D$2,3),定数!$A$6:$A$13,定数!$B$6:$B$13))</f>
        <v/>
      </c>
      <c r="S37" s="91"/>
      <c r="T37" s="92" t="str">
        <f t="shared" si="6"/>
        <v/>
      </c>
      <c r="U37" s="92"/>
      <c r="V37" t="str">
        <f t="shared" si="9"/>
        <v/>
      </c>
      <c r="W37" t="str">
        <f t="shared" si="3"/>
        <v/>
      </c>
      <c r="X37" s="38" t="str">
        <f t="shared" si="7"/>
        <v/>
      </c>
      <c r="Y37" s="39" t="str">
        <f t="shared" si="8"/>
        <v/>
      </c>
      <c r="Z37" t="str">
        <f t="shared" si="4"/>
        <v/>
      </c>
      <c r="AA37" t="str">
        <f t="shared" si="5"/>
        <v/>
      </c>
    </row>
    <row r="38" spans="2:27" x14ac:dyDescent="0.15">
      <c r="B38" s="37">
        <v>30</v>
      </c>
      <c r="C38" s="89" t="str">
        <f t="shared" si="0"/>
        <v/>
      </c>
      <c r="D38" s="89"/>
      <c r="E38" s="47"/>
      <c r="F38" s="48"/>
      <c r="G38" s="47"/>
      <c r="H38" s="90"/>
      <c r="I38" s="90"/>
      <c r="J38" s="47"/>
      <c r="K38" s="89" t="str">
        <f t="shared" si="1"/>
        <v/>
      </c>
      <c r="L38" s="89"/>
      <c r="M38" s="6" t="str">
        <f>IF(J38="","",(K38/J38)/LOOKUP(RIGHT($D$2,3),定数!$A$6:$A$13,定数!$B$6:$B$13))</f>
        <v/>
      </c>
      <c r="N38" s="47"/>
      <c r="O38" s="48"/>
      <c r="P38" s="90"/>
      <c r="Q38" s="90"/>
      <c r="R38" s="91" t="str">
        <f>IF(P38="","",T38*M38*LOOKUP(RIGHT($D$2,3),定数!$A$6:$A$13,定数!$B$6:$B$13))</f>
        <v/>
      </c>
      <c r="S38" s="91"/>
      <c r="T38" s="92" t="str">
        <f t="shared" si="6"/>
        <v/>
      </c>
      <c r="U38" s="92"/>
      <c r="V38" t="str">
        <f t="shared" si="9"/>
        <v/>
      </c>
      <c r="W38" t="str">
        <f t="shared" si="3"/>
        <v/>
      </c>
      <c r="X38" s="38" t="str">
        <f t="shared" si="7"/>
        <v/>
      </c>
      <c r="Y38" s="39" t="str">
        <f t="shared" si="8"/>
        <v/>
      </c>
      <c r="Z38" t="str">
        <f t="shared" si="4"/>
        <v/>
      </c>
      <c r="AA38" t="str">
        <f t="shared" si="5"/>
        <v/>
      </c>
    </row>
    <row r="39" spans="2:27" x14ac:dyDescent="0.15">
      <c r="B39" s="37">
        <v>31</v>
      </c>
      <c r="C39" s="89" t="str">
        <f t="shared" si="0"/>
        <v/>
      </c>
      <c r="D39" s="89"/>
      <c r="E39" s="47"/>
      <c r="F39" s="48"/>
      <c r="G39" s="47"/>
      <c r="H39" s="90"/>
      <c r="I39" s="90"/>
      <c r="J39" s="47"/>
      <c r="K39" s="89" t="str">
        <f t="shared" si="1"/>
        <v/>
      </c>
      <c r="L39" s="89"/>
      <c r="M39" s="6" t="str">
        <f>IF(J39="","",(K39/J39)/LOOKUP(RIGHT($D$2,3),定数!$A$6:$A$13,定数!$B$6:$B$13))</f>
        <v/>
      </c>
      <c r="N39" s="47"/>
      <c r="O39" s="48"/>
      <c r="P39" s="90"/>
      <c r="Q39" s="90"/>
      <c r="R39" s="91" t="str">
        <f>IF(P39="","",T39*M39*LOOKUP(RIGHT($D$2,3),定数!$A$6:$A$13,定数!$B$6:$B$13))</f>
        <v/>
      </c>
      <c r="S39" s="91"/>
      <c r="T39" s="92" t="str">
        <f t="shared" si="6"/>
        <v/>
      </c>
      <c r="U39" s="92"/>
      <c r="V39" t="str">
        <f t="shared" si="9"/>
        <v/>
      </c>
      <c r="W39" t="str">
        <f t="shared" si="3"/>
        <v/>
      </c>
      <c r="X39" s="38" t="str">
        <f t="shared" si="7"/>
        <v/>
      </c>
      <c r="Y39" s="39" t="str">
        <f t="shared" si="8"/>
        <v/>
      </c>
      <c r="Z39" t="str">
        <f t="shared" si="4"/>
        <v/>
      </c>
      <c r="AA39" t="str">
        <f t="shared" si="5"/>
        <v/>
      </c>
    </row>
    <row r="40" spans="2:27" x14ac:dyDescent="0.15">
      <c r="B40" s="37">
        <v>32</v>
      </c>
      <c r="C40" s="89" t="str">
        <f t="shared" si="0"/>
        <v/>
      </c>
      <c r="D40" s="89"/>
      <c r="E40" s="47"/>
      <c r="F40" s="48"/>
      <c r="G40" s="47"/>
      <c r="H40" s="90"/>
      <c r="I40" s="90"/>
      <c r="J40" s="47"/>
      <c r="K40" s="89" t="str">
        <f t="shared" si="1"/>
        <v/>
      </c>
      <c r="L40" s="89"/>
      <c r="M40" s="6" t="str">
        <f>IF(J40="","",(K40/J40)/LOOKUP(RIGHT($D$2,3),定数!$A$6:$A$13,定数!$B$6:$B$13))</f>
        <v/>
      </c>
      <c r="N40" s="47"/>
      <c r="O40" s="48"/>
      <c r="P40" s="90"/>
      <c r="Q40" s="90"/>
      <c r="R40" s="91" t="str">
        <f>IF(P40="","",T40*M40*LOOKUP(RIGHT($D$2,3),定数!$A$6:$A$13,定数!$B$6:$B$13))</f>
        <v/>
      </c>
      <c r="S40" s="91"/>
      <c r="T40" s="92" t="str">
        <f t="shared" si="6"/>
        <v/>
      </c>
      <c r="U40" s="92"/>
      <c r="V40" t="str">
        <f t="shared" si="9"/>
        <v/>
      </c>
      <c r="W40" t="str">
        <f t="shared" si="3"/>
        <v/>
      </c>
      <c r="X40" s="38" t="str">
        <f t="shared" si="7"/>
        <v/>
      </c>
      <c r="Y40" s="39" t="str">
        <f t="shared" si="8"/>
        <v/>
      </c>
      <c r="Z40" t="str">
        <f t="shared" si="4"/>
        <v/>
      </c>
      <c r="AA40" t="str">
        <f t="shared" si="5"/>
        <v/>
      </c>
    </row>
    <row r="41" spans="2:27" x14ac:dyDescent="0.15">
      <c r="B41" s="37">
        <v>33</v>
      </c>
      <c r="C41" s="89" t="str">
        <f t="shared" si="0"/>
        <v/>
      </c>
      <c r="D41" s="89"/>
      <c r="E41" s="47"/>
      <c r="F41" s="48"/>
      <c r="G41" s="47"/>
      <c r="H41" s="90"/>
      <c r="I41" s="90"/>
      <c r="J41" s="47"/>
      <c r="K41" s="89" t="str">
        <f t="shared" si="1"/>
        <v/>
      </c>
      <c r="L41" s="89"/>
      <c r="M41" s="6" t="str">
        <f>IF(J41="","",(K41/J41)/LOOKUP(RIGHT($D$2,3),定数!$A$6:$A$13,定数!$B$6:$B$13))</f>
        <v/>
      </c>
      <c r="N41" s="47"/>
      <c r="O41" s="48"/>
      <c r="P41" s="90"/>
      <c r="Q41" s="90"/>
      <c r="R41" s="91" t="str">
        <f>IF(P41="","",T41*M41*LOOKUP(RIGHT($D$2,3),定数!$A$6:$A$13,定数!$B$6:$B$13))</f>
        <v/>
      </c>
      <c r="S41" s="91"/>
      <c r="T41" s="92" t="str">
        <f t="shared" si="6"/>
        <v/>
      </c>
      <c r="U41" s="92"/>
      <c r="V41" t="str">
        <f t="shared" si="9"/>
        <v/>
      </c>
      <c r="W41" t="str">
        <f t="shared" si="3"/>
        <v/>
      </c>
      <c r="X41" s="38" t="str">
        <f t="shared" si="7"/>
        <v/>
      </c>
      <c r="Y41" s="39" t="str">
        <f t="shared" si="8"/>
        <v/>
      </c>
      <c r="Z41" t="str">
        <f t="shared" si="4"/>
        <v/>
      </c>
      <c r="AA41" t="str">
        <f t="shared" si="5"/>
        <v/>
      </c>
    </row>
    <row r="42" spans="2:27" x14ac:dyDescent="0.15">
      <c r="B42" s="37">
        <v>34</v>
      </c>
      <c r="C42" s="89" t="str">
        <f t="shared" si="0"/>
        <v/>
      </c>
      <c r="D42" s="89"/>
      <c r="E42" s="47"/>
      <c r="F42" s="48"/>
      <c r="G42" s="47"/>
      <c r="H42" s="90"/>
      <c r="I42" s="90"/>
      <c r="J42" s="47"/>
      <c r="K42" s="89" t="str">
        <f t="shared" si="1"/>
        <v/>
      </c>
      <c r="L42" s="89"/>
      <c r="M42" s="6" t="str">
        <f>IF(J42="","",(K42/J42)/LOOKUP(RIGHT($D$2,3),定数!$A$6:$A$13,定数!$B$6:$B$13))</f>
        <v/>
      </c>
      <c r="N42" s="47"/>
      <c r="O42" s="48"/>
      <c r="P42" s="90"/>
      <c r="Q42" s="90"/>
      <c r="R42" s="91" t="str">
        <f>IF(P42="","",T42*M42*LOOKUP(RIGHT($D$2,3),定数!$A$6:$A$13,定数!$B$6:$B$13))</f>
        <v/>
      </c>
      <c r="S42" s="91"/>
      <c r="T42" s="92" t="str">
        <f t="shared" si="6"/>
        <v/>
      </c>
      <c r="U42" s="92"/>
      <c r="V42" t="str">
        <f t="shared" si="9"/>
        <v/>
      </c>
      <c r="W42" t="str">
        <f t="shared" si="3"/>
        <v/>
      </c>
      <c r="X42" s="38" t="str">
        <f t="shared" si="7"/>
        <v/>
      </c>
      <c r="Y42" s="39" t="str">
        <f t="shared" si="8"/>
        <v/>
      </c>
      <c r="Z42" t="str">
        <f t="shared" si="4"/>
        <v/>
      </c>
      <c r="AA42" t="str">
        <f t="shared" si="5"/>
        <v/>
      </c>
    </row>
    <row r="43" spans="2:27" x14ac:dyDescent="0.15">
      <c r="B43" s="37">
        <v>35</v>
      </c>
      <c r="C43" s="89" t="str">
        <f t="shared" si="0"/>
        <v/>
      </c>
      <c r="D43" s="89"/>
      <c r="E43" s="47"/>
      <c r="F43" s="48"/>
      <c r="G43" s="47"/>
      <c r="H43" s="90"/>
      <c r="I43" s="90"/>
      <c r="J43" s="47"/>
      <c r="K43" s="89" t="str">
        <f t="shared" si="1"/>
        <v/>
      </c>
      <c r="L43" s="89"/>
      <c r="M43" s="6" t="str">
        <f>IF(J43="","",(K43/J43)/LOOKUP(RIGHT($D$2,3),定数!$A$6:$A$13,定数!$B$6:$B$13))</f>
        <v/>
      </c>
      <c r="N43" s="47"/>
      <c r="O43" s="48"/>
      <c r="P43" s="90"/>
      <c r="Q43" s="90"/>
      <c r="R43" s="91" t="str">
        <f>IF(P43="","",T43*M43*LOOKUP(RIGHT($D$2,3),定数!$A$6:$A$13,定数!$B$6:$B$13))</f>
        <v/>
      </c>
      <c r="S43" s="91"/>
      <c r="T43" s="92" t="str">
        <f t="shared" si="6"/>
        <v/>
      </c>
      <c r="U43" s="92"/>
      <c r="V43" t="str">
        <f t="shared" si="9"/>
        <v/>
      </c>
      <c r="W43" t="str">
        <f t="shared" si="3"/>
        <v/>
      </c>
      <c r="X43" s="38" t="str">
        <f t="shared" si="7"/>
        <v/>
      </c>
      <c r="Y43" s="39" t="str">
        <f t="shared" si="8"/>
        <v/>
      </c>
      <c r="Z43" t="str">
        <f t="shared" si="4"/>
        <v/>
      </c>
      <c r="AA43" t="str">
        <f t="shared" si="5"/>
        <v/>
      </c>
    </row>
    <row r="44" spans="2:27" x14ac:dyDescent="0.15">
      <c r="B44" s="37">
        <v>36</v>
      </c>
      <c r="C44" s="89" t="str">
        <f t="shared" si="0"/>
        <v/>
      </c>
      <c r="D44" s="89"/>
      <c r="E44" s="47"/>
      <c r="F44" s="48"/>
      <c r="G44" s="47"/>
      <c r="H44" s="90"/>
      <c r="I44" s="90"/>
      <c r="J44" s="47"/>
      <c r="K44" s="89" t="str">
        <f t="shared" si="1"/>
        <v/>
      </c>
      <c r="L44" s="89"/>
      <c r="M44" s="6" t="str">
        <f>IF(J44="","",(K44/J44)/LOOKUP(RIGHT($D$2,3),定数!$A$6:$A$13,定数!$B$6:$B$13))</f>
        <v/>
      </c>
      <c r="N44" s="47"/>
      <c r="O44" s="48"/>
      <c r="P44" s="90"/>
      <c r="Q44" s="90"/>
      <c r="R44" s="91" t="str">
        <f>IF(P44="","",T44*M44*LOOKUP(RIGHT($D$2,3),定数!$A$6:$A$13,定数!$B$6:$B$13))</f>
        <v/>
      </c>
      <c r="S44" s="91"/>
      <c r="T44" s="92" t="str">
        <f t="shared" si="6"/>
        <v/>
      </c>
      <c r="U44" s="92"/>
      <c r="V44" t="str">
        <f t="shared" si="9"/>
        <v/>
      </c>
      <c r="W44" t="str">
        <f t="shared" si="3"/>
        <v/>
      </c>
      <c r="X44" s="38" t="str">
        <f t="shared" si="7"/>
        <v/>
      </c>
      <c r="Y44" s="39" t="str">
        <f t="shared" si="8"/>
        <v/>
      </c>
      <c r="Z44" t="str">
        <f t="shared" si="4"/>
        <v/>
      </c>
      <c r="AA44" t="str">
        <f t="shared" si="5"/>
        <v/>
      </c>
    </row>
    <row r="45" spans="2:27" x14ac:dyDescent="0.15">
      <c r="B45" s="37">
        <v>37</v>
      </c>
      <c r="C45" s="89" t="str">
        <f t="shared" si="0"/>
        <v/>
      </c>
      <c r="D45" s="89"/>
      <c r="E45" s="47"/>
      <c r="F45" s="48"/>
      <c r="G45" s="47"/>
      <c r="H45" s="90"/>
      <c r="I45" s="90"/>
      <c r="J45" s="47"/>
      <c r="K45" s="89" t="str">
        <f t="shared" si="1"/>
        <v/>
      </c>
      <c r="L45" s="89"/>
      <c r="M45" s="6" t="str">
        <f>IF(J45="","",(K45/J45)/LOOKUP(RIGHT($D$2,3),定数!$A$6:$A$13,定数!$B$6:$B$13))</f>
        <v/>
      </c>
      <c r="N45" s="47"/>
      <c r="O45" s="48"/>
      <c r="P45" s="90"/>
      <c r="Q45" s="90"/>
      <c r="R45" s="91" t="str">
        <f>IF(P45="","",T45*M45*LOOKUP(RIGHT($D$2,3),定数!$A$6:$A$13,定数!$B$6:$B$13))</f>
        <v/>
      </c>
      <c r="S45" s="91"/>
      <c r="T45" s="92" t="str">
        <f t="shared" si="6"/>
        <v/>
      </c>
      <c r="U45" s="92"/>
      <c r="V45" t="str">
        <f t="shared" si="9"/>
        <v/>
      </c>
      <c r="W45" t="str">
        <f t="shared" si="3"/>
        <v/>
      </c>
      <c r="X45" s="38" t="str">
        <f t="shared" si="7"/>
        <v/>
      </c>
      <c r="Y45" s="39" t="str">
        <f t="shared" si="8"/>
        <v/>
      </c>
      <c r="Z45" t="str">
        <f t="shared" si="4"/>
        <v/>
      </c>
      <c r="AA45" t="str">
        <f t="shared" si="5"/>
        <v/>
      </c>
    </row>
    <row r="46" spans="2:27" x14ac:dyDescent="0.15">
      <c r="B46" s="37">
        <v>38</v>
      </c>
      <c r="C46" s="89" t="str">
        <f t="shared" si="0"/>
        <v/>
      </c>
      <c r="D46" s="89"/>
      <c r="E46" s="47"/>
      <c r="F46" s="48"/>
      <c r="G46" s="47"/>
      <c r="H46" s="90"/>
      <c r="I46" s="90"/>
      <c r="J46" s="47"/>
      <c r="K46" s="89" t="str">
        <f t="shared" si="1"/>
        <v/>
      </c>
      <c r="L46" s="89"/>
      <c r="M46" s="6" t="str">
        <f>IF(J46="","",(K46/J46)/LOOKUP(RIGHT($D$2,3),定数!$A$6:$A$13,定数!$B$6:$B$13))</f>
        <v/>
      </c>
      <c r="N46" s="47"/>
      <c r="O46" s="48"/>
      <c r="P46" s="90"/>
      <c r="Q46" s="90"/>
      <c r="R46" s="91" t="str">
        <f>IF(P46="","",T46*M46*LOOKUP(RIGHT($D$2,3),定数!$A$6:$A$13,定数!$B$6:$B$13))</f>
        <v/>
      </c>
      <c r="S46" s="91"/>
      <c r="T46" s="92" t="str">
        <f t="shared" si="6"/>
        <v/>
      </c>
      <c r="U46" s="92"/>
      <c r="V46" t="str">
        <f t="shared" si="9"/>
        <v/>
      </c>
      <c r="W46" t="str">
        <f t="shared" si="3"/>
        <v/>
      </c>
      <c r="X46" s="38" t="str">
        <f t="shared" si="7"/>
        <v/>
      </c>
      <c r="Y46" s="39" t="str">
        <f t="shared" si="8"/>
        <v/>
      </c>
      <c r="Z46" t="str">
        <f t="shared" si="4"/>
        <v/>
      </c>
      <c r="AA46" t="str">
        <f t="shared" si="5"/>
        <v/>
      </c>
    </row>
    <row r="47" spans="2:27" x14ac:dyDescent="0.15">
      <c r="B47" s="37">
        <v>39</v>
      </c>
      <c r="C47" s="89" t="str">
        <f t="shared" si="0"/>
        <v/>
      </c>
      <c r="D47" s="89"/>
      <c r="E47" s="47"/>
      <c r="F47" s="48"/>
      <c r="G47" s="47"/>
      <c r="H47" s="90"/>
      <c r="I47" s="90"/>
      <c r="J47" s="47"/>
      <c r="K47" s="89" t="str">
        <f t="shared" si="1"/>
        <v/>
      </c>
      <c r="L47" s="89"/>
      <c r="M47" s="6" t="str">
        <f>IF(J47="","",(K47/J47)/LOOKUP(RIGHT($D$2,3),定数!$A$6:$A$13,定数!$B$6:$B$13))</f>
        <v/>
      </c>
      <c r="N47" s="47"/>
      <c r="O47" s="48"/>
      <c r="P47" s="90"/>
      <c r="Q47" s="90"/>
      <c r="R47" s="91" t="str">
        <f>IF(P47="","",T47*M47*LOOKUP(RIGHT($D$2,3),定数!$A$6:$A$13,定数!$B$6:$B$13))</f>
        <v/>
      </c>
      <c r="S47" s="91"/>
      <c r="T47" s="92" t="str">
        <f t="shared" si="6"/>
        <v/>
      </c>
      <c r="U47" s="92"/>
      <c r="V47" t="str">
        <f t="shared" si="9"/>
        <v/>
      </c>
      <c r="W47" t="str">
        <f t="shared" si="3"/>
        <v/>
      </c>
      <c r="X47" s="38" t="str">
        <f t="shared" si="7"/>
        <v/>
      </c>
      <c r="Y47" s="39" t="str">
        <f t="shared" si="8"/>
        <v/>
      </c>
      <c r="Z47" t="str">
        <f t="shared" si="4"/>
        <v/>
      </c>
      <c r="AA47" t="str">
        <f t="shared" si="5"/>
        <v/>
      </c>
    </row>
    <row r="48" spans="2:27" x14ac:dyDescent="0.15">
      <c r="B48" s="37">
        <v>40</v>
      </c>
      <c r="C48" s="89" t="str">
        <f t="shared" si="0"/>
        <v/>
      </c>
      <c r="D48" s="89"/>
      <c r="E48" s="47"/>
      <c r="F48" s="48"/>
      <c r="G48" s="47"/>
      <c r="H48" s="90"/>
      <c r="I48" s="90"/>
      <c r="J48" s="47"/>
      <c r="K48" s="89" t="str">
        <f t="shared" si="1"/>
        <v/>
      </c>
      <c r="L48" s="89"/>
      <c r="M48" s="6" t="str">
        <f>IF(J48="","",(K48/J48)/LOOKUP(RIGHT($D$2,3),定数!$A$6:$A$13,定数!$B$6:$B$13))</f>
        <v/>
      </c>
      <c r="N48" s="47"/>
      <c r="O48" s="48"/>
      <c r="P48" s="90"/>
      <c r="Q48" s="90"/>
      <c r="R48" s="91" t="str">
        <f>IF(P48="","",T48*M48*LOOKUP(RIGHT($D$2,3),定数!$A$6:$A$13,定数!$B$6:$B$13))</f>
        <v/>
      </c>
      <c r="S48" s="91"/>
      <c r="T48" s="92" t="str">
        <f t="shared" si="6"/>
        <v/>
      </c>
      <c r="U48" s="92"/>
      <c r="V48" t="str">
        <f t="shared" si="9"/>
        <v/>
      </c>
      <c r="W48" t="str">
        <f t="shared" si="3"/>
        <v/>
      </c>
      <c r="X48" s="38" t="str">
        <f t="shared" si="7"/>
        <v/>
      </c>
      <c r="Y48" s="39" t="str">
        <f t="shared" si="8"/>
        <v/>
      </c>
      <c r="Z48" t="str">
        <f t="shared" si="4"/>
        <v/>
      </c>
      <c r="AA48" t="str">
        <f t="shared" si="5"/>
        <v/>
      </c>
    </row>
    <row r="49" spans="2:27" x14ac:dyDescent="0.15">
      <c r="B49" s="37">
        <v>41</v>
      </c>
      <c r="C49" s="89" t="str">
        <f t="shared" si="0"/>
        <v/>
      </c>
      <c r="D49" s="89"/>
      <c r="E49" s="47"/>
      <c r="F49" s="48"/>
      <c r="G49" s="47"/>
      <c r="H49" s="90"/>
      <c r="I49" s="90"/>
      <c r="J49" s="47"/>
      <c r="K49" s="89" t="str">
        <f t="shared" si="1"/>
        <v/>
      </c>
      <c r="L49" s="89"/>
      <c r="M49" s="6" t="str">
        <f>IF(J49="","",(K49/J49)/LOOKUP(RIGHT($D$2,3),定数!$A$6:$A$13,定数!$B$6:$B$13))</f>
        <v/>
      </c>
      <c r="N49" s="47"/>
      <c r="O49" s="48"/>
      <c r="P49" s="90"/>
      <c r="Q49" s="90"/>
      <c r="R49" s="91" t="str">
        <f>IF(P49="","",T49*M49*LOOKUP(RIGHT($D$2,3),定数!$A$6:$A$13,定数!$B$6:$B$13))</f>
        <v/>
      </c>
      <c r="S49" s="91"/>
      <c r="T49" s="92" t="str">
        <f t="shared" si="6"/>
        <v/>
      </c>
      <c r="U49" s="92"/>
      <c r="V49" t="str">
        <f t="shared" si="9"/>
        <v/>
      </c>
      <c r="W49" t="str">
        <f t="shared" si="3"/>
        <v/>
      </c>
      <c r="X49" s="38" t="str">
        <f t="shared" si="7"/>
        <v/>
      </c>
      <c r="Y49" s="39" t="str">
        <f t="shared" si="8"/>
        <v/>
      </c>
      <c r="Z49" t="str">
        <f t="shared" si="4"/>
        <v/>
      </c>
      <c r="AA49" t="str">
        <f t="shared" si="5"/>
        <v/>
      </c>
    </row>
    <row r="50" spans="2:27" x14ac:dyDescent="0.15">
      <c r="B50" s="37">
        <v>42</v>
      </c>
      <c r="C50" s="89" t="str">
        <f t="shared" si="0"/>
        <v/>
      </c>
      <c r="D50" s="89"/>
      <c r="E50" s="47"/>
      <c r="F50" s="48"/>
      <c r="G50" s="47"/>
      <c r="H50" s="90"/>
      <c r="I50" s="90"/>
      <c r="J50" s="47"/>
      <c r="K50" s="89" t="str">
        <f t="shared" si="1"/>
        <v/>
      </c>
      <c r="L50" s="89"/>
      <c r="M50" s="6" t="str">
        <f>IF(J50="","",(K50/J50)/LOOKUP(RIGHT($D$2,3),定数!$A$6:$A$13,定数!$B$6:$B$13))</f>
        <v/>
      </c>
      <c r="N50" s="47"/>
      <c r="O50" s="48"/>
      <c r="P50" s="90"/>
      <c r="Q50" s="90"/>
      <c r="R50" s="91" t="str">
        <f>IF(P50="","",T50*M50*LOOKUP(RIGHT($D$2,3),定数!$A$6:$A$13,定数!$B$6:$B$13))</f>
        <v/>
      </c>
      <c r="S50" s="91"/>
      <c r="T50" s="92" t="str">
        <f t="shared" si="6"/>
        <v/>
      </c>
      <c r="U50" s="92"/>
      <c r="V50" t="str">
        <f t="shared" si="9"/>
        <v/>
      </c>
      <c r="W50" t="str">
        <f t="shared" si="3"/>
        <v/>
      </c>
      <c r="X50" s="38" t="str">
        <f t="shared" si="7"/>
        <v/>
      </c>
      <c r="Y50" s="39" t="str">
        <f t="shared" si="8"/>
        <v/>
      </c>
      <c r="Z50" t="str">
        <f t="shared" si="4"/>
        <v/>
      </c>
      <c r="AA50" t="str">
        <f t="shared" si="5"/>
        <v/>
      </c>
    </row>
    <row r="51" spans="2:27" x14ac:dyDescent="0.15">
      <c r="B51" s="37">
        <v>43</v>
      </c>
      <c r="C51" s="89" t="str">
        <f t="shared" si="0"/>
        <v/>
      </c>
      <c r="D51" s="89"/>
      <c r="E51" s="47"/>
      <c r="F51" s="48"/>
      <c r="G51" s="47"/>
      <c r="H51" s="90"/>
      <c r="I51" s="90"/>
      <c r="J51" s="47"/>
      <c r="K51" s="89" t="str">
        <f t="shared" si="1"/>
        <v/>
      </c>
      <c r="L51" s="89"/>
      <c r="M51" s="6" t="str">
        <f>IF(J51="","",(K51/J51)/LOOKUP(RIGHT($D$2,3),定数!$A$6:$A$13,定数!$B$6:$B$13))</f>
        <v/>
      </c>
      <c r="N51" s="47"/>
      <c r="O51" s="48"/>
      <c r="P51" s="90"/>
      <c r="Q51" s="90"/>
      <c r="R51" s="91" t="str">
        <f>IF(P51="","",T51*M51*LOOKUP(RIGHT($D$2,3),定数!$A$6:$A$13,定数!$B$6:$B$13))</f>
        <v/>
      </c>
      <c r="S51" s="91"/>
      <c r="T51" s="92" t="str">
        <f t="shared" si="6"/>
        <v/>
      </c>
      <c r="U51" s="92"/>
      <c r="V51" t="str">
        <f t="shared" si="9"/>
        <v/>
      </c>
      <c r="W51" t="str">
        <f t="shared" si="3"/>
        <v/>
      </c>
      <c r="X51" s="38" t="str">
        <f t="shared" si="7"/>
        <v/>
      </c>
      <c r="Y51" s="39" t="str">
        <f t="shared" si="8"/>
        <v/>
      </c>
      <c r="Z51" t="str">
        <f t="shared" si="4"/>
        <v/>
      </c>
      <c r="AA51" t="str">
        <f t="shared" si="5"/>
        <v/>
      </c>
    </row>
    <row r="52" spans="2:27" x14ac:dyDescent="0.15">
      <c r="B52" s="37">
        <v>44</v>
      </c>
      <c r="C52" s="89" t="str">
        <f t="shared" si="0"/>
        <v/>
      </c>
      <c r="D52" s="89"/>
      <c r="E52" s="47"/>
      <c r="F52" s="48"/>
      <c r="G52" s="47"/>
      <c r="H52" s="90"/>
      <c r="I52" s="90"/>
      <c r="J52" s="47"/>
      <c r="K52" s="89" t="str">
        <f t="shared" si="1"/>
        <v/>
      </c>
      <c r="L52" s="89"/>
      <c r="M52" s="6" t="str">
        <f>IF(J52="","",(K52/J52)/LOOKUP(RIGHT($D$2,3),定数!$A$6:$A$13,定数!$B$6:$B$13))</f>
        <v/>
      </c>
      <c r="N52" s="47"/>
      <c r="O52" s="48"/>
      <c r="P52" s="90"/>
      <c r="Q52" s="90"/>
      <c r="R52" s="91" t="str">
        <f>IF(P52="","",T52*M52*LOOKUP(RIGHT($D$2,3),定数!$A$6:$A$13,定数!$B$6:$B$13))</f>
        <v/>
      </c>
      <c r="S52" s="91"/>
      <c r="T52" s="92" t="str">
        <f t="shared" si="6"/>
        <v/>
      </c>
      <c r="U52" s="92"/>
      <c r="V52" t="str">
        <f t="shared" si="9"/>
        <v/>
      </c>
      <c r="W52" t="str">
        <f t="shared" si="3"/>
        <v/>
      </c>
      <c r="X52" s="38" t="str">
        <f t="shared" si="7"/>
        <v/>
      </c>
      <c r="Y52" s="39" t="str">
        <f t="shared" si="8"/>
        <v/>
      </c>
      <c r="Z52" t="str">
        <f t="shared" si="4"/>
        <v/>
      </c>
      <c r="AA52" t="str">
        <f t="shared" si="5"/>
        <v/>
      </c>
    </row>
    <row r="53" spans="2:27" x14ac:dyDescent="0.15">
      <c r="B53" s="37">
        <v>45</v>
      </c>
      <c r="C53" s="89" t="str">
        <f t="shared" si="0"/>
        <v/>
      </c>
      <c r="D53" s="89"/>
      <c r="E53" s="47"/>
      <c r="F53" s="48"/>
      <c r="G53" s="47"/>
      <c r="H53" s="90"/>
      <c r="I53" s="90"/>
      <c r="J53" s="47"/>
      <c r="K53" s="89" t="str">
        <f t="shared" si="1"/>
        <v/>
      </c>
      <c r="L53" s="89"/>
      <c r="M53" s="6" t="str">
        <f>IF(J53="","",(K53/J53)/LOOKUP(RIGHT($D$2,3),定数!$A$6:$A$13,定数!$B$6:$B$13))</f>
        <v/>
      </c>
      <c r="N53" s="47"/>
      <c r="O53" s="48"/>
      <c r="P53" s="90"/>
      <c r="Q53" s="90"/>
      <c r="R53" s="91" t="str">
        <f>IF(P53="","",T53*M53*LOOKUP(RIGHT($D$2,3),定数!$A$6:$A$13,定数!$B$6:$B$13))</f>
        <v/>
      </c>
      <c r="S53" s="91"/>
      <c r="T53" s="92" t="str">
        <f t="shared" si="6"/>
        <v/>
      </c>
      <c r="U53" s="92"/>
      <c r="V53" t="str">
        <f t="shared" si="9"/>
        <v/>
      </c>
      <c r="W53" t="str">
        <f t="shared" si="3"/>
        <v/>
      </c>
      <c r="X53" s="38" t="str">
        <f t="shared" si="7"/>
        <v/>
      </c>
      <c r="Y53" s="39" t="str">
        <f t="shared" si="8"/>
        <v/>
      </c>
      <c r="Z53" t="str">
        <f t="shared" si="4"/>
        <v/>
      </c>
      <c r="AA53" t="str">
        <f t="shared" si="5"/>
        <v/>
      </c>
    </row>
    <row r="54" spans="2:27" x14ac:dyDescent="0.15">
      <c r="B54" s="37">
        <v>46</v>
      </c>
      <c r="C54" s="89" t="str">
        <f t="shared" si="0"/>
        <v/>
      </c>
      <c r="D54" s="89"/>
      <c r="E54" s="47"/>
      <c r="F54" s="48"/>
      <c r="G54" s="47"/>
      <c r="H54" s="90"/>
      <c r="I54" s="90"/>
      <c r="J54" s="47"/>
      <c r="K54" s="89" t="str">
        <f t="shared" si="1"/>
        <v/>
      </c>
      <c r="L54" s="89"/>
      <c r="M54" s="6" t="str">
        <f>IF(J54="","",(K54/J54)/LOOKUP(RIGHT($D$2,3),定数!$A$6:$A$13,定数!$B$6:$B$13))</f>
        <v/>
      </c>
      <c r="N54" s="47"/>
      <c r="O54" s="48"/>
      <c r="P54" s="90"/>
      <c r="Q54" s="90"/>
      <c r="R54" s="91" t="str">
        <f>IF(P54="","",T54*M54*LOOKUP(RIGHT($D$2,3),定数!$A$6:$A$13,定数!$B$6:$B$13))</f>
        <v/>
      </c>
      <c r="S54" s="91"/>
      <c r="T54" s="92" t="str">
        <f t="shared" si="6"/>
        <v/>
      </c>
      <c r="U54" s="92"/>
      <c r="V54" t="str">
        <f t="shared" si="9"/>
        <v/>
      </c>
      <c r="W54" t="str">
        <f t="shared" si="3"/>
        <v/>
      </c>
      <c r="X54" s="38" t="str">
        <f t="shared" si="7"/>
        <v/>
      </c>
      <c r="Y54" s="39" t="str">
        <f t="shared" si="8"/>
        <v/>
      </c>
      <c r="Z54" t="str">
        <f t="shared" si="4"/>
        <v/>
      </c>
      <c r="AA54" t="str">
        <f t="shared" si="5"/>
        <v/>
      </c>
    </row>
    <row r="55" spans="2:27" x14ac:dyDescent="0.15">
      <c r="B55" s="37">
        <v>47</v>
      </c>
      <c r="C55" s="89" t="str">
        <f t="shared" si="0"/>
        <v/>
      </c>
      <c r="D55" s="89"/>
      <c r="E55" s="47"/>
      <c r="F55" s="48"/>
      <c r="G55" s="47"/>
      <c r="H55" s="90"/>
      <c r="I55" s="90"/>
      <c r="J55" s="47"/>
      <c r="K55" s="89" t="str">
        <f t="shared" si="1"/>
        <v/>
      </c>
      <c r="L55" s="89"/>
      <c r="M55" s="6" t="str">
        <f>IF(J55="","",(K55/J55)/LOOKUP(RIGHT($D$2,3),定数!$A$6:$A$13,定数!$B$6:$B$13))</f>
        <v/>
      </c>
      <c r="N55" s="47"/>
      <c r="O55" s="48"/>
      <c r="P55" s="90"/>
      <c r="Q55" s="90"/>
      <c r="R55" s="91" t="str">
        <f>IF(P55="","",T55*M55*LOOKUP(RIGHT($D$2,3),定数!$A$6:$A$13,定数!$B$6:$B$13))</f>
        <v/>
      </c>
      <c r="S55" s="91"/>
      <c r="T55" s="92" t="str">
        <f t="shared" si="6"/>
        <v/>
      </c>
      <c r="U55" s="92"/>
      <c r="V55" t="str">
        <f t="shared" si="9"/>
        <v/>
      </c>
      <c r="W55" t="str">
        <f t="shared" si="3"/>
        <v/>
      </c>
      <c r="X55" s="38" t="str">
        <f t="shared" si="7"/>
        <v/>
      </c>
      <c r="Y55" s="39" t="str">
        <f t="shared" si="8"/>
        <v/>
      </c>
      <c r="Z55" t="str">
        <f t="shared" si="4"/>
        <v/>
      </c>
      <c r="AA55" t="str">
        <f t="shared" si="5"/>
        <v/>
      </c>
    </row>
    <row r="56" spans="2:27" x14ac:dyDescent="0.15">
      <c r="B56" s="37">
        <v>48</v>
      </c>
      <c r="C56" s="89" t="str">
        <f t="shared" si="0"/>
        <v/>
      </c>
      <c r="D56" s="89"/>
      <c r="E56" s="47"/>
      <c r="F56" s="48"/>
      <c r="G56" s="47"/>
      <c r="H56" s="90"/>
      <c r="I56" s="90"/>
      <c r="J56" s="47"/>
      <c r="K56" s="89" t="str">
        <f t="shared" si="1"/>
        <v/>
      </c>
      <c r="L56" s="89"/>
      <c r="M56" s="6" t="str">
        <f>IF(J56="","",(K56/J56)/LOOKUP(RIGHT($D$2,3),定数!$A$6:$A$13,定数!$B$6:$B$13))</f>
        <v/>
      </c>
      <c r="N56" s="47"/>
      <c r="O56" s="48"/>
      <c r="P56" s="90"/>
      <c r="Q56" s="90"/>
      <c r="R56" s="91" t="str">
        <f>IF(P56="","",T56*M56*LOOKUP(RIGHT($D$2,3),定数!$A$6:$A$13,定数!$B$6:$B$13))</f>
        <v/>
      </c>
      <c r="S56" s="91"/>
      <c r="T56" s="92" t="str">
        <f t="shared" si="6"/>
        <v/>
      </c>
      <c r="U56" s="92"/>
      <c r="V56" t="str">
        <f t="shared" si="9"/>
        <v/>
      </c>
      <c r="W56" t="str">
        <f t="shared" si="3"/>
        <v/>
      </c>
      <c r="X56" s="38" t="str">
        <f t="shared" si="7"/>
        <v/>
      </c>
      <c r="Y56" s="39" t="str">
        <f t="shared" si="8"/>
        <v/>
      </c>
      <c r="Z56" t="str">
        <f t="shared" si="4"/>
        <v/>
      </c>
      <c r="AA56" t="str">
        <f t="shared" si="5"/>
        <v/>
      </c>
    </row>
    <row r="57" spans="2:27" x14ac:dyDescent="0.15">
      <c r="B57" s="37">
        <v>49</v>
      </c>
      <c r="C57" s="89" t="str">
        <f t="shared" si="0"/>
        <v/>
      </c>
      <c r="D57" s="89"/>
      <c r="E57" s="47"/>
      <c r="F57" s="48"/>
      <c r="G57" s="47"/>
      <c r="H57" s="90"/>
      <c r="I57" s="90"/>
      <c r="J57" s="47"/>
      <c r="K57" s="89" t="str">
        <f t="shared" si="1"/>
        <v/>
      </c>
      <c r="L57" s="89"/>
      <c r="M57" s="6" t="str">
        <f>IF(J57="","",(K57/J57)/LOOKUP(RIGHT($D$2,3),定数!$A$6:$A$13,定数!$B$6:$B$13))</f>
        <v/>
      </c>
      <c r="N57" s="47"/>
      <c r="O57" s="48"/>
      <c r="P57" s="90"/>
      <c r="Q57" s="90"/>
      <c r="R57" s="91" t="str">
        <f>IF(P57="","",T57*M57*LOOKUP(RIGHT($D$2,3),定数!$A$6:$A$13,定数!$B$6:$B$13))</f>
        <v/>
      </c>
      <c r="S57" s="91"/>
      <c r="T57" s="92" t="str">
        <f t="shared" si="6"/>
        <v/>
      </c>
      <c r="U57" s="92"/>
      <c r="V57" t="str">
        <f t="shared" si="9"/>
        <v/>
      </c>
      <c r="W57" t="str">
        <f t="shared" si="3"/>
        <v/>
      </c>
      <c r="X57" s="38" t="str">
        <f t="shared" si="7"/>
        <v/>
      </c>
      <c r="Y57" s="39" t="str">
        <f t="shared" si="8"/>
        <v/>
      </c>
      <c r="Z57" t="str">
        <f t="shared" si="4"/>
        <v/>
      </c>
      <c r="AA57" t="str">
        <f t="shared" si="5"/>
        <v/>
      </c>
    </row>
    <row r="58" spans="2:27" x14ac:dyDescent="0.15">
      <c r="B58" s="37">
        <v>50</v>
      </c>
      <c r="C58" s="89" t="str">
        <f t="shared" si="0"/>
        <v/>
      </c>
      <c r="D58" s="89"/>
      <c r="E58" s="47"/>
      <c r="F58" s="48"/>
      <c r="G58" s="47"/>
      <c r="H58" s="90"/>
      <c r="I58" s="90"/>
      <c r="J58" s="47"/>
      <c r="K58" s="89" t="str">
        <f t="shared" si="1"/>
        <v/>
      </c>
      <c r="L58" s="89"/>
      <c r="M58" s="6" t="str">
        <f>IF(J58="","",(K58/J58)/LOOKUP(RIGHT($D$2,3),定数!$A$6:$A$13,定数!$B$6:$B$13))</f>
        <v/>
      </c>
      <c r="N58" s="47"/>
      <c r="O58" s="48"/>
      <c r="P58" s="90"/>
      <c r="Q58" s="90"/>
      <c r="R58" s="91" t="str">
        <f>IF(P58="","",T58*M58*LOOKUP(RIGHT($D$2,3),定数!$A$6:$A$13,定数!$B$6:$B$13))</f>
        <v/>
      </c>
      <c r="S58" s="91"/>
      <c r="T58" s="92" t="str">
        <f t="shared" si="6"/>
        <v/>
      </c>
      <c r="U58" s="92"/>
      <c r="V58" t="str">
        <f t="shared" si="9"/>
        <v/>
      </c>
      <c r="W58" t="str">
        <f t="shared" si="3"/>
        <v/>
      </c>
      <c r="X58" s="38" t="str">
        <f t="shared" si="7"/>
        <v/>
      </c>
      <c r="Y58" s="39" t="str">
        <f t="shared" si="8"/>
        <v/>
      </c>
      <c r="Z58" t="str">
        <f t="shared" si="4"/>
        <v/>
      </c>
      <c r="AA58" t="str">
        <f t="shared" si="5"/>
        <v/>
      </c>
    </row>
    <row r="59" spans="2:27" x14ac:dyDescent="0.15">
      <c r="B59" s="37">
        <v>51</v>
      </c>
      <c r="C59" s="89" t="str">
        <f t="shared" si="0"/>
        <v/>
      </c>
      <c r="D59" s="89"/>
      <c r="E59" s="47"/>
      <c r="F59" s="48"/>
      <c r="G59" s="47"/>
      <c r="H59" s="90"/>
      <c r="I59" s="90"/>
      <c r="J59" s="47"/>
      <c r="K59" s="89" t="str">
        <f t="shared" si="1"/>
        <v/>
      </c>
      <c r="L59" s="89"/>
      <c r="M59" s="6" t="str">
        <f>IF(J59="","",(K59/J59)/LOOKUP(RIGHT($D$2,3),定数!$A$6:$A$13,定数!$B$6:$B$13))</f>
        <v/>
      </c>
      <c r="N59" s="47"/>
      <c r="O59" s="48"/>
      <c r="P59" s="90"/>
      <c r="Q59" s="90"/>
      <c r="R59" s="91" t="str">
        <f>IF(P59="","",T59*M59*LOOKUP(RIGHT($D$2,3),定数!$A$6:$A$13,定数!$B$6:$B$13))</f>
        <v/>
      </c>
      <c r="S59" s="91"/>
      <c r="T59" s="92" t="str">
        <f t="shared" si="6"/>
        <v/>
      </c>
      <c r="U59" s="92"/>
      <c r="V59" t="str">
        <f t="shared" si="9"/>
        <v/>
      </c>
      <c r="W59" t="str">
        <f t="shared" si="3"/>
        <v/>
      </c>
      <c r="X59" s="38" t="str">
        <f t="shared" si="7"/>
        <v/>
      </c>
      <c r="Y59" s="39" t="str">
        <f t="shared" si="8"/>
        <v/>
      </c>
      <c r="Z59" t="str">
        <f t="shared" si="4"/>
        <v/>
      </c>
      <c r="AA59" t="str">
        <f t="shared" si="5"/>
        <v/>
      </c>
    </row>
    <row r="60" spans="2:27" x14ac:dyDescent="0.15">
      <c r="B60" s="37">
        <v>52</v>
      </c>
      <c r="C60" s="89" t="str">
        <f t="shared" si="0"/>
        <v/>
      </c>
      <c r="D60" s="89"/>
      <c r="E60" s="47"/>
      <c r="F60" s="48"/>
      <c r="G60" s="47"/>
      <c r="H60" s="90"/>
      <c r="I60" s="90"/>
      <c r="J60" s="47"/>
      <c r="K60" s="89" t="str">
        <f t="shared" si="1"/>
        <v/>
      </c>
      <c r="L60" s="89"/>
      <c r="M60" s="6" t="str">
        <f>IF(J60="","",(K60/J60)/LOOKUP(RIGHT($D$2,3),定数!$A$6:$A$13,定数!$B$6:$B$13))</f>
        <v/>
      </c>
      <c r="N60" s="47"/>
      <c r="O60" s="48"/>
      <c r="P60" s="90"/>
      <c r="Q60" s="90"/>
      <c r="R60" s="91" t="str">
        <f>IF(P60="","",T60*M60*LOOKUP(RIGHT($D$2,3),定数!$A$6:$A$13,定数!$B$6:$B$13))</f>
        <v/>
      </c>
      <c r="S60" s="91"/>
      <c r="T60" s="92" t="str">
        <f t="shared" si="6"/>
        <v/>
      </c>
      <c r="U60" s="92"/>
      <c r="V60" t="str">
        <f t="shared" si="9"/>
        <v/>
      </c>
      <c r="W60" t="str">
        <f t="shared" si="3"/>
        <v/>
      </c>
      <c r="X60" s="38" t="str">
        <f t="shared" si="7"/>
        <v/>
      </c>
      <c r="Y60" s="39" t="str">
        <f t="shared" si="8"/>
        <v/>
      </c>
      <c r="Z60" t="str">
        <f t="shared" si="4"/>
        <v/>
      </c>
      <c r="AA60" t="str">
        <f t="shared" si="5"/>
        <v/>
      </c>
    </row>
    <row r="61" spans="2:27" x14ac:dyDescent="0.15">
      <c r="B61" s="37">
        <v>53</v>
      </c>
      <c r="C61" s="89" t="str">
        <f t="shared" si="0"/>
        <v/>
      </c>
      <c r="D61" s="89"/>
      <c r="E61" s="47"/>
      <c r="F61" s="48"/>
      <c r="G61" s="47"/>
      <c r="H61" s="90"/>
      <c r="I61" s="90"/>
      <c r="J61" s="47"/>
      <c r="K61" s="89" t="str">
        <f t="shared" si="1"/>
        <v/>
      </c>
      <c r="L61" s="89"/>
      <c r="M61" s="6" t="str">
        <f>IF(J61="","",(K61/J61)/LOOKUP(RIGHT($D$2,3),定数!$A$6:$A$13,定数!$B$6:$B$13))</f>
        <v/>
      </c>
      <c r="N61" s="47"/>
      <c r="O61" s="48"/>
      <c r="P61" s="90"/>
      <c r="Q61" s="90"/>
      <c r="R61" s="91" t="str">
        <f>IF(P61="","",T61*M61*LOOKUP(RIGHT($D$2,3),定数!$A$6:$A$13,定数!$B$6:$B$13))</f>
        <v/>
      </c>
      <c r="S61" s="91"/>
      <c r="T61" s="92" t="str">
        <f t="shared" si="6"/>
        <v/>
      </c>
      <c r="U61" s="92"/>
      <c r="V61" t="str">
        <f t="shared" si="9"/>
        <v/>
      </c>
      <c r="W61" t="str">
        <f t="shared" si="3"/>
        <v/>
      </c>
      <c r="X61" s="38" t="str">
        <f t="shared" si="7"/>
        <v/>
      </c>
      <c r="Y61" s="39" t="str">
        <f t="shared" si="8"/>
        <v/>
      </c>
      <c r="Z61" t="str">
        <f t="shared" si="4"/>
        <v/>
      </c>
      <c r="AA61" t="str">
        <f t="shared" si="5"/>
        <v/>
      </c>
    </row>
    <row r="62" spans="2:27" x14ac:dyDescent="0.15">
      <c r="B62" s="37">
        <v>54</v>
      </c>
      <c r="C62" s="89" t="str">
        <f t="shared" si="0"/>
        <v/>
      </c>
      <c r="D62" s="89"/>
      <c r="E62" s="47"/>
      <c r="F62" s="48"/>
      <c r="G62" s="47"/>
      <c r="H62" s="90"/>
      <c r="I62" s="90"/>
      <c r="J62" s="47"/>
      <c r="K62" s="89" t="str">
        <f t="shared" si="1"/>
        <v/>
      </c>
      <c r="L62" s="89"/>
      <c r="M62" s="6" t="str">
        <f>IF(J62="","",(K62/J62)/LOOKUP(RIGHT($D$2,3),定数!$A$6:$A$13,定数!$B$6:$B$13))</f>
        <v/>
      </c>
      <c r="N62" s="47"/>
      <c r="O62" s="48"/>
      <c r="P62" s="90"/>
      <c r="Q62" s="90"/>
      <c r="R62" s="91" t="str">
        <f>IF(P62="","",T62*M62*LOOKUP(RIGHT($D$2,3),定数!$A$6:$A$13,定数!$B$6:$B$13))</f>
        <v/>
      </c>
      <c r="S62" s="91"/>
      <c r="T62" s="92" t="str">
        <f t="shared" si="6"/>
        <v/>
      </c>
      <c r="U62" s="92"/>
      <c r="V62" t="str">
        <f t="shared" si="9"/>
        <v/>
      </c>
      <c r="W62" t="str">
        <f t="shared" si="3"/>
        <v/>
      </c>
      <c r="X62" s="38" t="str">
        <f t="shared" si="7"/>
        <v/>
      </c>
      <c r="Y62" s="39" t="str">
        <f t="shared" si="8"/>
        <v/>
      </c>
      <c r="Z62" t="str">
        <f t="shared" si="4"/>
        <v/>
      </c>
      <c r="AA62" t="str">
        <f t="shared" si="5"/>
        <v/>
      </c>
    </row>
    <row r="63" spans="2:27" x14ac:dyDescent="0.15">
      <c r="B63" s="37">
        <v>55</v>
      </c>
      <c r="C63" s="89" t="str">
        <f t="shared" si="0"/>
        <v/>
      </c>
      <c r="D63" s="89"/>
      <c r="E63" s="47"/>
      <c r="F63" s="48"/>
      <c r="G63" s="47"/>
      <c r="H63" s="90"/>
      <c r="I63" s="90"/>
      <c r="J63" s="47"/>
      <c r="K63" s="89" t="str">
        <f t="shared" si="1"/>
        <v/>
      </c>
      <c r="L63" s="89"/>
      <c r="M63" s="6" t="str">
        <f>IF(J63="","",(K63/J63)/LOOKUP(RIGHT($D$2,3),定数!$A$6:$A$13,定数!$B$6:$B$13))</f>
        <v/>
      </c>
      <c r="N63" s="47"/>
      <c r="O63" s="48"/>
      <c r="P63" s="90"/>
      <c r="Q63" s="90"/>
      <c r="R63" s="91" t="str">
        <f>IF(P63="","",T63*M63*LOOKUP(RIGHT($D$2,3),定数!$A$6:$A$13,定数!$B$6:$B$13))</f>
        <v/>
      </c>
      <c r="S63" s="91"/>
      <c r="T63" s="92" t="str">
        <f t="shared" si="6"/>
        <v/>
      </c>
      <c r="U63" s="92"/>
      <c r="V63" t="str">
        <f t="shared" si="9"/>
        <v/>
      </c>
      <c r="W63" t="str">
        <f t="shared" si="3"/>
        <v/>
      </c>
      <c r="X63" s="38" t="str">
        <f t="shared" si="7"/>
        <v/>
      </c>
      <c r="Y63" s="39" t="str">
        <f t="shared" si="8"/>
        <v/>
      </c>
      <c r="Z63" t="str">
        <f t="shared" si="4"/>
        <v/>
      </c>
      <c r="AA63" t="str">
        <f t="shared" si="5"/>
        <v/>
      </c>
    </row>
    <row r="64" spans="2:27" x14ac:dyDescent="0.15">
      <c r="B64" s="37">
        <v>56</v>
      </c>
      <c r="C64" s="89" t="str">
        <f t="shared" si="0"/>
        <v/>
      </c>
      <c r="D64" s="89"/>
      <c r="E64" s="47"/>
      <c r="F64" s="48"/>
      <c r="G64" s="47"/>
      <c r="H64" s="90"/>
      <c r="I64" s="90"/>
      <c r="J64" s="47"/>
      <c r="K64" s="89" t="str">
        <f t="shared" si="1"/>
        <v/>
      </c>
      <c r="L64" s="89"/>
      <c r="M64" s="6" t="str">
        <f>IF(J64="","",(K64/J64)/LOOKUP(RIGHT($D$2,3),定数!$A$6:$A$13,定数!$B$6:$B$13))</f>
        <v/>
      </c>
      <c r="N64" s="47"/>
      <c r="O64" s="48"/>
      <c r="P64" s="90"/>
      <c r="Q64" s="90"/>
      <c r="R64" s="91" t="str">
        <f>IF(P64="","",T64*M64*LOOKUP(RIGHT($D$2,3),定数!$A$6:$A$13,定数!$B$6:$B$13))</f>
        <v/>
      </c>
      <c r="S64" s="91"/>
      <c r="T64" s="92" t="str">
        <f t="shared" si="6"/>
        <v/>
      </c>
      <c r="U64" s="92"/>
      <c r="V64" t="str">
        <f t="shared" si="9"/>
        <v/>
      </c>
      <c r="W64" t="str">
        <f t="shared" si="3"/>
        <v/>
      </c>
      <c r="X64" s="38" t="str">
        <f t="shared" si="7"/>
        <v/>
      </c>
      <c r="Y64" s="39" t="str">
        <f t="shared" si="8"/>
        <v/>
      </c>
      <c r="Z64" t="str">
        <f t="shared" si="4"/>
        <v/>
      </c>
      <c r="AA64" t="str">
        <f t="shared" si="5"/>
        <v/>
      </c>
    </row>
    <row r="65" spans="2:27" x14ac:dyDescent="0.15">
      <c r="B65" s="37">
        <v>57</v>
      </c>
      <c r="C65" s="89" t="str">
        <f t="shared" si="0"/>
        <v/>
      </c>
      <c r="D65" s="89"/>
      <c r="E65" s="47"/>
      <c r="F65" s="48"/>
      <c r="G65" s="47"/>
      <c r="H65" s="90"/>
      <c r="I65" s="90"/>
      <c r="J65" s="47"/>
      <c r="K65" s="89" t="str">
        <f t="shared" si="1"/>
        <v/>
      </c>
      <c r="L65" s="89"/>
      <c r="M65" s="6" t="str">
        <f>IF(J65="","",(K65/J65)/LOOKUP(RIGHT($D$2,3),定数!$A$6:$A$13,定数!$B$6:$B$13))</f>
        <v/>
      </c>
      <c r="N65" s="47"/>
      <c r="O65" s="48"/>
      <c r="P65" s="90"/>
      <c r="Q65" s="90"/>
      <c r="R65" s="91" t="str">
        <f>IF(P65="","",T65*M65*LOOKUP(RIGHT($D$2,3),定数!$A$6:$A$13,定数!$B$6:$B$13))</f>
        <v/>
      </c>
      <c r="S65" s="91"/>
      <c r="T65" s="92" t="str">
        <f t="shared" si="6"/>
        <v/>
      </c>
      <c r="U65" s="92"/>
      <c r="V65" t="str">
        <f t="shared" si="9"/>
        <v/>
      </c>
      <c r="W65" t="str">
        <f t="shared" si="3"/>
        <v/>
      </c>
      <c r="X65" s="38" t="str">
        <f t="shared" si="7"/>
        <v/>
      </c>
      <c r="Y65" s="39" t="str">
        <f t="shared" si="8"/>
        <v/>
      </c>
      <c r="Z65" t="str">
        <f t="shared" si="4"/>
        <v/>
      </c>
      <c r="AA65" t="str">
        <f t="shared" si="5"/>
        <v/>
      </c>
    </row>
    <row r="66" spans="2:27" x14ac:dyDescent="0.15">
      <c r="B66" s="37">
        <v>58</v>
      </c>
      <c r="C66" s="89" t="str">
        <f t="shared" si="0"/>
        <v/>
      </c>
      <c r="D66" s="89"/>
      <c r="E66" s="47"/>
      <c r="F66" s="48"/>
      <c r="G66" s="47"/>
      <c r="H66" s="90"/>
      <c r="I66" s="90"/>
      <c r="J66" s="47"/>
      <c r="K66" s="89" t="str">
        <f t="shared" si="1"/>
        <v/>
      </c>
      <c r="L66" s="89"/>
      <c r="M66" s="6" t="str">
        <f>IF(J66="","",(K66/J66)/LOOKUP(RIGHT($D$2,3),定数!$A$6:$A$13,定数!$B$6:$B$13))</f>
        <v/>
      </c>
      <c r="N66" s="47"/>
      <c r="O66" s="48"/>
      <c r="P66" s="90"/>
      <c r="Q66" s="90"/>
      <c r="R66" s="91" t="str">
        <f>IF(P66="","",T66*M66*LOOKUP(RIGHT($D$2,3),定数!$A$6:$A$13,定数!$B$6:$B$13))</f>
        <v/>
      </c>
      <c r="S66" s="91"/>
      <c r="T66" s="92" t="str">
        <f t="shared" si="6"/>
        <v/>
      </c>
      <c r="U66" s="92"/>
      <c r="V66" t="str">
        <f t="shared" si="9"/>
        <v/>
      </c>
      <c r="W66" t="str">
        <f t="shared" si="3"/>
        <v/>
      </c>
      <c r="X66" s="38" t="str">
        <f t="shared" si="7"/>
        <v/>
      </c>
      <c r="Y66" s="39" t="str">
        <f t="shared" si="8"/>
        <v/>
      </c>
      <c r="Z66" t="str">
        <f t="shared" si="4"/>
        <v/>
      </c>
      <c r="AA66" t="str">
        <f t="shared" si="5"/>
        <v/>
      </c>
    </row>
    <row r="67" spans="2:27" x14ac:dyDescent="0.15">
      <c r="B67" s="37">
        <v>59</v>
      </c>
      <c r="C67" s="89" t="str">
        <f t="shared" si="0"/>
        <v/>
      </c>
      <c r="D67" s="89"/>
      <c r="E67" s="47"/>
      <c r="F67" s="48"/>
      <c r="G67" s="47"/>
      <c r="H67" s="90"/>
      <c r="I67" s="90"/>
      <c r="J67" s="47"/>
      <c r="K67" s="89" t="str">
        <f t="shared" si="1"/>
        <v/>
      </c>
      <c r="L67" s="89"/>
      <c r="M67" s="6" t="str">
        <f>IF(J67="","",(K67/J67)/LOOKUP(RIGHT($D$2,3),定数!$A$6:$A$13,定数!$B$6:$B$13))</f>
        <v/>
      </c>
      <c r="N67" s="47"/>
      <c r="O67" s="48"/>
      <c r="P67" s="90"/>
      <c r="Q67" s="90"/>
      <c r="R67" s="91" t="str">
        <f>IF(P67="","",T67*M67*LOOKUP(RIGHT($D$2,3),定数!$A$6:$A$13,定数!$B$6:$B$13))</f>
        <v/>
      </c>
      <c r="S67" s="91"/>
      <c r="T67" s="92" t="str">
        <f t="shared" si="6"/>
        <v/>
      </c>
      <c r="U67" s="92"/>
      <c r="V67" t="str">
        <f t="shared" si="9"/>
        <v/>
      </c>
      <c r="W67" t="str">
        <f t="shared" si="3"/>
        <v/>
      </c>
      <c r="X67" s="38" t="str">
        <f t="shared" si="7"/>
        <v/>
      </c>
      <c r="Y67" s="39" t="str">
        <f t="shared" si="8"/>
        <v/>
      </c>
      <c r="Z67" t="str">
        <f t="shared" si="4"/>
        <v/>
      </c>
      <c r="AA67" t="str">
        <f t="shared" si="5"/>
        <v/>
      </c>
    </row>
    <row r="68" spans="2:27" x14ac:dyDescent="0.15">
      <c r="B68" s="37">
        <v>60</v>
      </c>
      <c r="C68" s="89" t="str">
        <f t="shared" si="0"/>
        <v/>
      </c>
      <c r="D68" s="89"/>
      <c r="E68" s="47"/>
      <c r="F68" s="48"/>
      <c r="G68" s="47"/>
      <c r="H68" s="90"/>
      <c r="I68" s="90"/>
      <c r="J68" s="47"/>
      <c r="K68" s="89" t="str">
        <f t="shared" si="1"/>
        <v/>
      </c>
      <c r="L68" s="89"/>
      <c r="M68" s="6" t="str">
        <f>IF(J68="","",(K68/J68)/LOOKUP(RIGHT($D$2,3),定数!$A$6:$A$13,定数!$B$6:$B$13))</f>
        <v/>
      </c>
      <c r="N68" s="47"/>
      <c r="O68" s="48"/>
      <c r="P68" s="90"/>
      <c r="Q68" s="90"/>
      <c r="R68" s="91" t="str">
        <f>IF(P68="","",T68*M68*LOOKUP(RIGHT($D$2,3),定数!$A$6:$A$13,定数!$B$6:$B$13))</f>
        <v/>
      </c>
      <c r="S68" s="91"/>
      <c r="T68" s="92" t="str">
        <f t="shared" si="6"/>
        <v/>
      </c>
      <c r="U68" s="92"/>
      <c r="V68" t="str">
        <f t="shared" si="9"/>
        <v/>
      </c>
      <c r="W68" t="str">
        <f t="shared" si="3"/>
        <v/>
      </c>
      <c r="X68" s="38" t="str">
        <f t="shared" si="7"/>
        <v/>
      </c>
      <c r="Y68" s="39" t="str">
        <f t="shared" si="8"/>
        <v/>
      </c>
      <c r="Z68" t="str">
        <f t="shared" si="4"/>
        <v/>
      </c>
      <c r="AA68" t="str">
        <f t="shared" si="5"/>
        <v/>
      </c>
    </row>
    <row r="69" spans="2:27" x14ac:dyDescent="0.15">
      <c r="B69" s="37">
        <v>61</v>
      </c>
      <c r="C69" s="89" t="str">
        <f t="shared" si="0"/>
        <v/>
      </c>
      <c r="D69" s="89"/>
      <c r="E69" s="47"/>
      <c r="F69" s="48"/>
      <c r="G69" s="47"/>
      <c r="H69" s="90"/>
      <c r="I69" s="90"/>
      <c r="J69" s="47"/>
      <c r="K69" s="89" t="str">
        <f t="shared" si="1"/>
        <v/>
      </c>
      <c r="L69" s="89"/>
      <c r="M69" s="6" t="str">
        <f>IF(J69="","",(K69/J69)/LOOKUP(RIGHT($D$2,3),定数!$A$6:$A$13,定数!$B$6:$B$13))</f>
        <v/>
      </c>
      <c r="N69" s="47"/>
      <c r="O69" s="48"/>
      <c r="P69" s="90"/>
      <c r="Q69" s="90"/>
      <c r="R69" s="91" t="str">
        <f>IF(P69="","",T69*M69*LOOKUP(RIGHT($D$2,3),定数!$A$6:$A$13,定数!$B$6:$B$13))</f>
        <v/>
      </c>
      <c r="S69" s="91"/>
      <c r="T69" s="92" t="str">
        <f t="shared" si="6"/>
        <v/>
      </c>
      <c r="U69" s="92"/>
      <c r="V69" t="str">
        <f t="shared" si="9"/>
        <v/>
      </c>
      <c r="W69" t="str">
        <f t="shared" si="3"/>
        <v/>
      </c>
      <c r="X69" s="38" t="str">
        <f t="shared" si="7"/>
        <v/>
      </c>
      <c r="Y69" s="39" t="str">
        <f t="shared" si="8"/>
        <v/>
      </c>
      <c r="Z69" t="str">
        <f t="shared" si="4"/>
        <v/>
      </c>
      <c r="AA69" t="str">
        <f t="shared" si="5"/>
        <v/>
      </c>
    </row>
    <row r="70" spans="2:27" x14ac:dyDescent="0.15">
      <c r="B70" s="37">
        <v>62</v>
      </c>
      <c r="C70" s="89" t="str">
        <f t="shared" si="0"/>
        <v/>
      </c>
      <c r="D70" s="89"/>
      <c r="E70" s="47"/>
      <c r="F70" s="48"/>
      <c r="G70" s="47"/>
      <c r="H70" s="90"/>
      <c r="I70" s="90"/>
      <c r="J70" s="47"/>
      <c r="K70" s="89" t="str">
        <f t="shared" si="1"/>
        <v/>
      </c>
      <c r="L70" s="89"/>
      <c r="M70" s="6" t="str">
        <f>IF(J70="","",(K70/J70)/LOOKUP(RIGHT($D$2,3),定数!$A$6:$A$13,定数!$B$6:$B$13))</f>
        <v/>
      </c>
      <c r="N70" s="47"/>
      <c r="O70" s="48"/>
      <c r="P70" s="90"/>
      <c r="Q70" s="90"/>
      <c r="R70" s="91" t="str">
        <f>IF(P70="","",T70*M70*LOOKUP(RIGHT($D$2,3),定数!$A$6:$A$13,定数!$B$6:$B$13))</f>
        <v/>
      </c>
      <c r="S70" s="91"/>
      <c r="T70" s="92" t="str">
        <f t="shared" si="6"/>
        <v/>
      </c>
      <c r="U70" s="92"/>
      <c r="V70" t="str">
        <f t="shared" si="9"/>
        <v/>
      </c>
      <c r="W70" t="str">
        <f t="shared" si="3"/>
        <v/>
      </c>
      <c r="X70" s="38" t="str">
        <f t="shared" si="7"/>
        <v/>
      </c>
      <c r="Y70" s="39" t="str">
        <f t="shared" si="8"/>
        <v/>
      </c>
      <c r="Z70" t="str">
        <f t="shared" si="4"/>
        <v/>
      </c>
      <c r="AA70" t="str">
        <f t="shared" si="5"/>
        <v/>
      </c>
    </row>
    <row r="71" spans="2:27" x14ac:dyDescent="0.15">
      <c r="B71" s="37">
        <v>63</v>
      </c>
      <c r="C71" s="89" t="str">
        <f t="shared" si="0"/>
        <v/>
      </c>
      <c r="D71" s="89"/>
      <c r="E71" s="47"/>
      <c r="F71" s="48"/>
      <c r="G71" s="47"/>
      <c r="H71" s="90"/>
      <c r="I71" s="90"/>
      <c r="J71" s="47"/>
      <c r="K71" s="89" t="str">
        <f t="shared" si="1"/>
        <v/>
      </c>
      <c r="L71" s="89"/>
      <c r="M71" s="6" t="str">
        <f>IF(J71="","",(K71/J71)/LOOKUP(RIGHT($D$2,3),定数!$A$6:$A$13,定数!$B$6:$B$13))</f>
        <v/>
      </c>
      <c r="N71" s="47"/>
      <c r="O71" s="48"/>
      <c r="P71" s="90"/>
      <c r="Q71" s="90"/>
      <c r="R71" s="91" t="str">
        <f>IF(P71="","",T71*M71*LOOKUP(RIGHT($D$2,3),定数!$A$6:$A$13,定数!$B$6:$B$13))</f>
        <v/>
      </c>
      <c r="S71" s="91"/>
      <c r="T71" s="92" t="str">
        <f t="shared" si="6"/>
        <v/>
      </c>
      <c r="U71" s="92"/>
      <c r="V71" t="str">
        <f t="shared" si="9"/>
        <v/>
      </c>
      <c r="W71" t="str">
        <f t="shared" si="3"/>
        <v/>
      </c>
      <c r="X71" s="38" t="str">
        <f t="shared" si="7"/>
        <v/>
      </c>
      <c r="Y71" s="39" t="str">
        <f t="shared" si="8"/>
        <v/>
      </c>
      <c r="Z71" t="str">
        <f t="shared" si="4"/>
        <v/>
      </c>
      <c r="AA71" t="str">
        <f t="shared" si="5"/>
        <v/>
      </c>
    </row>
    <row r="72" spans="2:27" x14ac:dyDescent="0.15">
      <c r="B72" s="37">
        <v>64</v>
      </c>
      <c r="C72" s="89" t="str">
        <f t="shared" si="0"/>
        <v/>
      </c>
      <c r="D72" s="89"/>
      <c r="E72" s="47"/>
      <c r="F72" s="48"/>
      <c r="G72" s="47"/>
      <c r="H72" s="90"/>
      <c r="I72" s="90"/>
      <c r="J72" s="47"/>
      <c r="K72" s="89" t="str">
        <f t="shared" si="1"/>
        <v/>
      </c>
      <c r="L72" s="89"/>
      <c r="M72" s="6" t="str">
        <f>IF(J72="","",(K72/J72)/LOOKUP(RIGHT($D$2,3),定数!$A$6:$A$13,定数!$B$6:$B$13))</f>
        <v/>
      </c>
      <c r="N72" s="47"/>
      <c r="O72" s="48"/>
      <c r="P72" s="90"/>
      <c r="Q72" s="90"/>
      <c r="R72" s="91" t="str">
        <f>IF(P72="","",T72*M72*LOOKUP(RIGHT($D$2,3),定数!$A$6:$A$13,定数!$B$6:$B$13))</f>
        <v/>
      </c>
      <c r="S72" s="91"/>
      <c r="T72" s="92" t="str">
        <f t="shared" si="6"/>
        <v/>
      </c>
      <c r="U72" s="92"/>
      <c r="V72" t="str">
        <f t="shared" si="9"/>
        <v/>
      </c>
      <c r="W72" t="str">
        <f t="shared" si="3"/>
        <v/>
      </c>
      <c r="X72" s="38" t="str">
        <f t="shared" si="7"/>
        <v/>
      </c>
      <c r="Y72" s="39" t="str">
        <f t="shared" si="8"/>
        <v/>
      </c>
      <c r="Z72" t="str">
        <f t="shared" si="4"/>
        <v/>
      </c>
      <c r="AA72" t="str">
        <f t="shared" si="5"/>
        <v/>
      </c>
    </row>
    <row r="73" spans="2:27" x14ac:dyDescent="0.15">
      <c r="B73" s="37">
        <v>65</v>
      </c>
      <c r="C73" s="89" t="str">
        <f t="shared" si="0"/>
        <v/>
      </c>
      <c r="D73" s="89"/>
      <c r="E73" s="47"/>
      <c r="F73" s="48"/>
      <c r="G73" s="47"/>
      <c r="H73" s="90"/>
      <c r="I73" s="90"/>
      <c r="J73" s="47"/>
      <c r="K73" s="89" t="str">
        <f t="shared" si="1"/>
        <v/>
      </c>
      <c r="L73" s="89"/>
      <c r="M73" s="6" t="str">
        <f>IF(J73="","",(K73/J73)/LOOKUP(RIGHT($D$2,3),定数!$A$6:$A$13,定数!$B$6:$B$13))</f>
        <v/>
      </c>
      <c r="N73" s="47"/>
      <c r="O73" s="48"/>
      <c r="P73" s="90"/>
      <c r="Q73" s="90"/>
      <c r="R73" s="91" t="str">
        <f>IF(P73="","",T73*M73*LOOKUP(RIGHT($D$2,3),定数!$A$6:$A$13,定数!$B$6:$B$13))</f>
        <v/>
      </c>
      <c r="S73" s="91"/>
      <c r="T73" s="92" t="str">
        <f t="shared" si="6"/>
        <v/>
      </c>
      <c r="U73" s="92"/>
      <c r="V73" t="str">
        <f t="shared" si="9"/>
        <v/>
      </c>
      <c r="W73" t="str">
        <f t="shared" si="3"/>
        <v/>
      </c>
      <c r="X73" s="38" t="str">
        <f t="shared" si="7"/>
        <v/>
      </c>
      <c r="Y73" s="39" t="str">
        <f t="shared" si="8"/>
        <v/>
      </c>
      <c r="Z73" t="str">
        <f t="shared" si="4"/>
        <v/>
      </c>
      <c r="AA73" t="str">
        <f t="shared" si="5"/>
        <v/>
      </c>
    </row>
    <row r="74" spans="2:27" x14ac:dyDescent="0.15">
      <c r="B74" s="37">
        <v>66</v>
      </c>
      <c r="C74" s="89" t="str">
        <f t="shared" ref="C74:C108" si="10">IF(R73="","",C73+R73)</f>
        <v/>
      </c>
      <c r="D74" s="89"/>
      <c r="E74" s="47"/>
      <c r="F74" s="48"/>
      <c r="G74" s="47"/>
      <c r="H74" s="90"/>
      <c r="I74" s="90"/>
      <c r="J74" s="47"/>
      <c r="K74" s="89" t="str">
        <f t="shared" ref="K74:K108" si="11">IF(J74="","",C74*($J$7/100))</f>
        <v/>
      </c>
      <c r="L74" s="89"/>
      <c r="M74" s="6" t="str">
        <f>IF(J74="","",(K74/J74)/LOOKUP(RIGHT($D$2,3),定数!$A$6:$A$13,定数!$B$6:$B$13))</f>
        <v/>
      </c>
      <c r="N74" s="47"/>
      <c r="O74" s="48"/>
      <c r="P74" s="90"/>
      <c r="Q74" s="90"/>
      <c r="R74" s="91" t="str">
        <f>IF(P74="","",T74*M74*LOOKUP(RIGHT($D$2,3),定数!$A$6:$A$13,定数!$B$6:$B$13))</f>
        <v/>
      </c>
      <c r="S74" s="91"/>
      <c r="T74" s="92" t="str">
        <f t="shared" si="6"/>
        <v/>
      </c>
      <c r="U74" s="92"/>
      <c r="V74" t="str">
        <f t="shared" si="9"/>
        <v/>
      </c>
      <c r="W74" t="str">
        <f t="shared" si="9"/>
        <v/>
      </c>
      <c r="X74" s="38" t="str">
        <f t="shared" si="7"/>
        <v/>
      </c>
      <c r="Y74" s="39" t="str">
        <f t="shared" si="8"/>
        <v/>
      </c>
      <c r="Z74" t="str">
        <f t="shared" ref="Z74:Z108" si="12">IF(R74&gt;0,R74,"")</f>
        <v/>
      </c>
      <c r="AA74" t="str">
        <f t="shared" ref="AA74:AA108" si="13">IF(R74&lt;0,R74,"")</f>
        <v/>
      </c>
    </row>
    <row r="75" spans="2:27" x14ac:dyDescent="0.15">
      <c r="B75" s="37">
        <v>67</v>
      </c>
      <c r="C75" s="89" t="str">
        <f t="shared" si="10"/>
        <v/>
      </c>
      <c r="D75" s="89"/>
      <c r="E75" s="47"/>
      <c r="F75" s="48"/>
      <c r="G75" s="47"/>
      <c r="H75" s="90"/>
      <c r="I75" s="90"/>
      <c r="J75" s="47"/>
      <c r="K75" s="89" t="str">
        <f t="shared" si="11"/>
        <v/>
      </c>
      <c r="L75" s="89"/>
      <c r="M75" s="6" t="str">
        <f>IF(J75="","",(K75/J75)/LOOKUP(RIGHT($D$2,3),定数!$A$6:$A$13,定数!$B$6:$B$13))</f>
        <v/>
      </c>
      <c r="N75" s="47"/>
      <c r="O75" s="48"/>
      <c r="P75" s="90"/>
      <c r="Q75" s="90"/>
      <c r="R75" s="91" t="str">
        <f>IF(P75="","",T75*M75*LOOKUP(RIGHT($D$2,3),定数!$A$6:$A$13,定数!$B$6:$B$13))</f>
        <v/>
      </c>
      <c r="S75" s="91"/>
      <c r="T75" s="92" t="str">
        <f t="shared" si="6"/>
        <v/>
      </c>
      <c r="U75" s="92"/>
      <c r="V75" t="str">
        <f t="shared" ref="V75:W90" si="14">IF(S75&lt;&gt;"",IF(S75&lt;0,1+V74,0),"")</f>
        <v/>
      </c>
      <c r="W75" t="str">
        <f t="shared" si="14"/>
        <v/>
      </c>
      <c r="X75" s="38" t="str">
        <f t="shared" si="7"/>
        <v/>
      </c>
      <c r="Y75" s="39" t="str">
        <f t="shared" si="8"/>
        <v/>
      </c>
      <c r="Z75" t="str">
        <f t="shared" si="12"/>
        <v/>
      </c>
      <c r="AA75" t="str">
        <f t="shared" si="13"/>
        <v/>
      </c>
    </row>
    <row r="76" spans="2:27" x14ac:dyDescent="0.15">
      <c r="B76" s="37">
        <v>68</v>
      </c>
      <c r="C76" s="89" t="str">
        <f t="shared" si="10"/>
        <v/>
      </c>
      <c r="D76" s="89"/>
      <c r="E76" s="47"/>
      <c r="F76" s="48"/>
      <c r="G76" s="47"/>
      <c r="H76" s="90"/>
      <c r="I76" s="90"/>
      <c r="J76" s="47"/>
      <c r="K76" s="89" t="str">
        <f t="shared" si="11"/>
        <v/>
      </c>
      <c r="L76" s="89"/>
      <c r="M76" s="6" t="str">
        <f>IF(J76="","",(K76/J76)/LOOKUP(RIGHT($D$2,3),定数!$A$6:$A$13,定数!$B$6:$B$13))</f>
        <v/>
      </c>
      <c r="N76" s="47"/>
      <c r="O76" s="48"/>
      <c r="P76" s="90"/>
      <c r="Q76" s="90"/>
      <c r="R76" s="91" t="str">
        <f>IF(P76="","",T76*M76*LOOKUP(RIGHT($D$2,3),定数!$A$6:$A$13,定数!$B$6:$B$13))</f>
        <v/>
      </c>
      <c r="S76" s="91"/>
      <c r="T76" s="92" t="str">
        <f t="shared" ref="T76:T108" si="15">IF(P76="","",IF(G76="買",(P76-H76),(H76-P76))*IF(RIGHT($D$2,3)="JPY",100,10000))</f>
        <v/>
      </c>
      <c r="U76" s="92"/>
      <c r="V76" t="str">
        <f t="shared" si="14"/>
        <v/>
      </c>
      <c r="W76" t="str">
        <f t="shared" si="14"/>
        <v/>
      </c>
      <c r="X76" s="38" t="str">
        <f t="shared" ref="X76:X108" si="16">IF(C76&lt;&gt;"",MAX(X75,C76),"")</f>
        <v/>
      </c>
      <c r="Y76" s="39" t="str">
        <f t="shared" ref="Y76:Y108" si="17">IF(X76&lt;&gt;"",1-(C76/X76),"")</f>
        <v/>
      </c>
      <c r="Z76" t="str">
        <f t="shared" si="12"/>
        <v/>
      </c>
      <c r="AA76" t="str">
        <f t="shared" si="13"/>
        <v/>
      </c>
    </row>
    <row r="77" spans="2:27" x14ac:dyDescent="0.15">
      <c r="B77" s="37">
        <v>69</v>
      </c>
      <c r="C77" s="89" t="str">
        <f t="shared" si="10"/>
        <v/>
      </c>
      <c r="D77" s="89"/>
      <c r="E77" s="47"/>
      <c r="F77" s="48"/>
      <c r="G77" s="47"/>
      <c r="H77" s="90"/>
      <c r="I77" s="90"/>
      <c r="J77" s="47"/>
      <c r="K77" s="89" t="str">
        <f t="shared" si="11"/>
        <v/>
      </c>
      <c r="L77" s="89"/>
      <c r="M77" s="6" t="str">
        <f>IF(J77="","",(K77/J77)/LOOKUP(RIGHT($D$2,3),定数!$A$6:$A$13,定数!$B$6:$B$13))</f>
        <v/>
      </c>
      <c r="N77" s="47"/>
      <c r="O77" s="48"/>
      <c r="P77" s="90"/>
      <c r="Q77" s="90"/>
      <c r="R77" s="91" t="str">
        <f>IF(P77="","",T77*M77*LOOKUP(RIGHT($D$2,3),定数!$A$6:$A$13,定数!$B$6:$B$13))</f>
        <v/>
      </c>
      <c r="S77" s="91"/>
      <c r="T77" s="92" t="str">
        <f t="shared" si="15"/>
        <v/>
      </c>
      <c r="U77" s="92"/>
      <c r="V77" t="str">
        <f t="shared" si="14"/>
        <v/>
      </c>
      <c r="W77" t="str">
        <f t="shared" si="14"/>
        <v/>
      </c>
      <c r="X77" s="38" t="str">
        <f t="shared" si="16"/>
        <v/>
      </c>
      <c r="Y77" s="39" t="str">
        <f t="shared" si="17"/>
        <v/>
      </c>
      <c r="Z77" t="str">
        <f t="shared" si="12"/>
        <v/>
      </c>
      <c r="AA77" t="str">
        <f t="shared" si="13"/>
        <v/>
      </c>
    </row>
    <row r="78" spans="2:27" x14ac:dyDescent="0.15">
      <c r="B78" s="37">
        <v>70</v>
      </c>
      <c r="C78" s="89" t="str">
        <f t="shared" si="10"/>
        <v/>
      </c>
      <c r="D78" s="89"/>
      <c r="E78" s="47"/>
      <c r="F78" s="48"/>
      <c r="G78" s="47"/>
      <c r="H78" s="90"/>
      <c r="I78" s="90"/>
      <c r="J78" s="47"/>
      <c r="K78" s="89" t="str">
        <f t="shared" si="11"/>
        <v/>
      </c>
      <c r="L78" s="89"/>
      <c r="M78" s="6" t="str">
        <f>IF(J78="","",(K78/J78)/LOOKUP(RIGHT($D$2,3),定数!$A$6:$A$13,定数!$B$6:$B$13))</f>
        <v/>
      </c>
      <c r="N78" s="47"/>
      <c r="O78" s="48"/>
      <c r="P78" s="90"/>
      <c r="Q78" s="90"/>
      <c r="R78" s="91" t="str">
        <f>IF(P78="","",T78*M78*LOOKUP(RIGHT($D$2,3),定数!$A$6:$A$13,定数!$B$6:$B$13))</f>
        <v/>
      </c>
      <c r="S78" s="91"/>
      <c r="T78" s="92" t="str">
        <f t="shared" si="15"/>
        <v/>
      </c>
      <c r="U78" s="92"/>
      <c r="V78" t="str">
        <f t="shared" si="14"/>
        <v/>
      </c>
      <c r="W78" t="str">
        <f t="shared" si="14"/>
        <v/>
      </c>
      <c r="X78" s="38" t="str">
        <f t="shared" si="16"/>
        <v/>
      </c>
      <c r="Y78" s="39" t="str">
        <f t="shared" si="17"/>
        <v/>
      </c>
      <c r="Z78" t="str">
        <f t="shared" si="12"/>
        <v/>
      </c>
      <c r="AA78" t="str">
        <f t="shared" si="13"/>
        <v/>
      </c>
    </row>
    <row r="79" spans="2:27" x14ac:dyDescent="0.15">
      <c r="B79" s="37">
        <v>71</v>
      </c>
      <c r="C79" s="89" t="str">
        <f t="shared" si="10"/>
        <v/>
      </c>
      <c r="D79" s="89"/>
      <c r="E79" s="47"/>
      <c r="F79" s="48"/>
      <c r="G79" s="47"/>
      <c r="H79" s="90"/>
      <c r="I79" s="90"/>
      <c r="J79" s="47"/>
      <c r="K79" s="89" t="str">
        <f t="shared" si="11"/>
        <v/>
      </c>
      <c r="L79" s="89"/>
      <c r="M79" s="6" t="str">
        <f>IF(J79="","",(K79/J79)/LOOKUP(RIGHT($D$2,3),定数!$A$6:$A$13,定数!$B$6:$B$13))</f>
        <v/>
      </c>
      <c r="N79" s="47"/>
      <c r="O79" s="48"/>
      <c r="P79" s="90"/>
      <c r="Q79" s="90"/>
      <c r="R79" s="91" t="str">
        <f>IF(P79="","",T79*M79*LOOKUP(RIGHT($D$2,3),定数!$A$6:$A$13,定数!$B$6:$B$13))</f>
        <v/>
      </c>
      <c r="S79" s="91"/>
      <c r="T79" s="92" t="str">
        <f t="shared" si="15"/>
        <v/>
      </c>
      <c r="U79" s="92"/>
      <c r="V79" t="str">
        <f t="shared" si="14"/>
        <v/>
      </c>
      <c r="W79" t="str">
        <f t="shared" si="14"/>
        <v/>
      </c>
      <c r="X79" s="38" t="str">
        <f t="shared" si="16"/>
        <v/>
      </c>
      <c r="Y79" s="39" t="str">
        <f t="shared" si="17"/>
        <v/>
      </c>
      <c r="Z79" t="str">
        <f t="shared" si="12"/>
        <v/>
      </c>
      <c r="AA79" t="str">
        <f t="shared" si="13"/>
        <v/>
      </c>
    </row>
    <row r="80" spans="2:27" x14ac:dyDescent="0.15">
      <c r="B80" s="37">
        <v>72</v>
      </c>
      <c r="C80" s="89" t="str">
        <f t="shared" si="10"/>
        <v/>
      </c>
      <c r="D80" s="89"/>
      <c r="E80" s="47"/>
      <c r="F80" s="48"/>
      <c r="G80" s="47"/>
      <c r="H80" s="90"/>
      <c r="I80" s="90"/>
      <c r="J80" s="47"/>
      <c r="K80" s="89" t="str">
        <f t="shared" si="11"/>
        <v/>
      </c>
      <c r="L80" s="89"/>
      <c r="M80" s="6" t="str">
        <f>IF(J80="","",(K80/J80)/LOOKUP(RIGHT($D$2,3),定数!$A$6:$A$13,定数!$B$6:$B$13))</f>
        <v/>
      </c>
      <c r="N80" s="47"/>
      <c r="O80" s="48"/>
      <c r="P80" s="90"/>
      <c r="Q80" s="90"/>
      <c r="R80" s="91" t="str">
        <f>IF(P80="","",T80*M80*LOOKUP(RIGHT($D$2,3),定数!$A$6:$A$13,定数!$B$6:$B$13))</f>
        <v/>
      </c>
      <c r="S80" s="91"/>
      <c r="T80" s="92" t="str">
        <f t="shared" si="15"/>
        <v/>
      </c>
      <c r="U80" s="92"/>
      <c r="V80" t="str">
        <f t="shared" si="14"/>
        <v/>
      </c>
      <c r="W80" t="str">
        <f t="shared" si="14"/>
        <v/>
      </c>
      <c r="X80" s="38" t="str">
        <f t="shared" si="16"/>
        <v/>
      </c>
      <c r="Y80" s="39" t="str">
        <f t="shared" si="17"/>
        <v/>
      </c>
      <c r="Z80" t="str">
        <f t="shared" si="12"/>
        <v/>
      </c>
      <c r="AA80" t="str">
        <f t="shared" si="13"/>
        <v/>
      </c>
    </row>
    <row r="81" spans="2:27" x14ac:dyDescent="0.15">
      <c r="B81" s="37">
        <v>73</v>
      </c>
      <c r="C81" s="89" t="str">
        <f t="shared" si="10"/>
        <v/>
      </c>
      <c r="D81" s="89"/>
      <c r="E81" s="47"/>
      <c r="F81" s="48"/>
      <c r="G81" s="47"/>
      <c r="H81" s="90"/>
      <c r="I81" s="90"/>
      <c r="J81" s="47"/>
      <c r="K81" s="89" t="str">
        <f t="shared" si="11"/>
        <v/>
      </c>
      <c r="L81" s="89"/>
      <c r="M81" s="6" t="str">
        <f>IF(J81="","",(K81/J81)/LOOKUP(RIGHT($D$2,3),定数!$A$6:$A$13,定数!$B$6:$B$13))</f>
        <v/>
      </c>
      <c r="N81" s="47"/>
      <c r="O81" s="48"/>
      <c r="P81" s="90"/>
      <c r="Q81" s="90"/>
      <c r="R81" s="91" t="str">
        <f>IF(P81="","",T81*M81*LOOKUP(RIGHT($D$2,3),定数!$A$6:$A$13,定数!$B$6:$B$13))</f>
        <v/>
      </c>
      <c r="S81" s="91"/>
      <c r="T81" s="92" t="str">
        <f t="shared" si="15"/>
        <v/>
      </c>
      <c r="U81" s="92"/>
      <c r="V81" t="str">
        <f t="shared" si="14"/>
        <v/>
      </c>
      <c r="W81" t="str">
        <f t="shared" si="14"/>
        <v/>
      </c>
      <c r="X81" s="38" t="str">
        <f t="shared" si="16"/>
        <v/>
      </c>
      <c r="Y81" s="39" t="str">
        <f t="shared" si="17"/>
        <v/>
      </c>
      <c r="Z81" t="str">
        <f t="shared" si="12"/>
        <v/>
      </c>
      <c r="AA81" t="str">
        <f t="shared" si="13"/>
        <v/>
      </c>
    </row>
    <row r="82" spans="2:27" x14ac:dyDescent="0.15">
      <c r="B82" s="37">
        <v>74</v>
      </c>
      <c r="C82" s="89" t="str">
        <f t="shared" si="10"/>
        <v/>
      </c>
      <c r="D82" s="89"/>
      <c r="E82" s="47"/>
      <c r="F82" s="48"/>
      <c r="G82" s="47"/>
      <c r="H82" s="90"/>
      <c r="I82" s="90"/>
      <c r="J82" s="47"/>
      <c r="K82" s="89" t="str">
        <f t="shared" si="11"/>
        <v/>
      </c>
      <c r="L82" s="89"/>
      <c r="M82" s="6" t="str">
        <f>IF(J82="","",(K82/J82)/LOOKUP(RIGHT($D$2,3),定数!$A$6:$A$13,定数!$B$6:$B$13))</f>
        <v/>
      </c>
      <c r="N82" s="47"/>
      <c r="O82" s="48"/>
      <c r="P82" s="90"/>
      <c r="Q82" s="90"/>
      <c r="R82" s="91" t="str">
        <f>IF(P82="","",T82*M82*LOOKUP(RIGHT($D$2,3),定数!$A$6:$A$13,定数!$B$6:$B$13))</f>
        <v/>
      </c>
      <c r="S82" s="91"/>
      <c r="T82" s="92" t="str">
        <f t="shared" si="15"/>
        <v/>
      </c>
      <c r="U82" s="92"/>
      <c r="V82" t="str">
        <f t="shared" si="14"/>
        <v/>
      </c>
      <c r="W82" t="str">
        <f t="shared" si="14"/>
        <v/>
      </c>
      <c r="X82" s="38" t="str">
        <f t="shared" si="16"/>
        <v/>
      </c>
      <c r="Y82" s="39" t="str">
        <f t="shared" si="17"/>
        <v/>
      </c>
      <c r="Z82" t="str">
        <f t="shared" si="12"/>
        <v/>
      </c>
      <c r="AA82" t="str">
        <f t="shared" si="13"/>
        <v/>
      </c>
    </row>
    <row r="83" spans="2:27" x14ac:dyDescent="0.15">
      <c r="B83" s="37">
        <v>75</v>
      </c>
      <c r="C83" s="89" t="str">
        <f t="shared" si="10"/>
        <v/>
      </c>
      <c r="D83" s="89"/>
      <c r="E83" s="47"/>
      <c r="F83" s="48"/>
      <c r="G83" s="47"/>
      <c r="H83" s="90"/>
      <c r="I83" s="90"/>
      <c r="J83" s="47"/>
      <c r="K83" s="89" t="str">
        <f t="shared" si="11"/>
        <v/>
      </c>
      <c r="L83" s="89"/>
      <c r="M83" s="6" t="str">
        <f>IF(J83="","",(K83/J83)/LOOKUP(RIGHT($D$2,3),定数!$A$6:$A$13,定数!$B$6:$B$13))</f>
        <v/>
      </c>
      <c r="N83" s="47"/>
      <c r="O83" s="48"/>
      <c r="P83" s="90"/>
      <c r="Q83" s="90"/>
      <c r="R83" s="91" t="str">
        <f>IF(P83="","",T83*M83*LOOKUP(RIGHT($D$2,3),定数!$A$6:$A$13,定数!$B$6:$B$13))</f>
        <v/>
      </c>
      <c r="S83" s="91"/>
      <c r="T83" s="92" t="str">
        <f t="shared" si="15"/>
        <v/>
      </c>
      <c r="U83" s="92"/>
      <c r="V83" t="str">
        <f t="shared" si="14"/>
        <v/>
      </c>
      <c r="W83" t="str">
        <f t="shared" si="14"/>
        <v/>
      </c>
      <c r="X83" s="38" t="str">
        <f t="shared" si="16"/>
        <v/>
      </c>
      <c r="Y83" s="39" t="str">
        <f t="shared" si="17"/>
        <v/>
      </c>
      <c r="Z83" t="str">
        <f t="shared" si="12"/>
        <v/>
      </c>
      <c r="AA83" t="str">
        <f t="shared" si="13"/>
        <v/>
      </c>
    </row>
    <row r="84" spans="2:27" x14ac:dyDescent="0.15">
      <c r="B84" s="37">
        <v>76</v>
      </c>
      <c r="C84" s="89" t="str">
        <f t="shared" si="10"/>
        <v/>
      </c>
      <c r="D84" s="89"/>
      <c r="E84" s="47"/>
      <c r="F84" s="48"/>
      <c r="G84" s="47"/>
      <c r="H84" s="90"/>
      <c r="I84" s="90"/>
      <c r="J84" s="47"/>
      <c r="K84" s="89" t="str">
        <f t="shared" si="11"/>
        <v/>
      </c>
      <c r="L84" s="89"/>
      <c r="M84" s="6" t="str">
        <f>IF(J84="","",(K84/J84)/LOOKUP(RIGHT($D$2,3),定数!$A$6:$A$13,定数!$B$6:$B$13))</f>
        <v/>
      </c>
      <c r="N84" s="47"/>
      <c r="O84" s="48"/>
      <c r="P84" s="90"/>
      <c r="Q84" s="90"/>
      <c r="R84" s="91" t="str">
        <f>IF(P84="","",T84*M84*LOOKUP(RIGHT($D$2,3),定数!$A$6:$A$13,定数!$B$6:$B$13))</f>
        <v/>
      </c>
      <c r="S84" s="91"/>
      <c r="T84" s="92" t="str">
        <f t="shared" si="15"/>
        <v/>
      </c>
      <c r="U84" s="92"/>
      <c r="V84" t="str">
        <f t="shared" si="14"/>
        <v/>
      </c>
      <c r="W84" t="str">
        <f t="shared" si="14"/>
        <v/>
      </c>
      <c r="X84" s="38" t="str">
        <f t="shared" si="16"/>
        <v/>
      </c>
      <c r="Y84" s="39" t="str">
        <f t="shared" si="17"/>
        <v/>
      </c>
      <c r="Z84" t="str">
        <f t="shared" si="12"/>
        <v/>
      </c>
      <c r="AA84" t="str">
        <f t="shared" si="13"/>
        <v/>
      </c>
    </row>
    <row r="85" spans="2:27" x14ac:dyDescent="0.15">
      <c r="B85" s="37">
        <v>77</v>
      </c>
      <c r="C85" s="89" t="str">
        <f t="shared" si="10"/>
        <v/>
      </c>
      <c r="D85" s="89"/>
      <c r="E85" s="47"/>
      <c r="F85" s="48"/>
      <c r="G85" s="47"/>
      <c r="H85" s="90"/>
      <c r="I85" s="90"/>
      <c r="J85" s="47"/>
      <c r="K85" s="89" t="str">
        <f t="shared" si="11"/>
        <v/>
      </c>
      <c r="L85" s="89"/>
      <c r="M85" s="6" t="str">
        <f>IF(J85="","",(K85/J85)/LOOKUP(RIGHT($D$2,3),定数!$A$6:$A$13,定数!$B$6:$B$13))</f>
        <v/>
      </c>
      <c r="N85" s="47"/>
      <c r="O85" s="48"/>
      <c r="P85" s="90"/>
      <c r="Q85" s="90"/>
      <c r="R85" s="91" t="str">
        <f>IF(P85="","",T85*M85*LOOKUP(RIGHT($D$2,3),定数!$A$6:$A$13,定数!$B$6:$B$13))</f>
        <v/>
      </c>
      <c r="S85" s="91"/>
      <c r="T85" s="92" t="str">
        <f t="shared" si="15"/>
        <v/>
      </c>
      <c r="U85" s="92"/>
      <c r="V85" t="str">
        <f t="shared" si="14"/>
        <v/>
      </c>
      <c r="W85" t="str">
        <f t="shared" si="14"/>
        <v/>
      </c>
      <c r="X85" s="38" t="str">
        <f t="shared" si="16"/>
        <v/>
      </c>
      <c r="Y85" s="39" t="str">
        <f t="shared" si="17"/>
        <v/>
      </c>
      <c r="Z85" t="str">
        <f t="shared" si="12"/>
        <v/>
      </c>
      <c r="AA85" t="str">
        <f t="shared" si="13"/>
        <v/>
      </c>
    </row>
    <row r="86" spans="2:27" x14ac:dyDescent="0.15">
      <c r="B86" s="37">
        <v>78</v>
      </c>
      <c r="C86" s="89" t="str">
        <f t="shared" si="10"/>
        <v/>
      </c>
      <c r="D86" s="89"/>
      <c r="E86" s="47"/>
      <c r="F86" s="48"/>
      <c r="G86" s="47"/>
      <c r="H86" s="90"/>
      <c r="I86" s="90"/>
      <c r="J86" s="47"/>
      <c r="K86" s="89" t="str">
        <f t="shared" si="11"/>
        <v/>
      </c>
      <c r="L86" s="89"/>
      <c r="M86" s="6" t="str">
        <f>IF(J86="","",(K86/J86)/LOOKUP(RIGHT($D$2,3),定数!$A$6:$A$13,定数!$B$6:$B$13))</f>
        <v/>
      </c>
      <c r="N86" s="47"/>
      <c r="O86" s="48"/>
      <c r="P86" s="90"/>
      <c r="Q86" s="90"/>
      <c r="R86" s="91" t="str">
        <f>IF(P86="","",T86*M86*LOOKUP(RIGHT($D$2,3),定数!$A$6:$A$13,定数!$B$6:$B$13))</f>
        <v/>
      </c>
      <c r="S86" s="91"/>
      <c r="T86" s="92" t="str">
        <f t="shared" si="15"/>
        <v/>
      </c>
      <c r="U86" s="92"/>
      <c r="V86" t="str">
        <f t="shared" si="14"/>
        <v/>
      </c>
      <c r="W86" t="str">
        <f t="shared" si="14"/>
        <v/>
      </c>
      <c r="X86" s="38" t="str">
        <f t="shared" si="16"/>
        <v/>
      </c>
      <c r="Y86" s="39" t="str">
        <f t="shared" si="17"/>
        <v/>
      </c>
      <c r="Z86" t="str">
        <f t="shared" si="12"/>
        <v/>
      </c>
      <c r="AA86" t="str">
        <f t="shared" si="13"/>
        <v/>
      </c>
    </row>
    <row r="87" spans="2:27" x14ac:dyDescent="0.15">
      <c r="B87" s="37">
        <v>79</v>
      </c>
      <c r="C87" s="89" t="str">
        <f t="shared" si="10"/>
        <v/>
      </c>
      <c r="D87" s="89"/>
      <c r="E87" s="47"/>
      <c r="F87" s="48"/>
      <c r="G87" s="47"/>
      <c r="H87" s="90"/>
      <c r="I87" s="90"/>
      <c r="J87" s="47"/>
      <c r="K87" s="89" t="str">
        <f t="shared" si="11"/>
        <v/>
      </c>
      <c r="L87" s="89"/>
      <c r="M87" s="6" t="str">
        <f>IF(J87="","",(K87/J87)/LOOKUP(RIGHT($D$2,3),定数!$A$6:$A$13,定数!$B$6:$B$13))</f>
        <v/>
      </c>
      <c r="N87" s="47"/>
      <c r="O87" s="48"/>
      <c r="P87" s="90"/>
      <c r="Q87" s="90"/>
      <c r="R87" s="91" t="str">
        <f>IF(P87="","",T87*M87*LOOKUP(RIGHT($D$2,3),定数!$A$6:$A$13,定数!$B$6:$B$13))</f>
        <v/>
      </c>
      <c r="S87" s="91"/>
      <c r="T87" s="92" t="str">
        <f t="shared" si="15"/>
        <v/>
      </c>
      <c r="U87" s="92"/>
      <c r="V87" t="str">
        <f t="shared" si="14"/>
        <v/>
      </c>
      <c r="W87" t="str">
        <f t="shared" si="14"/>
        <v/>
      </c>
      <c r="X87" s="38" t="str">
        <f t="shared" si="16"/>
        <v/>
      </c>
      <c r="Y87" s="39" t="str">
        <f t="shared" si="17"/>
        <v/>
      </c>
      <c r="Z87" t="str">
        <f t="shared" si="12"/>
        <v/>
      </c>
      <c r="AA87" t="str">
        <f t="shared" si="13"/>
        <v/>
      </c>
    </row>
    <row r="88" spans="2:27" x14ac:dyDescent="0.15">
      <c r="B88" s="37">
        <v>80</v>
      </c>
      <c r="C88" s="89" t="str">
        <f t="shared" si="10"/>
        <v/>
      </c>
      <c r="D88" s="89"/>
      <c r="E88" s="47"/>
      <c r="F88" s="48"/>
      <c r="G88" s="47"/>
      <c r="H88" s="90"/>
      <c r="I88" s="90"/>
      <c r="J88" s="47"/>
      <c r="K88" s="89" t="str">
        <f t="shared" si="11"/>
        <v/>
      </c>
      <c r="L88" s="89"/>
      <c r="M88" s="6" t="str">
        <f>IF(J88="","",(K88/J88)/LOOKUP(RIGHT($D$2,3),定数!$A$6:$A$13,定数!$B$6:$B$13))</f>
        <v/>
      </c>
      <c r="N88" s="47"/>
      <c r="O88" s="48"/>
      <c r="P88" s="90"/>
      <c r="Q88" s="90"/>
      <c r="R88" s="91" t="str">
        <f>IF(P88="","",T88*M88*LOOKUP(RIGHT($D$2,3),定数!$A$6:$A$13,定数!$B$6:$B$13))</f>
        <v/>
      </c>
      <c r="S88" s="91"/>
      <c r="T88" s="92" t="str">
        <f t="shared" si="15"/>
        <v/>
      </c>
      <c r="U88" s="92"/>
      <c r="V88" t="str">
        <f t="shared" si="14"/>
        <v/>
      </c>
      <c r="W88" t="str">
        <f t="shared" si="14"/>
        <v/>
      </c>
      <c r="X88" s="38" t="str">
        <f t="shared" si="16"/>
        <v/>
      </c>
      <c r="Y88" s="39" t="str">
        <f t="shared" si="17"/>
        <v/>
      </c>
      <c r="Z88" t="str">
        <f t="shared" si="12"/>
        <v/>
      </c>
      <c r="AA88" t="str">
        <f t="shared" si="13"/>
        <v/>
      </c>
    </row>
    <row r="89" spans="2:27" x14ac:dyDescent="0.15">
      <c r="B89" s="37">
        <v>81</v>
      </c>
      <c r="C89" s="89" t="str">
        <f t="shared" si="10"/>
        <v/>
      </c>
      <c r="D89" s="89"/>
      <c r="E89" s="47"/>
      <c r="F89" s="48"/>
      <c r="G89" s="47"/>
      <c r="H89" s="90"/>
      <c r="I89" s="90"/>
      <c r="J89" s="47"/>
      <c r="K89" s="89" t="str">
        <f t="shared" si="11"/>
        <v/>
      </c>
      <c r="L89" s="89"/>
      <c r="M89" s="6" t="str">
        <f>IF(J89="","",(K89/J89)/LOOKUP(RIGHT($D$2,3),定数!$A$6:$A$13,定数!$B$6:$B$13))</f>
        <v/>
      </c>
      <c r="N89" s="47"/>
      <c r="O89" s="48"/>
      <c r="P89" s="90"/>
      <c r="Q89" s="90"/>
      <c r="R89" s="91" t="str">
        <f>IF(P89="","",T89*M89*LOOKUP(RIGHT($D$2,3),定数!$A$6:$A$13,定数!$B$6:$B$13))</f>
        <v/>
      </c>
      <c r="S89" s="91"/>
      <c r="T89" s="92" t="str">
        <f t="shared" si="15"/>
        <v/>
      </c>
      <c r="U89" s="92"/>
      <c r="V89" t="str">
        <f t="shared" si="14"/>
        <v/>
      </c>
      <c r="W89" t="str">
        <f t="shared" si="14"/>
        <v/>
      </c>
      <c r="X89" s="38" t="str">
        <f t="shared" si="16"/>
        <v/>
      </c>
      <c r="Y89" s="39" t="str">
        <f t="shared" si="17"/>
        <v/>
      </c>
      <c r="Z89" t="str">
        <f t="shared" si="12"/>
        <v/>
      </c>
      <c r="AA89" t="str">
        <f t="shared" si="13"/>
        <v/>
      </c>
    </row>
    <row r="90" spans="2:27" x14ac:dyDescent="0.15">
      <c r="B90" s="37">
        <v>82</v>
      </c>
      <c r="C90" s="89" t="str">
        <f t="shared" si="10"/>
        <v/>
      </c>
      <c r="D90" s="89"/>
      <c r="E90" s="47"/>
      <c r="F90" s="48"/>
      <c r="G90" s="47"/>
      <c r="H90" s="90"/>
      <c r="I90" s="90"/>
      <c r="J90" s="47"/>
      <c r="K90" s="89" t="str">
        <f t="shared" si="11"/>
        <v/>
      </c>
      <c r="L90" s="89"/>
      <c r="M90" s="6" t="str">
        <f>IF(J90="","",(K90/J90)/LOOKUP(RIGHT($D$2,3),定数!$A$6:$A$13,定数!$B$6:$B$13))</f>
        <v/>
      </c>
      <c r="N90" s="47"/>
      <c r="O90" s="48"/>
      <c r="P90" s="90"/>
      <c r="Q90" s="90"/>
      <c r="R90" s="91" t="str">
        <f>IF(P90="","",T90*M90*LOOKUP(RIGHT($D$2,3),定数!$A$6:$A$13,定数!$B$6:$B$13))</f>
        <v/>
      </c>
      <c r="S90" s="91"/>
      <c r="T90" s="92" t="str">
        <f t="shared" si="15"/>
        <v/>
      </c>
      <c r="U90" s="92"/>
      <c r="V90" t="str">
        <f t="shared" si="14"/>
        <v/>
      </c>
      <c r="W90" t="str">
        <f t="shared" si="14"/>
        <v/>
      </c>
      <c r="X90" s="38" t="str">
        <f t="shared" si="16"/>
        <v/>
      </c>
      <c r="Y90" s="39" t="str">
        <f t="shared" si="17"/>
        <v/>
      </c>
      <c r="Z90" t="str">
        <f t="shared" si="12"/>
        <v/>
      </c>
      <c r="AA90" t="str">
        <f t="shared" si="13"/>
        <v/>
      </c>
    </row>
    <row r="91" spans="2:27" x14ac:dyDescent="0.15">
      <c r="B91" s="37">
        <v>83</v>
      </c>
      <c r="C91" s="89" t="str">
        <f t="shared" si="10"/>
        <v/>
      </c>
      <c r="D91" s="89"/>
      <c r="E91" s="47"/>
      <c r="F91" s="48"/>
      <c r="G91" s="47"/>
      <c r="H91" s="90"/>
      <c r="I91" s="90"/>
      <c r="J91" s="47"/>
      <c r="K91" s="89" t="str">
        <f t="shared" si="11"/>
        <v/>
      </c>
      <c r="L91" s="89"/>
      <c r="M91" s="6" t="str">
        <f>IF(J91="","",(K91/J91)/LOOKUP(RIGHT($D$2,3),定数!$A$6:$A$13,定数!$B$6:$B$13))</f>
        <v/>
      </c>
      <c r="N91" s="47"/>
      <c r="O91" s="48"/>
      <c r="P91" s="90"/>
      <c r="Q91" s="90"/>
      <c r="R91" s="91" t="str">
        <f>IF(P91="","",T91*M91*LOOKUP(RIGHT($D$2,3),定数!$A$6:$A$13,定数!$B$6:$B$13))</f>
        <v/>
      </c>
      <c r="S91" s="91"/>
      <c r="T91" s="92" t="str">
        <f t="shared" si="15"/>
        <v/>
      </c>
      <c r="U91" s="92"/>
      <c r="V91" t="str">
        <f t="shared" ref="V91:W106" si="18">IF(S91&lt;&gt;"",IF(S91&lt;0,1+V90,0),"")</f>
        <v/>
      </c>
      <c r="W91" t="str">
        <f t="shared" si="18"/>
        <v/>
      </c>
      <c r="X91" s="38" t="str">
        <f t="shared" si="16"/>
        <v/>
      </c>
      <c r="Y91" s="39" t="str">
        <f t="shared" si="17"/>
        <v/>
      </c>
      <c r="Z91" t="str">
        <f t="shared" si="12"/>
        <v/>
      </c>
      <c r="AA91" t="str">
        <f t="shared" si="13"/>
        <v/>
      </c>
    </row>
    <row r="92" spans="2:27" x14ac:dyDescent="0.15">
      <c r="B92" s="37">
        <v>84</v>
      </c>
      <c r="C92" s="89" t="str">
        <f t="shared" si="10"/>
        <v/>
      </c>
      <c r="D92" s="89"/>
      <c r="E92" s="47"/>
      <c r="F92" s="48"/>
      <c r="G92" s="47"/>
      <c r="H92" s="90"/>
      <c r="I92" s="90"/>
      <c r="J92" s="47"/>
      <c r="K92" s="89" t="str">
        <f t="shared" si="11"/>
        <v/>
      </c>
      <c r="L92" s="89"/>
      <c r="M92" s="6" t="str">
        <f>IF(J92="","",(K92/J92)/LOOKUP(RIGHT($D$2,3),定数!$A$6:$A$13,定数!$B$6:$B$13))</f>
        <v/>
      </c>
      <c r="N92" s="47"/>
      <c r="O92" s="48"/>
      <c r="P92" s="90"/>
      <c r="Q92" s="90"/>
      <c r="R92" s="91" t="str">
        <f>IF(P92="","",T92*M92*LOOKUP(RIGHT($D$2,3),定数!$A$6:$A$13,定数!$B$6:$B$13))</f>
        <v/>
      </c>
      <c r="S92" s="91"/>
      <c r="T92" s="92" t="str">
        <f t="shared" si="15"/>
        <v/>
      </c>
      <c r="U92" s="92"/>
      <c r="V92" t="str">
        <f t="shared" si="18"/>
        <v/>
      </c>
      <c r="W92" t="str">
        <f t="shared" si="18"/>
        <v/>
      </c>
      <c r="X92" s="38" t="str">
        <f t="shared" si="16"/>
        <v/>
      </c>
      <c r="Y92" s="39" t="str">
        <f t="shared" si="17"/>
        <v/>
      </c>
      <c r="Z92" t="str">
        <f t="shared" si="12"/>
        <v/>
      </c>
      <c r="AA92" t="str">
        <f t="shared" si="13"/>
        <v/>
      </c>
    </row>
    <row r="93" spans="2:27" x14ac:dyDescent="0.15">
      <c r="B93" s="37">
        <v>85</v>
      </c>
      <c r="C93" s="89" t="str">
        <f t="shared" si="10"/>
        <v/>
      </c>
      <c r="D93" s="89"/>
      <c r="E93" s="47"/>
      <c r="F93" s="48"/>
      <c r="G93" s="47"/>
      <c r="H93" s="90"/>
      <c r="I93" s="90"/>
      <c r="J93" s="47"/>
      <c r="K93" s="89" t="str">
        <f t="shared" si="11"/>
        <v/>
      </c>
      <c r="L93" s="89"/>
      <c r="M93" s="6" t="str">
        <f>IF(J93="","",(K93/J93)/LOOKUP(RIGHT($D$2,3),定数!$A$6:$A$13,定数!$B$6:$B$13))</f>
        <v/>
      </c>
      <c r="N93" s="47"/>
      <c r="O93" s="48"/>
      <c r="P93" s="90"/>
      <c r="Q93" s="90"/>
      <c r="R93" s="91" t="str">
        <f>IF(P93="","",T93*M93*LOOKUP(RIGHT($D$2,3),定数!$A$6:$A$13,定数!$B$6:$B$13))</f>
        <v/>
      </c>
      <c r="S93" s="91"/>
      <c r="T93" s="92" t="str">
        <f t="shared" si="15"/>
        <v/>
      </c>
      <c r="U93" s="92"/>
      <c r="V93" t="str">
        <f t="shared" si="18"/>
        <v/>
      </c>
      <c r="W93" t="str">
        <f t="shared" si="18"/>
        <v/>
      </c>
      <c r="X93" s="38" t="str">
        <f t="shared" si="16"/>
        <v/>
      </c>
      <c r="Y93" s="39" t="str">
        <f t="shared" si="17"/>
        <v/>
      </c>
      <c r="Z93" t="str">
        <f t="shared" si="12"/>
        <v/>
      </c>
      <c r="AA93" t="str">
        <f t="shared" si="13"/>
        <v/>
      </c>
    </row>
    <row r="94" spans="2:27" x14ac:dyDescent="0.15">
      <c r="B94" s="37">
        <v>86</v>
      </c>
      <c r="C94" s="89" t="str">
        <f t="shared" si="10"/>
        <v/>
      </c>
      <c r="D94" s="89"/>
      <c r="E94" s="47"/>
      <c r="F94" s="48"/>
      <c r="G94" s="47"/>
      <c r="H94" s="90"/>
      <c r="I94" s="90"/>
      <c r="J94" s="47"/>
      <c r="K94" s="89" t="str">
        <f t="shared" si="11"/>
        <v/>
      </c>
      <c r="L94" s="89"/>
      <c r="M94" s="6" t="str">
        <f>IF(J94="","",(K94/J94)/LOOKUP(RIGHT($D$2,3),定数!$A$6:$A$13,定数!$B$6:$B$13))</f>
        <v/>
      </c>
      <c r="N94" s="47"/>
      <c r="O94" s="48"/>
      <c r="P94" s="90"/>
      <c r="Q94" s="90"/>
      <c r="R94" s="91" t="str">
        <f>IF(P94="","",T94*M94*LOOKUP(RIGHT($D$2,3),定数!$A$6:$A$13,定数!$B$6:$B$13))</f>
        <v/>
      </c>
      <c r="S94" s="91"/>
      <c r="T94" s="92" t="str">
        <f t="shared" si="15"/>
        <v/>
      </c>
      <c r="U94" s="92"/>
      <c r="V94" t="str">
        <f t="shared" si="18"/>
        <v/>
      </c>
      <c r="W94" t="str">
        <f t="shared" si="18"/>
        <v/>
      </c>
      <c r="X94" s="38" t="str">
        <f t="shared" si="16"/>
        <v/>
      </c>
      <c r="Y94" s="39" t="str">
        <f t="shared" si="17"/>
        <v/>
      </c>
      <c r="Z94" t="str">
        <f t="shared" si="12"/>
        <v/>
      </c>
      <c r="AA94" t="str">
        <f t="shared" si="13"/>
        <v/>
      </c>
    </row>
    <row r="95" spans="2:27" x14ac:dyDescent="0.15">
      <c r="B95" s="37">
        <v>87</v>
      </c>
      <c r="C95" s="89" t="str">
        <f t="shared" si="10"/>
        <v/>
      </c>
      <c r="D95" s="89"/>
      <c r="E95" s="47"/>
      <c r="F95" s="48"/>
      <c r="G95" s="47"/>
      <c r="H95" s="90"/>
      <c r="I95" s="90"/>
      <c r="J95" s="47"/>
      <c r="K95" s="89" t="str">
        <f t="shared" si="11"/>
        <v/>
      </c>
      <c r="L95" s="89"/>
      <c r="M95" s="6" t="str">
        <f>IF(J95="","",(K95/J95)/LOOKUP(RIGHT($D$2,3),定数!$A$6:$A$13,定数!$B$6:$B$13))</f>
        <v/>
      </c>
      <c r="N95" s="47"/>
      <c r="O95" s="48"/>
      <c r="P95" s="90"/>
      <c r="Q95" s="90"/>
      <c r="R95" s="91" t="str">
        <f>IF(P95="","",T95*M95*LOOKUP(RIGHT($D$2,3),定数!$A$6:$A$13,定数!$B$6:$B$13))</f>
        <v/>
      </c>
      <c r="S95" s="91"/>
      <c r="T95" s="92" t="str">
        <f t="shared" si="15"/>
        <v/>
      </c>
      <c r="U95" s="92"/>
      <c r="V95" t="str">
        <f t="shared" si="18"/>
        <v/>
      </c>
      <c r="W95" t="str">
        <f t="shared" si="18"/>
        <v/>
      </c>
      <c r="X95" s="38" t="str">
        <f t="shared" si="16"/>
        <v/>
      </c>
      <c r="Y95" s="39" t="str">
        <f t="shared" si="17"/>
        <v/>
      </c>
      <c r="Z95" t="str">
        <f t="shared" si="12"/>
        <v/>
      </c>
      <c r="AA95" t="str">
        <f t="shared" si="13"/>
        <v/>
      </c>
    </row>
    <row r="96" spans="2:27" x14ac:dyDescent="0.15">
      <c r="B96" s="37">
        <v>88</v>
      </c>
      <c r="C96" s="89" t="str">
        <f t="shared" si="10"/>
        <v/>
      </c>
      <c r="D96" s="89"/>
      <c r="E96" s="47"/>
      <c r="F96" s="48"/>
      <c r="G96" s="47"/>
      <c r="H96" s="90"/>
      <c r="I96" s="90"/>
      <c r="J96" s="47"/>
      <c r="K96" s="89" t="str">
        <f t="shared" si="11"/>
        <v/>
      </c>
      <c r="L96" s="89"/>
      <c r="M96" s="6" t="str">
        <f>IF(J96="","",(K96/J96)/LOOKUP(RIGHT($D$2,3),定数!$A$6:$A$13,定数!$B$6:$B$13))</f>
        <v/>
      </c>
      <c r="N96" s="47"/>
      <c r="O96" s="48"/>
      <c r="P96" s="90"/>
      <c r="Q96" s="90"/>
      <c r="R96" s="91" t="str">
        <f>IF(P96="","",T96*M96*LOOKUP(RIGHT($D$2,3),定数!$A$6:$A$13,定数!$B$6:$B$13))</f>
        <v/>
      </c>
      <c r="S96" s="91"/>
      <c r="T96" s="92" t="str">
        <f t="shared" si="15"/>
        <v/>
      </c>
      <c r="U96" s="92"/>
      <c r="V96" t="str">
        <f t="shared" si="18"/>
        <v/>
      </c>
      <c r="W96" t="str">
        <f t="shared" si="18"/>
        <v/>
      </c>
      <c r="X96" s="38" t="str">
        <f t="shared" si="16"/>
        <v/>
      </c>
      <c r="Y96" s="39" t="str">
        <f t="shared" si="17"/>
        <v/>
      </c>
      <c r="Z96" t="str">
        <f t="shared" si="12"/>
        <v/>
      </c>
      <c r="AA96" t="str">
        <f t="shared" si="13"/>
        <v/>
      </c>
    </row>
    <row r="97" spans="2:27" x14ac:dyDescent="0.15">
      <c r="B97" s="37">
        <v>89</v>
      </c>
      <c r="C97" s="89" t="str">
        <f t="shared" si="10"/>
        <v/>
      </c>
      <c r="D97" s="89"/>
      <c r="E97" s="47"/>
      <c r="F97" s="48"/>
      <c r="G97" s="47"/>
      <c r="H97" s="90"/>
      <c r="I97" s="90"/>
      <c r="J97" s="47"/>
      <c r="K97" s="89" t="str">
        <f t="shared" si="11"/>
        <v/>
      </c>
      <c r="L97" s="89"/>
      <c r="M97" s="6" t="str">
        <f>IF(J97="","",(K97/J97)/LOOKUP(RIGHT($D$2,3),定数!$A$6:$A$13,定数!$B$6:$B$13))</f>
        <v/>
      </c>
      <c r="N97" s="47"/>
      <c r="O97" s="48"/>
      <c r="P97" s="90"/>
      <c r="Q97" s="90"/>
      <c r="R97" s="91" t="str">
        <f>IF(P97="","",T97*M97*LOOKUP(RIGHT($D$2,3),定数!$A$6:$A$13,定数!$B$6:$B$13))</f>
        <v/>
      </c>
      <c r="S97" s="91"/>
      <c r="T97" s="92" t="str">
        <f t="shared" si="15"/>
        <v/>
      </c>
      <c r="U97" s="92"/>
      <c r="V97" t="str">
        <f t="shared" si="18"/>
        <v/>
      </c>
      <c r="W97" t="str">
        <f t="shared" si="18"/>
        <v/>
      </c>
      <c r="X97" s="38" t="str">
        <f t="shared" si="16"/>
        <v/>
      </c>
      <c r="Y97" s="39" t="str">
        <f t="shared" si="17"/>
        <v/>
      </c>
      <c r="Z97" t="str">
        <f t="shared" si="12"/>
        <v/>
      </c>
      <c r="AA97" t="str">
        <f t="shared" si="13"/>
        <v/>
      </c>
    </row>
    <row r="98" spans="2:27" x14ac:dyDescent="0.15">
      <c r="B98" s="37">
        <v>90</v>
      </c>
      <c r="C98" s="89" t="str">
        <f t="shared" si="10"/>
        <v/>
      </c>
      <c r="D98" s="89"/>
      <c r="E98" s="47"/>
      <c r="F98" s="48"/>
      <c r="G98" s="47"/>
      <c r="H98" s="90"/>
      <c r="I98" s="90"/>
      <c r="J98" s="47"/>
      <c r="K98" s="89" t="str">
        <f t="shared" si="11"/>
        <v/>
      </c>
      <c r="L98" s="89"/>
      <c r="M98" s="6" t="str">
        <f>IF(J98="","",(K98/J98)/LOOKUP(RIGHT($D$2,3),定数!$A$6:$A$13,定数!$B$6:$B$13))</f>
        <v/>
      </c>
      <c r="N98" s="47"/>
      <c r="O98" s="48"/>
      <c r="P98" s="90"/>
      <c r="Q98" s="90"/>
      <c r="R98" s="91" t="str">
        <f>IF(P98="","",T98*M98*LOOKUP(RIGHT($D$2,3),定数!$A$6:$A$13,定数!$B$6:$B$13))</f>
        <v/>
      </c>
      <c r="S98" s="91"/>
      <c r="T98" s="92" t="str">
        <f t="shared" si="15"/>
        <v/>
      </c>
      <c r="U98" s="92"/>
      <c r="V98" t="str">
        <f t="shared" si="18"/>
        <v/>
      </c>
      <c r="W98" t="str">
        <f t="shared" si="18"/>
        <v/>
      </c>
      <c r="X98" s="38" t="str">
        <f t="shared" si="16"/>
        <v/>
      </c>
      <c r="Y98" s="39" t="str">
        <f t="shared" si="17"/>
        <v/>
      </c>
      <c r="Z98" t="str">
        <f t="shared" si="12"/>
        <v/>
      </c>
      <c r="AA98" t="str">
        <f t="shared" si="13"/>
        <v/>
      </c>
    </row>
    <row r="99" spans="2:27" x14ac:dyDescent="0.15">
      <c r="B99" s="37">
        <v>91</v>
      </c>
      <c r="C99" s="89" t="str">
        <f t="shared" si="10"/>
        <v/>
      </c>
      <c r="D99" s="89"/>
      <c r="E99" s="47"/>
      <c r="F99" s="48"/>
      <c r="G99" s="47"/>
      <c r="H99" s="90"/>
      <c r="I99" s="90"/>
      <c r="J99" s="47"/>
      <c r="K99" s="89" t="str">
        <f t="shared" si="11"/>
        <v/>
      </c>
      <c r="L99" s="89"/>
      <c r="M99" s="6" t="str">
        <f>IF(J99="","",(K99/J99)/LOOKUP(RIGHT($D$2,3),定数!$A$6:$A$13,定数!$B$6:$B$13))</f>
        <v/>
      </c>
      <c r="N99" s="47"/>
      <c r="O99" s="48"/>
      <c r="P99" s="90"/>
      <c r="Q99" s="90"/>
      <c r="R99" s="91" t="str">
        <f>IF(P99="","",T99*M99*LOOKUP(RIGHT($D$2,3),定数!$A$6:$A$13,定数!$B$6:$B$13))</f>
        <v/>
      </c>
      <c r="S99" s="91"/>
      <c r="T99" s="92" t="str">
        <f t="shared" si="15"/>
        <v/>
      </c>
      <c r="U99" s="92"/>
      <c r="V99" t="str">
        <f t="shared" si="18"/>
        <v/>
      </c>
      <c r="W99" t="str">
        <f t="shared" si="18"/>
        <v/>
      </c>
      <c r="X99" s="38" t="str">
        <f t="shared" si="16"/>
        <v/>
      </c>
      <c r="Y99" s="39" t="str">
        <f t="shared" si="17"/>
        <v/>
      </c>
      <c r="Z99" t="str">
        <f t="shared" si="12"/>
        <v/>
      </c>
      <c r="AA99" t="str">
        <f t="shared" si="13"/>
        <v/>
      </c>
    </row>
    <row r="100" spans="2:27" x14ac:dyDescent="0.15">
      <c r="B100" s="37">
        <v>92</v>
      </c>
      <c r="C100" s="89" t="str">
        <f t="shared" si="10"/>
        <v/>
      </c>
      <c r="D100" s="89"/>
      <c r="E100" s="47"/>
      <c r="F100" s="48"/>
      <c r="G100" s="47"/>
      <c r="H100" s="90"/>
      <c r="I100" s="90"/>
      <c r="J100" s="47"/>
      <c r="K100" s="89" t="str">
        <f t="shared" si="11"/>
        <v/>
      </c>
      <c r="L100" s="89"/>
      <c r="M100" s="6" t="str">
        <f>IF(J100="","",(K100/J100)/LOOKUP(RIGHT($D$2,3),定数!$A$6:$A$13,定数!$B$6:$B$13))</f>
        <v/>
      </c>
      <c r="N100" s="47"/>
      <c r="O100" s="48"/>
      <c r="P100" s="90"/>
      <c r="Q100" s="90"/>
      <c r="R100" s="91" t="str">
        <f>IF(P100="","",T100*M100*LOOKUP(RIGHT($D$2,3),定数!$A$6:$A$13,定数!$B$6:$B$13))</f>
        <v/>
      </c>
      <c r="S100" s="91"/>
      <c r="T100" s="92" t="str">
        <f t="shared" si="15"/>
        <v/>
      </c>
      <c r="U100" s="92"/>
      <c r="V100" t="str">
        <f t="shared" si="18"/>
        <v/>
      </c>
      <c r="W100" t="str">
        <f t="shared" si="18"/>
        <v/>
      </c>
      <c r="X100" s="38" t="str">
        <f t="shared" si="16"/>
        <v/>
      </c>
      <c r="Y100" s="39" t="str">
        <f t="shared" si="17"/>
        <v/>
      </c>
      <c r="Z100" t="str">
        <f t="shared" si="12"/>
        <v/>
      </c>
      <c r="AA100" t="str">
        <f t="shared" si="13"/>
        <v/>
      </c>
    </row>
    <row r="101" spans="2:27" x14ac:dyDescent="0.15">
      <c r="B101" s="37">
        <v>93</v>
      </c>
      <c r="C101" s="89" t="str">
        <f t="shared" si="10"/>
        <v/>
      </c>
      <c r="D101" s="89"/>
      <c r="E101" s="47"/>
      <c r="F101" s="48"/>
      <c r="G101" s="47"/>
      <c r="H101" s="90"/>
      <c r="I101" s="90"/>
      <c r="J101" s="47"/>
      <c r="K101" s="89" t="str">
        <f t="shared" si="11"/>
        <v/>
      </c>
      <c r="L101" s="89"/>
      <c r="M101" s="6" t="str">
        <f>IF(J101="","",(K101/J101)/LOOKUP(RIGHT($D$2,3),定数!$A$6:$A$13,定数!$B$6:$B$13))</f>
        <v/>
      </c>
      <c r="N101" s="47"/>
      <c r="O101" s="48"/>
      <c r="P101" s="90"/>
      <c r="Q101" s="90"/>
      <c r="R101" s="91" t="str">
        <f>IF(P101="","",T101*M101*LOOKUP(RIGHT($D$2,3),定数!$A$6:$A$13,定数!$B$6:$B$13))</f>
        <v/>
      </c>
      <c r="S101" s="91"/>
      <c r="T101" s="92" t="str">
        <f t="shared" si="15"/>
        <v/>
      </c>
      <c r="U101" s="92"/>
      <c r="V101" t="str">
        <f t="shared" si="18"/>
        <v/>
      </c>
      <c r="W101" t="str">
        <f t="shared" si="18"/>
        <v/>
      </c>
      <c r="X101" s="38" t="str">
        <f t="shared" si="16"/>
        <v/>
      </c>
      <c r="Y101" s="39" t="str">
        <f t="shared" si="17"/>
        <v/>
      </c>
      <c r="Z101" t="str">
        <f t="shared" si="12"/>
        <v/>
      </c>
      <c r="AA101" t="str">
        <f t="shared" si="13"/>
        <v/>
      </c>
    </row>
    <row r="102" spans="2:27" x14ac:dyDescent="0.15">
      <c r="B102" s="37">
        <v>94</v>
      </c>
      <c r="C102" s="89" t="str">
        <f t="shared" si="10"/>
        <v/>
      </c>
      <c r="D102" s="89"/>
      <c r="E102" s="47"/>
      <c r="F102" s="48"/>
      <c r="G102" s="47"/>
      <c r="H102" s="90"/>
      <c r="I102" s="90"/>
      <c r="J102" s="47"/>
      <c r="K102" s="89" t="str">
        <f t="shared" si="11"/>
        <v/>
      </c>
      <c r="L102" s="89"/>
      <c r="M102" s="6" t="str">
        <f>IF(J102="","",(K102/J102)/LOOKUP(RIGHT($D$2,3),定数!$A$6:$A$13,定数!$B$6:$B$13))</f>
        <v/>
      </c>
      <c r="N102" s="47"/>
      <c r="O102" s="48"/>
      <c r="P102" s="90"/>
      <c r="Q102" s="90"/>
      <c r="R102" s="91" t="str">
        <f>IF(P102="","",T102*M102*LOOKUP(RIGHT($D$2,3),定数!$A$6:$A$13,定数!$B$6:$B$13))</f>
        <v/>
      </c>
      <c r="S102" s="91"/>
      <c r="T102" s="92" t="str">
        <f t="shared" si="15"/>
        <v/>
      </c>
      <c r="U102" s="92"/>
      <c r="V102" t="str">
        <f t="shared" si="18"/>
        <v/>
      </c>
      <c r="W102" t="str">
        <f t="shared" si="18"/>
        <v/>
      </c>
      <c r="X102" s="38" t="str">
        <f t="shared" si="16"/>
        <v/>
      </c>
      <c r="Y102" s="39" t="str">
        <f t="shared" si="17"/>
        <v/>
      </c>
      <c r="Z102" t="str">
        <f t="shared" si="12"/>
        <v/>
      </c>
      <c r="AA102" t="str">
        <f t="shared" si="13"/>
        <v/>
      </c>
    </row>
    <row r="103" spans="2:27" x14ac:dyDescent="0.15">
      <c r="B103" s="37">
        <v>95</v>
      </c>
      <c r="C103" s="89" t="str">
        <f t="shared" si="10"/>
        <v/>
      </c>
      <c r="D103" s="89"/>
      <c r="E103" s="47"/>
      <c r="F103" s="48"/>
      <c r="G103" s="47"/>
      <c r="H103" s="90"/>
      <c r="I103" s="90"/>
      <c r="J103" s="47"/>
      <c r="K103" s="89" t="str">
        <f t="shared" si="11"/>
        <v/>
      </c>
      <c r="L103" s="89"/>
      <c r="M103" s="6" t="str">
        <f>IF(J103="","",(K103/J103)/LOOKUP(RIGHT($D$2,3),定数!$A$6:$A$13,定数!$B$6:$B$13))</f>
        <v/>
      </c>
      <c r="N103" s="47"/>
      <c r="O103" s="48"/>
      <c r="P103" s="90"/>
      <c r="Q103" s="90"/>
      <c r="R103" s="91" t="str">
        <f>IF(P103="","",T103*M103*LOOKUP(RIGHT($D$2,3),定数!$A$6:$A$13,定数!$B$6:$B$13))</f>
        <v/>
      </c>
      <c r="S103" s="91"/>
      <c r="T103" s="92" t="str">
        <f t="shared" si="15"/>
        <v/>
      </c>
      <c r="U103" s="92"/>
      <c r="V103" t="str">
        <f t="shared" si="18"/>
        <v/>
      </c>
      <c r="W103" t="str">
        <f t="shared" si="18"/>
        <v/>
      </c>
      <c r="X103" s="38" t="str">
        <f t="shared" si="16"/>
        <v/>
      </c>
      <c r="Y103" s="39" t="str">
        <f t="shared" si="17"/>
        <v/>
      </c>
      <c r="Z103" t="str">
        <f t="shared" si="12"/>
        <v/>
      </c>
      <c r="AA103" t="str">
        <f t="shared" si="13"/>
        <v/>
      </c>
    </row>
    <row r="104" spans="2:27" x14ac:dyDescent="0.15">
      <c r="B104" s="37">
        <v>96</v>
      </c>
      <c r="C104" s="89" t="str">
        <f t="shared" si="10"/>
        <v/>
      </c>
      <c r="D104" s="89"/>
      <c r="E104" s="47"/>
      <c r="F104" s="48"/>
      <c r="G104" s="47"/>
      <c r="H104" s="90"/>
      <c r="I104" s="90"/>
      <c r="J104" s="47"/>
      <c r="K104" s="89" t="str">
        <f t="shared" si="11"/>
        <v/>
      </c>
      <c r="L104" s="89"/>
      <c r="M104" s="6" t="str">
        <f>IF(J104="","",(K104/J104)/LOOKUP(RIGHT($D$2,3),定数!$A$6:$A$13,定数!$B$6:$B$13))</f>
        <v/>
      </c>
      <c r="N104" s="47"/>
      <c r="O104" s="48"/>
      <c r="P104" s="90"/>
      <c r="Q104" s="90"/>
      <c r="R104" s="91" t="str">
        <f>IF(P104="","",T104*M104*LOOKUP(RIGHT($D$2,3),定数!$A$6:$A$13,定数!$B$6:$B$13))</f>
        <v/>
      </c>
      <c r="S104" s="91"/>
      <c r="T104" s="92" t="str">
        <f t="shared" si="15"/>
        <v/>
      </c>
      <c r="U104" s="92"/>
      <c r="V104" t="str">
        <f t="shared" si="18"/>
        <v/>
      </c>
      <c r="W104" t="str">
        <f t="shared" si="18"/>
        <v/>
      </c>
      <c r="X104" s="38" t="str">
        <f t="shared" si="16"/>
        <v/>
      </c>
      <c r="Y104" s="39" t="str">
        <f t="shared" si="17"/>
        <v/>
      </c>
      <c r="Z104" t="str">
        <f t="shared" si="12"/>
        <v/>
      </c>
      <c r="AA104" t="str">
        <f t="shared" si="13"/>
        <v/>
      </c>
    </row>
    <row r="105" spans="2:27" x14ac:dyDescent="0.15">
      <c r="B105" s="37">
        <v>97</v>
      </c>
      <c r="C105" s="89" t="str">
        <f t="shared" si="10"/>
        <v/>
      </c>
      <c r="D105" s="89"/>
      <c r="E105" s="47"/>
      <c r="F105" s="48"/>
      <c r="G105" s="47"/>
      <c r="H105" s="90"/>
      <c r="I105" s="90"/>
      <c r="J105" s="47"/>
      <c r="K105" s="89" t="str">
        <f t="shared" si="11"/>
        <v/>
      </c>
      <c r="L105" s="89"/>
      <c r="M105" s="6" t="str">
        <f>IF(J105="","",(K105/J105)/LOOKUP(RIGHT($D$2,3),定数!$A$6:$A$13,定数!$B$6:$B$13))</f>
        <v/>
      </c>
      <c r="N105" s="47"/>
      <c r="O105" s="48"/>
      <c r="P105" s="90"/>
      <c r="Q105" s="90"/>
      <c r="R105" s="91" t="str">
        <f>IF(P105="","",T105*M105*LOOKUP(RIGHT($D$2,3),定数!$A$6:$A$13,定数!$B$6:$B$13))</f>
        <v/>
      </c>
      <c r="S105" s="91"/>
      <c r="T105" s="92" t="str">
        <f t="shared" si="15"/>
        <v/>
      </c>
      <c r="U105" s="92"/>
      <c r="V105" t="str">
        <f t="shared" si="18"/>
        <v/>
      </c>
      <c r="W105" t="str">
        <f t="shared" si="18"/>
        <v/>
      </c>
      <c r="X105" s="38" t="str">
        <f t="shared" si="16"/>
        <v/>
      </c>
      <c r="Y105" s="39" t="str">
        <f t="shared" si="17"/>
        <v/>
      </c>
      <c r="Z105" t="str">
        <f t="shared" si="12"/>
        <v/>
      </c>
      <c r="AA105" t="str">
        <f t="shared" si="13"/>
        <v/>
      </c>
    </row>
    <row r="106" spans="2:27" x14ac:dyDescent="0.15">
      <c r="B106" s="37">
        <v>98</v>
      </c>
      <c r="C106" s="89" t="str">
        <f t="shared" si="10"/>
        <v/>
      </c>
      <c r="D106" s="89"/>
      <c r="E106" s="47"/>
      <c r="F106" s="48"/>
      <c r="G106" s="47"/>
      <c r="H106" s="90"/>
      <c r="I106" s="90"/>
      <c r="J106" s="47"/>
      <c r="K106" s="89" t="str">
        <f t="shared" si="11"/>
        <v/>
      </c>
      <c r="L106" s="89"/>
      <c r="M106" s="6" t="str">
        <f>IF(J106="","",(K106/J106)/LOOKUP(RIGHT($D$2,3),定数!$A$6:$A$13,定数!$B$6:$B$13))</f>
        <v/>
      </c>
      <c r="N106" s="47"/>
      <c r="O106" s="48"/>
      <c r="P106" s="90"/>
      <c r="Q106" s="90"/>
      <c r="R106" s="91" t="str">
        <f>IF(P106="","",T106*M106*LOOKUP(RIGHT($D$2,3),定数!$A$6:$A$13,定数!$B$6:$B$13))</f>
        <v/>
      </c>
      <c r="S106" s="91"/>
      <c r="T106" s="92" t="str">
        <f t="shared" si="15"/>
        <v/>
      </c>
      <c r="U106" s="92"/>
      <c r="V106" t="str">
        <f t="shared" si="18"/>
        <v/>
      </c>
      <c r="W106" t="str">
        <f t="shared" si="18"/>
        <v/>
      </c>
      <c r="X106" s="38" t="str">
        <f t="shared" si="16"/>
        <v/>
      </c>
      <c r="Y106" s="39" t="str">
        <f t="shared" si="17"/>
        <v/>
      </c>
      <c r="Z106" t="str">
        <f t="shared" si="12"/>
        <v/>
      </c>
      <c r="AA106" t="str">
        <f t="shared" si="13"/>
        <v/>
      </c>
    </row>
    <row r="107" spans="2:27" x14ac:dyDescent="0.15">
      <c r="B107" s="37">
        <v>99</v>
      </c>
      <c r="C107" s="89" t="str">
        <f t="shared" si="10"/>
        <v/>
      </c>
      <c r="D107" s="89"/>
      <c r="E107" s="47"/>
      <c r="F107" s="48"/>
      <c r="G107" s="47"/>
      <c r="H107" s="90"/>
      <c r="I107" s="90"/>
      <c r="J107" s="47"/>
      <c r="K107" s="89" t="str">
        <f t="shared" si="11"/>
        <v/>
      </c>
      <c r="L107" s="89"/>
      <c r="M107" s="6" t="str">
        <f>IF(J107="","",(K107/J107)/LOOKUP(RIGHT($D$2,3),定数!$A$6:$A$13,定数!$B$6:$B$13))</f>
        <v/>
      </c>
      <c r="N107" s="47"/>
      <c r="O107" s="48"/>
      <c r="P107" s="90"/>
      <c r="Q107" s="90"/>
      <c r="R107" s="91" t="str">
        <f>IF(P107="","",T107*M107*LOOKUP(RIGHT($D$2,3),定数!$A$6:$A$13,定数!$B$6:$B$13))</f>
        <v/>
      </c>
      <c r="S107" s="91"/>
      <c r="T107" s="92" t="str">
        <f t="shared" si="15"/>
        <v/>
      </c>
      <c r="U107" s="92"/>
      <c r="V107" t="str">
        <f>IF(S107&lt;&gt;"",IF(S107&lt;0,1+V106,0),"")</f>
        <v/>
      </c>
      <c r="W107" t="str">
        <f>IF(T107&lt;&gt;"",IF(T107&lt;0,1+W106,0),"")</f>
        <v/>
      </c>
      <c r="X107" s="38" t="str">
        <f t="shared" si="16"/>
        <v/>
      </c>
      <c r="Y107" s="39" t="str">
        <f t="shared" si="17"/>
        <v/>
      </c>
      <c r="Z107" t="str">
        <f t="shared" si="12"/>
        <v/>
      </c>
      <c r="AA107" t="str">
        <f t="shared" si="13"/>
        <v/>
      </c>
    </row>
    <row r="108" spans="2:27" x14ac:dyDescent="0.15">
      <c r="B108" s="37">
        <v>100</v>
      </c>
      <c r="C108" s="89" t="str">
        <f t="shared" si="10"/>
        <v/>
      </c>
      <c r="D108" s="89"/>
      <c r="E108" s="47"/>
      <c r="F108" s="48"/>
      <c r="G108" s="47"/>
      <c r="H108" s="90"/>
      <c r="I108" s="90"/>
      <c r="J108" s="47"/>
      <c r="K108" s="89" t="str">
        <f t="shared" si="11"/>
        <v/>
      </c>
      <c r="L108" s="89"/>
      <c r="M108" s="6" t="str">
        <f>IF(J108="","",(K108/J108)/LOOKUP(RIGHT($D$2,3),定数!$A$6:$A$13,定数!$B$6:$B$13))</f>
        <v/>
      </c>
      <c r="N108" s="47"/>
      <c r="O108" s="48"/>
      <c r="P108" s="90"/>
      <c r="Q108" s="90"/>
      <c r="R108" s="91" t="str">
        <f>IF(P108="","",T108*M108*LOOKUP(RIGHT($D$2,3),定数!$A$6:$A$13,定数!$B$6:$B$13))</f>
        <v/>
      </c>
      <c r="S108" s="91"/>
      <c r="T108" s="92" t="str">
        <f t="shared" si="15"/>
        <v/>
      </c>
      <c r="U108" s="92"/>
      <c r="V108" t="str">
        <f>IF(S108&lt;&gt;"",IF(S108&lt;0,1+V107,0),"")</f>
        <v/>
      </c>
      <c r="W108" t="str">
        <f>IF(T108&lt;&gt;"",IF(T108&lt;0,1+W107,0),"")</f>
        <v/>
      </c>
      <c r="X108" s="38" t="str">
        <f t="shared" si="16"/>
        <v/>
      </c>
      <c r="Y108" s="39" t="str">
        <f t="shared" si="17"/>
        <v/>
      </c>
      <c r="Z108" t="str">
        <f t="shared" si="12"/>
        <v/>
      </c>
      <c r="AA108" t="str">
        <f t="shared" si="13"/>
        <v/>
      </c>
    </row>
    <row r="109" spans="2:27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B7:B8"/>
    <mergeCell ref="C7:D8"/>
    <mergeCell ref="E7:I7"/>
    <mergeCell ref="J7:L7"/>
    <mergeCell ref="M7:M8"/>
    <mergeCell ref="N7:Q7"/>
    <mergeCell ref="R7:U7"/>
    <mergeCell ref="H8:I8"/>
    <mergeCell ref="K8:L8"/>
    <mergeCell ref="P8:Q8"/>
    <mergeCell ref="R8:S8"/>
    <mergeCell ref="T8:U8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</mergeCells>
  <phoneticPr fontId="2"/>
  <conditionalFormatting sqref="G46">
    <cfRule type="cellIs" dxfId="151" priority="63" stopIfTrue="1" operator="equal">
      <formula>"買"</formula>
    </cfRule>
    <cfRule type="cellIs" dxfId="150" priority="64" stopIfTrue="1" operator="equal">
      <formula>"売"</formula>
    </cfRule>
  </conditionalFormatting>
  <conditionalFormatting sqref="G34:G45 G47:G108">
    <cfRule type="cellIs" dxfId="149" priority="65" stopIfTrue="1" operator="equal">
      <formula>"買"</formula>
    </cfRule>
    <cfRule type="cellIs" dxfId="148" priority="66" stopIfTrue="1" operator="equal">
      <formula>"売"</formula>
    </cfRule>
  </conditionalFormatting>
  <conditionalFormatting sqref="G9">
    <cfRule type="cellIs" dxfId="147" priority="57" stopIfTrue="1" operator="equal">
      <formula>"買"</formula>
    </cfRule>
    <cfRule type="cellIs" dxfId="146" priority="58" stopIfTrue="1" operator="equal">
      <formula>"売"</formula>
    </cfRule>
  </conditionalFormatting>
  <conditionalFormatting sqref="G10">
    <cfRule type="cellIs" dxfId="145" priority="55" stopIfTrue="1" operator="equal">
      <formula>"買"</formula>
    </cfRule>
    <cfRule type="cellIs" dxfId="144" priority="56" stopIfTrue="1" operator="equal">
      <formula>"売"</formula>
    </cfRule>
  </conditionalFormatting>
  <conditionalFormatting sqref="G11">
    <cfRule type="cellIs" dxfId="143" priority="53" stopIfTrue="1" operator="equal">
      <formula>"買"</formula>
    </cfRule>
    <cfRule type="cellIs" dxfId="142" priority="54" stopIfTrue="1" operator="equal">
      <formula>"売"</formula>
    </cfRule>
  </conditionalFormatting>
  <conditionalFormatting sqref="G12">
    <cfRule type="cellIs" dxfId="141" priority="51" stopIfTrue="1" operator="equal">
      <formula>"買"</formula>
    </cfRule>
    <cfRule type="cellIs" dxfId="140" priority="52" stopIfTrue="1" operator="equal">
      <formula>"売"</formula>
    </cfRule>
  </conditionalFormatting>
  <conditionalFormatting sqref="G13">
    <cfRule type="cellIs" dxfId="139" priority="49" stopIfTrue="1" operator="equal">
      <formula>"買"</formula>
    </cfRule>
    <cfRule type="cellIs" dxfId="138" priority="50" stopIfTrue="1" operator="equal">
      <formula>"売"</formula>
    </cfRule>
  </conditionalFormatting>
  <conditionalFormatting sqref="G14">
    <cfRule type="cellIs" dxfId="137" priority="47" stopIfTrue="1" operator="equal">
      <formula>"買"</formula>
    </cfRule>
    <cfRule type="cellIs" dxfId="136" priority="48" stopIfTrue="1" operator="equal">
      <formula>"売"</formula>
    </cfRule>
  </conditionalFormatting>
  <conditionalFormatting sqref="G15">
    <cfRule type="cellIs" dxfId="135" priority="45" stopIfTrue="1" operator="equal">
      <formula>"買"</formula>
    </cfRule>
    <cfRule type="cellIs" dxfId="134" priority="46" stopIfTrue="1" operator="equal">
      <formula>"売"</formula>
    </cfRule>
  </conditionalFormatting>
  <conditionalFormatting sqref="G16">
    <cfRule type="cellIs" dxfId="133" priority="43" stopIfTrue="1" operator="equal">
      <formula>"買"</formula>
    </cfRule>
    <cfRule type="cellIs" dxfId="132" priority="44" stopIfTrue="1" operator="equal">
      <formula>"売"</formula>
    </cfRule>
  </conditionalFormatting>
  <conditionalFormatting sqref="G17">
    <cfRule type="cellIs" dxfId="131" priority="41" stopIfTrue="1" operator="equal">
      <formula>"買"</formula>
    </cfRule>
    <cfRule type="cellIs" dxfId="130" priority="42" stopIfTrue="1" operator="equal">
      <formula>"売"</formula>
    </cfRule>
  </conditionalFormatting>
  <conditionalFormatting sqref="G18">
    <cfRule type="cellIs" dxfId="129" priority="39" stopIfTrue="1" operator="equal">
      <formula>"買"</formula>
    </cfRule>
    <cfRule type="cellIs" dxfId="128" priority="40" stopIfTrue="1" operator="equal">
      <formula>"売"</formula>
    </cfRule>
  </conditionalFormatting>
  <conditionalFormatting sqref="G19">
    <cfRule type="cellIs" dxfId="127" priority="37" stopIfTrue="1" operator="equal">
      <formula>"買"</formula>
    </cfRule>
    <cfRule type="cellIs" dxfId="126" priority="38" stopIfTrue="1" operator="equal">
      <formula>"売"</formula>
    </cfRule>
  </conditionalFormatting>
  <conditionalFormatting sqref="G20">
    <cfRule type="cellIs" dxfId="125" priority="35" stopIfTrue="1" operator="equal">
      <formula>"買"</formula>
    </cfRule>
    <cfRule type="cellIs" dxfId="124" priority="36" stopIfTrue="1" operator="equal">
      <formula>"売"</formula>
    </cfRule>
  </conditionalFormatting>
  <conditionalFormatting sqref="G21">
    <cfRule type="cellIs" dxfId="123" priority="33" stopIfTrue="1" operator="equal">
      <formula>"買"</formula>
    </cfRule>
    <cfRule type="cellIs" dxfId="122" priority="34" stopIfTrue="1" operator="equal">
      <formula>"売"</formula>
    </cfRule>
  </conditionalFormatting>
  <conditionalFormatting sqref="G22">
    <cfRule type="cellIs" dxfId="121" priority="31" stopIfTrue="1" operator="equal">
      <formula>"買"</formula>
    </cfRule>
    <cfRule type="cellIs" dxfId="120" priority="32" stopIfTrue="1" operator="equal">
      <formula>"売"</formula>
    </cfRule>
  </conditionalFormatting>
  <conditionalFormatting sqref="G23">
    <cfRule type="cellIs" dxfId="119" priority="29" stopIfTrue="1" operator="equal">
      <formula>"買"</formula>
    </cfRule>
    <cfRule type="cellIs" dxfId="118" priority="30" stopIfTrue="1" operator="equal">
      <formula>"売"</formula>
    </cfRule>
  </conditionalFormatting>
  <conditionalFormatting sqref="G24">
    <cfRule type="cellIs" dxfId="117" priority="27" stopIfTrue="1" operator="equal">
      <formula>"買"</formula>
    </cfRule>
    <cfRule type="cellIs" dxfId="116" priority="28" stopIfTrue="1" operator="equal">
      <formula>"売"</formula>
    </cfRule>
  </conditionalFormatting>
  <conditionalFormatting sqref="G25">
    <cfRule type="cellIs" dxfId="115" priority="25" stopIfTrue="1" operator="equal">
      <formula>"買"</formula>
    </cfRule>
    <cfRule type="cellIs" dxfId="114" priority="26" stopIfTrue="1" operator="equal">
      <formula>"売"</formula>
    </cfRule>
  </conditionalFormatting>
  <conditionalFormatting sqref="G26">
    <cfRule type="cellIs" dxfId="113" priority="23" stopIfTrue="1" operator="equal">
      <formula>"買"</formula>
    </cfRule>
    <cfRule type="cellIs" dxfId="112" priority="24" stopIfTrue="1" operator="equal">
      <formula>"売"</formula>
    </cfRule>
  </conditionalFormatting>
  <conditionalFormatting sqref="G27">
    <cfRule type="cellIs" dxfId="57" priority="19" stopIfTrue="1" operator="equal">
      <formula>"買"</formula>
    </cfRule>
    <cfRule type="cellIs" dxfId="56" priority="20" stopIfTrue="1" operator="equal">
      <formula>"売"</formula>
    </cfRule>
  </conditionalFormatting>
  <conditionalFormatting sqref="G28">
    <cfRule type="cellIs" dxfId="53" priority="17" stopIfTrue="1" operator="equal">
      <formula>"買"</formula>
    </cfRule>
    <cfRule type="cellIs" dxfId="52" priority="18" stopIfTrue="1" operator="equal">
      <formula>"売"</formula>
    </cfRule>
  </conditionalFormatting>
  <conditionalFormatting sqref="G29">
    <cfRule type="cellIs" dxfId="31" priority="9" stopIfTrue="1" operator="equal">
      <formula>"買"</formula>
    </cfRule>
    <cfRule type="cellIs" dxfId="30" priority="10" stopIfTrue="1" operator="equal">
      <formula>"売"</formula>
    </cfRule>
  </conditionalFormatting>
  <conditionalFormatting sqref="G30">
    <cfRule type="cellIs" dxfId="23" priority="7" stopIfTrue="1" operator="equal">
      <formula>"買"</formula>
    </cfRule>
    <cfRule type="cellIs" dxfId="22" priority="8" stopIfTrue="1" operator="equal">
      <formula>"売"</formula>
    </cfRule>
  </conditionalFormatting>
  <conditionalFormatting sqref="G31">
    <cfRule type="cellIs" dxfId="17" priority="5" stopIfTrue="1" operator="equal">
      <formula>"買"</formula>
    </cfRule>
    <cfRule type="cellIs" dxfId="16" priority="6" stopIfTrue="1" operator="equal">
      <formula>"売"</formula>
    </cfRule>
  </conditionalFormatting>
  <conditionalFormatting sqref="G32">
    <cfRule type="cellIs" dxfId="11" priority="3" stopIfTrue="1" operator="equal">
      <formula>"買"</formula>
    </cfRule>
    <cfRule type="cellIs" dxfId="10" priority="4" stopIfTrue="1" operator="equal">
      <formula>"売"</formula>
    </cfRule>
  </conditionalFormatting>
  <conditionalFormatting sqref="G33">
    <cfRule type="cellIs" dxfId="5" priority="1" stopIfTrue="1" operator="equal">
      <formula>"買"</formula>
    </cfRule>
    <cfRule type="cellIs" dxfId="4" priority="2" stopIfTrue="1" operator="equal">
      <formula>"売"</formula>
    </cfRule>
  </conditionalFormatting>
  <dataValidations count="1">
    <dataValidation type="list" allowBlank="1" showInputMessage="1" showErrorMessage="1" sqref="G9:G108" xr:uid="{00000000-0002-0000-0100-000000000000}">
      <formula1>"買,売"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880C26C-F5FC-4323-A056-13D9DAA96834}">
          <x14:formula1>
            <xm:f>リスト!$B$3:$B$30</xm:f>
          </x14:formula1>
          <xm:sqref>D2:E2</xm:sqref>
        </x14:dataValidation>
        <x14:dataValidation type="list" allowBlank="1" showInputMessage="1" showErrorMessage="1" xr:uid="{156C4FA0-F17E-4514-B107-68A8384405E3}">
          <x14:formula1>
            <xm:f>リスト!$F$3:$F$11</xm:f>
          </x14:formula1>
          <xm:sqref>H2:I2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D71E5-1480-4C90-B942-AD9A759FE863}">
  <dimension ref="B2:AA109"/>
  <sheetViews>
    <sheetView zoomScale="115" zoomScaleNormal="115" workbookViewId="0">
      <pane ySplit="8" topLeftCell="A9" activePane="bottomLeft" state="frozen"/>
      <selection pane="bottomLeft" activeCell="O36" sqref="O36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hidden="1" customWidth="1"/>
    <col min="23" max="23" width="0" hidden="1" customWidth="1"/>
    <col min="25" max="25" width="13.375" customWidth="1"/>
  </cols>
  <sheetData>
    <row r="2" spans="2:27" x14ac:dyDescent="0.15">
      <c r="B2" s="57" t="s">
        <v>5</v>
      </c>
      <c r="C2" s="57"/>
      <c r="D2" s="62" t="s">
        <v>63</v>
      </c>
      <c r="E2" s="62"/>
      <c r="F2" s="57" t="s">
        <v>6</v>
      </c>
      <c r="G2" s="57"/>
      <c r="H2" s="62" t="s">
        <v>124</v>
      </c>
      <c r="I2" s="62"/>
      <c r="J2" s="57" t="s">
        <v>7</v>
      </c>
      <c r="K2" s="57"/>
      <c r="L2" s="63">
        <v>100000</v>
      </c>
      <c r="M2" s="62"/>
      <c r="N2" s="57" t="s">
        <v>8</v>
      </c>
      <c r="O2" s="57"/>
      <c r="P2" s="58">
        <f>SUM(L2,D4)</f>
        <v>133288.02583454951</v>
      </c>
      <c r="Q2" s="59"/>
      <c r="R2" s="1"/>
      <c r="S2" s="1"/>
      <c r="T2" s="1"/>
    </row>
    <row r="3" spans="2:27" ht="57" customHeight="1" thickBot="1" x14ac:dyDescent="0.2">
      <c r="B3" s="57" t="s">
        <v>9</v>
      </c>
      <c r="C3" s="57"/>
      <c r="D3" s="60" t="s">
        <v>154</v>
      </c>
      <c r="E3" s="60"/>
      <c r="F3" s="60"/>
      <c r="G3" s="60"/>
      <c r="H3" s="60"/>
      <c r="I3" s="60"/>
      <c r="J3" s="57" t="s">
        <v>10</v>
      </c>
      <c r="K3" s="57"/>
      <c r="L3" s="60" t="s">
        <v>154</v>
      </c>
      <c r="M3" s="61"/>
      <c r="N3" s="61"/>
      <c r="O3" s="61"/>
      <c r="P3" s="61"/>
      <c r="Q3" s="61"/>
      <c r="R3" s="1"/>
      <c r="S3" s="49" t="s">
        <v>155</v>
      </c>
      <c r="T3" s="50" t="s">
        <v>156</v>
      </c>
    </row>
    <row r="4" spans="2:27" ht="14.25" thickBot="1" x14ac:dyDescent="0.2">
      <c r="B4" s="57" t="s">
        <v>11</v>
      </c>
      <c r="C4" s="57"/>
      <c r="D4" s="77">
        <f>SUM($R$9:$S$993)</f>
        <v>33288.025834549517</v>
      </c>
      <c r="E4" s="77"/>
      <c r="F4" s="57" t="s">
        <v>12</v>
      </c>
      <c r="G4" s="57"/>
      <c r="H4" s="78">
        <f>SUM($T$9:$U$108)</f>
        <v>134.40000000000083</v>
      </c>
      <c r="I4" s="59"/>
      <c r="J4" s="79" t="s">
        <v>62</v>
      </c>
      <c r="K4" s="79"/>
      <c r="L4" s="58">
        <f>Z8/AA8</f>
        <v>-1.8990200297583932</v>
      </c>
      <c r="M4" s="58"/>
      <c r="N4" s="79" t="s">
        <v>60</v>
      </c>
      <c r="O4" s="79"/>
      <c r="P4" s="85">
        <f>MAX(Y:Y)</f>
        <v>9.3256246250404184E-2</v>
      </c>
      <c r="Q4" s="85"/>
      <c r="R4" s="1"/>
      <c r="S4" s="41" t="s">
        <v>151</v>
      </c>
      <c r="T4" s="42"/>
      <c r="U4" s="43" t="s">
        <v>152</v>
      </c>
    </row>
    <row r="5" spans="2:27" x14ac:dyDescent="0.15">
      <c r="B5" s="54" t="s">
        <v>15</v>
      </c>
      <c r="C5" s="52">
        <f>COUNTIF($R$9:$R$990,"&gt;0")</f>
        <v>13</v>
      </c>
      <c r="D5" s="51" t="s">
        <v>16</v>
      </c>
      <c r="E5" s="15">
        <f>COUNTIF($R$9:$R$990,"&lt;0")</f>
        <v>11</v>
      </c>
      <c r="F5" s="51" t="s">
        <v>17</v>
      </c>
      <c r="G5" s="52">
        <f>COUNTIF($R$9:$R$990,"=0")</f>
        <v>0</v>
      </c>
      <c r="H5" s="51" t="s">
        <v>18</v>
      </c>
      <c r="I5" s="53">
        <f>C5/SUM(C5,E5,G5)</f>
        <v>0.54166666666666663</v>
      </c>
      <c r="J5" s="86" t="s">
        <v>19</v>
      </c>
      <c r="K5" s="57"/>
      <c r="L5" s="87">
        <f>MAX(V9:V993)</f>
        <v>2</v>
      </c>
      <c r="M5" s="88"/>
      <c r="N5" s="17" t="s">
        <v>20</v>
      </c>
      <c r="O5" s="9"/>
      <c r="P5" s="87">
        <f>MAX(W9:W993)</f>
        <v>3</v>
      </c>
      <c r="Q5" s="88"/>
      <c r="R5" s="1"/>
      <c r="S5" s="44" t="s">
        <v>153</v>
      </c>
      <c r="T5" s="1"/>
    </row>
    <row r="6" spans="2:27" ht="14.25" thickBot="1" x14ac:dyDescent="0.2">
      <c r="B6" s="11"/>
      <c r="C6" s="13"/>
      <c r="D6" s="14"/>
      <c r="E6" s="10"/>
      <c r="F6" s="11"/>
      <c r="G6" s="10"/>
      <c r="H6" s="11"/>
      <c r="I6" s="16"/>
      <c r="J6" s="14"/>
      <c r="K6" s="14"/>
      <c r="L6" s="13"/>
      <c r="M6" s="40" t="s">
        <v>61</v>
      </c>
      <c r="N6" s="12"/>
      <c r="O6" s="12"/>
      <c r="P6" s="10"/>
      <c r="Q6" s="55"/>
      <c r="R6" s="1"/>
      <c r="S6" s="1"/>
      <c r="T6" s="1"/>
    </row>
    <row r="7" spans="2:27" ht="14.25" thickBot="1" x14ac:dyDescent="0.2">
      <c r="B7" s="64" t="s">
        <v>21</v>
      </c>
      <c r="C7" s="66" t="s">
        <v>22</v>
      </c>
      <c r="D7" s="67"/>
      <c r="E7" s="70" t="s">
        <v>23</v>
      </c>
      <c r="F7" s="71"/>
      <c r="G7" s="71"/>
      <c r="H7" s="71"/>
      <c r="I7" s="71"/>
      <c r="J7" s="72">
        <v>3</v>
      </c>
      <c r="K7" s="73"/>
      <c r="L7" s="74"/>
      <c r="M7" s="75" t="s">
        <v>25</v>
      </c>
      <c r="N7" s="70" t="s">
        <v>26</v>
      </c>
      <c r="O7" s="71"/>
      <c r="P7" s="71"/>
      <c r="Q7" s="80"/>
      <c r="R7" s="81" t="s">
        <v>27</v>
      </c>
      <c r="S7" s="81"/>
      <c r="T7" s="81"/>
      <c r="U7" s="81"/>
    </row>
    <row r="8" spans="2:27" x14ac:dyDescent="0.15">
      <c r="B8" s="65"/>
      <c r="C8" s="68"/>
      <c r="D8" s="69"/>
      <c r="E8" s="45" t="s">
        <v>28</v>
      </c>
      <c r="F8" s="45" t="s">
        <v>29</v>
      </c>
      <c r="G8" s="45" t="s">
        <v>30</v>
      </c>
      <c r="H8" s="82" t="s">
        <v>31</v>
      </c>
      <c r="I8" s="80"/>
      <c r="J8" s="46" t="s">
        <v>32</v>
      </c>
      <c r="K8" s="83" t="s">
        <v>33</v>
      </c>
      <c r="L8" s="84"/>
      <c r="M8" s="76"/>
      <c r="N8" s="45" t="s">
        <v>28</v>
      </c>
      <c r="O8" s="45" t="s">
        <v>29</v>
      </c>
      <c r="P8" s="82" t="s">
        <v>31</v>
      </c>
      <c r="Q8" s="80"/>
      <c r="R8" s="81" t="s">
        <v>34</v>
      </c>
      <c r="S8" s="81"/>
      <c r="T8" s="81" t="s">
        <v>32</v>
      </c>
      <c r="U8" s="81"/>
      <c r="Y8" t="s">
        <v>59</v>
      </c>
      <c r="Z8">
        <f>SUM(Z9:Z108)</f>
        <v>70315.038284422873</v>
      </c>
      <c r="AA8">
        <f>SUM(AA9:AA108)</f>
        <v>-37027.012449873342</v>
      </c>
    </row>
    <row r="9" spans="2:27" x14ac:dyDescent="0.15">
      <c r="B9" s="56">
        <v>1</v>
      </c>
      <c r="C9" s="89">
        <f>L2</f>
        <v>100000</v>
      </c>
      <c r="D9" s="89"/>
      <c r="E9" s="47">
        <v>2013</v>
      </c>
      <c r="F9" s="48">
        <v>43833</v>
      </c>
      <c r="G9" s="47" t="s">
        <v>4</v>
      </c>
      <c r="H9" s="90">
        <v>86.911000000000001</v>
      </c>
      <c r="I9" s="90"/>
      <c r="J9" s="47">
        <v>13</v>
      </c>
      <c r="K9" s="89">
        <f>IF(J9="","",C9*($J$7/100))</f>
        <v>3000</v>
      </c>
      <c r="L9" s="89"/>
      <c r="M9" s="6">
        <f>IF(J9="","",(K9/J9)/LOOKUP(RIGHT($D$2,3),定数!$A$6:$A$13,定数!$B$6:$B$13))</f>
        <v>2.3076923076923079</v>
      </c>
      <c r="N9" s="47">
        <v>2013</v>
      </c>
      <c r="O9" s="48">
        <v>43833</v>
      </c>
      <c r="P9" s="90">
        <v>86.801000000000002</v>
      </c>
      <c r="Q9" s="90"/>
      <c r="R9" s="91">
        <f>IF(P9="","",T9*M9*LOOKUP(RIGHT($D$2,3),定数!$A$6:$A$13,定数!$B$6:$B$13))</f>
        <v>-2538.4615384615254</v>
      </c>
      <c r="S9" s="91"/>
      <c r="T9" s="92">
        <f>IF(P9="","",IF(G9="買",(P9-H9),(H9-P9))*IF(RIGHT($D$2,3)="JPY",100,10000))</f>
        <v>-10.999999999999943</v>
      </c>
      <c r="U9" s="92"/>
      <c r="V9" s="1">
        <f>IF(T9&lt;&gt;"",IF(T9&gt;0,1+V8,0),"")</f>
        <v>0</v>
      </c>
      <c r="W9">
        <f>IF(T9&lt;&gt;"",IF(T9&lt;0,1+W8,0),"")</f>
        <v>1</v>
      </c>
      <c r="Z9" t="str">
        <f>IF(R9&gt;0,R9,"")</f>
        <v/>
      </c>
      <c r="AA9">
        <f>IF(R9&lt;0,R9,"")</f>
        <v>-2538.4615384615254</v>
      </c>
    </row>
    <row r="10" spans="2:27" x14ac:dyDescent="0.15">
      <c r="B10" s="56">
        <v>2</v>
      </c>
      <c r="C10" s="89">
        <f t="shared" ref="C10:C73" si="0">IF(R9="","",C9+R9)</f>
        <v>97461.538461538468</v>
      </c>
      <c r="D10" s="89"/>
      <c r="E10" s="47">
        <v>2013</v>
      </c>
      <c r="F10" s="48">
        <v>43833</v>
      </c>
      <c r="G10" s="47" t="s">
        <v>4</v>
      </c>
      <c r="H10" s="90">
        <v>86.888999999999996</v>
      </c>
      <c r="I10" s="90"/>
      <c r="J10" s="47">
        <v>14</v>
      </c>
      <c r="K10" s="89">
        <f t="shared" ref="K10:K73" si="1">IF(J10="","",C10*($J$7/100))</f>
        <v>2923.8461538461538</v>
      </c>
      <c r="L10" s="89"/>
      <c r="M10" s="6">
        <f>IF(J10="","",(K10/J10)/LOOKUP(RIGHT($D$2,3),定数!$A$6:$A$13,定数!$B$6:$B$13))</f>
        <v>2.0884615384615386</v>
      </c>
      <c r="N10" s="47">
        <v>2013</v>
      </c>
      <c r="O10" s="48">
        <v>43834</v>
      </c>
      <c r="P10" s="90">
        <v>87.701999999999998</v>
      </c>
      <c r="Q10" s="90"/>
      <c r="R10" s="91">
        <f>IF(P10="","",T10*M10*LOOKUP(RIGHT($D$2,3),定数!$A$6:$A$13,定数!$B$6:$B$13))</f>
        <v>16979.192307692359</v>
      </c>
      <c r="S10" s="91"/>
      <c r="T10" s="92">
        <f>IF(P10="","",IF(G10="買",(P10-H10),(H10-P10))*IF(RIGHT($D$2,3)="JPY",100,10000))</f>
        <v>81.300000000000239</v>
      </c>
      <c r="U10" s="92"/>
      <c r="V10" s="22">
        <f t="shared" ref="V10:V22" si="2">IF(T10&lt;&gt;"",IF(T10&gt;0,1+V9,0),"")</f>
        <v>1</v>
      </c>
      <c r="W10">
        <f t="shared" ref="W10:W73" si="3">IF(T10&lt;&gt;"",IF(T10&lt;0,1+W9,0),"")</f>
        <v>0</v>
      </c>
      <c r="X10" s="38">
        <f>IF(C10&lt;&gt;"",MAX(C10,C9),"")</f>
        <v>100000</v>
      </c>
      <c r="Z10">
        <f t="shared" ref="Z10:Z73" si="4">IF(R10&gt;0,R10,"")</f>
        <v>16979.192307692359</v>
      </c>
      <c r="AA10" t="str">
        <f t="shared" ref="AA10:AA73" si="5">IF(R10&lt;0,R10,"")</f>
        <v/>
      </c>
    </row>
    <row r="11" spans="2:27" x14ac:dyDescent="0.15">
      <c r="B11" s="56">
        <v>3</v>
      </c>
      <c r="C11" s="89">
        <f t="shared" si="0"/>
        <v>114440.73076923082</v>
      </c>
      <c r="D11" s="89"/>
      <c r="E11" s="47">
        <v>2013</v>
      </c>
      <c r="F11" s="48">
        <v>43837</v>
      </c>
      <c r="G11" s="47" t="s">
        <v>4</v>
      </c>
      <c r="H11" s="90">
        <v>87.667000000000002</v>
      </c>
      <c r="I11" s="90"/>
      <c r="J11" s="47">
        <v>7</v>
      </c>
      <c r="K11" s="89">
        <f t="shared" si="1"/>
        <v>3433.2219230769247</v>
      </c>
      <c r="L11" s="89"/>
      <c r="M11" s="6">
        <f>IF(J11="","",(K11/J11)/LOOKUP(RIGHT($D$2,3),定数!$A$6:$A$13,定数!$B$6:$B$13))</f>
        <v>4.9046027472527491</v>
      </c>
      <c r="N11" s="47">
        <v>2013</v>
      </c>
      <c r="O11" s="48">
        <v>43838</v>
      </c>
      <c r="P11" s="90">
        <v>87.617000000000004</v>
      </c>
      <c r="Q11" s="90"/>
      <c r="R11" s="91">
        <f>IF(P11="","",T11*M11*LOOKUP(RIGHT($D$2,3),定数!$A$6:$A$13,定数!$B$6:$B$13))</f>
        <v>-2452.3013736262351</v>
      </c>
      <c r="S11" s="91"/>
      <c r="T11" s="92">
        <f>IF(P11="","",IF(G11="買",(P11-H11),(H11-P11))*IF(RIGHT($D$2,3)="JPY",100,10000))</f>
        <v>-4.9999999999997158</v>
      </c>
      <c r="U11" s="92"/>
      <c r="V11" s="22">
        <f t="shared" si="2"/>
        <v>0</v>
      </c>
      <c r="W11">
        <f t="shared" si="3"/>
        <v>1</v>
      </c>
      <c r="X11" s="38">
        <f>IF(C11&lt;&gt;"",MAX(X10,C11),"")</f>
        <v>114440.73076923082</v>
      </c>
      <c r="Y11" s="39">
        <f>IF(X11&lt;&gt;"",1-(C11/X11),"")</f>
        <v>0</v>
      </c>
      <c r="Z11" t="str">
        <f t="shared" si="4"/>
        <v/>
      </c>
      <c r="AA11">
        <f t="shared" si="5"/>
        <v>-2452.3013736262351</v>
      </c>
    </row>
    <row r="12" spans="2:27" x14ac:dyDescent="0.15">
      <c r="B12" s="56">
        <v>4</v>
      </c>
      <c r="C12" s="89">
        <f t="shared" si="0"/>
        <v>111988.42939560459</v>
      </c>
      <c r="D12" s="89"/>
      <c r="E12" s="47">
        <v>2013</v>
      </c>
      <c r="F12" s="48">
        <v>43838</v>
      </c>
      <c r="G12" s="47" t="s">
        <v>4</v>
      </c>
      <c r="H12" s="90">
        <v>87.593999999999994</v>
      </c>
      <c r="I12" s="90"/>
      <c r="J12" s="47">
        <v>39</v>
      </c>
      <c r="K12" s="89">
        <f t="shared" si="1"/>
        <v>3359.6528818681377</v>
      </c>
      <c r="L12" s="89"/>
      <c r="M12" s="6">
        <f>IF(J12="","",(K12/J12)/LOOKUP(RIGHT($D$2,3),定数!$A$6:$A$13,定数!$B$6:$B$13))</f>
        <v>0.86144945688926611</v>
      </c>
      <c r="N12" s="47">
        <v>2013</v>
      </c>
      <c r="O12" s="48">
        <v>43838</v>
      </c>
      <c r="P12" s="90">
        <v>87.2</v>
      </c>
      <c r="Q12" s="90"/>
      <c r="R12" s="91">
        <f>IF(P12="","",T12*M12*LOOKUP(RIGHT($D$2,3),定数!$A$6:$A$13,定数!$B$6:$B$13))</f>
        <v>-3394.1108601436335</v>
      </c>
      <c r="S12" s="91"/>
      <c r="T12" s="92">
        <f t="shared" ref="T12:T75" si="6">IF(P12="","",IF(G12="買",(P12-H12),(H12-P12))*IF(RIGHT($D$2,3)="JPY",100,10000))</f>
        <v>-39.399999999999125</v>
      </c>
      <c r="U12" s="92"/>
      <c r="V12" s="22">
        <f t="shared" si="2"/>
        <v>0</v>
      </c>
      <c r="W12">
        <f t="shared" si="3"/>
        <v>2</v>
      </c>
      <c r="X12" s="38">
        <f t="shared" ref="X12:X75" si="7">IF(C12&lt;&gt;"",MAX(X11,C12),"")</f>
        <v>114440.73076923082</v>
      </c>
      <c r="Y12" s="39">
        <f t="shared" ref="Y12:Y75" si="8">IF(X12&lt;&gt;"",1-(C12/X12),"")</f>
        <v>2.1428571428570242E-2</v>
      </c>
      <c r="Z12" t="str">
        <f t="shared" si="4"/>
        <v/>
      </c>
      <c r="AA12">
        <f t="shared" si="5"/>
        <v>-3394.1108601436335</v>
      </c>
    </row>
    <row r="13" spans="2:27" x14ac:dyDescent="0.15">
      <c r="B13" s="56">
        <v>5</v>
      </c>
      <c r="C13" s="89">
        <f t="shared" si="0"/>
        <v>108594.31853546096</v>
      </c>
      <c r="D13" s="89"/>
      <c r="E13" s="47">
        <v>2013</v>
      </c>
      <c r="F13" s="48">
        <v>43838</v>
      </c>
      <c r="G13" s="47" t="s">
        <v>4</v>
      </c>
      <c r="H13" s="90">
        <v>87.147000000000006</v>
      </c>
      <c r="I13" s="90"/>
      <c r="J13" s="47">
        <v>19</v>
      </c>
      <c r="K13" s="89">
        <f t="shared" si="1"/>
        <v>3257.8295560638285</v>
      </c>
      <c r="L13" s="89"/>
      <c r="M13" s="6">
        <f>IF(J13="","",(K13/J13)/LOOKUP(RIGHT($D$2,3),定数!$A$6:$A$13,定数!$B$6:$B$13))</f>
        <v>1.714647134770436</v>
      </c>
      <c r="N13" s="47">
        <v>2013</v>
      </c>
      <c r="O13" s="48">
        <v>43838</v>
      </c>
      <c r="P13" s="90">
        <v>86.95</v>
      </c>
      <c r="Q13" s="90"/>
      <c r="R13" s="91">
        <f>IF(P13="","",T13*M13*LOOKUP(RIGHT($D$2,3),定数!$A$6:$A$13,定数!$B$6:$B$13))</f>
        <v>-3377.8548554978061</v>
      </c>
      <c r="S13" s="91"/>
      <c r="T13" s="92">
        <f t="shared" si="6"/>
        <v>-19.700000000000273</v>
      </c>
      <c r="U13" s="92"/>
      <c r="V13" s="22">
        <f t="shared" si="2"/>
        <v>0</v>
      </c>
      <c r="W13">
        <f t="shared" si="3"/>
        <v>3</v>
      </c>
      <c r="X13" s="38">
        <f t="shared" si="7"/>
        <v>114440.73076923082</v>
      </c>
      <c r="Y13" s="39">
        <f t="shared" si="8"/>
        <v>5.1086813186811297E-2</v>
      </c>
      <c r="Z13" t="str">
        <f t="shared" si="4"/>
        <v/>
      </c>
      <c r="AA13">
        <f t="shared" si="5"/>
        <v>-3377.8548554978061</v>
      </c>
    </row>
    <row r="14" spans="2:27" x14ac:dyDescent="0.15">
      <c r="B14" s="56">
        <v>6</v>
      </c>
      <c r="C14" s="89">
        <f t="shared" si="0"/>
        <v>105216.46367996316</v>
      </c>
      <c r="D14" s="89"/>
      <c r="E14" s="47">
        <v>2013</v>
      </c>
      <c r="F14" s="48">
        <v>43839</v>
      </c>
      <c r="G14" s="47" t="s">
        <v>4</v>
      </c>
      <c r="H14" s="90">
        <v>87.043999999999997</v>
      </c>
      <c r="I14" s="90"/>
      <c r="J14" s="47">
        <v>24</v>
      </c>
      <c r="K14" s="89">
        <f t="shared" si="1"/>
        <v>3156.4939103988945</v>
      </c>
      <c r="L14" s="89"/>
      <c r="M14" s="6">
        <f>IF(J14="","",(K14/J14)/LOOKUP(RIGHT($D$2,3),定数!$A$6:$A$13,定数!$B$6:$B$13))</f>
        <v>1.3152057959995396</v>
      </c>
      <c r="N14" s="47">
        <v>2013</v>
      </c>
      <c r="O14" s="48">
        <v>43839</v>
      </c>
      <c r="P14" s="90">
        <v>87.430999999999997</v>
      </c>
      <c r="Q14" s="90"/>
      <c r="R14" s="91">
        <f>IF(P14="","",T14*M14*LOOKUP(RIGHT($D$2,3),定数!$A$6:$A$13,定数!$B$6:$B$13))</f>
        <v>5089.8464305182242</v>
      </c>
      <c r="S14" s="91"/>
      <c r="T14" s="92">
        <f t="shared" si="6"/>
        <v>38.700000000000045</v>
      </c>
      <c r="U14" s="92"/>
      <c r="V14" s="22">
        <f t="shared" si="2"/>
        <v>1</v>
      </c>
      <c r="W14">
        <f t="shared" si="3"/>
        <v>0</v>
      </c>
      <c r="X14" s="38">
        <f t="shared" si="7"/>
        <v>114440.73076923082</v>
      </c>
      <c r="Y14" s="39">
        <f t="shared" si="8"/>
        <v>8.0603007576632524E-2</v>
      </c>
      <c r="Z14">
        <f t="shared" si="4"/>
        <v>5089.8464305182242</v>
      </c>
      <c r="AA14" t="str">
        <f t="shared" si="5"/>
        <v/>
      </c>
    </row>
    <row r="15" spans="2:27" x14ac:dyDescent="0.15">
      <c r="B15" s="56">
        <v>7</v>
      </c>
      <c r="C15" s="89">
        <f t="shared" si="0"/>
        <v>110306.31011048138</v>
      </c>
      <c r="D15" s="89"/>
      <c r="E15" s="47">
        <v>2013</v>
      </c>
      <c r="F15" s="48">
        <v>43844</v>
      </c>
      <c r="G15" s="47" t="s">
        <v>4</v>
      </c>
      <c r="H15" s="90">
        <v>89.254000000000005</v>
      </c>
      <c r="I15" s="90"/>
      <c r="J15" s="47">
        <v>20</v>
      </c>
      <c r="K15" s="89">
        <f t="shared" si="1"/>
        <v>3309.1893033144415</v>
      </c>
      <c r="L15" s="89"/>
      <c r="M15" s="6">
        <f>IF(J15="","",(K15/J15)/LOOKUP(RIGHT($D$2,3),定数!$A$6:$A$13,定数!$B$6:$B$13))</f>
        <v>1.6545946516572207</v>
      </c>
      <c r="N15" s="47">
        <v>2013</v>
      </c>
      <c r="O15" s="48">
        <v>43845</v>
      </c>
      <c r="P15" s="90">
        <v>89.364999999999995</v>
      </c>
      <c r="Q15" s="90"/>
      <c r="R15" s="91">
        <f>IF(P15="","",T15*M15*LOOKUP(RIGHT($D$2,3),定数!$A$6:$A$13,定数!$B$6:$B$13))</f>
        <v>1836.6000633393494</v>
      </c>
      <c r="S15" s="91"/>
      <c r="T15" s="92">
        <f t="shared" si="6"/>
        <v>11.099999999999</v>
      </c>
      <c r="U15" s="92"/>
      <c r="V15" s="22">
        <f t="shared" si="2"/>
        <v>2</v>
      </c>
      <c r="W15">
        <f t="shared" si="3"/>
        <v>0</v>
      </c>
      <c r="X15" s="38">
        <f t="shared" si="7"/>
        <v>114440.73076923082</v>
      </c>
      <c r="Y15" s="39">
        <f t="shared" si="8"/>
        <v>3.6127178068152022E-2</v>
      </c>
      <c r="Z15">
        <f t="shared" si="4"/>
        <v>1836.6000633393494</v>
      </c>
      <c r="AA15" t="str">
        <f t="shared" si="5"/>
        <v/>
      </c>
    </row>
    <row r="16" spans="2:27" x14ac:dyDescent="0.15">
      <c r="B16" s="56">
        <v>8</v>
      </c>
      <c r="C16" s="89">
        <f t="shared" si="0"/>
        <v>112142.91017382074</v>
      </c>
      <c r="D16" s="89"/>
      <c r="E16" s="47">
        <v>2013</v>
      </c>
      <c r="F16" s="48">
        <v>43846</v>
      </c>
      <c r="G16" s="47" t="s">
        <v>4</v>
      </c>
      <c r="H16" s="90">
        <v>88.338999999999999</v>
      </c>
      <c r="I16" s="90"/>
      <c r="J16" s="47">
        <v>31</v>
      </c>
      <c r="K16" s="89">
        <f t="shared" si="1"/>
        <v>3364.2873052146219</v>
      </c>
      <c r="L16" s="89"/>
      <c r="M16" s="6">
        <f>IF(J16="","",(K16/J16)/LOOKUP(RIGHT($D$2,3),定数!$A$6:$A$13,定数!$B$6:$B$13))</f>
        <v>1.0852539694240715</v>
      </c>
      <c r="N16" s="47">
        <v>2013</v>
      </c>
      <c r="O16" s="48">
        <v>43846</v>
      </c>
      <c r="P16" s="90">
        <v>88.02</v>
      </c>
      <c r="Q16" s="90"/>
      <c r="R16" s="91">
        <f>IF(P16="","",T16*M16*LOOKUP(RIGHT($D$2,3),定数!$A$6:$A$13,定数!$B$6:$B$13))</f>
        <v>-3461.9601624628167</v>
      </c>
      <c r="S16" s="91"/>
      <c r="T16" s="92">
        <f t="shared" si="6"/>
        <v>-31.900000000000261</v>
      </c>
      <c r="U16" s="92"/>
      <c r="V16" s="22">
        <f t="shared" si="2"/>
        <v>0</v>
      </c>
      <c r="W16">
        <f t="shared" si="3"/>
        <v>1</v>
      </c>
      <c r="X16" s="38">
        <f t="shared" si="7"/>
        <v>114440.73076923082</v>
      </c>
      <c r="Y16" s="39">
        <f t="shared" si="8"/>
        <v>2.0078695582988138E-2</v>
      </c>
      <c r="Z16" t="str">
        <f t="shared" si="4"/>
        <v/>
      </c>
      <c r="AA16">
        <f t="shared" si="5"/>
        <v>-3461.9601624628167</v>
      </c>
    </row>
    <row r="17" spans="2:27" x14ac:dyDescent="0.15">
      <c r="B17" s="56">
        <v>9</v>
      </c>
      <c r="C17" s="89">
        <f t="shared" si="0"/>
        <v>108680.95001135793</v>
      </c>
      <c r="D17" s="89"/>
      <c r="E17" s="47">
        <v>2013</v>
      </c>
      <c r="F17" s="48">
        <v>43847</v>
      </c>
      <c r="G17" s="47" t="s">
        <v>4</v>
      </c>
      <c r="H17" s="90">
        <v>88.335999999999999</v>
      </c>
      <c r="I17" s="90"/>
      <c r="J17" s="47">
        <v>23</v>
      </c>
      <c r="K17" s="89">
        <f t="shared" si="1"/>
        <v>3260.4285003407376</v>
      </c>
      <c r="L17" s="89"/>
      <c r="M17" s="6">
        <f>IF(J17="","",(K17/J17)/LOOKUP(RIGHT($D$2,3),定数!$A$6:$A$13,定数!$B$6:$B$13))</f>
        <v>1.417577608843799</v>
      </c>
      <c r="N17" s="47">
        <v>2013</v>
      </c>
      <c r="O17" s="48">
        <v>43847</v>
      </c>
      <c r="P17" s="90">
        <v>89.302999999999997</v>
      </c>
      <c r="Q17" s="90"/>
      <c r="R17" s="91">
        <f>IF(P17="","",T17*M17*LOOKUP(RIGHT($D$2,3),定数!$A$6:$A$13,定数!$B$6:$B$13))</f>
        <v>13707.97547751952</v>
      </c>
      <c r="S17" s="91"/>
      <c r="T17" s="92">
        <f t="shared" si="6"/>
        <v>96.699999999999875</v>
      </c>
      <c r="U17" s="92"/>
      <c r="V17" s="22">
        <f t="shared" si="2"/>
        <v>1</v>
      </c>
      <c r="W17">
        <f t="shared" si="3"/>
        <v>0</v>
      </c>
      <c r="X17" s="38">
        <f t="shared" si="7"/>
        <v>114440.73076923082</v>
      </c>
      <c r="Y17" s="39">
        <f t="shared" si="8"/>
        <v>5.0329814561281272E-2</v>
      </c>
      <c r="Z17">
        <f t="shared" si="4"/>
        <v>13707.97547751952</v>
      </c>
      <c r="AA17" t="str">
        <f t="shared" si="5"/>
        <v/>
      </c>
    </row>
    <row r="18" spans="2:27" x14ac:dyDescent="0.15">
      <c r="B18" s="56">
        <v>10</v>
      </c>
      <c r="C18" s="89">
        <f t="shared" si="0"/>
        <v>122388.92548887744</v>
      </c>
      <c r="D18" s="89"/>
      <c r="E18" s="47">
        <v>2013</v>
      </c>
      <c r="F18" s="48">
        <v>43851</v>
      </c>
      <c r="G18" s="47" t="s">
        <v>4</v>
      </c>
      <c r="H18" s="90">
        <v>89.706999999999994</v>
      </c>
      <c r="I18" s="90"/>
      <c r="J18" s="47">
        <v>24</v>
      </c>
      <c r="K18" s="89">
        <f t="shared" si="1"/>
        <v>3671.6677646663234</v>
      </c>
      <c r="L18" s="89"/>
      <c r="M18" s="6">
        <f>IF(J18="","",(K18/J18)/LOOKUP(RIGHT($D$2,3),定数!$A$6:$A$13,定数!$B$6:$B$13))</f>
        <v>1.5298615686109682</v>
      </c>
      <c r="N18" s="47">
        <v>2013</v>
      </c>
      <c r="O18" s="48">
        <v>43851</v>
      </c>
      <c r="P18" s="90">
        <v>89.46</v>
      </c>
      <c r="Q18" s="90"/>
      <c r="R18" s="91">
        <f>IF(P18="","",T18*M18*LOOKUP(RIGHT($D$2,3),定数!$A$6:$A$13,定数!$B$6:$B$13))</f>
        <v>-3778.7580744690899</v>
      </c>
      <c r="S18" s="91"/>
      <c r="T18" s="92">
        <f t="shared" si="6"/>
        <v>-24.699999999999989</v>
      </c>
      <c r="U18" s="92"/>
      <c r="V18" s="22">
        <f t="shared" si="2"/>
        <v>0</v>
      </c>
      <c r="W18">
        <f t="shared" si="3"/>
        <v>1</v>
      </c>
      <c r="X18" s="38">
        <f t="shared" si="7"/>
        <v>122388.92548887744</v>
      </c>
      <c r="Y18" s="39">
        <f t="shared" si="8"/>
        <v>0</v>
      </c>
      <c r="Z18" t="str">
        <f t="shared" si="4"/>
        <v/>
      </c>
      <c r="AA18">
        <f t="shared" si="5"/>
        <v>-3778.7580744690899</v>
      </c>
    </row>
    <row r="19" spans="2:27" x14ac:dyDescent="0.15">
      <c r="B19" s="56">
        <v>11</v>
      </c>
      <c r="C19" s="89">
        <f t="shared" si="0"/>
        <v>118610.16741440835</v>
      </c>
      <c r="D19" s="89"/>
      <c r="E19" s="47">
        <v>2013</v>
      </c>
      <c r="F19" s="48">
        <v>43852</v>
      </c>
      <c r="G19" s="47" t="s">
        <v>4</v>
      </c>
      <c r="H19" s="90">
        <v>89.524000000000001</v>
      </c>
      <c r="I19" s="90"/>
      <c r="J19" s="47">
        <v>20</v>
      </c>
      <c r="K19" s="89">
        <f t="shared" si="1"/>
        <v>3558.3050224322506</v>
      </c>
      <c r="L19" s="89"/>
      <c r="M19" s="6">
        <f>IF(J19="","",(K19/J19)/LOOKUP(RIGHT($D$2,3),定数!$A$6:$A$13,定数!$B$6:$B$13))</f>
        <v>1.7791525112161253</v>
      </c>
      <c r="N19" s="47">
        <v>2013</v>
      </c>
      <c r="O19" s="48">
        <v>43851</v>
      </c>
      <c r="P19" s="90">
        <v>89.32</v>
      </c>
      <c r="Q19" s="90"/>
      <c r="R19" s="91">
        <f>IF(P19="","",T19*M19*LOOKUP(RIGHT($D$2,3),定数!$A$6:$A$13,定数!$B$6:$B$13))</f>
        <v>-3629.4711228810329</v>
      </c>
      <c r="S19" s="91"/>
      <c r="T19" s="92">
        <f t="shared" si="6"/>
        <v>-20.400000000000773</v>
      </c>
      <c r="U19" s="92"/>
      <c r="V19" s="22">
        <f t="shared" si="2"/>
        <v>0</v>
      </c>
      <c r="W19">
        <f t="shared" si="3"/>
        <v>2</v>
      </c>
      <c r="X19" s="38">
        <f t="shared" si="7"/>
        <v>122388.92548887744</v>
      </c>
      <c r="Y19" s="39">
        <f t="shared" si="8"/>
        <v>3.0874999999999986E-2</v>
      </c>
      <c r="Z19" t="str">
        <f t="shared" si="4"/>
        <v/>
      </c>
      <c r="AA19">
        <f t="shared" si="5"/>
        <v>-3629.4711228810329</v>
      </c>
    </row>
    <row r="20" spans="2:27" x14ac:dyDescent="0.15">
      <c r="B20" s="56">
        <v>12</v>
      </c>
      <c r="C20" s="89">
        <f t="shared" si="0"/>
        <v>114980.69629152732</v>
      </c>
      <c r="D20" s="89"/>
      <c r="E20" s="47">
        <v>2013</v>
      </c>
      <c r="F20" s="48">
        <v>43852</v>
      </c>
      <c r="G20" s="47" t="s">
        <v>4</v>
      </c>
      <c r="H20" s="90">
        <v>89.201999999999998</v>
      </c>
      <c r="I20" s="90"/>
      <c r="J20" s="47">
        <v>34</v>
      </c>
      <c r="K20" s="89">
        <f t="shared" si="1"/>
        <v>3449.4208887458194</v>
      </c>
      <c r="L20" s="89"/>
      <c r="M20" s="6">
        <f>IF(J20="","",(K20/J20)/LOOKUP(RIGHT($D$2,3),定数!$A$6:$A$13,定数!$B$6:$B$13))</f>
        <v>1.0145355555134763</v>
      </c>
      <c r="N20" s="47">
        <v>2013</v>
      </c>
      <c r="O20" s="48">
        <v>43852</v>
      </c>
      <c r="P20" s="90">
        <v>88.86</v>
      </c>
      <c r="Q20" s="90"/>
      <c r="R20" s="91">
        <f>IF(P20="","",T20*M20*LOOKUP(RIGHT($D$2,3),定数!$A$6:$A$13,定数!$B$6:$B$13))</f>
        <v>-3469.7115998560762</v>
      </c>
      <c r="S20" s="91"/>
      <c r="T20" s="92">
        <f t="shared" si="6"/>
        <v>-34.199999999999875</v>
      </c>
      <c r="U20" s="92"/>
      <c r="V20" s="22">
        <f t="shared" si="2"/>
        <v>0</v>
      </c>
      <c r="W20">
        <f t="shared" si="3"/>
        <v>3</v>
      </c>
      <c r="X20" s="38">
        <f t="shared" si="7"/>
        <v>122388.92548887744</v>
      </c>
      <c r="Y20" s="39">
        <f t="shared" si="8"/>
        <v>6.0530225000001159E-2</v>
      </c>
      <c r="Z20" t="str">
        <f t="shared" si="4"/>
        <v/>
      </c>
      <c r="AA20">
        <f t="shared" si="5"/>
        <v>-3469.7115998560762</v>
      </c>
    </row>
    <row r="21" spans="2:27" x14ac:dyDescent="0.15">
      <c r="B21" s="56">
        <v>13</v>
      </c>
      <c r="C21" s="89">
        <f t="shared" si="0"/>
        <v>111510.98469167124</v>
      </c>
      <c r="D21" s="89"/>
      <c r="E21" s="47">
        <v>2013</v>
      </c>
      <c r="F21" s="48">
        <v>43853</v>
      </c>
      <c r="G21" s="47" t="s">
        <v>4</v>
      </c>
      <c r="H21" s="90">
        <v>88.289000000000001</v>
      </c>
      <c r="I21" s="90"/>
      <c r="J21" s="47">
        <v>25</v>
      </c>
      <c r="K21" s="89">
        <f t="shared" si="1"/>
        <v>3345.3295407501373</v>
      </c>
      <c r="L21" s="89"/>
      <c r="M21" s="6">
        <f>IF(J21="","",(K21/J21)/LOOKUP(RIGHT($D$2,3),定数!$A$6:$A$13,定数!$B$6:$B$13))</f>
        <v>1.3381318163000548</v>
      </c>
      <c r="N21" s="47">
        <v>2013</v>
      </c>
      <c r="O21" s="48">
        <v>43853</v>
      </c>
      <c r="P21" s="90">
        <v>88.504000000000005</v>
      </c>
      <c r="Q21" s="90"/>
      <c r="R21" s="91">
        <f>IF(P21="","",T21*M21*LOOKUP(RIGHT($D$2,3),定数!$A$6:$A$13,定数!$B$6:$B$13))</f>
        <v>2876.9834050451636</v>
      </c>
      <c r="S21" s="91"/>
      <c r="T21" s="92">
        <f t="shared" si="6"/>
        <v>21.500000000000341</v>
      </c>
      <c r="U21" s="92"/>
      <c r="V21" s="22">
        <f t="shared" si="2"/>
        <v>1</v>
      </c>
      <c r="W21">
        <f t="shared" si="3"/>
        <v>0</v>
      </c>
      <c r="X21" s="38">
        <f t="shared" si="7"/>
        <v>122388.92548887744</v>
      </c>
      <c r="Y21" s="39">
        <f t="shared" si="8"/>
        <v>8.888010703382454E-2</v>
      </c>
      <c r="Z21">
        <f t="shared" si="4"/>
        <v>2876.9834050451636</v>
      </c>
      <c r="AA21" t="str">
        <f t="shared" si="5"/>
        <v/>
      </c>
    </row>
    <row r="22" spans="2:27" x14ac:dyDescent="0.15">
      <c r="B22" s="56">
        <v>14</v>
      </c>
      <c r="C22" s="89">
        <f t="shared" si="0"/>
        <v>114387.9680967164</v>
      </c>
      <c r="D22" s="89"/>
      <c r="E22" s="47">
        <v>2013</v>
      </c>
      <c r="F22" s="48">
        <v>43858</v>
      </c>
      <c r="G22" s="47" t="s">
        <v>4</v>
      </c>
      <c r="H22" s="90">
        <v>90.739000000000004</v>
      </c>
      <c r="I22" s="90"/>
      <c r="J22" s="47">
        <v>18</v>
      </c>
      <c r="K22" s="89">
        <f t="shared" si="1"/>
        <v>3431.6390429014918</v>
      </c>
      <c r="L22" s="89"/>
      <c r="M22" s="6">
        <f>IF(J22="","",(K22/J22)/LOOKUP(RIGHT($D$2,3),定数!$A$6:$A$13,定数!$B$6:$B$13))</f>
        <v>1.9064661349452732</v>
      </c>
      <c r="N22" s="47">
        <v>2013</v>
      </c>
      <c r="O22" s="48">
        <v>43858</v>
      </c>
      <c r="P22" s="90">
        <v>90.56</v>
      </c>
      <c r="Q22" s="90"/>
      <c r="R22" s="91">
        <f>IF(P22="","",T22*M22*LOOKUP(RIGHT($D$2,3),定数!$A$6:$A$13,定数!$B$6:$B$13))</f>
        <v>-3412.5743815520777</v>
      </c>
      <c r="S22" s="91"/>
      <c r="T22" s="92">
        <f t="shared" si="6"/>
        <v>-17.900000000000205</v>
      </c>
      <c r="U22" s="92"/>
      <c r="V22" s="22">
        <f t="shared" si="2"/>
        <v>0</v>
      </c>
      <c r="W22">
        <f t="shared" si="3"/>
        <v>1</v>
      </c>
      <c r="X22" s="38">
        <f t="shared" si="7"/>
        <v>122388.92548887744</v>
      </c>
      <c r="Y22" s="39">
        <f t="shared" si="8"/>
        <v>6.5373213795296814E-2</v>
      </c>
      <c r="Z22" t="str">
        <f t="shared" si="4"/>
        <v/>
      </c>
      <c r="AA22">
        <f t="shared" si="5"/>
        <v>-3412.5743815520777</v>
      </c>
    </row>
    <row r="23" spans="2:27" x14ac:dyDescent="0.15">
      <c r="B23" s="56">
        <v>15</v>
      </c>
      <c r="C23" s="89">
        <f t="shared" si="0"/>
        <v>110975.39371516432</v>
      </c>
      <c r="D23" s="89"/>
      <c r="E23" s="47">
        <v>2013</v>
      </c>
      <c r="F23" s="48">
        <v>43858</v>
      </c>
      <c r="G23" s="47" t="s">
        <v>4</v>
      </c>
      <c r="H23" s="90">
        <v>90.733999999999995</v>
      </c>
      <c r="I23" s="90"/>
      <c r="J23" s="47">
        <v>19</v>
      </c>
      <c r="K23" s="89">
        <f t="shared" si="1"/>
        <v>3329.2618114549296</v>
      </c>
      <c r="L23" s="89"/>
      <c r="M23" s="6">
        <f>IF(J23="","",(K23/J23)/LOOKUP(RIGHT($D$2,3),定数!$A$6:$A$13,定数!$B$6:$B$13))</f>
        <v>1.7522430586604891</v>
      </c>
      <c r="N23" s="47">
        <v>2013</v>
      </c>
      <c r="O23" s="48">
        <v>43858</v>
      </c>
      <c r="P23" s="90">
        <v>90.793999999999997</v>
      </c>
      <c r="Q23" s="90"/>
      <c r="R23" s="91">
        <f>IF(P23="","",T23*M23*LOOKUP(RIGHT($D$2,3),定数!$A$6:$A$13,定数!$B$6:$B$13))</f>
        <v>1051.3458351963334</v>
      </c>
      <c r="S23" s="91"/>
      <c r="T23" s="92">
        <f t="shared" si="6"/>
        <v>6.0000000000002274</v>
      </c>
      <c r="U23" s="92"/>
      <c r="V23" t="str">
        <f t="shared" ref="V23:W74" si="9">IF(S23&lt;&gt;"",IF(S23&lt;0,1+V22,0),"")</f>
        <v/>
      </c>
      <c r="W23">
        <f t="shared" si="3"/>
        <v>0</v>
      </c>
      <c r="X23" s="38">
        <f t="shared" si="7"/>
        <v>122388.92548887744</v>
      </c>
      <c r="Y23" s="39">
        <f t="shared" si="8"/>
        <v>9.3256246250404184E-2</v>
      </c>
      <c r="Z23">
        <f t="shared" si="4"/>
        <v>1051.3458351963334</v>
      </c>
      <c r="AA23" t="str">
        <f t="shared" si="5"/>
        <v/>
      </c>
    </row>
    <row r="24" spans="2:27" x14ac:dyDescent="0.15">
      <c r="B24" s="56">
        <v>16</v>
      </c>
      <c r="C24" s="89">
        <f t="shared" si="0"/>
        <v>112026.73955036065</v>
      </c>
      <c r="D24" s="89"/>
      <c r="E24" s="47">
        <v>2013</v>
      </c>
      <c r="F24" s="48">
        <v>43859</v>
      </c>
      <c r="G24" s="47" t="s">
        <v>4</v>
      </c>
      <c r="H24" s="90">
        <v>90.558999999999997</v>
      </c>
      <c r="I24" s="90"/>
      <c r="J24" s="47">
        <v>18</v>
      </c>
      <c r="K24" s="89">
        <f t="shared" si="1"/>
        <v>3360.8021865108194</v>
      </c>
      <c r="L24" s="89"/>
      <c r="M24" s="6">
        <f>IF(J24="","",(K24/J24)/LOOKUP(RIGHT($D$2,3),定数!$A$6:$A$13,定数!$B$6:$B$13))</f>
        <v>1.8671123258393443</v>
      </c>
      <c r="N24" s="47">
        <v>2013</v>
      </c>
      <c r="O24" s="48">
        <v>43859</v>
      </c>
      <c r="P24" s="90">
        <v>90.744</v>
      </c>
      <c r="Q24" s="90"/>
      <c r="R24" s="91">
        <f>IF(P24="","",T24*M24*LOOKUP(RIGHT($D$2,3),定数!$A$6:$A$13,定数!$B$6:$B$13))</f>
        <v>3454.1578028028289</v>
      </c>
      <c r="S24" s="91"/>
      <c r="T24" s="92">
        <f t="shared" si="6"/>
        <v>18.500000000000227</v>
      </c>
      <c r="U24" s="92"/>
      <c r="V24" t="str">
        <f t="shared" si="9"/>
        <v/>
      </c>
      <c r="W24">
        <f t="shared" si="3"/>
        <v>0</v>
      </c>
      <c r="X24" s="38">
        <f t="shared" si="7"/>
        <v>122388.92548887744</v>
      </c>
      <c r="Y24" s="39">
        <f t="shared" si="8"/>
        <v>8.4666042267512953E-2</v>
      </c>
      <c r="Z24">
        <f t="shared" si="4"/>
        <v>3454.1578028028289</v>
      </c>
      <c r="AA24" t="str">
        <f t="shared" si="5"/>
        <v/>
      </c>
    </row>
    <row r="25" spans="2:27" x14ac:dyDescent="0.15">
      <c r="B25" s="56">
        <v>17</v>
      </c>
      <c r="C25" s="89">
        <f t="shared" si="0"/>
        <v>115480.89735316348</v>
      </c>
      <c r="D25" s="89"/>
      <c r="E25" s="47">
        <v>2013</v>
      </c>
      <c r="F25" s="48">
        <v>43859</v>
      </c>
      <c r="G25" s="47" t="s">
        <v>4</v>
      </c>
      <c r="H25" s="90">
        <v>90.450999999999993</v>
      </c>
      <c r="I25" s="90"/>
      <c r="J25" s="47">
        <v>15</v>
      </c>
      <c r="K25" s="89">
        <f t="shared" si="1"/>
        <v>3464.4269205949045</v>
      </c>
      <c r="L25" s="89"/>
      <c r="M25" s="6">
        <f>IF(J25="","",(K25/J25)/LOOKUP(RIGHT($D$2,3),定数!$A$6:$A$13,定数!$B$6:$B$13))</f>
        <v>2.3096179470632698</v>
      </c>
      <c r="N25" s="47">
        <v>2013</v>
      </c>
      <c r="O25" s="48">
        <v>43859</v>
      </c>
      <c r="P25" s="90">
        <v>90.539000000000001</v>
      </c>
      <c r="Q25" s="90"/>
      <c r="R25" s="91">
        <f>IF(P25="","",T25*M25*LOOKUP(RIGHT($D$2,3),定数!$A$6:$A$13,定数!$B$6:$B$13))</f>
        <v>2032.4637934158638</v>
      </c>
      <c r="S25" s="91"/>
      <c r="T25" s="92">
        <f t="shared" si="6"/>
        <v>8.8000000000008072</v>
      </c>
      <c r="U25" s="92"/>
      <c r="V25" t="str">
        <f t="shared" si="9"/>
        <v/>
      </c>
      <c r="W25">
        <f t="shared" si="3"/>
        <v>0</v>
      </c>
      <c r="X25" s="38">
        <f t="shared" si="7"/>
        <v>122388.92548887744</v>
      </c>
      <c r="Y25" s="39">
        <f t="shared" si="8"/>
        <v>5.6443245237427608E-2</v>
      </c>
      <c r="Z25">
        <f t="shared" si="4"/>
        <v>2032.4637934158638</v>
      </c>
      <c r="AA25" t="str">
        <f t="shared" si="5"/>
        <v/>
      </c>
    </row>
    <row r="26" spans="2:27" x14ac:dyDescent="0.15">
      <c r="B26" s="56">
        <v>18</v>
      </c>
      <c r="C26" s="89">
        <f t="shared" si="0"/>
        <v>117513.36114657935</v>
      </c>
      <c r="D26" s="89"/>
      <c r="E26" s="47">
        <v>2013</v>
      </c>
      <c r="F26" s="48">
        <v>43861</v>
      </c>
      <c r="G26" s="47" t="s">
        <v>4</v>
      </c>
      <c r="H26" s="90">
        <v>90.83</v>
      </c>
      <c r="I26" s="90"/>
      <c r="J26" s="47">
        <v>11</v>
      </c>
      <c r="K26" s="89">
        <f t="shared" si="1"/>
        <v>3525.4008343973805</v>
      </c>
      <c r="L26" s="89"/>
      <c r="M26" s="6">
        <f>IF(J26="","",(K26/J26)/LOOKUP(RIGHT($D$2,3),定数!$A$6:$A$13,定数!$B$6:$B$13))</f>
        <v>3.2049098494521644</v>
      </c>
      <c r="N26" s="47">
        <v>2013</v>
      </c>
      <c r="O26" s="48">
        <v>43861</v>
      </c>
      <c r="P26" s="90">
        <v>90.981999999999999</v>
      </c>
      <c r="Q26" s="90"/>
      <c r="R26" s="91">
        <f>IF(P26="","",T26*M26*LOOKUP(RIGHT($D$2,3),定数!$A$6:$A$13,定数!$B$6:$B$13))</f>
        <v>4871.4629711673224</v>
      </c>
      <c r="S26" s="91"/>
      <c r="T26" s="92">
        <f t="shared" si="6"/>
        <v>15.200000000000102</v>
      </c>
      <c r="U26" s="92"/>
      <c r="V26" t="str">
        <f t="shared" si="9"/>
        <v/>
      </c>
      <c r="W26">
        <f t="shared" si="3"/>
        <v>0</v>
      </c>
      <c r="X26" s="38">
        <f t="shared" si="7"/>
        <v>122388.92548887744</v>
      </c>
      <c r="Y26" s="39">
        <f t="shared" si="8"/>
        <v>3.9836646353604732E-2</v>
      </c>
      <c r="Z26">
        <f t="shared" si="4"/>
        <v>4871.4629711673224</v>
      </c>
      <c r="AA26" t="str">
        <f t="shared" si="5"/>
        <v/>
      </c>
    </row>
    <row r="27" spans="2:27" x14ac:dyDescent="0.15">
      <c r="B27" s="56">
        <v>19</v>
      </c>
      <c r="C27" s="89">
        <f t="shared" si="0"/>
        <v>122384.82411774667</v>
      </c>
      <c r="D27" s="89"/>
      <c r="E27" s="47">
        <v>2013</v>
      </c>
      <c r="F27" s="48">
        <v>43865</v>
      </c>
      <c r="G27" s="47" t="s">
        <v>4</v>
      </c>
      <c r="H27" s="90">
        <v>92.399000000000001</v>
      </c>
      <c r="I27" s="90"/>
      <c r="J27" s="47">
        <v>13</v>
      </c>
      <c r="K27" s="89">
        <f t="shared" si="1"/>
        <v>3671.5447235324</v>
      </c>
      <c r="L27" s="89"/>
      <c r="M27" s="6">
        <f>IF(J27="","",(K27/J27)/LOOKUP(RIGHT($D$2,3),定数!$A$6:$A$13,定数!$B$6:$B$13))</f>
        <v>2.8242651719479999</v>
      </c>
      <c r="N27" s="47">
        <v>2013</v>
      </c>
      <c r="O27" s="48">
        <v>43865</v>
      </c>
      <c r="P27" s="90">
        <v>92.26</v>
      </c>
      <c r="Q27" s="90"/>
      <c r="R27" s="91">
        <f>IF(P27="","",T27*M27*LOOKUP(RIGHT($D$2,3),定数!$A$6:$A$13,定数!$B$6:$B$13))</f>
        <v>-3925.7285890076014</v>
      </c>
      <c r="S27" s="91"/>
      <c r="T27" s="92">
        <f t="shared" si="6"/>
        <v>-13.899999999999579</v>
      </c>
      <c r="U27" s="92"/>
      <c r="V27" t="str">
        <f t="shared" si="9"/>
        <v/>
      </c>
      <c r="W27">
        <f t="shared" si="3"/>
        <v>1</v>
      </c>
      <c r="X27" s="38">
        <f t="shared" si="7"/>
        <v>122388.92548887744</v>
      </c>
      <c r="Y27" s="39">
        <f t="shared" si="8"/>
        <v>3.3510966081173876E-5</v>
      </c>
      <c r="Z27" t="str">
        <f t="shared" si="4"/>
        <v/>
      </c>
      <c r="AA27">
        <f t="shared" si="5"/>
        <v>-3925.7285890076014</v>
      </c>
    </row>
    <row r="28" spans="2:27" x14ac:dyDescent="0.15">
      <c r="B28" s="56">
        <v>20</v>
      </c>
      <c r="C28" s="89">
        <f t="shared" si="0"/>
        <v>118459.09552873907</v>
      </c>
      <c r="D28" s="89"/>
      <c r="E28" s="47">
        <v>2013</v>
      </c>
      <c r="F28" s="48">
        <v>43868</v>
      </c>
      <c r="G28" s="47" t="s">
        <v>4</v>
      </c>
      <c r="H28" s="90">
        <v>93.492999999999995</v>
      </c>
      <c r="I28" s="90"/>
      <c r="J28" s="47">
        <v>33</v>
      </c>
      <c r="K28" s="89">
        <f t="shared" si="1"/>
        <v>3553.7728658621718</v>
      </c>
      <c r="L28" s="89"/>
      <c r="M28" s="6">
        <f>IF(J28="","",(K28/J28)/LOOKUP(RIGHT($D$2,3),定数!$A$6:$A$13,定数!$B$6:$B$13))</f>
        <v>1.0769008684430823</v>
      </c>
      <c r="N28" s="47">
        <v>2013</v>
      </c>
      <c r="O28" s="48">
        <v>43869</v>
      </c>
      <c r="P28" s="90">
        <v>93.16</v>
      </c>
      <c r="Q28" s="90"/>
      <c r="R28" s="91">
        <f>IF(P28="","",T28*M28*LOOKUP(RIGHT($D$2,3),定数!$A$6:$A$13,定数!$B$6:$B$13))</f>
        <v>-3586.0798919154468</v>
      </c>
      <c r="S28" s="91"/>
      <c r="T28" s="92">
        <f t="shared" si="6"/>
        <v>-33.299999999999841</v>
      </c>
      <c r="U28" s="92"/>
      <c r="V28" t="str">
        <f t="shared" si="9"/>
        <v/>
      </c>
      <c r="W28">
        <f t="shared" si="3"/>
        <v>2</v>
      </c>
      <c r="X28" s="38">
        <f t="shared" si="7"/>
        <v>122388.92548887744</v>
      </c>
      <c r="Y28" s="39">
        <f t="shared" si="8"/>
        <v>3.2109359114322111E-2</v>
      </c>
      <c r="Z28" t="str">
        <f t="shared" si="4"/>
        <v/>
      </c>
      <c r="AA28">
        <f t="shared" si="5"/>
        <v>-3586.0798919154468</v>
      </c>
    </row>
    <row r="29" spans="2:27" x14ac:dyDescent="0.15">
      <c r="B29" s="56">
        <v>21</v>
      </c>
      <c r="C29" s="89">
        <f t="shared" si="0"/>
        <v>114873.01563682362</v>
      </c>
      <c r="D29" s="89"/>
      <c r="E29" s="47">
        <v>2013</v>
      </c>
      <c r="F29" s="48">
        <v>43894</v>
      </c>
      <c r="G29" s="47" t="s">
        <v>4</v>
      </c>
      <c r="H29" s="90">
        <v>93.305000000000007</v>
      </c>
      <c r="I29" s="90"/>
      <c r="J29" s="47">
        <v>16</v>
      </c>
      <c r="K29" s="89">
        <f t="shared" si="1"/>
        <v>3446.1904691047084</v>
      </c>
      <c r="L29" s="89"/>
      <c r="M29" s="6">
        <f>IF(J29="","",(K29/J29)/LOOKUP(RIGHT($D$2,3),定数!$A$6:$A$13,定数!$B$6:$B$13))</f>
        <v>2.1538690431904426</v>
      </c>
      <c r="N29" s="47">
        <v>2013</v>
      </c>
      <c r="O29" s="48">
        <v>43895</v>
      </c>
      <c r="P29" s="90">
        <v>93.418999999999997</v>
      </c>
      <c r="Q29" s="90"/>
      <c r="R29" s="91">
        <f>IF(P29="","",T29*M29*LOOKUP(RIGHT($D$2,3),定数!$A$6:$A$13,定数!$B$6:$B$13))</f>
        <v>2455.4107092368918</v>
      </c>
      <c r="S29" s="91"/>
      <c r="T29" s="92">
        <f t="shared" si="6"/>
        <v>11.399999999999011</v>
      </c>
      <c r="U29" s="92"/>
      <c r="V29" t="str">
        <f t="shared" si="9"/>
        <v/>
      </c>
      <c r="W29">
        <f t="shared" si="3"/>
        <v>0</v>
      </c>
      <c r="X29" s="38">
        <f t="shared" si="7"/>
        <v>122388.92548887744</v>
      </c>
      <c r="Y29" s="39">
        <f t="shared" si="8"/>
        <v>6.1410048515679327E-2</v>
      </c>
      <c r="Z29">
        <f t="shared" si="4"/>
        <v>2455.4107092368918</v>
      </c>
      <c r="AA29" t="str">
        <f t="shared" si="5"/>
        <v/>
      </c>
    </row>
    <row r="30" spans="2:27" x14ac:dyDescent="0.15">
      <c r="B30" s="56">
        <v>22</v>
      </c>
      <c r="C30" s="89">
        <f t="shared" si="0"/>
        <v>117328.42634606051</v>
      </c>
      <c r="D30" s="89"/>
      <c r="E30" s="47">
        <v>2013</v>
      </c>
      <c r="F30" s="48">
        <v>43895</v>
      </c>
      <c r="G30" s="47" t="s">
        <v>4</v>
      </c>
      <c r="H30" s="90">
        <v>93.034999999999997</v>
      </c>
      <c r="I30" s="90"/>
      <c r="J30" s="47">
        <v>15</v>
      </c>
      <c r="K30" s="89">
        <f t="shared" si="1"/>
        <v>3519.8527903818153</v>
      </c>
      <c r="L30" s="89"/>
      <c r="M30" s="6">
        <f>IF(J30="","",(K30/J30)/LOOKUP(RIGHT($D$2,3),定数!$A$6:$A$13,定数!$B$6:$B$13))</f>
        <v>2.3465685269212102</v>
      </c>
      <c r="N30" s="47">
        <v>2013</v>
      </c>
      <c r="O30" s="48">
        <v>43895</v>
      </c>
      <c r="P30" s="90">
        <v>93.135000000000005</v>
      </c>
      <c r="Q30" s="90"/>
      <c r="R30" s="91">
        <f>IF(P30="","",T30*M30*LOOKUP(RIGHT($D$2,3),定数!$A$6:$A$13,定数!$B$6:$B$13))</f>
        <v>2346.56852692141</v>
      </c>
      <c r="S30" s="91"/>
      <c r="T30" s="92">
        <f t="shared" si="6"/>
        <v>10.000000000000853</v>
      </c>
      <c r="U30" s="92"/>
      <c r="V30" t="str">
        <f t="shared" si="9"/>
        <v/>
      </c>
      <c r="W30">
        <f t="shared" si="3"/>
        <v>0</v>
      </c>
      <c r="X30" s="38">
        <f t="shared" si="7"/>
        <v>122388.92548887744</v>
      </c>
      <c r="Y30" s="39">
        <f t="shared" si="8"/>
        <v>4.1347688302703633E-2</v>
      </c>
      <c r="Z30">
        <f t="shared" si="4"/>
        <v>2346.56852692141</v>
      </c>
      <c r="AA30" t="str">
        <f t="shared" si="5"/>
        <v/>
      </c>
    </row>
    <row r="31" spans="2:27" x14ac:dyDescent="0.15">
      <c r="B31" s="56">
        <v>23</v>
      </c>
      <c r="C31" s="89">
        <f t="shared" si="0"/>
        <v>119674.99487298193</v>
      </c>
      <c r="D31" s="89"/>
      <c r="E31" s="47">
        <v>2013</v>
      </c>
      <c r="F31" s="48">
        <v>43896</v>
      </c>
      <c r="G31" s="47" t="s">
        <v>4</v>
      </c>
      <c r="H31" s="90">
        <v>93.117000000000004</v>
      </c>
      <c r="I31" s="90"/>
      <c r="J31" s="47">
        <v>14</v>
      </c>
      <c r="K31" s="89">
        <f t="shared" si="1"/>
        <v>3590.2498461894579</v>
      </c>
      <c r="L31" s="89"/>
      <c r="M31" s="6">
        <f>IF(J31="","",(K31/J31)/LOOKUP(RIGHT($D$2,3),定数!$A$6:$A$13,定数!$B$6:$B$13))</f>
        <v>2.5644641758496132</v>
      </c>
      <c r="N31" s="47">
        <v>2013</v>
      </c>
      <c r="O31" s="48">
        <v>43896</v>
      </c>
      <c r="P31" s="90">
        <v>93.5</v>
      </c>
      <c r="Q31" s="90"/>
      <c r="R31" s="91">
        <f>IF(P31="","",T31*M31*LOOKUP(RIGHT($D$2,3),定数!$A$6:$A$13,定数!$B$6:$B$13))</f>
        <v>9821.8977935039056</v>
      </c>
      <c r="S31" s="91"/>
      <c r="T31" s="92">
        <f t="shared" si="6"/>
        <v>38.299999999999557</v>
      </c>
      <c r="U31" s="92"/>
      <c r="V31" t="str">
        <f t="shared" si="9"/>
        <v/>
      </c>
      <c r="W31">
        <f t="shared" si="3"/>
        <v>0</v>
      </c>
      <c r="X31" s="38">
        <f t="shared" si="7"/>
        <v>122388.92548887744</v>
      </c>
      <c r="Y31" s="39">
        <f t="shared" si="8"/>
        <v>2.2174642068756079E-2</v>
      </c>
      <c r="Z31">
        <f t="shared" si="4"/>
        <v>9821.8977935039056</v>
      </c>
      <c r="AA31" t="str">
        <f t="shared" si="5"/>
        <v/>
      </c>
    </row>
    <row r="32" spans="2:27" x14ac:dyDescent="0.15">
      <c r="B32" s="56">
        <v>24</v>
      </c>
      <c r="C32" s="89">
        <f t="shared" si="0"/>
        <v>129496.89266648583</v>
      </c>
      <c r="D32" s="89"/>
      <c r="E32" s="47">
        <v>2013</v>
      </c>
      <c r="F32" s="48">
        <v>43903</v>
      </c>
      <c r="G32" s="47" t="s">
        <v>4</v>
      </c>
      <c r="H32" s="90">
        <v>95.716999999999999</v>
      </c>
      <c r="I32" s="90"/>
      <c r="J32" s="47">
        <v>29</v>
      </c>
      <c r="K32" s="89">
        <f t="shared" si="1"/>
        <v>3884.9067799945747</v>
      </c>
      <c r="L32" s="89"/>
      <c r="M32" s="6">
        <f>IF(J32="","",(K32/J32)/LOOKUP(RIGHT($D$2,3),定数!$A$6:$A$13,定数!$B$6:$B$13))</f>
        <v>1.3396230275843362</v>
      </c>
      <c r="N32" s="47">
        <v>2013</v>
      </c>
      <c r="O32" s="48">
        <v>43903</v>
      </c>
      <c r="P32" s="90">
        <v>96</v>
      </c>
      <c r="Q32" s="90"/>
      <c r="R32" s="91">
        <f>IF(P32="","",T32*M32*LOOKUP(RIGHT($D$2,3),定数!$A$6:$A$13,定数!$B$6:$B$13))</f>
        <v>3791.1331680636886</v>
      </c>
      <c r="S32" s="91"/>
      <c r="T32" s="92">
        <f t="shared" si="6"/>
        <v>28.300000000000125</v>
      </c>
      <c r="U32" s="92"/>
      <c r="V32" t="str">
        <f t="shared" si="9"/>
        <v/>
      </c>
      <c r="W32">
        <f t="shared" si="3"/>
        <v>0</v>
      </c>
      <c r="X32" s="38">
        <f t="shared" si="7"/>
        <v>129496.89266648583</v>
      </c>
      <c r="Y32" s="39">
        <f t="shared" si="8"/>
        <v>0</v>
      </c>
      <c r="Z32">
        <f t="shared" si="4"/>
        <v>3791.1331680636886</v>
      </c>
      <c r="AA32" t="str">
        <f t="shared" si="5"/>
        <v/>
      </c>
    </row>
    <row r="33" spans="2:27" x14ac:dyDescent="0.15">
      <c r="B33" s="56">
        <v>25</v>
      </c>
      <c r="C33" s="89">
        <f t="shared" si="0"/>
        <v>133288.02583454951</v>
      </c>
      <c r="D33" s="89"/>
      <c r="E33" s="47"/>
      <c r="F33" s="48"/>
      <c r="G33" s="47"/>
      <c r="H33" s="90"/>
      <c r="I33" s="90"/>
      <c r="J33" s="47"/>
      <c r="K33" s="89" t="str">
        <f t="shared" si="1"/>
        <v/>
      </c>
      <c r="L33" s="89"/>
      <c r="M33" s="6" t="str">
        <f>IF(J33="","",(K33/J33)/LOOKUP(RIGHT($D$2,3),定数!$A$6:$A$13,定数!$B$6:$B$13))</f>
        <v/>
      </c>
      <c r="N33" s="47"/>
      <c r="O33" s="48"/>
      <c r="P33" s="90"/>
      <c r="Q33" s="90"/>
      <c r="R33" s="91" t="str">
        <f>IF(P33="","",T33*M33*LOOKUP(RIGHT($D$2,3),定数!$A$6:$A$13,定数!$B$6:$B$13))</f>
        <v/>
      </c>
      <c r="S33" s="91"/>
      <c r="T33" s="92" t="str">
        <f t="shared" si="6"/>
        <v/>
      </c>
      <c r="U33" s="92"/>
      <c r="V33" t="str">
        <f t="shared" si="9"/>
        <v/>
      </c>
      <c r="W33" t="str">
        <f t="shared" si="3"/>
        <v/>
      </c>
      <c r="X33" s="38">
        <f t="shared" si="7"/>
        <v>133288.02583454951</v>
      </c>
      <c r="Y33" s="39">
        <f t="shared" si="8"/>
        <v>0</v>
      </c>
      <c r="Z33" t="str">
        <f t="shared" si="4"/>
        <v/>
      </c>
      <c r="AA33" t="str">
        <f t="shared" si="5"/>
        <v/>
      </c>
    </row>
    <row r="34" spans="2:27" x14ac:dyDescent="0.15">
      <c r="B34" s="56">
        <v>26</v>
      </c>
      <c r="C34" s="89" t="str">
        <f t="shared" si="0"/>
        <v/>
      </c>
      <c r="D34" s="89"/>
      <c r="E34" s="47"/>
      <c r="F34" s="48"/>
      <c r="G34" s="47"/>
      <c r="H34" s="90"/>
      <c r="I34" s="90"/>
      <c r="J34" s="47"/>
      <c r="K34" s="89" t="str">
        <f t="shared" si="1"/>
        <v/>
      </c>
      <c r="L34" s="89"/>
      <c r="M34" s="6" t="str">
        <f>IF(J34="","",(K34/J34)/LOOKUP(RIGHT($D$2,3),定数!$A$6:$A$13,定数!$B$6:$B$13))</f>
        <v/>
      </c>
      <c r="N34" s="47"/>
      <c r="O34" s="48"/>
      <c r="P34" s="90"/>
      <c r="Q34" s="90"/>
      <c r="R34" s="91" t="str">
        <f>IF(P34="","",T34*M34*LOOKUP(RIGHT($D$2,3),定数!$A$6:$A$13,定数!$B$6:$B$13))</f>
        <v/>
      </c>
      <c r="S34" s="91"/>
      <c r="T34" s="92" t="str">
        <f t="shared" si="6"/>
        <v/>
      </c>
      <c r="U34" s="92"/>
      <c r="V34" t="str">
        <f t="shared" si="9"/>
        <v/>
      </c>
      <c r="W34" t="str">
        <f t="shared" si="3"/>
        <v/>
      </c>
      <c r="X34" s="38" t="str">
        <f t="shared" si="7"/>
        <v/>
      </c>
      <c r="Y34" s="39" t="str">
        <f t="shared" si="8"/>
        <v/>
      </c>
      <c r="Z34" t="str">
        <f t="shared" si="4"/>
        <v/>
      </c>
      <c r="AA34" t="str">
        <f t="shared" si="5"/>
        <v/>
      </c>
    </row>
    <row r="35" spans="2:27" x14ac:dyDescent="0.15">
      <c r="B35" s="56">
        <v>27</v>
      </c>
      <c r="C35" s="89" t="str">
        <f t="shared" si="0"/>
        <v/>
      </c>
      <c r="D35" s="89"/>
      <c r="E35" s="47"/>
      <c r="F35" s="48"/>
      <c r="G35" s="47"/>
      <c r="H35" s="90"/>
      <c r="I35" s="90"/>
      <c r="J35" s="47"/>
      <c r="K35" s="89" t="str">
        <f t="shared" si="1"/>
        <v/>
      </c>
      <c r="L35" s="89"/>
      <c r="M35" s="6" t="str">
        <f>IF(J35="","",(K35/J35)/LOOKUP(RIGHT($D$2,3),定数!$A$6:$A$13,定数!$B$6:$B$13))</f>
        <v/>
      </c>
      <c r="N35" s="47"/>
      <c r="O35" s="48"/>
      <c r="P35" s="90"/>
      <c r="Q35" s="90"/>
      <c r="R35" s="91" t="str">
        <f>IF(P35="","",T35*M35*LOOKUP(RIGHT($D$2,3),定数!$A$6:$A$13,定数!$B$6:$B$13))</f>
        <v/>
      </c>
      <c r="S35" s="91"/>
      <c r="T35" s="92" t="str">
        <f t="shared" si="6"/>
        <v/>
      </c>
      <c r="U35" s="92"/>
      <c r="V35" t="str">
        <f t="shared" si="9"/>
        <v/>
      </c>
      <c r="W35" t="str">
        <f t="shared" si="3"/>
        <v/>
      </c>
      <c r="X35" s="38" t="str">
        <f t="shared" si="7"/>
        <v/>
      </c>
      <c r="Y35" s="39" t="str">
        <f t="shared" si="8"/>
        <v/>
      </c>
      <c r="Z35" t="str">
        <f t="shared" si="4"/>
        <v/>
      </c>
      <c r="AA35" t="str">
        <f t="shared" si="5"/>
        <v/>
      </c>
    </row>
    <row r="36" spans="2:27" x14ac:dyDescent="0.15">
      <c r="B36" s="56">
        <v>28</v>
      </c>
      <c r="C36" s="89" t="str">
        <f t="shared" si="0"/>
        <v/>
      </c>
      <c r="D36" s="89"/>
      <c r="E36" s="47"/>
      <c r="F36" s="48"/>
      <c r="G36" s="47"/>
      <c r="H36" s="90"/>
      <c r="I36" s="90"/>
      <c r="J36" s="47"/>
      <c r="K36" s="89" t="str">
        <f t="shared" si="1"/>
        <v/>
      </c>
      <c r="L36" s="89"/>
      <c r="M36" s="6" t="str">
        <f>IF(J36="","",(K36/J36)/LOOKUP(RIGHT($D$2,3),定数!$A$6:$A$13,定数!$B$6:$B$13))</f>
        <v/>
      </c>
      <c r="N36" s="47"/>
      <c r="O36" s="48"/>
      <c r="P36" s="90"/>
      <c r="Q36" s="90"/>
      <c r="R36" s="91" t="str">
        <f>IF(P36="","",T36*M36*LOOKUP(RIGHT($D$2,3),定数!$A$6:$A$13,定数!$B$6:$B$13))</f>
        <v/>
      </c>
      <c r="S36" s="91"/>
      <c r="T36" s="92" t="str">
        <f t="shared" si="6"/>
        <v/>
      </c>
      <c r="U36" s="92"/>
      <c r="V36" t="str">
        <f t="shared" si="9"/>
        <v/>
      </c>
      <c r="W36" t="str">
        <f t="shared" si="3"/>
        <v/>
      </c>
      <c r="X36" s="38" t="str">
        <f t="shared" si="7"/>
        <v/>
      </c>
      <c r="Y36" s="39" t="str">
        <f t="shared" si="8"/>
        <v/>
      </c>
      <c r="Z36" t="str">
        <f t="shared" si="4"/>
        <v/>
      </c>
      <c r="AA36" t="str">
        <f t="shared" si="5"/>
        <v/>
      </c>
    </row>
    <row r="37" spans="2:27" x14ac:dyDescent="0.15">
      <c r="B37" s="56">
        <v>29</v>
      </c>
      <c r="C37" s="89" t="str">
        <f t="shared" si="0"/>
        <v/>
      </c>
      <c r="D37" s="89"/>
      <c r="E37" s="47"/>
      <c r="F37" s="48"/>
      <c r="G37" s="47"/>
      <c r="H37" s="90"/>
      <c r="I37" s="90"/>
      <c r="J37" s="47"/>
      <c r="K37" s="89" t="str">
        <f t="shared" si="1"/>
        <v/>
      </c>
      <c r="L37" s="89"/>
      <c r="M37" s="6" t="str">
        <f>IF(J37="","",(K37/J37)/LOOKUP(RIGHT($D$2,3),定数!$A$6:$A$13,定数!$B$6:$B$13))</f>
        <v/>
      </c>
      <c r="N37" s="47"/>
      <c r="O37" s="48"/>
      <c r="P37" s="90"/>
      <c r="Q37" s="90"/>
      <c r="R37" s="91" t="str">
        <f>IF(P37="","",T37*M37*LOOKUP(RIGHT($D$2,3),定数!$A$6:$A$13,定数!$B$6:$B$13))</f>
        <v/>
      </c>
      <c r="S37" s="91"/>
      <c r="T37" s="92" t="str">
        <f t="shared" si="6"/>
        <v/>
      </c>
      <c r="U37" s="92"/>
      <c r="V37" t="str">
        <f t="shared" si="9"/>
        <v/>
      </c>
      <c r="W37" t="str">
        <f t="shared" si="3"/>
        <v/>
      </c>
      <c r="X37" s="38" t="str">
        <f t="shared" si="7"/>
        <v/>
      </c>
      <c r="Y37" s="39" t="str">
        <f t="shared" si="8"/>
        <v/>
      </c>
      <c r="Z37" t="str">
        <f t="shared" si="4"/>
        <v/>
      </c>
      <c r="AA37" t="str">
        <f t="shared" si="5"/>
        <v/>
      </c>
    </row>
    <row r="38" spans="2:27" x14ac:dyDescent="0.15">
      <c r="B38" s="56">
        <v>30</v>
      </c>
      <c r="C38" s="89" t="str">
        <f t="shared" si="0"/>
        <v/>
      </c>
      <c r="D38" s="89"/>
      <c r="E38" s="47"/>
      <c r="F38" s="48"/>
      <c r="G38" s="47"/>
      <c r="H38" s="90"/>
      <c r="I38" s="90"/>
      <c r="J38" s="47"/>
      <c r="K38" s="89" t="str">
        <f t="shared" si="1"/>
        <v/>
      </c>
      <c r="L38" s="89"/>
      <c r="M38" s="6" t="str">
        <f>IF(J38="","",(K38/J38)/LOOKUP(RIGHT($D$2,3),定数!$A$6:$A$13,定数!$B$6:$B$13))</f>
        <v/>
      </c>
      <c r="N38" s="47"/>
      <c r="O38" s="48"/>
      <c r="P38" s="90"/>
      <c r="Q38" s="90"/>
      <c r="R38" s="91" t="str">
        <f>IF(P38="","",T38*M38*LOOKUP(RIGHT($D$2,3),定数!$A$6:$A$13,定数!$B$6:$B$13))</f>
        <v/>
      </c>
      <c r="S38" s="91"/>
      <c r="T38" s="92" t="str">
        <f t="shared" si="6"/>
        <v/>
      </c>
      <c r="U38" s="92"/>
      <c r="V38" t="str">
        <f t="shared" si="9"/>
        <v/>
      </c>
      <c r="W38" t="str">
        <f t="shared" si="3"/>
        <v/>
      </c>
      <c r="X38" s="38" t="str">
        <f t="shared" si="7"/>
        <v/>
      </c>
      <c r="Y38" s="39" t="str">
        <f t="shared" si="8"/>
        <v/>
      </c>
      <c r="Z38" t="str">
        <f t="shared" si="4"/>
        <v/>
      </c>
      <c r="AA38" t="str">
        <f t="shared" si="5"/>
        <v/>
      </c>
    </row>
    <row r="39" spans="2:27" x14ac:dyDescent="0.15">
      <c r="B39" s="56">
        <v>31</v>
      </c>
      <c r="C39" s="89" t="str">
        <f t="shared" si="0"/>
        <v/>
      </c>
      <c r="D39" s="89"/>
      <c r="E39" s="47"/>
      <c r="F39" s="48"/>
      <c r="G39" s="47"/>
      <c r="H39" s="90"/>
      <c r="I39" s="90"/>
      <c r="J39" s="47"/>
      <c r="K39" s="89" t="str">
        <f t="shared" si="1"/>
        <v/>
      </c>
      <c r="L39" s="89"/>
      <c r="M39" s="6" t="str">
        <f>IF(J39="","",(K39/J39)/LOOKUP(RIGHT($D$2,3),定数!$A$6:$A$13,定数!$B$6:$B$13))</f>
        <v/>
      </c>
      <c r="N39" s="47"/>
      <c r="O39" s="48"/>
      <c r="P39" s="90"/>
      <c r="Q39" s="90"/>
      <c r="R39" s="91" t="str">
        <f>IF(P39="","",T39*M39*LOOKUP(RIGHT($D$2,3),定数!$A$6:$A$13,定数!$B$6:$B$13))</f>
        <v/>
      </c>
      <c r="S39" s="91"/>
      <c r="T39" s="92" t="str">
        <f t="shared" si="6"/>
        <v/>
      </c>
      <c r="U39" s="92"/>
      <c r="V39" t="str">
        <f t="shared" si="9"/>
        <v/>
      </c>
      <c r="W39" t="str">
        <f t="shared" si="3"/>
        <v/>
      </c>
      <c r="X39" s="38" t="str">
        <f t="shared" si="7"/>
        <v/>
      </c>
      <c r="Y39" s="39" t="str">
        <f t="shared" si="8"/>
        <v/>
      </c>
      <c r="Z39" t="str">
        <f t="shared" si="4"/>
        <v/>
      </c>
      <c r="AA39" t="str">
        <f t="shared" si="5"/>
        <v/>
      </c>
    </row>
    <row r="40" spans="2:27" x14ac:dyDescent="0.15">
      <c r="B40" s="56">
        <v>32</v>
      </c>
      <c r="C40" s="89" t="str">
        <f t="shared" si="0"/>
        <v/>
      </c>
      <c r="D40" s="89"/>
      <c r="E40" s="47"/>
      <c r="F40" s="48"/>
      <c r="G40" s="47"/>
      <c r="H40" s="90"/>
      <c r="I40" s="90"/>
      <c r="J40" s="47"/>
      <c r="K40" s="89" t="str">
        <f t="shared" si="1"/>
        <v/>
      </c>
      <c r="L40" s="89"/>
      <c r="M40" s="6" t="str">
        <f>IF(J40="","",(K40/J40)/LOOKUP(RIGHT($D$2,3),定数!$A$6:$A$13,定数!$B$6:$B$13))</f>
        <v/>
      </c>
      <c r="N40" s="47"/>
      <c r="O40" s="48"/>
      <c r="P40" s="90"/>
      <c r="Q40" s="90"/>
      <c r="R40" s="91" t="str">
        <f>IF(P40="","",T40*M40*LOOKUP(RIGHT($D$2,3),定数!$A$6:$A$13,定数!$B$6:$B$13))</f>
        <v/>
      </c>
      <c r="S40" s="91"/>
      <c r="T40" s="92" t="str">
        <f t="shared" si="6"/>
        <v/>
      </c>
      <c r="U40" s="92"/>
      <c r="V40" t="str">
        <f t="shared" si="9"/>
        <v/>
      </c>
      <c r="W40" t="str">
        <f t="shared" si="3"/>
        <v/>
      </c>
      <c r="X40" s="38" t="str">
        <f t="shared" si="7"/>
        <v/>
      </c>
      <c r="Y40" s="39" t="str">
        <f t="shared" si="8"/>
        <v/>
      </c>
      <c r="Z40" t="str">
        <f t="shared" si="4"/>
        <v/>
      </c>
      <c r="AA40" t="str">
        <f t="shared" si="5"/>
        <v/>
      </c>
    </row>
    <row r="41" spans="2:27" x14ac:dyDescent="0.15">
      <c r="B41" s="56">
        <v>33</v>
      </c>
      <c r="C41" s="89" t="str">
        <f t="shared" si="0"/>
        <v/>
      </c>
      <c r="D41" s="89"/>
      <c r="E41" s="47"/>
      <c r="F41" s="48"/>
      <c r="G41" s="47"/>
      <c r="H41" s="90"/>
      <c r="I41" s="90"/>
      <c r="J41" s="47"/>
      <c r="K41" s="89" t="str">
        <f t="shared" si="1"/>
        <v/>
      </c>
      <c r="L41" s="89"/>
      <c r="M41" s="6" t="str">
        <f>IF(J41="","",(K41/J41)/LOOKUP(RIGHT($D$2,3),定数!$A$6:$A$13,定数!$B$6:$B$13))</f>
        <v/>
      </c>
      <c r="N41" s="47"/>
      <c r="O41" s="48"/>
      <c r="P41" s="90"/>
      <c r="Q41" s="90"/>
      <c r="R41" s="91" t="str">
        <f>IF(P41="","",T41*M41*LOOKUP(RIGHT($D$2,3),定数!$A$6:$A$13,定数!$B$6:$B$13))</f>
        <v/>
      </c>
      <c r="S41" s="91"/>
      <c r="T41" s="92" t="str">
        <f t="shared" si="6"/>
        <v/>
      </c>
      <c r="U41" s="92"/>
      <c r="V41" t="str">
        <f t="shared" si="9"/>
        <v/>
      </c>
      <c r="W41" t="str">
        <f t="shared" si="3"/>
        <v/>
      </c>
      <c r="X41" s="38" t="str">
        <f t="shared" si="7"/>
        <v/>
      </c>
      <c r="Y41" s="39" t="str">
        <f t="shared" si="8"/>
        <v/>
      </c>
      <c r="Z41" t="str">
        <f t="shared" si="4"/>
        <v/>
      </c>
      <c r="AA41" t="str">
        <f t="shared" si="5"/>
        <v/>
      </c>
    </row>
    <row r="42" spans="2:27" x14ac:dyDescent="0.15">
      <c r="B42" s="56">
        <v>34</v>
      </c>
      <c r="C42" s="89" t="str">
        <f t="shared" si="0"/>
        <v/>
      </c>
      <c r="D42" s="89"/>
      <c r="E42" s="47"/>
      <c r="F42" s="48"/>
      <c r="G42" s="47"/>
      <c r="H42" s="90"/>
      <c r="I42" s="90"/>
      <c r="J42" s="47"/>
      <c r="K42" s="89" t="str">
        <f t="shared" si="1"/>
        <v/>
      </c>
      <c r="L42" s="89"/>
      <c r="M42" s="6" t="str">
        <f>IF(J42="","",(K42/J42)/LOOKUP(RIGHT($D$2,3),定数!$A$6:$A$13,定数!$B$6:$B$13))</f>
        <v/>
      </c>
      <c r="N42" s="47"/>
      <c r="O42" s="48"/>
      <c r="P42" s="90"/>
      <c r="Q42" s="90"/>
      <c r="R42" s="91" t="str">
        <f>IF(P42="","",T42*M42*LOOKUP(RIGHT($D$2,3),定数!$A$6:$A$13,定数!$B$6:$B$13))</f>
        <v/>
      </c>
      <c r="S42" s="91"/>
      <c r="T42" s="92" t="str">
        <f t="shared" si="6"/>
        <v/>
      </c>
      <c r="U42" s="92"/>
      <c r="V42" t="str">
        <f t="shared" si="9"/>
        <v/>
      </c>
      <c r="W42" t="str">
        <f t="shared" si="3"/>
        <v/>
      </c>
      <c r="X42" s="38" t="str">
        <f t="shared" si="7"/>
        <v/>
      </c>
      <c r="Y42" s="39" t="str">
        <f t="shared" si="8"/>
        <v/>
      </c>
      <c r="Z42" t="str">
        <f t="shared" si="4"/>
        <v/>
      </c>
      <c r="AA42" t="str">
        <f t="shared" si="5"/>
        <v/>
      </c>
    </row>
    <row r="43" spans="2:27" x14ac:dyDescent="0.15">
      <c r="B43" s="56">
        <v>35</v>
      </c>
      <c r="C43" s="89" t="str">
        <f t="shared" si="0"/>
        <v/>
      </c>
      <c r="D43" s="89"/>
      <c r="E43" s="47"/>
      <c r="F43" s="48"/>
      <c r="G43" s="47"/>
      <c r="H43" s="90"/>
      <c r="I43" s="90"/>
      <c r="J43" s="47"/>
      <c r="K43" s="89" t="str">
        <f t="shared" si="1"/>
        <v/>
      </c>
      <c r="L43" s="89"/>
      <c r="M43" s="6" t="str">
        <f>IF(J43="","",(K43/J43)/LOOKUP(RIGHT($D$2,3),定数!$A$6:$A$13,定数!$B$6:$B$13))</f>
        <v/>
      </c>
      <c r="N43" s="47"/>
      <c r="O43" s="48"/>
      <c r="P43" s="90"/>
      <c r="Q43" s="90"/>
      <c r="R43" s="91" t="str">
        <f>IF(P43="","",T43*M43*LOOKUP(RIGHT($D$2,3),定数!$A$6:$A$13,定数!$B$6:$B$13))</f>
        <v/>
      </c>
      <c r="S43" s="91"/>
      <c r="T43" s="92" t="str">
        <f t="shared" si="6"/>
        <v/>
      </c>
      <c r="U43" s="92"/>
      <c r="V43" t="str">
        <f t="shared" si="9"/>
        <v/>
      </c>
      <c r="W43" t="str">
        <f t="shared" si="3"/>
        <v/>
      </c>
      <c r="X43" s="38" t="str">
        <f t="shared" si="7"/>
        <v/>
      </c>
      <c r="Y43" s="39" t="str">
        <f t="shared" si="8"/>
        <v/>
      </c>
      <c r="Z43" t="str">
        <f t="shared" si="4"/>
        <v/>
      </c>
      <c r="AA43" t="str">
        <f t="shared" si="5"/>
        <v/>
      </c>
    </row>
    <row r="44" spans="2:27" x14ac:dyDescent="0.15">
      <c r="B44" s="56">
        <v>36</v>
      </c>
      <c r="C44" s="89" t="str">
        <f t="shared" si="0"/>
        <v/>
      </c>
      <c r="D44" s="89"/>
      <c r="E44" s="47"/>
      <c r="F44" s="48"/>
      <c r="G44" s="47"/>
      <c r="H44" s="90"/>
      <c r="I44" s="90"/>
      <c r="J44" s="47"/>
      <c r="K44" s="89" t="str">
        <f t="shared" si="1"/>
        <v/>
      </c>
      <c r="L44" s="89"/>
      <c r="M44" s="6" t="str">
        <f>IF(J44="","",(K44/J44)/LOOKUP(RIGHT($D$2,3),定数!$A$6:$A$13,定数!$B$6:$B$13))</f>
        <v/>
      </c>
      <c r="N44" s="47"/>
      <c r="O44" s="48"/>
      <c r="P44" s="90"/>
      <c r="Q44" s="90"/>
      <c r="R44" s="91" t="str">
        <f>IF(P44="","",T44*M44*LOOKUP(RIGHT($D$2,3),定数!$A$6:$A$13,定数!$B$6:$B$13))</f>
        <v/>
      </c>
      <c r="S44" s="91"/>
      <c r="T44" s="92" t="str">
        <f t="shared" si="6"/>
        <v/>
      </c>
      <c r="U44" s="92"/>
      <c r="V44" t="str">
        <f t="shared" si="9"/>
        <v/>
      </c>
      <c r="W44" t="str">
        <f t="shared" si="3"/>
        <v/>
      </c>
      <c r="X44" s="38" t="str">
        <f t="shared" si="7"/>
        <v/>
      </c>
      <c r="Y44" s="39" t="str">
        <f t="shared" si="8"/>
        <v/>
      </c>
      <c r="Z44" t="str">
        <f t="shared" si="4"/>
        <v/>
      </c>
      <c r="AA44" t="str">
        <f t="shared" si="5"/>
        <v/>
      </c>
    </row>
    <row r="45" spans="2:27" x14ac:dyDescent="0.15">
      <c r="B45" s="56">
        <v>37</v>
      </c>
      <c r="C45" s="89" t="str">
        <f t="shared" si="0"/>
        <v/>
      </c>
      <c r="D45" s="89"/>
      <c r="E45" s="47"/>
      <c r="F45" s="48"/>
      <c r="G45" s="47"/>
      <c r="H45" s="90"/>
      <c r="I45" s="90"/>
      <c r="J45" s="47"/>
      <c r="K45" s="89" t="str">
        <f t="shared" si="1"/>
        <v/>
      </c>
      <c r="L45" s="89"/>
      <c r="M45" s="6" t="str">
        <f>IF(J45="","",(K45/J45)/LOOKUP(RIGHT($D$2,3),定数!$A$6:$A$13,定数!$B$6:$B$13))</f>
        <v/>
      </c>
      <c r="N45" s="47"/>
      <c r="O45" s="48"/>
      <c r="P45" s="90"/>
      <c r="Q45" s="90"/>
      <c r="R45" s="91" t="str">
        <f>IF(P45="","",T45*M45*LOOKUP(RIGHT($D$2,3),定数!$A$6:$A$13,定数!$B$6:$B$13))</f>
        <v/>
      </c>
      <c r="S45" s="91"/>
      <c r="T45" s="92" t="str">
        <f t="shared" si="6"/>
        <v/>
      </c>
      <c r="U45" s="92"/>
      <c r="V45" t="str">
        <f t="shared" si="9"/>
        <v/>
      </c>
      <c r="W45" t="str">
        <f t="shared" si="3"/>
        <v/>
      </c>
      <c r="X45" s="38" t="str">
        <f t="shared" si="7"/>
        <v/>
      </c>
      <c r="Y45" s="39" t="str">
        <f t="shared" si="8"/>
        <v/>
      </c>
      <c r="Z45" t="str">
        <f t="shared" si="4"/>
        <v/>
      </c>
      <c r="AA45" t="str">
        <f t="shared" si="5"/>
        <v/>
      </c>
    </row>
    <row r="46" spans="2:27" x14ac:dyDescent="0.15">
      <c r="B46" s="56">
        <v>38</v>
      </c>
      <c r="C46" s="89" t="str">
        <f t="shared" si="0"/>
        <v/>
      </c>
      <c r="D46" s="89"/>
      <c r="E46" s="47"/>
      <c r="F46" s="48"/>
      <c r="G46" s="47"/>
      <c r="H46" s="90"/>
      <c r="I46" s="90"/>
      <c r="J46" s="47"/>
      <c r="K46" s="89" t="str">
        <f t="shared" si="1"/>
        <v/>
      </c>
      <c r="L46" s="89"/>
      <c r="M46" s="6" t="str">
        <f>IF(J46="","",(K46/J46)/LOOKUP(RIGHT($D$2,3),定数!$A$6:$A$13,定数!$B$6:$B$13))</f>
        <v/>
      </c>
      <c r="N46" s="47"/>
      <c r="O46" s="48"/>
      <c r="P46" s="90"/>
      <c r="Q46" s="90"/>
      <c r="R46" s="91" t="str">
        <f>IF(P46="","",T46*M46*LOOKUP(RIGHT($D$2,3),定数!$A$6:$A$13,定数!$B$6:$B$13))</f>
        <v/>
      </c>
      <c r="S46" s="91"/>
      <c r="T46" s="92" t="str">
        <f t="shared" si="6"/>
        <v/>
      </c>
      <c r="U46" s="92"/>
      <c r="V46" t="str">
        <f t="shared" si="9"/>
        <v/>
      </c>
      <c r="W46" t="str">
        <f t="shared" si="3"/>
        <v/>
      </c>
      <c r="X46" s="38" t="str">
        <f t="shared" si="7"/>
        <v/>
      </c>
      <c r="Y46" s="39" t="str">
        <f t="shared" si="8"/>
        <v/>
      </c>
      <c r="Z46" t="str">
        <f t="shared" si="4"/>
        <v/>
      </c>
      <c r="AA46" t="str">
        <f t="shared" si="5"/>
        <v/>
      </c>
    </row>
    <row r="47" spans="2:27" x14ac:dyDescent="0.15">
      <c r="B47" s="56">
        <v>39</v>
      </c>
      <c r="C47" s="89" t="str">
        <f t="shared" si="0"/>
        <v/>
      </c>
      <c r="D47" s="89"/>
      <c r="E47" s="47"/>
      <c r="F47" s="48"/>
      <c r="G47" s="47"/>
      <c r="H47" s="90"/>
      <c r="I47" s="90"/>
      <c r="J47" s="47"/>
      <c r="K47" s="89" t="str">
        <f t="shared" si="1"/>
        <v/>
      </c>
      <c r="L47" s="89"/>
      <c r="M47" s="6" t="str">
        <f>IF(J47="","",(K47/J47)/LOOKUP(RIGHT($D$2,3),定数!$A$6:$A$13,定数!$B$6:$B$13))</f>
        <v/>
      </c>
      <c r="N47" s="47"/>
      <c r="O47" s="48"/>
      <c r="P47" s="90"/>
      <c r="Q47" s="90"/>
      <c r="R47" s="91" t="str">
        <f>IF(P47="","",T47*M47*LOOKUP(RIGHT($D$2,3),定数!$A$6:$A$13,定数!$B$6:$B$13))</f>
        <v/>
      </c>
      <c r="S47" s="91"/>
      <c r="T47" s="92" t="str">
        <f t="shared" si="6"/>
        <v/>
      </c>
      <c r="U47" s="92"/>
      <c r="V47" t="str">
        <f t="shared" si="9"/>
        <v/>
      </c>
      <c r="W47" t="str">
        <f t="shared" si="3"/>
        <v/>
      </c>
      <c r="X47" s="38" t="str">
        <f t="shared" si="7"/>
        <v/>
      </c>
      <c r="Y47" s="39" t="str">
        <f t="shared" si="8"/>
        <v/>
      </c>
      <c r="Z47" t="str">
        <f t="shared" si="4"/>
        <v/>
      </c>
      <c r="AA47" t="str">
        <f t="shared" si="5"/>
        <v/>
      </c>
    </row>
    <row r="48" spans="2:27" x14ac:dyDescent="0.15">
      <c r="B48" s="56">
        <v>40</v>
      </c>
      <c r="C48" s="89" t="str">
        <f t="shared" si="0"/>
        <v/>
      </c>
      <c r="D48" s="89"/>
      <c r="E48" s="47"/>
      <c r="F48" s="48"/>
      <c r="G48" s="47"/>
      <c r="H48" s="90"/>
      <c r="I48" s="90"/>
      <c r="J48" s="47"/>
      <c r="K48" s="89" t="str">
        <f t="shared" si="1"/>
        <v/>
      </c>
      <c r="L48" s="89"/>
      <c r="M48" s="6" t="str">
        <f>IF(J48="","",(K48/J48)/LOOKUP(RIGHT($D$2,3),定数!$A$6:$A$13,定数!$B$6:$B$13))</f>
        <v/>
      </c>
      <c r="N48" s="47"/>
      <c r="O48" s="48"/>
      <c r="P48" s="90"/>
      <c r="Q48" s="90"/>
      <c r="R48" s="91" t="str">
        <f>IF(P48="","",T48*M48*LOOKUP(RIGHT($D$2,3),定数!$A$6:$A$13,定数!$B$6:$B$13))</f>
        <v/>
      </c>
      <c r="S48" s="91"/>
      <c r="T48" s="92" t="str">
        <f t="shared" si="6"/>
        <v/>
      </c>
      <c r="U48" s="92"/>
      <c r="V48" t="str">
        <f t="shared" si="9"/>
        <v/>
      </c>
      <c r="W48" t="str">
        <f t="shared" si="3"/>
        <v/>
      </c>
      <c r="X48" s="38" t="str">
        <f t="shared" si="7"/>
        <v/>
      </c>
      <c r="Y48" s="39" t="str">
        <f t="shared" si="8"/>
        <v/>
      </c>
      <c r="Z48" t="str">
        <f t="shared" si="4"/>
        <v/>
      </c>
      <c r="AA48" t="str">
        <f t="shared" si="5"/>
        <v/>
      </c>
    </row>
    <row r="49" spans="2:27" x14ac:dyDescent="0.15">
      <c r="B49" s="56">
        <v>41</v>
      </c>
      <c r="C49" s="89" t="str">
        <f t="shared" si="0"/>
        <v/>
      </c>
      <c r="D49" s="89"/>
      <c r="E49" s="47"/>
      <c r="F49" s="48"/>
      <c r="G49" s="47"/>
      <c r="H49" s="90"/>
      <c r="I49" s="90"/>
      <c r="J49" s="47"/>
      <c r="K49" s="89" t="str">
        <f t="shared" si="1"/>
        <v/>
      </c>
      <c r="L49" s="89"/>
      <c r="M49" s="6" t="str">
        <f>IF(J49="","",(K49/J49)/LOOKUP(RIGHT($D$2,3),定数!$A$6:$A$13,定数!$B$6:$B$13))</f>
        <v/>
      </c>
      <c r="N49" s="47"/>
      <c r="O49" s="48"/>
      <c r="P49" s="90"/>
      <c r="Q49" s="90"/>
      <c r="R49" s="91" t="str">
        <f>IF(P49="","",T49*M49*LOOKUP(RIGHT($D$2,3),定数!$A$6:$A$13,定数!$B$6:$B$13))</f>
        <v/>
      </c>
      <c r="S49" s="91"/>
      <c r="T49" s="92" t="str">
        <f t="shared" si="6"/>
        <v/>
      </c>
      <c r="U49" s="92"/>
      <c r="V49" t="str">
        <f t="shared" si="9"/>
        <v/>
      </c>
      <c r="W49" t="str">
        <f t="shared" si="3"/>
        <v/>
      </c>
      <c r="X49" s="38" t="str">
        <f t="shared" si="7"/>
        <v/>
      </c>
      <c r="Y49" s="39" t="str">
        <f t="shared" si="8"/>
        <v/>
      </c>
      <c r="Z49" t="str">
        <f t="shared" si="4"/>
        <v/>
      </c>
      <c r="AA49" t="str">
        <f t="shared" si="5"/>
        <v/>
      </c>
    </row>
    <row r="50" spans="2:27" x14ac:dyDescent="0.15">
      <c r="B50" s="56">
        <v>42</v>
      </c>
      <c r="C50" s="89" t="str">
        <f t="shared" si="0"/>
        <v/>
      </c>
      <c r="D50" s="89"/>
      <c r="E50" s="47"/>
      <c r="F50" s="48"/>
      <c r="G50" s="47"/>
      <c r="H50" s="90"/>
      <c r="I50" s="90"/>
      <c r="J50" s="47"/>
      <c r="K50" s="89" t="str">
        <f t="shared" si="1"/>
        <v/>
      </c>
      <c r="L50" s="89"/>
      <c r="M50" s="6" t="str">
        <f>IF(J50="","",(K50/J50)/LOOKUP(RIGHT($D$2,3),定数!$A$6:$A$13,定数!$B$6:$B$13))</f>
        <v/>
      </c>
      <c r="N50" s="47"/>
      <c r="O50" s="48"/>
      <c r="P50" s="90"/>
      <c r="Q50" s="90"/>
      <c r="R50" s="91" t="str">
        <f>IF(P50="","",T50*M50*LOOKUP(RIGHT($D$2,3),定数!$A$6:$A$13,定数!$B$6:$B$13))</f>
        <v/>
      </c>
      <c r="S50" s="91"/>
      <c r="T50" s="92" t="str">
        <f t="shared" si="6"/>
        <v/>
      </c>
      <c r="U50" s="92"/>
      <c r="V50" t="str">
        <f t="shared" si="9"/>
        <v/>
      </c>
      <c r="W50" t="str">
        <f t="shared" si="3"/>
        <v/>
      </c>
      <c r="X50" s="38" t="str">
        <f t="shared" si="7"/>
        <v/>
      </c>
      <c r="Y50" s="39" t="str">
        <f t="shared" si="8"/>
        <v/>
      </c>
      <c r="Z50" t="str">
        <f t="shared" si="4"/>
        <v/>
      </c>
      <c r="AA50" t="str">
        <f t="shared" si="5"/>
        <v/>
      </c>
    </row>
    <row r="51" spans="2:27" x14ac:dyDescent="0.15">
      <c r="B51" s="56">
        <v>43</v>
      </c>
      <c r="C51" s="89" t="str">
        <f t="shared" si="0"/>
        <v/>
      </c>
      <c r="D51" s="89"/>
      <c r="E51" s="47"/>
      <c r="F51" s="48"/>
      <c r="G51" s="47"/>
      <c r="H51" s="90"/>
      <c r="I51" s="90"/>
      <c r="J51" s="47"/>
      <c r="K51" s="89" t="str">
        <f t="shared" si="1"/>
        <v/>
      </c>
      <c r="L51" s="89"/>
      <c r="M51" s="6" t="str">
        <f>IF(J51="","",(K51/J51)/LOOKUP(RIGHT($D$2,3),定数!$A$6:$A$13,定数!$B$6:$B$13))</f>
        <v/>
      </c>
      <c r="N51" s="47"/>
      <c r="O51" s="48"/>
      <c r="P51" s="90"/>
      <c r="Q51" s="90"/>
      <c r="R51" s="91" t="str">
        <f>IF(P51="","",T51*M51*LOOKUP(RIGHT($D$2,3),定数!$A$6:$A$13,定数!$B$6:$B$13))</f>
        <v/>
      </c>
      <c r="S51" s="91"/>
      <c r="T51" s="92" t="str">
        <f t="shared" si="6"/>
        <v/>
      </c>
      <c r="U51" s="92"/>
      <c r="V51" t="str">
        <f t="shared" si="9"/>
        <v/>
      </c>
      <c r="W51" t="str">
        <f t="shared" si="3"/>
        <v/>
      </c>
      <c r="X51" s="38" t="str">
        <f t="shared" si="7"/>
        <v/>
      </c>
      <c r="Y51" s="39" t="str">
        <f t="shared" si="8"/>
        <v/>
      </c>
      <c r="Z51" t="str">
        <f t="shared" si="4"/>
        <v/>
      </c>
      <c r="AA51" t="str">
        <f t="shared" si="5"/>
        <v/>
      </c>
    </row>
    <row r="52" spans="2:27" x14ac:dyDescent="0.15">
      <c r="B52" s="56">
        <v>44</v>
      </c>
      <c r="C52" s="89" t="str">
        <f t="shared" si="0"/>
        <v/>
      </c>
      <c r="D52" s="89"/>
      <c r="E52" s="47"/>
      <c r="F52" s="48"/>
      <c r="G52" s="47"/>
      <c r="H52" s="90"/>
      <c r="I52" s="90"/>
      <c r="J52" s="47"/>
      <c r="K52" s="89" t="str">
        <f t="shared" si="1"/>
        <v/>
      </c>
      <c r="L52" s="89"/>
      <c r="M52" s="6" t="str">
        <f>IF(J52="","",(K52/J52)/LOOKUP(RIGHT($D$2,3),定数!$A$6:$A$13,定数!$B$6:$B$13))</f>
        <v/>
      </c>
      <c r="N52" s="47"/>
      <c r="O52" s="48"/>
      <c r="P52" s="90"/>
      <c r="Q52" s="90"/>
      <c r="R52" s="91" t="str">
        <f>IF(P52="","",T52*M52*LOOKUP(RIGHT($D$2,3),定数!$A$6:$A$13,定数!$B$6:$B$13))</f>
        <v/>
      </c>
      <c r="S52" s="91"/>
      <c r="T52" s="92" t="str">
        <f t="shared" si="6"/>
        <v/>
      </c>
      <c r="U52" s="92"/>
      <c r="V52" t="str">
        <f t="shared" si="9"/>
        <v/>
      </c>
      <c r="W52" t="str">
        <f t="shared" si="3"/>
        <v/>
      </c>
      <c r="X52" s="38" t="str">
        <f t="shared" si="7"/>
        <v/>
      </c>
      <c r="Y52" s="39" t="str">
        <f t="shared" si="8"/>
        <v/>
      </c>
      <c r="Z52" t="str">
        <f t="shared" si="4"/>
        <v/>
      </c>
      <c r="AA52" t="str">
        <f t="shared" si="5"/>
        <v/>
      </c>
    </row>
    <row r="53" spans="2:27" x14ac:dyDescent="0.15">
      <c r="B53" s="56">
        <v>45</v>
      </c>
      <c r="C53" s="89" t="str">
        <f t="shared" si="0"/>
        <v/>
      </c>
      <c r="D53" s="89"/>
      <c r="E53" s="47"/>
      <c r="F53" s="48"/>
      <c r="G53" s="47"/>
      <c r="H53" s="90"/>
      <c r="I53" s="90"/>
      <c r="J53" s="47"/>
      <c r="K53" s="89" t="str">
        <f t="shared" si="1"/>
        <v/>
      </c>
      <c r="L53" s="89"/>
      <c r="M53" s="6" t="str">
        <f>IF(J53="","",(K53/J53)/LOOKUP(RIGHT($D$2,3),定数!$A$6:$A$13,定数!$B$6:$B$13))</f>
        <v/>
      </c>
      <c r="N53" s="47"/>
      <c r="O53" s="48"/>
      <c r="P53" s="90"/>
      <c r="Q53" s="90"/>
      <c r="R53" s="91" t="str">
        <f>IF(P53="","",T53*M53*LOOKUP(RIGHT($D$2,3),定数!$A$6:$A$13,定数!$B$6:$B$13))</f>
        <v/>
      </c>
      <c r="S53" s="91"/>
      <c r="T53" s="92" t="str">
        <f t="shared" si="6"/>
        <v/>
      </c>
      <c r="U53" s="92"/>
      <c r="V53" t="str">
        <f t="shared" si="9"/>
        <v/>
      </c>
      <c r="W53" t="str">
        <f t="shared" si="3"/>
        <v/>
      </c>
      <c r="X53" s="38" t="str">
        <f t="shared" si="7"/>
        <v/>
      </c>
      <c r="Y53" s="39" t="str">
        <f t="shared" si="8"/>
        <v/>
      </c>
      <c r="Z53" t="str">
        <f t="shared" si="4"/>
        <v/>
      </c>
      <c r="AA53" t="str">
        <f t="shared" si="5"/>
        <v/>
      </c>
    </row>
    <row r="54" spans="2:27" x14ac:dyDescent="0.15">
      <c r="B54" s="56">
        <v>46</v>
      </c>
      <c r="C54" s="89" t="str">
        <f t="shared" si="0"/>
        <v/>
      </c>
      <c r="D54" s="89"/>
      <c r="E54" s="47"/>
      <c r="F54" s="48"/>
      <c r="G54" s="47"/>
      <c r="H54" s="90"/>
      <c r="I54" s="90"/>
      <c r="J54" s="47"/>
      <c r="K54" s="89" t="str">
        <f t="shared" si="1"/>
        <v/>
      </c>
      <c r="L54" s="89"/>
      <c r="M54" s="6" t="str">
        <f>IF(J54="","",(K54/J54)/LOOKUP(RIGHT($D$2,3),定数!$A$6:$A$13,定数!$B$6:$B$13))</f>
        <v/>
      </c>
      <c r="N54" s="47"/>
      <c r="O54" s="48"/>
      <c r="P54" s="90"/>
      <c r="Q54" s="90"/>
      <c r="R54" s="91" t="str">
        <f>IF(P54="","",T54*M54*LOOKUP(RIGHT($D$2,3),定数!$A$6:$A$13,定数!$B$6:$B$13))</f>
        <v/>
      </c>
      <c r="S54" s="91"/>
      <c r="T54" s="92" t="str">
        <f t="shared" si="6"/>
        <v/>
      </c>
      <c r="U54" s="92"/>
      <c r="V54" t="str">
        <f t="shared" si="9"/>
        <v/>
      </c>
      <c r="W54" t="str">
        <f t="shared" si="3"/>
        <v/>
      </c>
      <c r="X54" s="38" t="str">
        <f t="shared" si="7"/>
        <v/>
      </c>
      <c r="Y54" s="39" t="str">
        <f t="shared" si="8"/>
        <v/>
      </c>
      <c r="Z54" t="str">
        <f t="shared" si="4"/>
        <v/>
      </c>
      <c r="AA54" t="str">
        <f t="shared" si="5"/>
        <v/>
      </c>
    </row>
    <row r="55" spans="2:27" x14ac:dyDescent="0.15">
      <c r="B55" s="56">
        <v>47</v>
      </c>
      <c r="C55" s="89" t="str">
        <f t="shared" si="0"/>
        <v/>
      </c>
      <c r="D55" s="89"/>
      <c r="E55" s="47"/>
      <c r="F55" s="48"/>
      <c r="G55" s="47"/>
      <c r="H55" s="90"/>
      <c r="I55" s="90"/>
      <c r="J55" s="47"/>
      <c r="K55" s="89" t="str">
        <f t="shared" si="1"/>
        <v/>
      </c>
      <c r="L55" s="89"/>
      <c r="M55" s="6" t="str">
        <f>IF(J55="","",(K55/J55)/LOOKUP(RIGHT($D$2,3),定数!$A$6:$A$13,定数!$B$6:$B$13))</f>
        <v/>
      </c>
      <c r="N55" s="47"/>
      <c r="O55" s="48"/>
      <c r="P55" s="90"/>
      <c r="Q55" s="90"/>
      <c r="R55" s="91" t="str">
        <f>IF(P55="","",T55*M55*LOOKUP(RIGHT($D$2,3),定数!$A$6:$A$13,定数!$B$6:$B$13))</f>
        <v/>
      </c>
      <c r="S55" s="91"/>
      <c r="T55" s="92" t="str">
        <f t="shared" si="6"/>
        <v/>
      </c>
      <c r="U55" s="92"/>
      <c r="V55" t="str">
        <f t="shared" si="9"/>
        <v/>
      </c>
      <c r="W55" t="str">
        <f t="shared" si="3"/>
        <v/>
      </c>
      <c r="X55" s="38" t="str">
        <f t="shared" si="7"/>
        <v/>
      </c>
      <c r="Y55" s="39" t="str">
        <f t="shared" si="8"/>
        <v/>
      </c>
      <c r="Z55" t="str">
        <f t="shared" si="4"/>
        <v/>
      </c>
      <c r="AA55" t="str">
        <f t="shared" si="5"/>
        <v/>
      </c>
    </row>
    <row r="56" spans="2:27" x14ac:dyDescent="0.15">
      <c r="B56" s="56">
        <v>48</v>
      </c>
      <c r="C56" s="89" t="str">
        <f t="shared" si="0"/>
        <v/>
      </c>
      <c r="D56" s="89"/>
      <c r="E56" s="47"/>
      <c r="F56" s="48"/>
      <c r="G56" s="47"/>
      <c r="H56" s="90"/>
      <c r="I56" s="90"/>
      <c r="J56" s="47"/>
      <c r="K56" s="89" t="str">
        <f t="shared" si="1"/>
        <v/>
      </c>
      <c r="L56" s="89"/>
      <c r="M56" s="6" t="str">
        <f>IF(J56="","",(K56/J56)/LOOKUP(RIGHT($D$2,3),定数!$A$6:$A$13,定数!$B$6:$B$13))</f>
        <v/>
      </c>
      <c r="N56" s="47"/>
      <c r="O56" s="48"/>
      <c r="P56" s="90"/>
      <c r="Q56" s="90"/>
      <c r="R56" s="91" t="str">
        <f>IF(P56="","",T56*M56*LOOKUP(RIGHT($D$2,3),定数!$A$6:$A$13,定数!$B$6:$B$13))</f>
        <v/>
      </c>
      <c r="S56" s="91"/>
      <c r="T56" s="92" t="str">
        <f t="shared" si="6"/>
        <v/>
      </c>
      <c r="U56" s="92"/>
      <c r="V56" t="str">
        <f t="shared" si="9"/>
        <v/>
      </c>
      <c r="W56" t="str">
        <f t="shared" si="3"/>
        <v/>
      </c>
      <c r="X56" s="38" t="str">
        <f t="shared" si="7"/>
        <v/>
      </c>
      <c r="Y56" s="39" t="str">
        <f t="shared" si="8"/>
        <v/>
      </c>
      <c r="Z56" t="str">
        <f t="shared" si="4"/>
        <v/>
      </c>
      <c r="AA56" t="str">
        <f t="shared" si="5"/>
        <v/>
      </c>
    </row>
    <row r="57" spans="2:27" x14ac:dyDescent="0.15">
      <c r="B57" s="56">
        <v>49</v>
      </c>
      <c r="C57" s="89" t="str">
        <f t="shared" si="0"/>
        <v/>
      </c>
      <c r="D57" s="89"/>
      <c r="E57" s="47"/>
      <c r="F57" s="48"/>
      <c r="G57" s="47"/>
      <c r="H57" s="90"/>
      <c r="I57" s="90"/>
      <c r="J57" s="47"/>
      <c r="K57" s="89" t="str">
        <f t="shared" si="1"/>
        <v/>
      </c>
      <c r="L57" s="89"/>
      <c r="M57" s="6" t="str">
        <f>IF(J57="","",(K57/J57)/LOOKUP(RIGHT($D$2,3),定数!$A$6:$A$13,定数!$B$6:$B$13))</f>
        <v/>
      </c>
      <c r="N57" s="47"/>
      <c r="O57" s="48"/>
      <c r="P57" s="90"/>
      <c r="Q57" s="90"/>
      <c r="R57" s="91" t="str">
        <f>IF(P57="","",T57*M57*LOOKUP(RIGHT($D$2,3),定数!$A$6:$A$13,定数!$B$6:$B$13))</f>
        <v/>
      </c>
      <c r="S57" s="91"/>
      <c r="T57" s="92" t="str">
        <f t="shared" si="6"/>
        <v/>
      </c>
      <c r="U57" s="92"/>
      <c r="V57" t="str">
        <f t="shared" si="9"/>
        <v/>
      </c>
      <c r="W57" t="str">
        <f t="shared" si="3"/>
        <v/>
      </c>
      <c r="X57" s="38" t="str">
        <f t="shared" si="7"/>
        <v/>
      </c>
      <c r="Y57" s="39" t="str">
        <f t="shared" si="8"/>
        <v/>
      </c>
      <c r="Z57" t="str">
        <f t="shared" si="4"/>
        <v/>
      </c>
      <c r="AA57" t="str">
        <f t="shared" si="5"/>
        <v/>
      </c>
    </row>
    <row r="58" spans="2:27" x14ac:dyDescent="0.15">
      <c r="B58" s="56">
        <v>50</v>
      </c>
      <c r="C58" s="89" t="str">
        <f t="shared" si="0"/>
        <v/>
      </c>
      <c r="D58" s="89"/>
      <c r="E58" s="47"/>
      <c r="F58" s="48"/>
      <c r="G58" s="47"/>
      <c r="H58" s="90"/>
      <c r="I58" s="90"/>
      <c r="J58" s="47"/>
      <c r="K58" s="89" t="str">
        <f t="shared" si="1"/>
        <v/>
      </c>
      <c r="L58" s="89"/>
      <c r="M58" s="6" t="str">
        <f>IF(J58="","",(K58/J58)/LOOKUP(RIGHT($D$2,3),定数!$A$6:$A$13,定数!$B$6:$B$13))</f>
        <v/>
      </c>
      <c r="N58" s="47"/>
      <c r="O58" s="48"/>
      <c r="P58" s="90"/>
      <c r="Q58" s="90"/>
      <c r="R58" s="91" t="str">
        <f>IF(P58="","",T58*M58*LOOKUP(RIGHT($D$2,3),定数!$A$6:$A$13,定数!$B$6:$B$13))</f>
        <v/>
      </c>
      <c r="S58" s="91"/>
      <c r="T58" s="92" t="str">
        <f t="shared" si="6"/>
        <v/>
      </c>
      <c r="U58" s="92"/>
      <c r="V58" t="str">
        <f t="shared" si="9"/>
        <v/>
      </c>
      <c r="W58" t="str">
        <f t="shared" si="3"/>
        <v/>
      </c>
      <c r="X58" s="38" t="str">
        <f t="shared" si="7"/>
        <v/>
      </c>
      <c r="Y58" s="39" t="str">
        <f t="shared" si="8"/>
        <v/>
      </c>
      <c r="Z58" t="str">
        <f t="shared" si="4"/>
        <v/>
      </c>
      <c r="AA58" t="str">
        <f t="shared" si="5"/>
        <v/>
      </c>
    </row>
    <row r="59" spans="2:27" x14ac:dyDescent="0.15">
      <c r="B59" s="56">
        <v>51</v>
      </c>
      <c r="C59" s="89" t="str">
        <f t="shared" si="0"/>
        <v/>
      </c>
      <c r="D59" s="89"/>
      <c r="E59" s="47"/>
      <c r="F59" s="48"/>
      <c r="G59" s="47"/>
      <c r="H59" s="90"/>
      <c r="I59" s="90"/>
      <c r="J59" s="47"/>
      <c r="K59" s="89" t="str">
        <f t="shared" si="1"/>
        <v/>
      </c>
      <c r="L59" s="89"/>
      <c r="M59" s="6" t="str">
        <f>IF(J59="","",(K59/J59)/LOOKUP(RIGHT($D$2,3),定数!$A$6:$A$13,定数!$B$6:$B$13))</f>
        <v/>
      </c>
      <c r="N59" s="47"/>
      <c r="O59" s="48"/>
      <c r="P59" s="90"/>
      <c r="Q59" s="90"/>
      <c r="R59" s="91" t="str">
        <f>IF(P59="","",T59*M59*LOOKUP(RIGHT($D$2,3),定数!$A$6:$A$13,定数!$B$6:$B$13))</f>
        <v/>
      </c>
      <c r="S59" s="91"/>
      <c r="T59" s="92" t="str">
        <f t="shared" si="6"/>
        <v/>
      </c>
      <c r="U59" s="92"/>
      <c r="V59" t="str">
        <f t="shared" si="9"/>
        <v/>
      </c>
      <c r="W59" t="str">
        <f t="shared" si="3"/>
        <v/>
      </c>
      <c r="X59" s="38" t="str">
        <f t="shared" si="7"/>
        <v/>
      </c>
      <c r="Y59" s="39" t="str">
        <f t="shared" si="8"/>
        <v/>
      </c>
      <c r="Z59" t="str">
        <f t="shared" si="4"/>
        <v/>
      </c>
      <c r="AA59" t="str">
        <f t="shared" si="5"/>
        <v/>
      </c>
    </row>
    <row r="60" spans="2:27" x14ac:dyDescent="0.15">
      <c r="B60" s="56">
        <v>52</v>
      </c>
      <c r="C60" s="89" t="str">
        <f t="shared" si="0"/>
        <v/>
      </c>
      <c r="D60" s="89"/>
      <c r="E60" s="47"/>
      <c r="F60" s="48"/>
      <c r="G60" s="47"/>
      <c r="H60" s="90"/>
      <c r="I60" s="90"/>
      <c r="J60" s="47"/>
      <c r="K60" s="89" t="str">
        <f t="shared" si="1"/>
        <v/>
      </c>
      <c r="L60" s="89"/>
      <c r="M60" s="6" t="str">
        <f>IF(J60="","",(K60/J60)/LOOKUP(RIGHT($D$2,3),定数!$A$6:$A$13,定数!$B$6:$B$13))</f>
        <v/>
      </c>
      <c r="N60" s="47"/>
      <c r="O60" s="48"/>
      <c r="P60" s="90"/>
      <c r="Q60" s="90"/>
      <c r="R60" s="91" t="str">
        <f>IF(P60="","",T60*M60*LOOKUP(RIGHT($D$2,3),定数!$A$6:$A$13,定数!$B$6:$B$13))</f>
        <v/>
      </c>
      <c r="S60" s="91"/>
      <c r="T60" s="92" t="str">
        <f t="shared" si="6"/>
        <v/>
      </c>
      <c r="U60" s="92"/>
      <c r="V60" t="str">
        <f t="shared" si="9"/>
        <v/>
      </c>
      <c r="W60" t="str">
        <f t="shared" si="3"/>
        <v/>
      </c>
      <c r="X60" s="38" t="str">
        <f t="shared" si="7"/>
        <v/>
      </c>
      <c r="Y60" s="39" t="str">
        <f t="shared" si="8"/>
        <v/>
      </c>
      <c r="Z60" t="str">
        <f t="shared" si="4"/>
        <v/>
      </c>
      <c r="AA60" t="str">
        <f t="shared" si="5"/>
        <v/>
      </c>
    </row>
    <row r="61" spans="2:27" x14ac:dyDescent="0.15">
      <c r="B61" s="56">
        <v>53</v>
      </c>
      <c r="C61" s="89" t="str">
        <f t="shared" si="0"/>
        <v/>
      </c>
      <c r="D61" s="89"/>
      <c r="E61" s="47"/>
      <c r="F61" s="48"/>
      <c r="G61" s="47"/>
      <c r="H61" s="90"/>
      <c r="I61" s="90"/>
      <c r="J61" s="47"/>
      <c r="K61" s="89" t="str">
        <f t="shared" si="1"/>
        <v/>
      </c>
      <c r="L61" s="89"/>
      <c r="M61" s="6" t="str">
        <f>IF(J61="","",(K61/J61)/LOOKUP(RIGHT($D$2,3),定数!$A$6:$A$13,定数!$B$6:$B$13))</f>
        <v/>
      </c>
      <c r="N61" s="47"/>
      <c r="O61" s="48"/>
      <c r="P61" s="90"/>
      <c r="Q61" s="90"/>
      <c r="R61" s="91" t="str">
        <f>IF(P61="","",T61*M61*LOOKUP(RIGHT($D$2,3),定数!$A$6:$A$13,定数!$B$6:$B$13))</f>
        <v/>
      </c>
      <c r="S61" s="91"/>
      <c r="T61" s="92" t="str">
        <f t="shared" si="6"/>
        <v/>
      </c>
      <c r="U61" s="92"/>
      <c r="V61" t="str">
        <f t="shared" si="9"/>
        <v/>
      </c>
      <c r="W61" t="str">
        <f t="shared" si="3"/>
        <v/>
      </c>
      <c r="X61" s="38" t="str">
        <f t="shared" si="7"/>
        <v/>
      </c>
      <c r="Y61" s="39" t="str">
        <f t="shared" si="8"/>
        <v/>
      </c>
      <c r="Z61" t="str">
        <f t="shared" si="4"/>
        <v/>
      </c>
      <c r="AA61" t="str">
        <f t="shared" si="5"/>
        <v/>
      </c>
    </row>
    <row r="62" spans="2:27" x14ac:dyDescent="0.15">
      <c r="B62" s="56">
        <v>54</v>
      </c>
      <c r="C62" s="89" t="str">
        <f t="shared" si="0"/>
        <v/>
      </c>
      <c r="D62" s="89"/>
      <c r="E62" s="47"/>
      <c r="F62" s="48"/>
      <c r="G62" s="47"/>
      <c r="H62" s="90"/>
      <c r="I62" s="90"/>
      <c r="J62" s="47"/>
      <c r="K62" s="89" t="str">
        <f t="shared" si="1"/>
        <v/>
      </c>
      <c r="L62" s="89"/>
      <c r="M62" s="6" t="str">
        <f>IF(J62="","",(K62/J62)/LOOKUP(RIGHT($D$2,3),定数!$A$6:$A$13,定数!$B$6:$B$13))</f>
        <v/>
      </c>
      <c r="N62" s="47"/>
      <c r="O62" s="48"/>
      <c r="P62" s="90"/>
      <c r="Q62" s="90"/>
      <c r="R62" s="91" t="str">
        <f>IF(P62="","",T62*M62*LOOKUP(RIGHT($D$2,3),定数!$A$6:$A$13,定数!$B$6:$B$13))</f>
        <v/>
      </c>
      <c r="S62" s="91"/>
      <c r="T62" s="92" t="str">
        <f t="shared" si="6"/>
        <v/>
      </c>
      <c r="U62" s="92"/>
      <c r="V62" t="str">
        <f t="shared" si="9"/>
        <v/>
      </c>
      <c r="W62" t="str">
        <f t="shared" si="3"/>
        <v/>
      </c>
      <c r="X62" s="38" t="str">
        <f t="shared" si="7"/>
        <v/>
      </c>
      <c r="Y62" s="39" t="str">
        <f t="shared" si="8"/>
        <v/>
      </c>
      <c r="Z62" t="str">
        <f t="shared" si="4"/>
        <v/>
      </c>
      <c r="AA62" t="str">
        <f t="shared" si="5"/>
        <v/>
      </c>
    </row>
    <row r="63" spans="2:27" x14ac:dyDescent="0.15">
      <c r="B63" s="56">
        <v>55</v>
      </c>
      <c r="C63" s="89" t="str">
        <f t="shared" si="0"/>
        <v/>
      </c>
      <c r="D63" s="89"/>
      <c r="E63" s="47"/>
      <c r="F63" s="48"/>
      <c r="G63" s="47"/>
      <c r="H63" s="90"/>
      <c r="I63" s="90"/>
      <c r="J63" s="47"/>
      <c r="K63" s="89" t="str">
        <f t="shared" si="1"/>
        <v/>
      </c>
      <c r="L63" s="89"/>
      <c r="M63" s="6" t="str">
        <f>IF(J63="","",(K63/J63)/LOOKUP(RIGHT($D$2,3),定数!$A$6:$A$13,定数!$B$6:$B$13))</f>
        <v/>
      </c>
      <c r="N63" s="47"/>
      <c r="O63" s="48"/>
      <c r="P63" s="90"/>
      <c r="Q63" s="90"/>
      <c r="R63" s="91" t="str">
        <f>IF(P63="","",T63*M63*LOOKUP(RIGHT($D$2,3),定数!$A$6:$A$13,定数!$B$6:$B$13))</f>
        <v/>
      </c>
      <c r="S63" s="91"/>
      <c r="T63" s="92" t="str">
        <f t="shared" si="6"/>
        <v/>
      </c>
      <c r="U63" s="92"/>
      <c r="V63" t="str">
        <f t="shared" si="9"/>
        <v/>
      </c>
      <c r="W63" t="str">
        <f t="shared" si="3"/>
        <v/>
      </c>
      <c r="X63" s="38" t="str">
        <f t="shared" si="7"/>
        <v/>
      </c>
      <c r="Y63" s="39" t="str">
        <f t="shared" si="8"/>
        <v/>
      </c>
      <c r="Z63" t="str">
        <f t="shared" si="4"/>
        <v/>
      </c>
      <c r="AA63" t="str">
        <f t="shared" si="5"/>
        <v/>
      </c>
    </row>
    <row r="64" spans="2:27" x14ac:dyDescent="0.15">
      <c r="B64" s="56">
        <v>56</v>
      </c>
      <c r="C64" s="89" t="str">
        <f t="shared" si="0"/>
        <v/>
      </c>
      <c r="D64" s="89"/>
      <c r="E64" s="47"/>
      <c r="F64" s="48"/>
      <c r="G64" s="47"/>
      <c r="H64" s="90"/>
      <c r="I64" s="90"/>
      <c r="J64" s="47"/>
      <c r="K64" s="89" t="str">
        <f t="shared" si="1"/>
        <v/>
      </c>
      <c r="L64" s="89"/>
      <c r="M64" s="6" t="str">
        <f>IF(J64="","",(K64/J64)/LOOKUP(RIGHT($D$2,3),定数!$A$6:$A$13,定数!$B$6:$B$13))</f>
        <v/>
      </c>
      <c r="N64" s="47"/>
      <c r="O64" s="48"/>
      <c r="P64" s="90"/>
      <c r="Q64" s="90"/>
      <c r="R64" s="91" t="str">
        <f>IF(P64="","",T64*M64*LOOKUP(RIGHT($D$2,3),定数!$A$6:$A$13,定数!$B$6:$B$13))</f>
        <v/>
      </c>
      <c r="S64" s="91"/>
      <c r="T64" s="92" t="str">
        <f t="shared" si="6"/>
        <v/>
      </c>
      <c r="U64" s="92"/>
      <c r="V64" t="str">
        <f t="shared" si="9"/>
        <v/>
      </c>
      <c r="W64" t="str">
        <f t="shared" si="3"/>
        <v/>
      </c>
      <c r="X64" s="38" t="str">
        <f t="shared" si="7"/>
        <v/>
      </c>
      <c r="Y64" s="39" t="str">
        <f t="shared" si="8"/>
        <v/>
      </c>
      <c r="Z64" t="str">
        <f t="shared" si="4"/>
        <v/>
      </c>
      <c r="AA64" t="str">
        <f t="shared" si="5"/>
        <v/>
      </c>
    </row>
    <row r="65" spans="2:27" x14ac:dyDescent="0.15">
      <c r="B65" s="56">
        <v>57</v>
      </c>
      <c r="C65" s="89" t="str">
        <f t="shared" si="0"/>
        <v/>
      </c>
      <c r="D65" s="89"/>
      <c r="E65" s="47"/>
      <c r="F65" s="48"/>
      <c r="G65" s="47"/>
      <c r="H65" s="90"/>
      <c r="I65" s="90"/>
      <c r="J65" s="47"/>
      <c r="K65" s="89" t="str">
        <f t="shared" si="1"/>
        <v/>
      </c>
      <c r="L65" s="89"/>
      <c r="M65" s="6" t="str">
        <f>IF(J65="","",(K65/J65)/LOOKUP(RIGHT($D$2,3),定数!$A$6:$A$13,定数!$B$6:$B$13))</f>
        <v/>
      </c>
      <c r="N65" s="47"/>
      <c r="O65" s="48"/>
      <c r="P65" s="90"/>
      <c r="Q65" s="90"/>
      <c r="R65" s="91" t="str">
        <f>IF(P65="","",T65*M65*LOOKUP(RIGHT($D$2,3),定数!$A$6:$A$13,定数!$B$6:$B$13))</f>
        <v/>
      </c>
      <c r="S65" s="91"/>
      <c r="T65" s="92" t="str">
        <f t="shared" si="6"/>
        <v/>
      </c>
      <c r="U65" s="92"/>
      <c r="V65" t="str">
        <f t="shared" si="9"/>
        <v/>
      </c>
      <c r="W65" t="str">
        <f t="shared" si="3"/>
        <v/>
      </c>
      <c r="X65" s="38" t="str">
        <f t="shared" si="7"/>
        <v/>
      </c>
      <c r="Y65" s="39" t="str">
        <f t="shared" si="8"/>
        <v/>
      </c>
      <c r="Z65" t="str">
        <f t="shared" si="4"/>
        <v/>
      </c>
      <c r="AA65" t="str">
        <f t="shared" si="5"/>
        <v/>
      </c>
    </row>
    <row r="66" spans="2:27" x14ac:dyDescent="0.15">
      <c r="B66" s="56">
        <v>58</v>
      </c>
      <c r="C66" s="89" t="str">
        <f t="shared" si="0"/>
        <v/>
      </c>
      <c r="D66" s="89"/>
      <c r="E66" s="47"/>
      <c r="F66" s="48"/>
      <c r="G66" s="47"/>
      <c r="H66" s="90"/>
      <c r="I66" s="90"/>
      <c r="J66" s="47"/>
      <c r="K66" s="89" t="str">
        <f t="shared" si="1"/>
        <v/>
      </c>
      <c r="L66" s="89"/>
      <c r="M66" s="6" t="str">
        <f>IF(J66="","",(K66/J66)/LOOKUP(RIGHT($D$2,3),定数!$A$6:$A$13,定数!$B$6:$B$13))</f>
        <v/>
      </c>
      <c r="N66" s="47"/>
      <c r="O66" s="48"/>
      <c r="P66" s="90"/>
      <c r="Q66" s="90"/>
      <c r="R66" s="91" t="str">
        <f>IF(P66="","",T66*M66*LOOKUP(RIGHT($D$2,3),定数!$A$6:$A$13,定数!$B$6:$B$13))</f>
        <v/>
      </c>
      <c r="S66" s="91"/>
      <c r="T66" s="92" t="str">
        <f t="shared" si="6"/>
        <v/>
      </c>
      <c r="U66" s="92"/>
      <c r="V66" t="str">
        <f t="shared" si="9"/>
        <v/>
      </c>
      <c r="W66" t="str">
        <f t="shared" si="3"/>
        <v/>
      </c>
      <c r="X66" s="38" t="str">
        <f t="shared" si="7"/>
        <v/>
      </c>
      <c r="Y66" s="39" t="str">
        <f t="shared" si="8"/>
        <v/>
      </c>
      <c r="Z66" t="str">
        <f t="shared" si="4"/>
        <v/>
      </c>
      <c r="AA66" t="str">
        <f t="shared" si="5"/>
        <v/>
      </c>
    </row>
    <row r="67" spans="2:27" x14ac:dyDescent="0.15">
      <c r="B67" s="56">
        <v>59</v>
      </c>
      <c r="C67" s="89" t="str">
        <f t="shared" si="0"/>
        <v/>
      </c>
      <c r="D67" s="89"/>
      <c r="E67" s="47"/>
      <c r="F67" s="48"/>
      <c r="G67" s="47"/>
      <c r="H67" s="90"/>
      <c r="I67" s="90"/>
      <c r="J67" s="47"/>
      <c r="K67" s="89" t="str">
        <f t="shared" si="1"/>
        <v/>
      </c>
      <c r="L67" s="89"/>
      <c r="M67" s="6" t="str">
        <f>IF(J67="","",(K67/J67)/LOOKUP(RIGHT($D$2,3),定数!$A$6:$A$13,定数!$B$6:$B$13))</f>
        <v/>
      </c>
      <c r="N67" s="47"/>
      <c r="O67" s="48"/>
      <c r="P67" s="90"/>
      <c r="Q67" s="90"/>
      <c r="R67" s="91" t="str">
        <f>IF(P67="","",T67*M67*LOOKUP(RIGHT($D$2,3),定数!$A$6:$A$13,定数!$B$6:$B$13))</f>
        <v/>
      </c>
      <c r="S67" s="91"/>
      <c r="T67" s="92" t="str">
        <f t="shared" si="6"/>
        <v/>
      </c>
      <c r="U67" s="92"/>
      <c r="V67" t="str">
        <f t="shared" si="9"/>
        <v/>
      </c>
      <c r="W67" t="str">
        <f t="shared" si="3"/>
        <v/>
      </c>
      <c r="X67" s="38" t="str">
        <f t="shared" si="7"/>
        <v/>
      </c>
      <c r="Y67" s="39" t="str">
        <f t="shared" si="8"/>
        <v/>
      </c>
      <c r="Z67" t="str">
        <f t="shared" si="4"/>
        <v/>
      </c>
      <c r="AA67" t="str">
        <f t="shared" si="5"/>
        <v/>
      </c>
    </row>
    <row r="68" spans="2:27" x14ac:dyDescent="0.15">
      <c r="B68" s="56">
        <v>60</v>
      </c>
      <c r="C68" s="89" t="str">
        <f t="shared" si="0"/>
        <v/>
      </c>
      <c r="D68" s="89"/>
      <c r="E68" s="47"/>
      <c r="F68" s="48"/>
      <c r="G68" s="47"/>
      <c r="H68" s="90"/>
      <c r="I68" s="90"/>
      <c r="J68" s="47"/>
      <c r="K68" s="89" t="str">
        <f t="shared" si="1"/>
        <v/>
      </c>
      <c r="L68" s="89"/>
      <c r="M68" s="6" t="str">
        <f>IF(J68="","",(K68/J68)/LOOKUP(RIGHT($D$2,3),定数!$A$6:$A$13,定数!$B$6:$B$13))</f>
        <v/>
      </c>
      <c r="N68" s="47"/>
      <c r="O68" s="48"/>
      <c r="P68" s="90"/>
      <c r="Q68" s="90"/>
      <c r="R68" s="91" t="str">
        <f>IF(P68="","",T68*M68*LOOKUP(RIGHT($D$2,3),定数!$A$6:$A$13,定数!$B$6:$B$13))</f>
        <v/>
      </c>
      <c r="S68" s="91"/>
      <c r="T68" s="92" t="str">
        <f t="shared" si="6"/>
        <v/>
      </c>
      <c r="U68" s="92"/>
      <c r="V68" t="str">
        <f t="shared" si="9"/>
        <v/>
      </c>
      <c r="W68" t="str">
        <f t="shared" si="3"/>
        <v/>
      </c>
      <c r="X68" s="38" t="str">
        <f t="shared" si="7"/>
        <v/>
      </c>
      <c r="Y68" s="39" t="str">
        <f t="shared" si="8"/>
        <v/>
      </c>
      <c r="Z68" t="str">
        <f t="shared" si="4"/>
        <v/>
      </c>
      <c r="AA68" t="str">
        <f t="shared" si="5"/>
        <v/>
      </c>
    </row>
    <row r="69" spans="2:27" x14ac:dyDescent="0.15">
      <c r="B69" s="56">
        <v>61</v>
      </c>
      <c r="C69" s="89" t="str">
        <f t="shared" si="0"/>
        <v/>
      </c>
      <c r="D69" s="89"/>
      <c r="E69" s="47"/>
      <c r="F69" s="48"/>
      <c r="G69" s="47"/>
      <c r="H69" s="90"/>
      <c r="I69" s="90"/>
      <c r="J69" s="47"/>
      <c r="K69" s="89" t="str">
        <f t="shared" si="1"/>
        <v/>
      </c>
      <c r="L69" s="89"/>
      <c r="M69" s="6" t="str">
        <f>IF(J69="","",(K69/J69)/LOOKUP(RIGHT($D$2,3),定数!$A$6:$A$13,定数!$B$6:$B$13))</f>
        <v/>
      </c>
      <c r="N69" s="47"/>
      <c r="O69" s="48"/>
      <c r="P69" s="90"/>
      <c r="Q69" s="90"/>
      <c r="R69" s="91" t="str">
        <f>IF(P69="","",T69*M69*LOOKUP(RIGHT($D$2,3),定数!$A$6:$A$13,定数!$B$6:$B$13))</f>
        <v/>
      </c>
      <c r="S69" s="91"/>
      <c r="T69" s="92" t="str">
        <f t="shared" si="6"/>
        <v/>
      </c>
      <c r="U69" s="92"/>
      <c r="V69" t="str">
        <f t="shared" si="9"/>
        <v/>
      </c>
      <c r="W69" t="str">
        <f t="shared" si="3"/>
        <v/>
      </c>
      <c r="X69" s="38" t="str">
        <f t="shared" si="7"/>
        <v/>
      </c>
      <c r="Y69" s="39" t="str">
        <f t="shared" si="8"/>
        <v/>
      </c>
      <c r="Z69" t="str">
        <f t="shared" si="4"/>
        <v/>
      </c>
      <c r="AA69" t="str">
        <f t="shared" si="5"/>
        <v/>
      </c>
    </row>
    <row r="70" spans="2:27" x14ac:dyDescent="0.15">
      <c r="B70" s="56">
        <v>62</v>
      </c>
      <c r="C70" s="89" t="str">
        <f t="shared" si="0"/>
        <v/>
      </c>
      <c r="D70" s="89"/>
      <c r="E70" s="47"/>
      <c r="F70" s="48"/>
      <c r="G70" s="47"/>
      <c r="H70" s="90"/>
      <c r="I70" s="90"/>
      <c r="J70" s="47"/>
      <c r="K70" s="89" t="str">
        <f t="shared" si="1"/>
        <v/>
      </c>
      <c r="L70" s="89"/>
      <c r="M70" s="6" t="str">
        <f>IF(J70="","",(K70/J70)/LOOKUP(RIGHT($D$2,3),定数!$A$6:$A$13,定数!$B$6:$B$13))</f>
        <v/>
      </c>
      <c r="N70" s="47"/>
      <c r="O70" s="48"/>
      <c r="P70" s="90"/>
      <c r="Q70" s="90"/>
      <c r="R70" s="91" t="str">
        <f>IF(P70="","",T70*M70*LOOKUP(RIGHT($D$2,3),定数!$A$6:$A$13,定数!$B$6:$B$13))</f>
        <v/>
      </c>
      <c r="S70" s="91"/>
      <c r="T70" s="92" t="str">
        <f t="shared" si="6"/>
        <v/>
      </c>
      <c r="U70" s="92"/>
      <c r="V70" t="str">
        <f t="shared" si="9"/>
        <v/>
      </c>
      <c r="W70" t="str">
        <f t="shared" si="3"/>
        <v/>
      </c>
      <c r="X70" s="38" t="str">
        <f t="shared" si="7"/>
        <v/>
      </c>
      <c r="Y70" s="39" t="str">
        <f t="shared" si="8"/>
        <v/>
      </c>
      <c r="Z70" t="str">
        <f t="shared" si="4"/>
        <v/>
      </c>
      <c r="AA70" t="str">
        <f t="shared" si="5"/>
        <v/>
      </c>
    </row>
    <row r="71" spans="2:27" x14ac:dyDescent="0.15">
      <c r="B71" s="56">
        <v>63</v>
      </c>
      <c r="C71" s="89" t="str">
        <f t="shared" si="0"/>
        <v/>
      </c>
      <c r="D71" s="89"/>
      <c r="E71" s="47"/>
      <c r="F71" s="48"/>
      <c r="G71" s="47"/>
      <c r="H71" s="90"/>
      <c r="I71" s="90"/>
      <c r="J71" s="47"/>
      <c r="K71" s="89" t="str">
        <f t="shared" si="1"/>
        <v/>
      </c>
      <c r="L71" s="89"/>
      <c r="M71" s="6" t="str">
        <f>IF(J71="","",(K71/J71)/LOOKUP(RIGHT($D$2,3),定数!$A$6:$A$13,定数!$B$6:$B$13))</f>
        <v/>
      </c>
      <c r="N71" s="47"/>
      <c r="O71" s="48"/>
      <c r="P71" s="90"/>
      <c r="Q71" s="90"/>
      <c r="R71" s="91" t="str">
        <f>IF(P71="","",T71*M71*LOOKUP(RIGHT($D$2,3),定数!$A$6:$A$13,定数!$B$6:$B$13))</f>
        <v/>
      </c>
      <c r="S71" s="91"/>
      <c r="T71" s="92" t="str">
        <f t="shared" si="6"/>
        <v/>
      </c>
      <c r="U71" s="92"/>
      <c r="V71" t="str">
        <f t="shared" si="9"/>
        <v/>
      </c>
      <c r="W71" t="str">
        <f t="shared" si="3"/>
        <v/>
      </c>
      <c r="X71" s="38" t="str">
        <f t="shared" si="7"/>
        <v/>
      </c>
      <c r="Y71" s="39" t="str">
        <f t="shared" si="8"/>
        <v/>
      </c>
      <c r="Z71" t="str">
        <f t="shared" si="4"/>
        <v/>
      </c>
      <c r="AA71" t="str">
        <f t="shared" si="5"/>
        <v/>
      </c>
    </row>
    <row r="72" spans="2:27" x14ac:dyDescent="0.15">
      <c r="B72" s="56">
        <v>64</v>
      </c>
      <c r="C72" s="89" t="str">
        <f t="shared" si="0"/>
        <v/>
      </c>
      <c r="D72" s="89"/>
      <c r="E72" s="47"/>
      <c r="F72" s="48"/>
      <c r="G72" s="47"/>
      <c r="H72" s="90"/>
      <c r="I72" s="90"/>
      <c r="J72" s="47"/>
      <c r="K72" s="89" t="str">
        <f t="shared" si="1"/>
        <v/>
      </c>
      <c r="L72" s="89"/>
      <c r="M72" s="6" t="str">
        <f>IF(J72="","",(K72/J72)/LOOKUP(RIGHT($D$2,3),定数!$A$6:$A$13,定数!$B$6:$B$13))</f>
        <v/>
      </c>
      <c r="N72" s="47"/>
      <c r="O72" s="48"/>
      <c r="P72" s="90"/>
      <c r="Q72" s="90"/>
      <c r="R72" s="91" t="str">
        <f>IF(P72="","",T72*M72*LOOKUP(RIGHT($D$2,3),定数!$A$6:$A$13,定数!$B$6:$B$13))</f>
        <v/>
      </c>
      <c r="S72" s="91"/>
      <c r="T72" s="92" t="str">
        <f t="shared" si="6"/>
        <v/>
      </c>
      <c r="U72" s="92"/>
      <c r="V72" t="str">
        <f t="shared" si="9"/>
        <v/>
      </c>
      <c r="W72" t="str">
        <f t="shared" si="3"/>
        <v/>
      </c>
      <c r="X72" s="38" t="str">
        <f t="shared" si="7"/>
        <v/>
      </c>
      <c r="Y72" s="39" t="str">
        <f t="shared" si="8"/>
        <v/>
      </c>
      <c r="Z72" t="str">
        <f t="shared" si="4"/>
        <v/>
      </c>
      <c r="AA72" t="str">
        <f t="shared" si="5"/>
        <v/>
      </c>
    </row>
    <row r="73" spans="2:27" x14ac:dyDescent="0.15">
      <c r="B73" s="56">
        <v>65</v>
      </c>
      <c r="C73" s="89" t="str">
        <f t="shared" si="0"/>
        <v/>
      </c>
      <c r="D73" s="89"/>
      <c r="E73" s="47"/>
      <c r="F73" s="48"/>
      <c r="G73" s="47"/>
      <c r="H73" s="90"/>
      <c r="I73" s="90"/>
      <c r="J73" s="47"/>
      <c r="K73" s="89" t="str">
        <f t="shared" si="1"/>
        <v/>
      </c>
      <c r="L73" s="89"/>
      <c r="M73" s="6" t="str">
        <f>IF(J73="","",(K73/J73)/LOOKUP(RIGHT($D$2,3),定数!$A$6:$A$13,定数!$B$6:$B$13))</f>
        <v/>
      </c>
      <c r="N73" s="47"/>
      <c r="O73" s="48"/>
      <c r="P73" s="90"/>
      <c r="Q73" s="90"/>
      <c r="R73" s="91" t="str">
        <f>IF(P73="","",T73*M73*LOOKUP(RIGHT($D$2,3),定数!$A$6:$A$13,定数!$B$6:$B$13))</f>
        <v/>
      </c>
      <c r="S73" s="91"/>
      <c r="T73" s="92" t="str">
        <f t="shared" si="6"/>
        <v/>
      </c>
      <c r="U73" s="92"/>
      <c r="V73" t="str">
        <f t="shared" si="9"/>
        <v/>
      </c>
      <c r="W73" t="str">
        <f t="shared" si="3"/>
        <v/>
      </c>
      <c r="X73" s="38" t="str">
        <f t="shared" si="7"/>
        <v/>
      </c>
      <c r="Y73" s="39" t="str">
        <f t="shared" si="8"/>
        <v/>
      </c>
      <c r="Z73" t="str">
        <f t="shared" si="4"/>
        <v/>
      </c>
      <c r="AA73" t="str">
        <f t="shared" si="5"/>
        <v/>
      </c>
    </row>
    <row r="74" spans="2:27" x14ac:dyDescent="0.15">
      <c r="B74" s="56">
        <v>66</v>
      </c>
      <c r="C74" s="89" t="str">
        <f t="shared" ref="C74:C108" si="10">IF(R73="","",C73+R73)</f>
        <v/>
      </c>
      <c r="D74" s="89"/>
      <c r="E74" s="47"/>
      <c r="F74" s="48"/>
      <c r="G74" s="47"/>
      <c r="H74" s="90"/>
      <c r="I74" s="90"/>
      <c r="J74" s="47"/>
      <c r="K74" s="89" t="str">
        <f t="shared" ref="K74:K108" si="11">IF(J74="","",C74*($J$7/100))</f>
        <v/>
      </c>
      <c r="L74" s="89"/>
      <c r="M74" s="6" t="str">
        <f>IF(J74="","",(K74/J74)/LOOKUP(RIGHT($D$2,3),定数!$A$6:$A$13,定数!$B$6:$B$13))</f>
        <v/>
      </c>
      <c r="N74" s="47"/>
      <c r="O74" s="48"/>
      <c r="P74" s="90"/>
      <c r="Q74" s="90"/>
      <c r="R74" s="91" t="str">
        <f>IF(P74="","",T74*M74*LOOKUP(RIGHT($D$2,3),定数!$A$6:$A$13,定数!$B$6:$B$13))</f>
        <v/>
      </c>
      <c r="S74" s="91"/>
      <c r="T74" s="92" t="str">
        <f t="shared" si="6"/>
        <v/>
      </c>
      <c r="U74" s="92"/>
      <c r="V74" t="str">
        <f t="shared" si="9"/>
        <v/>
      </c>
      <c r="W74" t="str">
        <f t="shared" si="9"/>
        <v/>
      </c>
      <c r="X74" s="38" t="str">
        <f t="shared" si="7"/>
        <v/>
      </c>
      <c r="Y74" s="39" t="str">
        <f t="shared" si="8"/>
        <v/>
      </c>
      <c r="Z74" t="str">
        <f t="shared" ref="Z74:Z108" si="12">IF(R74&gt;0,R74,"")</f>
        <v/>
      </c>
      <c r="AA74" t="str">
        <f t="shared" ref="AA74:AA108" si="13">IF(R74&lt;0,R74,"")</f>
        <v/>
      </c>
    </row>
    <row r="75" spans="2:27" x14ac:dyDescent="0.15">
      <c r="B75" s="56">
        <v>67</v>
      </c>
      <c r="C75" s="89" t="str">
        <f t="shared" si="10"/>
        <v/>
      </c>
      <c r="D75" s="89"/>
      <c r="E75" s="47"/>
      <c r="F75" s="48"/>
      <c r="G75" s="47"/>
      <c r="H75" s="90"/>
      <c r="I75" s="90"/>
      <c r="J75" s="47"/>
      <c r="K75" s="89" t="str">
        <f t="shared" si="11"/>
        <v/>
      </c>
      <c r="L75" s="89"/>
      <c r="M75" s="6" t="str">
        <f>IF(J75="","",(K75/J75)/LOOKUP(RIGHT($D$2,3),定数!$A$6:$A$13,定数!$B$6:$B$13))</f>
        <v/>
      </c>
      <c r="N75" s="47"/>
      <c r="O75" s="48"/>
      <c r="P75" s="90"/>
      <c r="Q75" s="90"/>
      <c r="R75" s="91" t="str">
        <f>IF(P75="","",T75*M75*LOOKUP(RIGHT($D$2,3),定数!$A$6:$A$13,定数!$B$6:$B$13))</f>
        <v/>
      </c>
      <c r="S75" s="91"/>
      <c r="T75" s="92" t="str">
        <f t="shared" si="6"/>
        <v/>
      </c>
      <c r="U75" s="92"/>
      <c r="V75" t="str">
        <f t="shared" ref="V75:W90" si="14">IF(S75&lt;&gt;"",IF(S75&lt;0,1+V74,0),"")</f>
        <v/>
      </c>
      <c r="W75" t="str">
        <f t="shared" si="14"/>
        <v/>
      </c>
      <c r="X75" s="38" t="str">
        <f t="shared" si="7"/>
        <v/>
      </c>
      <c r="Y75" s="39" t="str">
        <f t="shared" si="8"/>
        <v/>
      </c>
      <c r="Z75" t="str">
        <f t="shared" si="12"/>
        <v/>
      </c>
      <c r="AA75" t="str">
        <f t="shared" si="13"/>
        <v/>
      </c>
    </row>
    <row r="76" spans="2:27" x14ac:dyDescent="0.15">
      <c r="B76" s="56">
        <v>68</v>
      </c>
      <c r="C76" s="89" t="str">
        <f t="shared" si="10"/>
        <v/>
      </c>
      <c r="D76" s="89"/>
      <c r="E76" s="47"/>
      <c r="F76" s="48"/>
      <c r="G76" s="47"/>
      <c r="H76" s="90"/>
      <c r="I76" s="90"/>
      <c r="J76" s="47"/>
      <c r="K76" s="89" t="str">
        <f t="shared" si="11"/>
        <v/>
      </c>
      <c r="L76" s="89"/>
      <c r="M76" s="6" t="str">
        <f>IF(J76="","",(K76/J76)/LOOKUP(RIGHT($D$2,3),定数!$A$6:$A$13,定数!$B$6:$B$13))</f>
        <v/>
      </c>
      <c r="N76" s="47"/>
      <c r="O76" s="48"/>
      <c r="P76" s="90"/>
      <c r="Q76" s="90"/>
      <c r="R76" s="91" t="str">
        <f>IF(P76="","",T76*M76*LOOKUP(RIGHT($D$2,3),定数!$A$6:$A$13,定数!$B$6:$B$13))</f>
        <v/>
      </c>
      <c r="S76" s="91"/>
      <c r="T76" s="92" t="str">
        <f t="shared" ref="T76:T108" si="15">IF(P76="","",IF(G76="買",(P76-H76),(H76-P76))*IF(RIGHT($D$2,3)="JPY",100,10000))</f>
        <v/>
      </c>
      <c r="U76" s="92"/>
      <c r="V76" t="str">
        <f t="shared" si="14"/>
        <v/>
      </c>
      <c r="W76" t="str">
        <f t="shared" si="14"/>
        <v/>
      </c>
      <c r="X76" s="38" t="str">
        <f t="shared" ref="X76:X108" si="16">IF(C76&lt;&gt;"",MAX(X75,C76),"")</f>
        <v/>
      </c>
      <c r="Y76" s="39" t="str">
        <f t="shared" ref="Y76:Y108" si="17">IF(X76&lt;&gt;"",1-(C76/X76),"")</f>
        <v/>
      </c>
      <c r="Z76" t="str">
        <f t="shared" si="12"/>
        <v/>
      </c>
      <c r="AA76" t="str">
        <f t="shared" si="13"/>
        <v/>
      </c>
    </row>
    <row r="77" spans="2:27" x14ac:dyDescent="0.15">
      <c r="B77" s="56">
        <v>69</v>
      </c>
      <c r="C77" s="89" t="str">
        <f t="shared" si="10"/>
        <v/>
      </c>
      <c r="D77" s="89"/>
      <c r="E77" s="47"/>
      <c r="F77" s="48"/>
      <c r="G77" s="47"/>
      <c r="H77" s="90"/>
      <c r="I77" s="90"/>
      <c r="J77" s="47"/>
      <c r="K77" s="89" t="str">
        <f t="shared" si="11"/>
        <v/>
      </c>
      <c r="L77" s="89"/>
      <c r="M77" s="6" t="str">
        <f>IF(J77="","",(K77/J77)/LOOKUP(RIGHT($D$2,3),定数!$A$6:$A$13,定数!$B$6:$B$13))</f>
        <v/>
      </c>
      <c r="N77" s="47"/>
      <c r="O77" s="48"/>
      <c r="P77" s="90"/>
      <c r="Q77" s="90"/>
      <c r="R77" s="91" t="str">
        <f>IF(P77="","",T77*M77*LOOKUP(RIGHT($D$2,3),定数!$A$6:$A$13,定数!$B$6:$B$13))</f>
        <v/>
      </c>
      <c r="S77" s="91"/>
      <c r="T77" s="92" t="str">
        <f t="shared" si="15"/>
        <v/>
      </c>
      <c r="U77" s="92"/>
      <c r="V77" t="str">
        <f t="shared" si="14"/>
        <v/>
      </c>
      <c r="W77" t="str">
        <f t="shared" si="14"/>
        <v/>
      </c>
      <c r="X77" s="38" t="str">
        <f t="shared" si="16"/>
        <v/>
      </c>
      <c r="Y77" s="39" t="str">
        <f t="shared" si="17"/>
        <v/>
      </c>
      <c r="Z77" t="str">
        <f t="shared" si="12"/>
        <v/>
      </c>
      <c r="AA77" t="str">
        <f t="shared" si="13"/>
        <v/>
      </c>
    </row>
    <row r="78" spans="2:27" x14ac:dyDescent="0.15">
      <c r="B78" s="56">
        <v>70</v>
      </c>
      <c r="C78" s="89" t="str">
        <f t="shared" si="10"/>
        <v/>
      </c>
      <c r="D78" s="89"/>
      <c r="E78" s="47"/>
      <c r="F78" s="48"/>
      <c r="G78" s="47"/>
      <c r="H78" s="90"/>
      <c r="I78" s="90"/>
      <c r="J78" s="47"/>
      <c r="K78" s="89" t="str">
        <f t="shared" si="11"/>
        <v/>
      </c>
      <c r="L78" s="89"/>
      <c r="M78" s="6" t="str">
        <f>IF(J78="","",(K78/J78)/LOOKUP(RIGHT($D$2,3),定数!$A$6:$A$13,定数!$B$6:$B$13))</f>
        <v/>
      </c>
      <c r="N78" s="47"/>
      <c r="O78" s="48"/>
      <c r="P78" s="90"/>
      <c r="Q78" s="90"/>
      <c r="R78" s="91" t="str">
        <f>IF(P78="","",T78*M78*LOOKUP(RIGHT($D$2,3),定数!$A$6:$A$13,定数!$B$6:$B$13))</f>
        <v/>
      </c>
      <c r="S78" s="91"/>
      <c r="T78" s="92" t="str">
        <f t="shared" si="15"/>
        <v/>
      </c>
      <c r="U78" s="92"/>
      <c r="V78" t="str">
        <f t="shared" si="14"/>
        <v/>
      </c>
      <c r="W78" t="str">
        <f t="shared" si="14"/>
        <v/>
      </c>
      <c r="X78" s="38" t="str">
        <f t="shared" si="16"/>
        <v/>
      </c>
      <c r="Y78" s="39" t="str">
        <f t="shared" si="17"/>
        <v/>
      </c>
      <c r="Z78" t="str">
        <f t="shared" si="12"/>
        <v/>
      </c>
      <c r="AA78" t="str">
        <f t="shared" si="13"/>
        <v/>
      </c>
    </row>
    <row r="79" spans="2:27" x14ac:dyDescent="0.15">
      <c r="B79" s="56">
        <v>71</v>
      </c>
      <c r="C79" s="89" t="str">
        <f t="shared" si="10"/>
        <v/>
      </c>
      <c r="D79" s="89"/>
      <c r="E79" s="47"/>
      <c r="F79" s="48"/>
      <c r="G79" s="47"/>
      <c r="H79" s="90"/>
      <c r="I79" s="90"/>
      <c r="J79" s="47"/>
      <c r="K79" s="89" t="str">
        <f t="shared" si="11"/>
        <v/>
      </c>
      <c r="L79" s="89"/>
      <c r="M79" s="6" t="str">
        <f>IF(J79="","",(K79/J79)/LOOKUP(RIGHT($D$2,3),定数!$A$6:$A$13,定数!$B$6:$B$13))</f>
        <v/>
      </c>
      <c r="N79" s="47"/>
      <c r="O79" s="48"/>
      <c r="P79" s="90"/>
      <c r="Q79" s="90"/>
      <c r="R79" s="91" t="str">
        <f>IF(P79="","",T79*M79*LOOKUP(RIGHT($D$2,3),定数!$A$6:$A$13,定数!$B$6:$B$13))</f>
        <v/>
      </c>
      <c r="S79" s="91"/>
      <c r="T79" s="92" t="str">
        <f t="shared" si="15"/>
        <v/>
      </c>
      <c r="U79" s="92"/>
      <c r="V79" t="str">
        <f t="shared" si="14"/>
        <v/>
      </c>
      <c r="W79" t="str">
        <f t="shared" si="14"/>
        <v/>
      </c>
      <c r="X79" s="38" t="str">
        <f t="shared" si="16"/>
        <v/>
      </c>
      <c r="Y79" s="39" t="str">
        <f t="shared" si="17"/>
        <v/>
      </c>
      <c r="Z79" t="str">
        <f t="shared" si="12"/>
        <v/>
      </c>
      <c r="AA79" t="str">
        <f t="shared" si="13"/>
        <v/>
      </c>
    </row>
    <row r="80" spans="2:27" x14ac:dyDescent="0.15">
      <c r="B80" s="56">
        <v>72</v>
      </c>
      <c r="C80" s="89" t="str">
        <f t="shared" si="10"/>
        <v/>
      </c>
      <c r="D80" s="89"/>
      <c r="E80" s="47"/>
      <c r="F80" s="48"/>
      <c r="G80" s="47"/>
      <c r="H80" s="90"/>
      <c r="I80" s="90"/>
      <c r="J80" s="47"/>
      <c r="K80" s="89" t="str">
        <f t="shared" si="11"/>
        <v/>
      </c>
      <c r="L80" s="89"/>
      <c r="M80" s="6" t="str">
        <f>IF(J80="","",(K80/J80)/LOOKUP(RIGHT($D$2,3),定数!$A$6:$A$13,定数!$B$6:$B$13))</f>
        <v/>
      </c>
      <c r="N80" s="47"/>
      <c r="O80" s="48"/>
      <c r="P80" s="90"/>
      <c r="Q80" s="90"/>
      <c r="R80" s="91" t="str">
        <f>IF(P80="","",T80*M80*LOOKUP(RIGHT($D$2,3),定数!$A$6:$A$13,定数!$B$6:$B$13))</f>
        <v/>
      </c>
      <c r="S80" s="91"/>
      <c r="T80" s="92" t="str">
        <f t="shared" si="15"/>
        <v/>
      </c>
      <c r="U80" s="92"/>
      <c r="V80" t="str">
        <f t="shared" si="14"/>
        <v/>
      </c>
      <c r="W80" t="str">
        <f t="shared" si="14"/>
        <v/>
      </c>
      <c r="X80" s="38" t="str">
        <f t="shared" si="16"/>
        <v/>
      </c>
      <c r="Y80" s="39" t="str">
        <f t="shared" si="17"/>
        <v/>
      </c>
      <c r="Z80" t="str">
        <f t="shared" si="12"/>
        <v/>
      </c>
      <c r="AA80" t="str">
        <f t="shared" si="13"/>
        <v/>
      </c>
    </row>
    <row r="81" spans="2:27" x14ac:dyDescent="0.15">
      <c r="B81" s="56">
        <v>73</v>
      </c>
      <c r="C81" s="89" t="str">
        <f t="shared" si="10"/>
        <v/>
      </c>
      <c r="D81" s="89"/>
      <c r="E81" s="47"/>
      <c r="F81" s="48"/>
      <c r="G81" s="47"/>
      <c r="H81" s="90"/>
      <c r="I81" s="90"/>
      <c r="J81" s="47"/>
      <c r="K81" s="89" t="str">
        <f t="shared" si="11"/>
        <v/>
      </c>
      <c r="L81" s="89"/>
      <c r="M81" s="6" t="str">
        <f>IF(J81="","",(K81/J81)/LOOKUP(RIGHT($D$2,3),定数!$A$6:$A$13,定数!$B$6:$B$13))</f>
        <v/>
      </c>
      <c r="N81" s="47"/>
      <c r="O81" s="48"/>
      <c r="P81" s="90"/>
      <c r="Q81" s="90"/>
      <c r="R81" s="91" t="str">
        <f>IF(P81="","",T81*M81*LOOKUP(RIGHT($D$2,3),定数!$A$6:$A$13,定数!$B$6:$B$13))</f>
        <v/>
      </c>
      <c r="S81" s="91"/>
      <c r="T81" s="92" t="str">
        <f t="shared" si="15"/>
        <v/>
      </c>
      <c r="U81" s="92"/>
      <c r="V81" t="str">
        <f t="shared" si="14"/>
        <v/>
      </c>
      <c r="W81" t="str">
        <f t="shared" si="14"/>
        <v/>
      </c>
      <c r="X81" s="38" t="str">
        <f t="shared" si="16"/>
        <v/>
      </c>
      <c r="Y81" s="39" t="str">
        <f t="shared" si="17"/>
        <v/>
      </c>
      <c r="Z81" t="str">
        <f t="shared" si="12"/>
        <v/>
      </c>
      <c r="AA81" t="str">
        <f t="shared" si="13"/>
        <v/>
      </c>
    </row>
    <row r="82" spans="2:27" x14ac:dyDescent="0.15">
      <c r="B82" s="56">
        <v>74</v>
      </c>
      <c r="C82" s="89" t="str">
        <f t="shared" si="10"/>
        <v/>
      </c>
      <c r="D82" s="89"/>
      <c r="E82" s="47"/>
      <c r="F82" s="48"/>
      <c r="G82" s="47"/>
      <c r="H82" s="90"/>
      <c r="I82" s="90"/>
      <c r="J82" s="47"/>
      <c r="K82" s="89" t="str">
        <f t="shared" si="11"/>
        <v/>
      </c>
      <c r="L82" s="89"/>
      <c r="M82" s="6" t="str">
        <f>IF(J82="","",(K82/J82)/LOOKUP(RIGHT($D$2,3),定数!$A$6:$A$13,定数!$B$6:$B$13))</f>
        <v/>
      </c>
      <c r="N82" s="47"/>
      <c r="O82" s="48"/>
      <c r="P82" s="90"/>
      <c r="Q82" s="90"/>
      <c r="R82" s="91" t="str">
        <f>IF(P82="","",T82*M82*LOOKUP(RIGHT($D$2,3),定数!$A$6:$A$13,定数!$B$6:$B$13))</f>
        <v/>
      </c>
      <c r="S82" s="91"/>
      <c r="T82" s="92" t="str">
        <f t="shared" si="15"/>
        <v/>
      </c>
      <c r="U82" s="92"/>
      <c r="V82" t="str">
        <f t="shared" si="14"/>
        <v/>
      </c>
      <c r="W82" t="str">
        <f t="shared" si="14"/>
        <v/>
      </c>
      <c r="X82" s="38" t="str">
        <f t="shared" si="16"/>
        <v/>
      </c>
      <c r="Y82" s="39" t="str">
        <f t="shared" si="17"/>
        <v/>
      </c>
      <c r="Z82" t="str">
        <f t="shared" si="12"/>
        <v/>
      </c>
      <c r="AA82" t="str">
        <f t="shared" si="13"/>
        <v/>
      </c>
    </row>
    <row r="83" spans="2:27" x14ac:dyDescent="0.15">
      <c r="B83" s="56">
        <v>75</v>
      </c>
      <c r="C83" s="89" t="str">
        <f t="shared" si="10"/>
        <v/>
      </c>
      <c r="D83" s="89"/>
      <c r="E83" s="47"/>
      <c r="F83" s="48"/>
      <c r="G83" s="47"/>
      <c r="H83" s="90"/>
      <c r="I83" s="90"/>
      <c r="J83" s="47"/>
      <c r="K83" s="89" t="str">
        <f t="shared" si="11"/>
        <v/>
      </c>
      <c r="L83" s="89"/>
      <c r="M83" s="6" t="str">
        <f>IF(J83="","",(K83/J83)/LOOKUP(RIGHT($D$2,3),定数!$A$6:$A$13,定数!$B$6:$B$13))</f>
        <v/>
      </c>
      <c r="N83" s="47"/>
      <c r="O83" s="48"/>
      <c r="P83" s="90"/>
      <c r="Q83" s="90"/>
      <c r="R83" s="91" t="str">
        <f>IF(P83="","",T83*M83*LOOKUP(RIGHT($D$2,3),定数!$A$6:$A$13,定数!$B$6:$B$13))</f>
        <v/>
      </c>
      <c r="S83" s="91"/>
      <c r="T83" s="92" t="str">
        <f t="shared" si="15"/>
        <v/>
      </c>
      <c r="U83" s="92"/>
      <c r="V83" t="str">
        <f t="shared" si="14"/>
        <v/>
      </c>
      <c r="W83" t="str">
        <f t="shared" si="14"/>
        <v/>
      </c>
      <c r="X83" s="38" t="str">
        <f t="shared" si="16"/>
        <v/>
      </c>
      <c r="Y83" s="39" t="str">
        <f t="shared" si="17"/>
        <v/>
      </c>
      <c r="Z83" t="str">
        <f t="shared" si="12"/>
        <v/>
      </c>
      <c r="AA83" t="str">
        <f t="shared" si="13"/>
        <v/>
      </c>
    </row>
    <row r="84" spans="2:27" x14ac:dyDescent="0.15">
      <c r="B84" s="56">
        <v>76</v>
      </c>
      <c r="C84" s="89" t="str">
        <f t="shared" si="10"/>
        <v/>
      </c>
      <c r="D84" s="89"/>
      <c r="E84" s="47"/>
      <c r="F84" s="48"/>
      <c r="G84" s="47"/>
      <c r="H84" s="90"/>
      <c r="I84" s="90"/>
      <c r="J84" s="47"/>
      <c r="K84" s="89" t="str">
        <f t="shared" si="11"/>
        <v/>
      </c>
      <c r="L84" s="89"/>
      <c r="M84" s="6" t="str">
        <f>IF(J84="","",(K84/J84)/LOOKUP(RIGHT($D$2,3),定数!$A$6:$A$13,定数!$B$6:$B$13))</f>
        <v/>
      </c>
      <c r="N84" s="47"/>
      <c r="O84" s="48"/>
      <c r="P84" s="90"/>
      <c r="Q84" s="90"/>
      <c r="R84" s="91" t="str">
        <f>IF(P84="","",T84*M84*LOOKUP(RIGHT($D$2,3),定数!$A$6:$A$13,定数!$B$6:$B$13))</f>
        <v/>
      </c>
      <c r="S84" s="91"/>
      <c r="T84" s="92" t="str">
        <f t="shared" si="15"/>
        <v/>
      </c>
      <c r="U84" s="92"/>
      <c r="V84" t="str">
        <f t="shared" si="14"/>
        <v/>
      </c>
      <c r="W84" t="str">
        <f t="shared" si="14"/>
        <v/>
      </c>
      <c r="X84" s="38" t="str">
        <f t="shared" si="16"/>
        <v/>
      </c>
      <c r="Y84" s="39" t="str">
        <f t="shared" si="17"/>
        <v/>
      </c>
      <c r="Z84" t="str">
        <f t="shared" si="12"/>
        <v/>
      </c>
      <c r="AA84" t="str">
        <f t="shared" si="13"/>
        <v/>
      </c>
    </row>
    <row r="85" spans="2:27" x14ac:dyDescent="0.15">
      <c r="B85" s="56">
        <v>77</v>
      </c>
      <c r="C85" s="89" t="str">
        <f t="shared" si="10"/>
        <v/>
      </c>
      <c r="D85" s="89"/>
      <c r="E85" s="47"/>
      <c r="F85" s="48"/>
      <c r="G85" s="47"/>
      <c r="H85" s="90"/>
      <c r="I85" s="90"/>
      <c r="J85" s="47"/>
      <c r="K85" s="89" t="str">
        <f t="shared" si="11"/>
        <v/>
      </c>
      <c r="L85" s="89"/>
      <c r="M85" s="6" t="str">
        <f>IF(J85="","",(K85/J85)/LOOKUP(RIGHT($D$2,3),定数!$A$6:$A$13,定数!$B$6:$B$13))</f>
        <v/>
      </c>
      <c r="N85" s="47"/>
      <c r="O85" s="48"/>
      <c r="P85" s="90"/>
      <c r="Q85" s="90"/>
      <c r="R85" s="91" t="str">
        <f>IF(P85="","",T85*M85*LOOKUP(RIGHT($D$2,3),定数!$A$6:$A$13,定数!$B$6:$B$13))</f>
        <v/>
      </c>
      <c r="S85" s="91"/>
      <c r="T85" s="92" t="str">
        <f t="shared" si="15"/>
        <v/>
      </c>
      <c r="U85" s="92"/>
      <c r="V85" t="str">
        <f t="shared" si="14"/>
        <v/>
      </c>
      <c r="W85" t="str">
        <f t="shared" si="14"/>
        <v/>
      </c>
      <c r="X85" s="38" t="str">
        <f t="shared" si="16"/>
        <v/>
      </c>
      <c r="Y85" s="39" t="str">
        <f t="shared" si="17"/>
        <v/>
      </c>
      <c r="Z85" t="str">
        <f t="shared" si="12"/>
        <v/>
      </c>
      <c r="AA85" t="str">
        <f t="shared" si="13"/>
        <v/>
      </c>
    </row>
    <row r="86" spans="2:27" x14ac:dyDescent="0.15">
      <c r="B86" s="56">
        <v>78</v>
      </c>
      <c r="C86" s="89" t="str">
        <f t="shared" si="10"/>
        <v/>
      </c>
      <c r="D86" s="89"/>
      <c r="E86" s="47"/>
      <c r="F86" s="48"/>
      <c r="G86" s="47"/>
      <c r="H86" s="90"/>
      <c r="I86" s="90"/>
      <c r="J86" s="47"/>
      <c r="K86" s="89" t="str">
        <f t="shared" si="11"/>
        <v/>
      </c>
      <c r="L86" s="89"/>
      <c r="M86" s="6" t="str">
        <f>IF(J86="","",(K86/J86)/LOOKUP(RIGHT($D$2,3),定数!$A$6:$A$13,定数!$B$6:$B$13))</f>
        <v/>
      </c>
      <c r="N86" s="47"/>
      <c r="O86" s="48"/>
      <c r="P86" s="90"/>
      <c r="Q86" s="90"/>
      <c r="R86" s="91" t="str">
        <f>IF(P86="","",T86*M86*LOOKUP(RIGHT($D$2,3),定数!$A$6:$A$13,定数!$B$6:$B$13))</f>
        <v/>
      </c>
      <c r="S86" s="91"/>
      <c r="T86" s="92" t="str">
        <f t="shared" si="15"/>
        <v/>
      </c>
      <c r="U86" s="92"/>
      <c r="V86" t="str">
        <f t="shared" si="14"/>
        <v/>
      </c>
      <c r="W86" t="str">
        <f t="shared" si="14"/>
        <v/>
      </c>
      <c r="X86" s="38" t="str">
        <f t="shared" si="16"/>
        <v/>
      </c>
      <c r="Y86" s="39" t="str">
        <f t="shared" si="17"/>
        <v/>
      </c>
      <c r="Z86" t="str">
        <f t="shared" si="12"/>
        <v/>
      </c>
      <c r="AA86" t="str">
        <f t="shared" si="13"/>
        <v/>
      </c>
    </row>
    <row r="87" spans="2:27" x14ac:dyDescent="0.15">
      <c r="B87" s="56">
        <v>79</v>
      </c>
      <c r="C87" s="89" t="str">
        <f t="shared" si="10"/>
        <v/>
      </c>
      <c r="D87" s="89"/>
      <c r="E87" s="47"/>
      <c r="F87" s="48"/>
      <c r="G87" s="47"/>
      <c r="H87" s="90"/>
      <c r="I87" s="90"/>
      <c r="J87" s="47"/>
      <c r="K87" s="89" t="str">
        <f t="shared" si="11"/>
        <v/>
      </c>
      <c r="L87" s="89"/>
      <c r="M87" s="6" t="str">
        <f>IF(J87="","",(K87/J87)/LOOKUP(RIGHT($D$2,3),定数!$A$6:$A$13,定数!$B$6:$B$13))</f>
        <v/>
      </c>
      <c r="N87" s="47"/>
      <c r="O87" s="48"/>
      <c r="P87" s="90"/>
      <c r="Q87" s="90"/>
      <c r="R87" s="91" t="str">
        <f>IF(P87="","",T87*M87*LOOKUP(RIGHT($D$2,3),定数!$A$6:$A$13,定数!$B$6:$B$13))</f>
        <v/>
      </c>
      <c r="S87" s="91"/>
      <c r="T87" s="92" t="str">
        <f t="shared" si="15"/>
        <v/>
      </c>
      <c r="U87" s="92"/>
      <c r="V87" t="str">
        <f t="shared" si="14"/>
        <v/>
      </c>
      <c r="W87" t="str">
        <f t="shared" si="14"/>
        <v/>
      </c>
      <c r="X87" s="38" t="str">
        <f t="shared" si="16"/>
        <v/>
      </c>
      <c r="Y87" s="39" t="str">
        <f t="shared" si="17"/>
        <v/>
      </c>
      <c r="Z87" t="str">
        <f t="shared" si="12"/>
        <v/>
      </c>
      <c r="AA87" t="str">
        <f t="shared" si="13"/>
        <v/>
      </c>
    </row>
    <row r="88" spans="2:27" x14ac:dyDescent="0.15">
      <c r="B88" s="56">
        <v>80</v>
      </c>
      <c r="C88" s="89" t="str">
        <f t="shared" si="10"/>
        <v/>
      </c>
      <c r="D88" s="89"/>
      <c r="E88" s="47"/>
      <c r="F88" s="48"/>
      <c r="G88" s="47"/>
      <c r="H88" s="90"/>
      <c r="I88" s="90"/>
      <c r="J88" s="47"/>
      <c r="K88" s="89" t="str">
        <f t="shared" si="11"/>
        <v/>
      </c>
      <c r="L88" s="89"/>
      <c r="M88" s="6" t="str">
        <f>IF(J88="","",(K88/J88)/LOOKUP(RIGHT($D$2,3),定数!$A$6:$A$13,定数!$B$6:$B$13))</f>
        <v/>
      </c>
      <c r="N88" s="47"/>
      <c r="O88" s="48"/>
      <c r="P88" s="90"/>
      <c r="Q88" s="90"/>
      <c r="R88" s="91" t="str">
        <f>IF(P88="","",T88*M88*LOOKUP(RIGHT($D$2,3),定数!$A$6:$A$13,定数!$B$6:$B$13))</f>
        <v/>
      </c>
      <c r="S88" s="91"/>
      <c r="T88" s="92" t="str">
        <f t="shared" si="15"/>
        <v/>
      </c>
      <c r="U88" s="92"/>
      <c r="V88" t="str">
        <f t="shared" si="14"/>
        <v/>
      </c>
      <c r="W88" t="str">
        <f t="shared" si="14"/>
        <v/>
      </c>
      <c r="X88" s="38" t="str">
        <f t="shared" si="16"/>
        <v/>
      </c>
      <c r="Y88" s="39" t="str">
        <f t="shared" si="17"/>
        <v/>
      </c>
      <c r="Z88" t="str">
        <f t="shared" si="12"/>
        <v/>
      </c>
      <c r="AA88" t="str">
        <f t="shared" si="13"/>
        <v/>
      </c>
    </row>
    <row r="89" spans="2:27" x14ac:dyDescent="0.15">
      <c r="B89" s="56">
        <v>81</v>
      </c>
      <c r="C89" s="89" t="str">
        <f t="shared" si="10"/>
        <v/>
      </c>
      <c r="D89" s="89"/>
      <c r="E89" s="47"/>
      <c r="F89" s="48"/>
      <c r="G89" s="47"/>
      <c r="H89" s="90"/>
      <c r="I89" s="90"/>
      <c r="J89" s="47"/>
      <c r="K89" s="89" t="str">
        <f t="shared" si="11"/>
        <v/>
      </c>
      <c r="L89" s="89"/>
      <c r="M89" s="6" t="str">
        <f>IF(J89="","",(K89/J89)/LOOKUP(RIGHT($D$2,3),定数!$A$6:$A$13,定数!$B$6:$B$13))</f>
        <v/>
      </c>
      <c r="N89" s="47"/>
      <c r="O89" s="48"/>
      <c r="P89" s="90"/>
      <c r="Q89" s="90"/>
      <c r="R89" s="91" t="str">
        <f>IF(P89="","",T89*M89*LOOKUP(RIGHT($D$2,3),定数!$A$6:$A$13,定数!$B$6:$B$13))</f>
        <v/>
      </c>
      <c r="S89" s="91"/>
      <c r="T89" s="92" t="str">
        <f t="shared" si="15"/>
        <v/>
      </c>
      <c r="U89" s="92"/>
      <c r="V89" t="str">
        <f t="shared" si="14"/>
        <v/>
      </c>
      <c r="W89" t="str">
        <f t="shared" si="14"/>
        <v/>
      </c>
      <c r="X89" s="38" t="str">
        <f t="shared" si="16"/>
        <v/>
      </c>
      <c r="Y89" s="39" t="str">
        <f t="shared" si="17"/>
        <v/>
      </c>
      <c r="Z89" t="str">
        <f t="shared" si="12"/>
        <v/>
      </c>
      <c r="AA89" t="str">
        <f t="shared" si="13"/>
        <v/>
      </c>
    </row>
    <row r="90" spans="2:27" x14ac:dyDescent="0.15">
      <c r="B90" s="56">
        <v>82</v>
      </c>
      <c r="C90" s="89" t="str">
        <f t="shared" si="10"/>
        <v/>
      </c>
      <c r="D90" s="89"/>
      <c r="E90" s="47"/>
      <c r="F90" s="48"/>
      <c r="G90" s="47"/>
      <c r="H90" s="90"/>
      <c r="I90" s="90"/>
      <c r="J90" s="47"/>
      <c r="K90" s="89" t="str">
        <f t="shared" si="11"/>
        <v/>
      </c>
      <c r="L90" s="89"/>
      <c r="M90" s="6" t="str">
        <f>IF(J90="","",(K90/J90)/LOOKUP(RIGHT($D$2,3),定数!$A$6:$A$13,定数!$B$6:$B$13))</f>
        <v/>
      </c>
      <c r="N90" s="47"/>
      <c r="O90" s="48"/>
      <c r="P90" s="90"/>
      <c r="Q90" s="90"/>
      <c r="R90" s="91" t="str">
        <f>IF(P90="","",T90*M90*LOOKUP(RIGHT($D$2,3),定数!$A$6:$A$13,定数!$B$6:$B$13))</f>
        <v/>
      </c>
      <c r="S90" s="91"/>
      <c r="T90" s="92" t="str">
        <f t="shared" si="15"/>
        <v/>
      </c>
      <c r="U90" s="92"/>
      <c r="V90" t="str">
        <f t="shared" si="14"/>
        <v/>
      </c>
      <c r="W90" t="str">
        <f t="shared" si="14"/>
        <v/>
      </c>
      <c r="X90" s="38" t="str">
        <f t="shared" si="16"/>
        <v/>
      </c>
      <c r="Y90" s="39" t="str">
        <f t="shared" si="17"/>
        <v/>
      </c>
      <c r="Z90" t="str">
        <f t="shared" si="12"/>
        <v/>
      </c>
      <c r="AA90" t="str">
        <f t="shared" si="13"/>
        <v/>
      </c>
    </row>
    <row r="91" spans="2:27" x14ac:dyDescent="0.15">
      <c r="B91" s="56">
        <v>83</v>
      </c>
      <c r="C91" s="89" t="str">
        <f t="shared" si="10"/>
        <v/>
      </c>
      <c r="D91" s="89"/>
      <c r="E91" s="47"/>
      <c r="F91" s="48"/>
      <c r="G91" s="47"/>
      <c r="H91" s="90"/>
      <c r="I91" s="90"/>
      <c r="J91" s="47"/>
      <c r="K91" s="89" t="str">
        <f t="shared" si="11"/>
        <v/>
      </c>
      <c r="L91" s="89"/>
      <c r="M91" s="6" t="str">
        <f>IF(J91="","",(K91/J91)/LOOKUP(RIGHT($D$2,3),定数!$A$6:$A$13,定数!$B$6:$B$13))</f>
        <v/>
      </c>
      <c r="N91" s="47"/>
      <c r="O91" s="48"/>
      <c r="P91" s="90"/>
      <c r="Q91" s="90"/>
      <c r="R91" s="91" t="str">
        <f>IF(P91="","",T91*M91*LOOKUP(RIGHT($D$2,3),定数!$A$6:$A$13,定数!$B$6:$B$13))</f>
        <v/>
      </c>
      <c r="S91" s="91"/>
      <c r="T91" s="92" t="str">
        <f t="shared" si="15"/>
        <v/>
      </c>
      <c r="U91" s="92"/>
      <c r="V91" t="str">
        <f t="shared" ref="V91:W106" si="18">IF(S91&lt;&gt;"",IF(S91&lt;0,1+V90,0),"")</f>
        <v/>
      </c>
      <c r="W91" t="str">
        <f t="shared" si="18"/>
        <v/>
      </c>
      <c r="X91" s="38" t="str">
        <f t="shared" si="16"/>
        <v/>
      </c>
      <c r="Y91" s="39" t="str">
        <f t="shared" si="17"/>
        <v/>
      </c>
      <c r="Z91" t="str">
        <f t="shared" si="12"/>
        <v/>
      </c>
      <c r="AA91" t="str">
        <f t="shared" si="13"/>
        <v/>
      </c>
    </row>
    <row r="92" spans="2:27" x14ac:dyDescent="0.15">
      <c r="B92" s="56">
        <v>84</v>
      </c>
      <c r="C92" s="89" t="str">
        <f t="shared" si="10"/>
        <v/>
      </c>
      <c r="D92" s="89"/>
      <c r="E92" s="47"/>
      <c r="F92" s="48"/>
      <c r="G92" s="47"/>
      <c r="H92" s="90"/>
      <c r="I92" s="90"/>
      <c r="J92" s="47"/>
      <c r="K92" s="89" t="str">
        <f t="shared" si="11"/>
        <v/>
      </c>
      <c r="L92" s="89"/>
      <c r="M92" s="6" t="str">
        <f>IF(J92="","",(K92/J92)/LOOKUP(RIGHT($D$2,3),定数!$A$6:$A$13,定数!$B$6:$B$13))</f>
        <v/>
      </c>
      <c r="N92" s="47"/>
      <c r="O92" s="48"/>
      <c r="P92" s="90"/>
      <c r="Q92" s="90"/>
      <c r="R92" s="91" t="str">
        <f>IF(P92="","",T92*M92*LOOKUP(RIGHT($D$2,3),定数!$A$6:$A$13,定数!$B$6:$B$13))</f>
        <v/>
      </c>
      <c r="S92" s="91"/>
      <c r="T92" s="92" t="str">
        <f t="shared" si="15"/>
        <v/>
      </c>
      <c r="U92" s="92"/>
      <c r="V92" t="str">
        <f t="shared" si="18"/>
        <v/>
      </c>
      <c r="W92" t="str">
        <f t="shared" si="18"/>
        <v/>
      </c>
      <c r="X92" s="38" t="str">
        <f t="shared" si="16"/>
        <v/>
      </c>
      <c r="Y92" s="39" t="str">
        <f t="shared" si="17"/>
        <v/>
      </c>
      <c r="Z92" t="str">
        <f t="shared" si="12"/>
        <v/>
      </c>
      <c r="AA92" t="str">
        <f t="shared" si="13"/>
        <v/>
      </c>
    </row>
    <row r="93" spans="2:27" x14ac:dyDescent="0.15">
      <c r="B93" s="56">
        <v>85</v>
      </c>
      <c r="C93" s="89" t="str">
        <f t="shared" si="10"/>
        <v/>
      </c>
      <c r="D93" s="89"/>
      <c r="E93" s="47"/>
      <c r="F93" s="48"/>
      <c r="G93" s="47"/>
      <c r="H93" s="90"/>
      <c r="I93" s="90"/>
      <c r="J93" s="47"/>
      <c r="K93" s="89" t="str">
        <f t="shared" si="11"/>
        <v/>
      </c>
      <c r="L93" s="89"/>
      <c r="M93" s="6" t="str">
        <f>IF(J93="","",(K93/J93)/LOOKUP(RIGHT($D$2,3),定数!$A$6:$A$13,定数!$B$6:$B$13))</f>
        <v/>
      </c>
      <c r="N93" s="47"/>
      <c r="O93" s="48"/>
      <c r="P93" s="90"/>
      <c r="Q93" s="90"/>
      <c r="R93" s="91" t="str">
        <f>IF(P93="","",T93*M93*LOOKUP(RIGHT($D$2,3),定数!$A$6:$A$13,定数!$B$6:$B$13))</f>
        <v/>
      </c>
      <c r="S93" s="91"/>
      <c r="T93" s="92" t="str">
        <f t="shared" si="15"/>
        <v/>
      </c>
      <c r="U93" s="92"/>
      <c r="V93" t="str">
        <f t="shared" si="18"/>
        <v/>
      </c>
      <c r="W93" t="str">
        <f t="shared" si="18"/>
        <v/>
      </c>
      <c r="X93" s="38" t="str">
        <f t="shared" si="16"/>
        <v/>
      </c>
      <c r="Y93" s="39" t="str">
        <f t="shared" si="17"/>
        <v/>
      </c>
      <c r="Z93" t="str">
        <f t="shared" si="12"/>
        <v/>
      </c>
      <c r="AA93" t="str">
        <f t="shared" si="13"/>
        <v/>
      </c>
    </row>
    <row r="94" spans="2:27" x14ac:dyDescent="0.15">
      <c r="B94" s="56">
        <v>86</v>
      </c>
      <c r="C94" s="89" t="str">
        <f t="shared" si="10"/>
        <v/>
      </c>
      <c r="D94" s="89"/>
      <c r="E94" s="47"/>
      <c r="F94" s="48"/>
      <c r="G94" s="47"/>
      <c r="H94" s="90"/>
      <c r="I94" s="90"/>
      <c r="J94" s="47"/>
      <c r="K94" s="89" t="str">
        <f t="shared" si="11"/>
        <v/>
      </c>
      <c r="L94" s="89"/>
      <c r="M94" s="6" t="str">
        <f>IF(J94="","",(K94/J94)/LOOKUP(RIGHT($D$2,3),定数!$A$6:$A$13,定数!$B$6:$B$13))</f>
        <v/>
      </c>
      <c r="N94" s="47"/>
      <c r="O94" s="48"/>
      <c r="P94" s="90"/>
      <c r="Q94" s="90"/>
      <c r="R94" s="91" t="str">
        <f>IF(P94="","",T94*M94*LOOKUP(RIGHT($D$2,3),定数!$A$6:$A$13,定数!$B$6:$B$13))</f>
        <v/>
      </c>
      <c r="S94" s="91"/>
      <c r="T94" s="92" t="str">
        <f t="shared" si="15"/>
        <v/>
      </c>
      <c r="U94" s="92"/>
      <c r="V94" t="str">
        <f t="shared" si="18"/>
        <v/>
      </c>
      <c r="W94" t="str">
        <f t="shared" si="18"/>
        <v/>
      </c>
      <c r="X94" s="38" t="str">
        <f t="shared" si="16"/>
        <v/>
      </c>
      <c r="Y94" s="39" t="str">
        <f t="shared" si="17"/>
        <v/>
      </c>
      <c r="Z94" t="str">
        <f t="shared" si="12"/>
        <v/>
      </c>
      <c r="AA94" t="str">
        <f t="shared" si="13"/>
        <v/>
      </c>
    </row>
    <row r="95" spans="2:27" x14ac:dyDescent="0.15">
      <c r="B95" s="56">
        <v>87</v>
      </c>
      <c r="C95" s="89" t="str">
        <f t="shared" si="10"/>
        <v/>
      </c>
      <c r="D95" s="89"/>
      <c r="E95" s="47"/>
      <c r="F95" s="48"/>
      <c r="G95" s="47"/>
      <c r="H95" s="90"/>
      <c r="I95" s="90"/>
      <c r="J95" s="47"/>
      <c r="K95" s="89" t="str">
        <f t="shared" si="11"/>
        <v/>
      </c>
      <c r="L95" s="89"/>
      <c r="M95" s="6" t="str">
        <f>IF(J95="","",(K95/J95)/LOOKUP(RIGHT($D$2,3),定数!$A$6:$A$13,定数!$B$6:$B$13))</f>
        <v/>
      </c>
      <c r="N95" s="47"/>
      <c r="O95" s="48"/>
      <c r="P95" s="90"/>
      <c r="Q95" s="90"/>
      <c r="R95" s="91" t="str">
        <f>IF(P95="","",T95*M95*LOOKUP(RIGHT($D$2,3),定数!$A$6:$A$13,定数!$B$6:$B$13))</f>
        <v/>
      </c>
      <c r="S95" s="91"/>
      <c r="T95" s="92" t="str">
        <f t="shared" si="15"/>
        <v/>
      </c>
      <c r="U95" s="92"/>
      <c r="V95" t="str">
        <f t="shared" si="18"/>
        <v/>
      </c>
      <c r="W95" t="str">
        <f t="shared" si="18"/>
        <v/>
      </c>
      <c r="X95" s="38" t="str">
        <f t="shared" si="16"/>
        <v/>
      </c>
      <c r="Y95" s="39" t="str">
        <f t="shared" si="17"/>
        <v/>
      </c>
      <c r="Z95" t="str">
        <f t="shared" si="12"/>
        <v/>
      </c>
      <c r="AA95" t="str">
        <f t="shared" si="13"/>
        <v/>
      </c>
    </row>
    <row r="96" spans="2:27" x14ac:dyDescent="0.15">
      <c r="B96" s="56">
        <v>88</v>
      </c>
      <c r="C96" s="89" t="str">
        <f t="shared" si="10"/>
        <v/>
      </c>
      <c r="D96" s="89"/>
      <c r="E96" s="47"/>
      <c r="F96" s="48"/>
      <c r="G96" s="47"/>
      <c r="H96" s="90"/>
      <c r="I96" s="90"/>
      <c r="J96" s="47"/>
      <c r="K96" s="89" t="str">
        <f t="shared" si="11"/>
        <v/>
      </c>
      <c r="L96" s="89"/>
      <c r="M96" s="6" t="str">
        <f>IF(J96="","",(K96/J96)/LOOKUP(RIGHT($D$2,3),定数!$A$6:$A$13,定数!$B$6:$B$13))</f>
        <v/>
      </c>
      <c r="N96" s="47"/>
      <c r="O96" s="48"/>
      <c r="P96" s="90"/>
      <c r="Q96" s="90"/>
      <c r="R96" s="91" t="str">
        <f>IF(P96="","",T96*M96*LOOKUP(RIGHT($D$2,3),定数!$A$6:$A$13,定数!$B$6:$B$13))</f>
        <v/>
      </c>
      <c r="S96" s="91"/>
      <c r="T96" s="92" t="str">
        <f t="shared" si="15"/>
        <v/>
      </c>
      <c r="U96" s="92"/>
      <c r="V96" t="str">
        <f t="shared" si="18"/>
        <v/>
      </c>
      <c r="W96" t="str">
        <f t="shared" si="18"/>
        <v/>
      </c>
      <c r="X96" s="38" t="str">
        <f t="shared" si="16"/>
        <v/>
      </c>
      <c r="Y96" s="39" t="str">
        <f t="shared" si="17"/>
        <v/>
      </c>
      <c r="Z96" t="str">
        <f t="shared" si="12"/>
        <v/>
      </c>
      <c r="AA96" t="str">
        <f t="shared" si="13"/>
        <v/>
      </c>
    </row>
    <row r="97" spans="2:27" x14ac:dyDescent="0.15">
      <c r="B97" s="56">
        <v>89</v>
      </c>
      <c r="C97" s="89" t="str">
        <f t="shared" si="10"/>
        <v/>
      </c>
      <c r="D97" s="89"/>
      <c r="E97" s="47"/>
      <c r="F97" s="48"/>
      <c r="G97" s="47"/>
      <c r="H97" s="90"/>
      <c r="I97" s="90"/>
      <c r="J97" s="47"/>
      <c r="K97" s="89" t="str">
        <f t="shared" si="11"/>
        <v/>
      </c>
      <c r="L97" s="89"/>
      <c r="M97" s="6" t="str">
        <f>IF(J97="","",(K97/J97)/LOOKUP(RIGHT($D$2,3),定数!$A$6:$A$13,定数!$B$6:$B$13))</f>
        <v/>
      </c>
      <c r="N97" s="47"/>
      <c r="O97" s="48"/>
      <c r="P97" s="90"/>
      <c r="Q97" s="90"/>
      <c r="R97" s="91" t="str">
        <f>IF(P97="","",T97*M97*LOOKUP(RIGHT($D$2,3),定数!$A$6:$A$13,定数!$B$6:$B$13))</f>
        <v/>
      </c>
      <c r="S97" s="91"/>
      <c r="T97" s="92" t="str">
        <f t="shared" si="15"/>
        <v/>
      </c>
      <c r="U97" s="92"/>
      <c r="V97" t="str">
        <f t="shared" si="18"/>
        <v/>
      </c>
      <c r="W97" t="str">
        <f t="shared" si="18"/>
        <v/>
      </c>
      <c r="X97" s="38" t="str">
        <f t="shared" si="16"/>
        <v/>
      </c>
      <c r="Y97" s="39" t="str">
        <f t="shared" si="17"/>
        <v/>
      </c>
      <c r="Z97" t="str">
        <f t="shared" si="12"/>
        <v/>
      </c>
      <c r="AA97" t="str">
        <f t="shared" si="13"/>
        <v/>
      </c>
    </row>
    <row r="98" spans="2:27" x14ac:dyDescent="0.15">
      <c r="B98" s="56">
        <v>90</v>
      </c>
      <c r="C98" s="89" t="str">
        <f t="shared" si="10"/>
        <v/>
      </c>
      <c r="D98" s="89"/>
      <c r="E98" s="47"/>
      <c r="F98" s="48"/>
      <c r="G98" s="47"/>
      <c r="H98" s="90"/>
      <c r="I98" s="90"/>
      <c r="J98" s="47"/>
      <c r="K98" s="89" t="str">
        <f t="shared" si="11"/>
        <v/>
      </c>
      <c r="L98" s="89"/>
      <c r="M98" s="6" t="str">
        <f>IF(J98="","",(K98/J98)/LOOKUP(RIGHT($D$2,3),定数!$A$6:$A$13,定数!$B$6:$B$13))</f>
        <v/>
      </c>
      <c r="N98" s="47"/>
      <c r="O98" s="48"/>
      <c r="P98" s="90"/>
      <c r="Q98" s="90"/>
      <c r="R98" s="91" t="str">
        <f>IF(P98="","",T98*M98*LOOKUP(RIGHT($D$2,3),定数!$A$6:$A$13,定数!$B$6:$B$13))</f>
        <v/>
      </c>
      <c r="S98" s="91"/>
      <c r="T98" s="92" t="str">
        <f t="shared" si="15"/>
        <v/>
      </c>
      <c r="U98" s="92"/>
      <c r="V98" t="str">
        <f t="shared" si="18"/>
        <v/>
      </c>
      <c r="W98" t="str">
        <f t="shared" si="18"/>
        <v/>
      </c>
      <c r="X98" s="38" t="str">
        <f t="shared" si="16"/>
        <v/>
      </c>
      <c r="Y98" s="39" t="str">
        <f t="shared" si="17"/>
        <v/>
      </c>
      <c r="Z98" t="str">
        <f t="shared" si="12"/>
        <v/>
      </c>
      <c r="AA98" t="str">
        <f t="shared" si="13"/>
        <v/>
      </c>
    </row>
    <row r="99" spans="2:27" x14ac:dyDescent="0.15">
      <c r="B99" s="56">
        <v>91</v>
      </c>
      <c r="C99" s="89" t="str">
        <f t="shared" si="10"/>
        <v/>
      </c>
      <c r="D99" s="89"/>
      <c r="E99" s="47"/>
      <c r="F99" s="48"/>
      <c r="G99" s="47"/>
      <c r="H99" s="90"/>
      <c r="I99" s="90"/>
      <c r="J99" s="47"/>
      <c r="K99" s="89" t="str">
        <f t="shared" si="11"/>
        <v/>
      </c>
      <c r="L99" s="89"/>
      <c r="M99" s="6" t="str">
        <f>IF(J99="","",(K99/J99)/LOOKUP(RIGHT($D$2,3),定数!$A$6:$A$13,定数!$B$6:$B$13))</f>
        <v/>
      </c>
      <c r="N99" s="47"/>
      <c r="O99" s="48"/>
      <c r="P99" s="90"/>
      <c r="Q99" s="90"/>
      <c r="R99" s="91" t="str">
        <f>IF(P99="","",T99*M99*LOOKUP(RIGHT($D$2,3),定数!$A$6:$A$13,定数!$B$6:$B$13))</f>
        <v/>
      </c>
      <c r="S99" s="91"/>
      <c r="T99" s="92" t="str">
        <f t="shared" si="15"/>
        <v/>
      </c>
      <c r="U99" s="92"/>
      <c r="V99" t="str">
        <f t="shared" si="18"/>
        <v/>
      </c>
      <c r="W99" t="str">
        <f t="shared" si="18"/>
        <v/>
      </c>
      <c r="X99" s="38" t="str">
        <f t="shared" si="16"/>
        <v/>
      </c>
      <c r="Y99" s="39" t="str">
        <f t="shared" si="17"/>
        <v/>
      </c>
      <c r="Z99" t="str">
        <f t="shared" si="12"/>
        <v/>
      </c>
      <c r="AA99" t="str">
        <f t="shared" si="13"/>
        <v/>
      </c>
    </row>
    <row r="100" spans="2:27" x14ac:dyDescent="0.15">
      <c r="B100" s="56">
        <v>92</v>
      </c>
      <c r="C100" s="89" t="str">
        <f t="shared" si="10"/>
        <v/>
      </c>
      <c r="D100" s="89"/>
      <c r="E100" s="47"/>
      <c r="F100" s="48"/>
      <c r="G100" s="47"/>
      <c r="H100" s="90"/>
      <c r="I100" s="90"/>
      <c r="J100" s="47"/>
      <c r="K100" s="89" t="str">
        <f t="shared" si="11"/>
        <v/>
      </c>
      <c r="L100" s="89"/>
      <c r="M100" s="6" t="str">
        <f>IF(J100="","",(K100/J100)/LOOKUP(RIGHT($D$2,3),定数!$A$6:$A$13,定数!$B$6:$B$13))</f>
        <v/>
      </c>
      <c r="N100" s="47"/>
      <c r="O100" s="48"/>
      <c r="P100" s="90"/>
      <c r="Q100" s="90"/>
      <c r="R100" s="91" t="str">
        <f>IF(P100="","",T100*M100*LOOKUP(RIGHT($D$2,3),定数!$A$6:$A$13,定数!$B$6:$B$13))</f>
        <v/>
      </c>
      <c r="S100" s="91"/>
      <c r="T100" s="92" t="str">
        <f t="shared" si="15"/>
        <v/>
      </c>
      <c r="U100" s="92"/>
      <c r="V100" t="str">
        <f t="shared" si="18"/>
        <v/>
      </c>
      <c r="W100" t="str">
        <f t="shared" si="18"/>
        <v/>
      </c>
      <c r="X100" s="38" t="str">
        <f t="shared" si="16"/>
        <v/>
      </c>
      <c r="Y100" s="39" t="str">
        <f t="shared" si="17"/>
        <v/>
      </c>
      <c r="Z100" t="str">
        <f t="shared" si="12"/>
        <v/>
      </c>
      <c r="AA100" t="str">
        <f t="shared" si="13"/>
        <v/>
      </c>
    </row>
    <row r="101" spans="2:27" x14ac:dyDescent="0.15">
      <c r="B101" s="56">
        <v>93</v>
      </c>
      <c r="C101" s="89" t="str">
        <f t="shared" si="10"/>
        <v/>
      </c>
      <c r="D101" s="89"/>
      <c r="E101" s="47"/>
      <c r="F101" s="48"/>
      <c r="G101" s="47"/>
      <c r="H101" s="90"/>
      <c r="I101" s="90"/>
      <c r="J101" s="47"/>
      <c r="K101" s="89" t="str">
        <f t="shared" si="11"/>
        <v/>
      </c>
      <c r="L101" s="89"/>
      <c r="M101" s="6" t="str">
        <f>IF(J101="","",(K101/J101)/LOOKUP(RIGHT($D$2,3),定数!$A$6:$A$13,定数!$B$6:$B$13))</f>
        <v/>
      </c>
      <c r="N101" s="47"/>
      <c r="O101" s="48"/>
      <c r="P101" s="90"/>
      <c r="Q101" s="90"/>
      <c r="R101" s="91" t="str">
        <f>IF(P101="","",T101*M101*LOOKUP(RIGHT($D$2,3),定数!$A$6:$A$13,定数!$B$6:$B$13))</f>
        <v/>
      </c>
      <c r="S101" s="91"/>
      <c r="T101" s="92" t="str">
        <f t="shared" si="15"/>
        <v/>
      </c>
      <c r="U101" s="92"/>
      <c r="V101" t="str">
        <f t="shared" si="18"/>
        <v/>
      </c>
      <c r="W101" t="str">
        <f t="shared" si="18"/>
        <v/>
      </c>
      <c r="X101" s="38" t="str">
        <f t="shared" si="16"/>
        <v/>
      </c>
      <c r="Y101" s="39" t="str">
        <f t="shared" si="17"/>
        <v/>
      </c>
      <c r="Z101" t="str">
        <f t="shared" si="12"/>
        <v/>
      </c>
      <c r="AA101" t="str">
        <f t="shared" si="13"/>
        <v/>
      </c>
    </row>
    <row r="102" spans="2:27" x14ac:dyDescent="0.15">
      <c r="B102" s="56">
        <v>94</v>
      </c>
      <c r="C102" s="89" t="str">
        <f t="shared" si="10"/>
        <v/>
      </c>
      <c r="D102" s="89"/>
      <c r="E102" s="47"/>
      <c r="F102" s="48"/>
      <c r="G102" s="47"/>
      <c r="H102" s="90"/>
      <c r="I102" s="90"/>
      <c r="J102" s="47"/>
      <c r="K102" s="89" t="str">
        <f t="shared" si="11"/>
        <v/>
      </c>
      <c r="L102" s="89"/>
      <c r="M102" s="6" t="str">
        <f>IF(J102="","",(K102/J102)/LOOKUP(RIGHT($D$2,3),定数!$A$6:$A$13,定数!$B$6:$B$13))</f>
        <v/>
      </c>
      <c r="N102" s="47"/>
      <c r="O102" s="48"/>
      <c r="P102" s="90"/>
      <c r="Q102" s="90"/>
      <c r="R102" s="91" t="str">
        <f>IF(P102="","",T102*M102*LOOKUP(RIGHT($D$2,3),定数!$A$6:$A$13,定数!$B$6:$B$13))</f>
        <v/>
      </c>
      <c r="S102" s="91"/>
      <c r="T102" s="92" t="str">
        <f t="shared" si="15"/>
        <v/>
      </c>
      <c r="U102" s="92"/>
      <c r="V102" t="str">
        <f t="shared" si="18"/>
        <v/>
      </c>
      <c r="W102" t="str">
        <f t="shared" si="18"/>
        <v/>
      </c>
      <c r="X102" s="38" t="str">
        <f t="shared" si="16"/>
        <v/>
      </c>
      <c r="Y102" s="39" t="str">
        <f t="shared" si="17"/>
        <v/>
      </c>
      <c r="Z102" t="str">
        <f t="shared" si="12"/>
        <v/>
      </c>
      <c r="AA102" t="str">
        <f t="shared" si="13"/>
        <v/>
      </c>
    </row>
    <row r="103" spans="2:27" x14ac:dyDescent="0.15">
      <c r="B103" s="56">
        <v>95</v>
      </c>
      <c r="C103" s="89" t="str">
        <f t="shared" si="10"/>
        <v/>
      </c>
      <c r="D103" s="89"/>
      <c r="E103" s="47"/>
      <c r="F103" s="48"/>
      <c r="G103" s="47"/>
      <c r="H103" s="90"/>
      <c r="I103" s="90"/>
      <c r="J103" s="47"/>
      <c r="K103" s="89" t="str">
        <f t="shared" si="11"/>
        <v/>
      </c>
      <c r="L103" s="89"/>
      <c r="M103" s="6" t="str">
        <f>IF(J103="","",(K103/J103)/LOOKUP(RIGHT($D$2,3),定数!$A$6:$A$13,定数!$B$6:$B$13))</f>
        <v/>
      </c>
      <c r="N103" s="47"/>
      <c r="O103" s="48"/>
      <c r="P103" s="90"/>
      <c r="Q103" s="90"/>
      <c r="R103" s="91" t="str">
        <f>IF(P103="","",T103*M103*LOOKUP(RIGHT($D$2,3),定数!$A$6:$A$13,定数!$B$6:$B$13))</f>
        <v/>
      </c>
      <c r="S103" s="91"/>
      <c r="T103" s="92" t="str">
        <f t="shared" si="15"/>
        <v/>
      </c>
      <c r="U103" s="92"/>
      <c r="V103" t="str">
        <f t="shared" si="18"/>
        <v/>
      </c>
      <c r="W103" t="str">
        <f t="shared" si="18"/>
        <v/>
      </c>
      <c r="X103" s="38" t="str">
        <f t="shared" si="16"/>
        <v/>
      </c>
      <c r="Y103" s="39" t="str">
        <f t="shared" si="17"/>
        <v/>
      </c>
      <c r="Z103" t="str">
        <f t="shared" si="12"/>
        <v/>
      </c>
      <c r="AA103" t="str">
        <f t="shared" si="13"/>
        <v/>
      </c>
    </row>
    <row r="104" spans="2:27" x14ac:dyDescent="0.15">
      <c r="B104" s="56">
        <v>96</v>
      </c>
      <c r="C104" s="89" t="str">
        <f t="shared" si="10"/>
        <v/>
      </c>
      <c r="D104" s="89"/>
      <c r="E104" s="47"/>
      <c r="F104" s="48"/>
      <c r="G104" s="47"/>
      <c r="H104" s="90"/>
      <c r="I104" s="90"/>
      <c r="J104" s="47"/>
      <c r="K104" s="89" t="str">
        <f t="shared" si="11"/>
        <v/>
      </c>
      <c r="L104" s="89"/>
      <c r="M104" s="6" t="str">
        <f>IF(J104="","",(K104/J104)/LOOKUP(RIGHT($D$2,3),定数!$A$6:$A$13,定数!$B$6:$B$13))</f>
        <v/>
      </c>
      <c r="N104" s="47"/>
      <c r="O104" s="48"/>
      <c r="P104" s="90"/>
      <c r="Q104" s="90"/>
      <c r="R104" s="91" t="str">
        <f>IF(P104="","",T104*M104*LOOKUP(RIGHT($D$2,3),定数!$A$6:$A$13,定数!$B$6:$B$13))</f>
        <v/>
      </c>
      <c r="S104" s="91"/>
      <c r="T104" s="92" t="str">
        <f t="shared" si="15"/>
        <v/>
      </c>
      <c r="U104" s="92"/>
      <c r="V104" t="str">
        <f t="shared" si="18"/>
        <v/>
      </c>
      <c r="W104" t="str">
        <f t="shared" si="18"/>
        <v/>
      </c>
      <c r="X104" s="38" t="str">
        <f t="shared" si="16"/>
        <v/>
      </c>
      <c r="Y104" s="39" t="str">
        <f t="shared" si="17"/>
        <v/>
      </c>
      <c r="Z104" t="str">
        <f t="shared" si="12"/>
        <v/>
      </c>
      <c r="AA104" t="str">
        <f t="shared" si="13"/>
        <v/>
      </c>
    </row>
    <row r="105" spans="2:27" x14ac:dyDescent="0.15">
      <c r="B105" s="56">
        <v>97</v>
      </c>
      <c r="C105" s="89" t="str">
        <f t="shared" si="10"/>
        <v/>
      </c>
      <c r="D105" s="89"/>
      <c r="E105" s="47"/>
      <c r="F105" s="48"/>
      <c r="G105" s="47"/>
      <c r="H105" s="90"/>
      <c r="I105" s="90"/>
      <c r="J105" s="47"/>
      <c r="K105" s="89" t="str">
        <f t="shared" si="11"/>
        <v/>
      </c>
      <c r="L105" s="89"/>
      <c r="M105" s="6" t="str">
        <f>IF(J105="","",(K105/J105)/LOOKUP(RIGHT($D$2,3),定数!$A$6:$A$13,定数!$B$6:$B$13))</f>
        <v/>
      </c>
      <c r="N105" s="47"/>
      <c r="O105" s="48"/>
      <c r="P105" s="90"/>
      <c r="Q105" s="90"/>
      <c r="R105" s="91" t="str">
        <f>IF(P105="","",T105*M105*LOOKUP(RIGHT($D$2,3),定数!$A$6:$A$13,定数!$B$6:$B$13))</f>
        <v/>
      </c>
      <c r="S105" s="91"/>
      <c r="T105" s="92" t="str">
        <f t="shared" si="15"/>
        <v/>
      </c>
      <c r="U105" s="92"/>
      <c r="V105" t="str">
        <f t="shared" si="18"/>
        <v/>
      </c>
      <c r="W105" t="str">
        <f t="shared" si="18"/>
        <v/>
      </c>
      <c r="X105" s="38" t="str">
        <f t="shared" si="16"/>
        <v/>
      </c>
      <c r="Y105" s="39" t="str">
        <f t="shared" si="17"/>
        <v/>
      </c>
      <c r="Z105" t="str">
        <f t="shared" si="12"/>
        <v/>
      </c>
      <c r="AA105" t="str">
        <f t="shared" si="13"/>
        <v/>
      </c>
    </row>
    <row r="106" spans="2:27" x14ac:dyDescent="0.15">
      <c r="B106" s="56">
        <v>98</v>
      </c>
      <c r="C106" s="89" t="str">
        <f t="shared" si="10"/>
        <v/>
      </c>
      <c r="D106" s="89"/>
      <c r="E106" s="47"/>
      <c r="F106" s="48"/>
      <c r="G106" s="47"/>
      <c r="H106" s="90"/>
      <c r="I106" s="90"/>
      <c r="J106" s="47"/>
      <c r="K106" s="89" t="str">
        <f t="shared" si="11"/>
        <v/>
      </c>
      <c r="L106" s="89"/>
      <c r="M106" s="6" t="str">
        <f>IF(J106="","",(K106/J106)/LOOKUP(RIGHT($D$2,3),定数!$A$6:$A$13,定数!$B$6:$B$13))</f>
        <v/>
      </c>
      <c r="N106" s="47"/>
      <c r="O106" s="48"/>
      <c r="P106" s="90"/>
      <c r="Q106" s="90"/>
      <c r="R106" s="91" t="str">
        <f>IF(P106="","",T106*M106*LOOKUP(RIGHT($D$2,3),定数!$A$6:$A$13,定数!$B$6:$B$13))</f>
        <v/>
      </c>
      <c r="S106" s="91"/>
      <c r="T106" s="92" t="str">
        <f t="shared" si="15"/>
        <v/>
      </c>
      <c r="U106" s="92"/>
      <c r="V106" t="str">
        <f t="shared" si="18"/>
        <v/>
      </c>
      <c r="W106" t="str">
        <f t="shared" si="18"/>
        <v/>
      </c>
      <c r="X106" s="38" t="str">
        <f t="shared" si="16"/>
        <v/>
      </c>
      <c r="Y106" s="39" t="str">
        <f t="shared" si="17"/>
        <v/>
      </c>
      <c r="Z106" t="str">
        <f t="shared" si="12"/>
        <v/>
      </c>
      <c r="AA106" t="str">
        <f t="shared" si="13"/>
        <v/>
      </c>
    </row>
    <row r="107" spans="2:27" x14ac:dyDescent="0.15">
      <c r="B107" s="56">
        <v>99</v>
      </c>
      <c r="C107" s="89" t="str">
        <f t="shared" si="10"/>
        <v/>
      </c>
      <c r="D107" s="89"/>
      <c r="E107" s="47"/>
      <c r="F107" s="48"/>
      <c r="G107" s="47"/>
      <c r="H107" s="90"/>
      <c r="I107" s="90"/>
      <c r="J107" s="47"/>
      <c r="K107" s="89" t="str">
        <f t="shared" si="11"/>
        <v/>
      </c>
      <c r="L107" s="89"/>
      <c r="M107" s="6" t="str">
        <f>IF(J107="","",(K107/J107)/LOOKUP(RIGHT($D$2,3),定数!$A$6:$A$13,定数!$B$6:$B$13))</f>
        <v/>
      </c>
      <c r="N107" s="47"/>
      <c r="O107" s="48"/>
      <c r="P107" s="90"/>
      <c r="Q107" s="90"/>
      <c r="R107" s="91" t="str">
        <f>IF(P107="","",T107*M107*LOOKUP(RIGHT($D$2,3),定数!$A$6:$A$13,定数!$B$6:$B$13))</f>
        <v/>
      </c>
      <c r="S107" s="91"/>
      <c r="T107" s="92" t="str">
        <f t="shared" si="15"/>
        <v/>
      </c>
      <c r="U107" s="92"/>
      <c r="V107" t="str">
        <f>IF(S107&lt;&gt;"",IF(S107&lt;0,1+V106,0),"")</f>
        <v/>
      </c>
      <c r="W107" t="str">
        <f>IF(T107&lt;&gt;"",IF(T107&lt;0,1+W106,0),"")</f>
        <v/>
      </c>
      <c r="X107" s="38" t="str">
        <f t="shared" si="16"/>
        <v/>
      </c>
      <c r="Y107" s="39" t="str">
        <f t="shared" si="17"/>
        <v/>
      </c>
      <c r="Z107" t="str">
        <f t="shared" si="12"/>
        <v/>
      </c>
      <c r="AA107" t="str">
        <f t="shared" si="13"/>
        <v/>
      </c>
    </row>
    <row r="108" spans="2:27" x14ac:dyDescent="0.15">
      <c r="B108" s="56">
        <v>100</v>
      </c>
      <c r="C108" s="89" t="str">
        <f t="shared" si="10"/>
        <v/>
      </c>
      <c r="D108" s="89"/>
      <c r="E108" s="47"/>
      <c r="F108" s="48"/>
      <c r="G108" s="47"/>
      <c r="H108" s="90"/>
      <c r="I108" s="90"/>
      <c r="J108" s="47"/>
      <c r="K108" s="89" t="str">
        <f t="shared" si="11"/>
        <v/>
      </c>
      <c r="L108" s="89"/>
      <c r="M108" s="6" t="str">
        <f>IF(J108="","",(K108/J108)/LOOKUP(RIGHT($D$2,3),定数!$A$6:$A$13,定数!$B$6:$B$13))</f>
        <v/>
      </c>
      <c r="N108" s="47"/>
      <c r="O108" s="48"/>
      <c r="P108" s="90"/>
      <c r="Q108" s="90"/>
      <c r="R108" s="91" t="str">
        <f>IF(P108="","",T108*M108*LOOKUP(RIGHT($D$2,3),定数!$A$6:$A$13,定数!$B$6:$B$13))</f>
        <v/>
      </c>
      <c r="S108" s="91"/>
      <c r="T108" s="92" t="str">
        <f t="shared" si="15"/>
        <v/>
      </c>
      <c r="U108" s="92"/>
      <c r="V108" t="str">
        <f>IF(S108&lt;&gt;"",IF(S108&lt;0,1+V107,0),"")</f>
        <v/>
      </c>
      <c r="W108" t="str">
        <f>IF(T108&lt;&gt;"",IF(T108&lt;0,1+W107,0),"")</f>
        <v/>
      </c>
      <c r="X108" s="38" t="str">
        <f t="shared" si="16"/>
        <v/>
      </c>
      <c r="Y108" s="39" t="str">
        <f t="shared" si="17"/>
        <v/>
      </c>
      <c r="Z108" t="str">
        <f t="shared" si="12"/>
        <v/>
      </c>
      <c r="AA108" t="str">
        <f t="shared" si="13"/>
        <v/>
      </c>
    </row>
    <row r="109" spans="2:27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C10:D10"/>
    <mergeCell ref="H10:I10"/>
    <mergeCell ref="K10:L10"/>
    <mergeCell ref="P10:Q10"/>
    <mergeCell ref="R10:S10"/>
    <mergeCell ref="T10:U10"/>
    <mergeCell ref="C9:D9"/>
    <mergeCell ref="H9:I9"/>
    <mergeCell ref="K9:L9"/>
    <mergeCell ref="P9:Q9"/>
    <mergeCell ref="R9:S9"/>
    <mergeCell ref="T9:U9"/>
    <mergeCell ref="N7:Q7"/>
    <mergeCell ref="R7:U7"/>
    <mergeCell ref="H8:I8"/>
    <mergeCell ref="K8:L8"/>
    <mergeCell ref="P8:Q8"/>
    <mergeCell ref="R8:S8"/>
    <mergeCell ref="T8:U8"/>
    <mergeCell ref="N4:O4"/>
    <mergeCell ref="P4:Q4"/>
    <mergeCell ref="J5:K5"/>
    <mergeCell ref="L5:M5"/>
    <mergeCell ref="P5:Q5"/>
    <mergeCell ref="B7:B8"/>
    <mergeCell ref="C7:D8"/>
    <mergeCell ref="E7:I7"/>
    <mergeCell ref="J7:L7"/>
    <mergeCell ref="M7:M8"/>
    <mergeCell ref="B4:C4"/>
    <mergeCell ref="D4:E4"/>
    <mergeCell ref="F4:G4"/>
    <mergeCell ref="H4:I4"/>
    <mergeCell ref="J4:K4"/>
    <mergeCell ref="L4:M4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  <mergeCell ref="J2:K2"/>
    <mergeCell ref="L2:M2"/>
  </mergeCells>
  <phoneticPr fontId="2"/>
  <conditionalFormatting sqref="G46">
    <cfRule type="cellIs" dxfId="111" priority="59" stopIfTrue="1" operator="equal">
      <formula>"買"</formula>
    </cfRule>
    <cfRule type="cellIs" dxfId="110" priority="60" stopIfTrue="1" operator="equal">
      <formula>"売"</formula>
    </cfRule>
  </conditionalFormatting>
  <conditionalFormatting sqref="G9:G10 G34:G45 G47:G108">
    <cfRule type="cellIs" dxfId="109" priority="61" stopIfTrue="1" operator="equal">
      <formula>"買"</formula>
    </cfRule>
    <cfRule type="cellIs" dxfId="108" priority="62" stopIfTrue="1" operator="equal">
      <formula>"売"</formula>
    </cfRule>
  </conditionalFormatting>
  <conditionalFormatting sqref="G11">
    <cfRule type="cellIs" dxfId="107" priority="53" stopIfTrue="1" operator="equal">
      <formula>"買"</formula>
    </cfRule>
    <cfRule type="cellIs" dxfId="106" priority="54" stopIfTrue="1" operator="equal">
      <formula>"売"</formula>
    </cfRule>
  </conditionalFormatting>
  <conditionalFormatting sqref="G12">
    <cfRule type="cellIs" dxfId="105" priority="51" stopIfTrue="1" operator="equal">
      <formula>"買"</formula>
    </cfRule>
    <cfRule type="cellIs" dxfId="104" priority="52" stopIfTrue="1" operator="equal">
      <formula>"売"</formula>
    </cfRule>
  </conditionalFormatting>
  <conditionalFormatting sqref="G13">
    <cfRule type="cellIs" dxfId="103" priority="49" stopIfTrue="1" operator="equal">
      <formula>"買"</formula>
    </cfRule>
    <cfRule type="cellIs" dxfId="102" priority="50" stopIfTrue="1" operator="equal">
      <formula>"売"</formula>
    </cfRule>
  </conditionalFormatting>
  <conditionalFormatting sqref="G14">
    <cfRule type="cellIs" dxfId="101" priority="47" stopIfTrue="1" operator="equal">
      <formula>"買"</formula>
    </cfRule>
    <cfRule type="cellIs" dxfId="100" priority="48" stopIfTrue="1" operator="equal">
      <formula>"売"</formula>
    </cfRule>
  </conditionalFormatting>
  <conditionalFormatting sqref="G15">
    <cfRule type="cellIs" dxfId="99" priority="45" stopIfTrue="1" operator="equal">
      <formula>"買"</formula>
    </cfRule>
    <cfRule type="cellIs" dxfId="98" priority="46" stopIfTrue="1" operator="equal">
      <formula>"売"</formula>
    </cfRule>
  </conditionalFormatting>
  <conditionalFormatting sqref="G16">
    <cfRule type="cellIs" dxfId="97" priority="43" stopIfTrue="1" operator="equal">
      <formula>"買"</formula>
    </cfRule>
    <cfRule type="cellIs" dxfId="96" priority="44" stopIfTrue="1" operator="equal">
      <formula>"売"</formula>
    </cfRule>
  </conditionalFormatting>
  <conditionalFormatting sqref="G17">
    <cfRule type="cellIs" dxfId="95" priority="41" stopIfTrue="1" operator="equal">
      <formula>"買"</formula>
    </cfRule>
    <cfRule type="cellIs" dxfId="94" priority="42" stopIfTrue="1" operator="equal">
      <formula>"売"</formula>
    </cfRule>
  </conditionalFormatting>
  <conditionalFormatting sqref="G18">
    <cfRule type="cellIs" dxfId="93" priority="39" stopIfTrue="1" operator="equal">
      <formula>"買"</formula>
    </cfRule>
    <cfRule type="cellIs" dxfId="92" priority="40" stopIfTrue="1" operator="equal">
      <formula>"売"</formula>
    </cfRule>
  </conditionalFormatting>
  <conditionalFormatting sqref="G19">
    <cfRule type="cellIs" dxfId="91" priority="37" stopIfTrue="1" operator="equal">
      <formula>"買"</formula>
    </cfRule>
    <cfRule type="cellIs" dxfId="90" priority="38" stopIfTrue="1" operator="equal">
      <formula>"売"</formula>
    </cfRule>
  </conditionalFormatting>
  <conditionalFormatting sqref="G20">
    <cfRule type="cellIs" dxfId="89" priority="35" stopIfTrue="1" operator="equal">
      <formula>"買"</formula>
    </cfRule>
    <cfRule type="cellIs" dxfId="88" priority="36" stopIfTrue="1" operator="equal">
      <formula>"売"</formula>
    </cfRule>
  </conditionalFormatting>
  <conditionalFormatting sqref="G21">
    <cfRule type="cellIs" dxfId="87" priority="33" stopIfTrue="1" operator="equal">
      <formula>"買"</formula>
    </cfRule>
    <cfRule type="cellIs" dxfId="86" priority="34" stopIfTrue="1" operator="equal">
      <formula>"売"</formula>
    </cfRule>
  </conditionalFormatting>
  <conditionalFormatting sqref="G22">
    <cfRule type="cellIs" dxfId="85" priority="31" stopIfTrue="1" operator="equal">
      <formula>"買"</formula>
    </cfRule>
    <cfRule type="cellIs" dxfId="84" priority="32" stopIfTrue="1" operator="equal">
      <formula>"売"</formula>
    </cfRule>
  </conditionalFormatting>
  <conditionalFormatting sqref="G23">
    <cfRule type="cellIs" dxfId="83" priority="29" stopIfTrue="1" operator="equal">
      <formula>"買"</formula>
    </cfRule>
    <cfRule type="cellIs" dxfId="82" priority="30" stopIfTrue="1" operator="equal">
      <formula>"売"</formula>
    </cfRule>
  </conditionalFormatting>
  <conditionalFormatting sqref="G24">
    <cfRule type="cellIs" dxfId="81" priority="27" stopIfTrue="1" operator="equal">
      <formula>"買"</formula>
    </cfRule>
    <cfRule type="cellIs" dxfId="80" priority="28" stopIfTrue="1" operator="equal">
      <formula>"売"</formula>
    </cfRule>
  </conditionalFormatting>
  <conditionalFormatting sqref="G25">
    <cfRule type="cellIs" dxfId="79" priority="25" stopIfTrue="1" operator="equal">
      <formula>"買"</formula>
    </cfRule>
    <cfRule type="cellIs" dxfId="78" priority="26" stopIfTrue="1" operator="equal">
      <formula>"売"</formula>
    </cfRule>
  </conditionalFormatting>
  <conditionalFormatting sqref="G26">
    <cfRule type="cellIs" dxfId="77" priority="23" stopIfTrue="1" operator="equal">
      <formula>"買"</formula>
    </cfRule>
    <cfRule type="cellIs" dxfId="76" priority="24" stopIfTrue="1" operator="equal">
      <formula>"売"</formula>
    </cfRule>
  </conditionalFormatting>
  <conditionalFormatting sqref="G27">
    <cfRule type="cellIs" dxfId="55" priority="19" stopIfTrue="1" operator="equal">
      <formula>"買"</formula>
    </cfRule>
    <cfRule type="cellIs" dxfId="54" priority="20" stopIfTrue="1" operator="equal">
      <formula>"売"</formula>
    </cfRule>
  </conditionalFormatting>
  <conditionalFormatting sqref="G28">
    <cfRule type="cellIs" dxfId="49" priority="17" stopIfTrue="1" operator="equal">
      <formula>"買"</formula>
    </cfRule>
    <cfRule type="cellIs" dxfId="48" priority="18" stopIfTrue="1" operator="equal">
      <formula>"売"</formula>
    </cfRule>
  </conditionalFormatting>
  <conditionalFormatting sqref="G29">
    <cfRule type="cellIs" dxfId="27" priority="9" stopIfTrue="1" operator="equal">
      <formula>"買"</formula>
    </cfRule>
    <cfRule type="cellIs" dxfId="26" priority="10" stopIfTrue="1" operator="equal">
      <formula>"売"</formula>
    </cfRule>
  </conditionalFormatting>
  <conditionalFormatting sqref="G30">
    <cfRule type="cellIs" dxfId="21" priority="7" stopIfTrue="1" operator="equal">
      <formula>"買"</formula>
    </cfRule>
    <cfRule type="cellIs" dxfId="20" priority="8" stopIfTrue="1" operator="equal">
      <formula>"売"</formula>
    </cfRule>
  </conditionalFormatting>
  <conditionalFormatting sqref="G31">
    <cfRule type="cellIs" dxfId="13" priority="5" stopIfTrue="1" operator="equal">
      <formula>"買"</formula>
    </cfRule>
    <cfRule type="cellIs" dxfId="12" priority="6" stopIfTrue="1" operator="equal">
      <formula>"売"</formula>
    </cfRule>
  </conditionalFormatting>
  <conditionalFormatting sqref="G32">
    <cfRule type="cellIs" dxfId="7" priority="3" stopIfTrue="1" operator="equal">
      <formula>"買"</formula>
    </cfRule>
    <cfRule type="cellIs" dxfId="6" priority="4" stopIfTrue="1" operator="equal">
      <formula>"売"</formula>
    </cfRule>
  </conditionalFormatting>
  <conditionalFormatting sqref="G33">
    <cfRule type="cellIs" dxfId="1" priority="1" stopIfTrue="1" operator="equal">
      <formula>"買"</formula>
    </cfRule>
    <cfRule type="cellIs" dxfId="0" priority="2" stopIfTrue="1" operator="equal">
      <formula>"売"</formula>
    </cfRule>
  </conditionalFormatting>
  <dataValidations count="1">
    <dataValidation type="list" allowBlank="1" showInputMessage="1" showErrorMessage="1" sqref="G9:G108" xr:uid="{E2F47C0E-4C4C-4455-98F3-2DF81C110CBA}">
      <formula1>"買,売"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9516315-CA39-4D61-878A-315EF470980E}">
          <x14:formula1>
            <xm:f>リスト!$F$3:$F$11</xm:f>
          </x14:formula1>
          <xm:sqref>H2:I2</xm:sqref>
        </x14:dataValidation>
        <x14:dataValidation type="list" allowBlank="1" showInputMessage="1" showErrorMessage="1" xr:uid="{DA125D96-63EC-4AAA-9C05-F5FF17183142}">
          <x14:formula1>
            <xm:f>リスト!$B$3:$B$30</xm:f>
          </x14:formula1>
          <xm:sqref>D2:E2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opLeftCell="D499" workbookViewId="0">
      <selection activeCell="D530" sqref="D530"/>
    </sheetView>
  </sheetViews>
  <sheetFormatPr defaultRowHeight="14.25" x14ac:dyDescent="0.15"/>
  <cols>
    <col min="1" max="1" width="7.375" style="34" customWidth="1"/>
    <col min="2" max="2" width="8.125" customWidth="1"/>
  </cols>
  <sheetData/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9"/>
  <sheetViews>
    <sheetView tabSelected="1" zoomScale="145" zoomScaleNormal="145" zoomScaleSheetLayoutView="100" workbookViewId="0">
      <selection activeCell="A12" sqref="A12:J19"/>
    </sheetView>
  </sheetViews>
  <sheetFormatPr defaultRowHeight="13.5" x14ac:dyDescent="0.15"/>
  <sheetData>
    <row r="1" spans="1:10" x14ac:dyDescent="0.15">
      <c r="A1" t="s">
        <v>0</v>
      </c>
    </row>
    <row r="2" spans="1:10" x14ac:dyDescent="0.15">
      <c r="A2" s="93" t="s">
        <v>158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15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15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15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15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15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x14ac:dyDescent="0.15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x14ac:dyDescent="0.15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15">
      <c r="A11" t="s">
        <v>1</v>
      </c>
    </row>
    <row r="12" spans="1:10" x14ac:dyDescent="0.15">
      <c r="A12" s="95" t="s">
        <v>159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15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15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15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15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15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15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15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15">
      <c r="A21" t="s">
        <v>2</v>
      </c>
    </row>
    <row r="22" spans="1:10" x14ac:dyDescent="0.15">
      <c r="A22" s="95" t="s">
        <v>157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15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15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15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15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15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15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15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2"/>
  <pageMargins left="0.75" right="0.75" top="1" bottom="1" header="0.51111111111111107" footer="0.51111111111111107"/>
  <pageSetup paperSize="9" firstPageNumber="42949631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I12"/>
  <sheetViews>
    <sheetView zoomScaleSheetLayoutView="100" workbookViewId="0">
      <selection activeCell="I5" sqref="I5"/>
    </sheetView>
  </sheetViews>
  <sheetFormatPr defaultColWidth="8.875" defaultRowHeight="17.25" x14ac:dyDescent="0.15"/>
  <cols>
    <col min="1" max="1" width="3.125" style="26" customWidth="1"/>
    <col min="2" max="2" width="13.25" style="23" customWidth="1"/>
    <col min="3" max="3" width="15.75" style="25" customWidth="1"/>
    <col min="4" max="4" width="13" style="25" customWidth="1"/>
    <col min="5" max="5" width="15.875" style="31" customWidth="1"/>
    <col min="6" max="6" width="15.875" style="25" customWidth="1"/>
    <col min="7" max="7" width="15.875" style="31" customWidth="1"/>
    <col min="8" max="8" width="15.875" style="25" customWidth="1"/>
    <col min="9" max="9" width="15.875" style="31" customWidth="1"/>
    <col min="10" max="16384" width="8.875" style="26"/>
  </cols>
  <sheetData>
    <row r="2" spans="2:9" x14ac:dyDescent="0.15">
      <c r="B2" s="24" t="s">
        <v>39</v>
      </c>
      <c r="C2" s="26"/>
    </row>
    <row r="4" spans="2:9" x14ac:dyDescent="0.15">
      <c r="B4" s="29" t="s">
        <v>42</v>
      </c>
      <c r="C4" s="29" t="s">
        <v>40</v>
      </c>
      <c r="D4" s="29" t="s">
        <v>45</v>
      </c>
      <c r="E4" s="30" t="s">
        <v>41</v>
      </c>
      <c r="F4" s="29" t="s">
        <v>46</v>
      </c>
      <c r="G4" s="30" t="s">
        <v>41</v>
      </c>
      <c r="H4" s="29" t="s">
        <v>47</v>
      </c>
      <c r="I4" s="30" t="s">
        <v>41</v>
      </c>
    </row>
    <row r="5" spans="2:9" x14ac:dyDescent="0.15">
      <c r="B5" s="27" t="s">
        <v>43</v>
      </c>
      <c r="C5" s="28" t="s">
        <v>44</v>
      </c>
      <c r="D5" s="28">
        <v>54</v>
      </c>
      <c r="E5" s="32">
        <v>42194</v>
      </c>
      <c r="F5" s="28">
        <v>100</v>
      </c>
      <c r="G5" s="32">
        <v>42197</v>
      </c>
      <c r="H5" s="28">
        <v>100</v>
      </c>
      <c r="I5" s="32">
        <v>42196</v>
      </c>
    </row>
    <row r="6" spans="2:9" x14ac:dyDescent="0.15">
      <c r="B6" s="27" t="s">
        <v>43</v>
      </c>
      <c r="C6" s="28" t="s">
        <v>48</v>
      </c>
      <c r="D6" s="28">
        <v>46</v>
      </c>
      <c r="E6" s="32">
        <v>42195</v>
      </c>
      <c r="F6" s="28"/>
      <c r="G6" s="33"/>
      <c r="H6" s="28"/>
      <c r="I6" s="33"/>
    </row>
    <row r="7" spans="2:9" x14ac:dyDescent="0.15">
      <c r="B7" s="27" t="s">
        <v>43</v>
      </c>
      <c r="C7" s="28"/>
      <c r="D7" s="28"/>
      <c r="E7" s="33"/>
      <c r="F7" s="28"/>
      <c r="G7" s="33"/>
      <c r="H7" s="28"/>
      <c r="I7" s="33"/>
    </row>
    <row r="8" spans="2:9" x14ac:dyDescent="0.15">
      <c r="B8" s="27" t="s">
        <v>43</v>
      </c>
      <c r="C8" s="28"/>
      <c r="D8" s="28"/>
      <c r="E8" s="33"/>
      <c r="F8" s="28"/>
      <c r="G8" s="33"/>
      <c r="H8" s="28"/>
      <c r="I8" s="33"/>
    </row>
    <row r="9" spans="2:9" x14ac:dyDescent="0.15">
      <c r="B9" s="27" t="s">
        <v>43</v>
      </c>
      <c r="C9" s="28"/>
      <c r="D9" s="28"/>
      <c r="E9" s="33"/>
      <c r="F9" s="28"/>
      <c r="G9" s="33"/>
      <c r="H9" s="28"/>
      <c r="I9" s="33"/>
    </row>
    <row r="10" spans="2:9" x14ac:dyDescent="0.15">
      <c r="B10" s="27" t="s">
        <v>43</v>
      </c>
      <c r="C10" s="28"/>
      <c r="D10" s="28"/>
      <c r="E10" s="33"/>
      <c r="F10" s="28"/>
      <c r="G10" s="33"/>
      <c r="H10" s="28"/>
      <c r="I10" s="33"/>
    </row>
    <row r="11" spans="2:9" x14ac:dyDescent="0.15">
      <c r="B11" s="27" t="s">
        <v>43</v>
      </c>
      <c r="C11" s="28"/>
      <c r="D11" s="28"/>
      <c r="E11" s="33"/>
      <c r="F11" s="28"/>
      <c r="G11" s="33"/>
      <c r="H11" s="28"/>
      <c r="I11" s="33"/>
    </row>
    <row r="12" spans="2:9" x14ac:dyDescent="0.15">
      <c r="B12" s="27" t="s">
        <v>43</v>
      </c>
      <c r="C12" s="28"/>
      <c r="D12" s="28"/>
      <c r="E12" s="33"/>
      <c r="F12" s="28"/>
      <c r="G12" s="33"/>
      <c r="H12" s="28"/>
      <c r="I12" s="33"/>
    </row>
  </sheetData>
  <phoneticPr fontId="2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1CF8-1223-405E-A1DA-B0EB87974FED}">
  <dimension ref="B3:I30"/>
  <sheetViews>
    <sheetView workbookViewId="0">
      <selection activeCell="H22" sqref="H22"/>
    </sheetView>
  </sheetViews>
  <sheetFormatPr defaultRowHeight="13.5" x14ac:dyDescent="0.15"/>
  <sheetData>
    <row r="3" spans="2:9" x14ac:dyDescent="0.15">
      <c r="B3" t="s">
        <v>63</v>
      </c>
      <c r="C3" t="s">
        <v>64</v>
      </c>
      <c r="F3" t="s">
        <v>119</v>
      </c>
      <c r="H3" t="s">
        <v>127</v>
      </c>
      <c r="I3" t="s">
        <v>128</v>
      </c>
    </row>
    <row r="4" spans="2:9" x14ac:dyDescent="0.15">
      <c r="B4" t="s">
        <v>65</v>
      </c>
      <c r="C4" t="s">
        <v>66</v>
      </c>
      <c r="F4" t="s">
        <v>120</v>
      </c>
      <c r="H4" t="s">
        <v>129</v>
      </c>
      <c r="I4" t="s">
        <v>130</v>
      </c>
    </row>
    <row r="5" spans="2:9" x14ac:dyDescent="0.15">
      <c r="B5" t="s">
        <v>67</v>
      </c>
      <c r="C5" t="s">
        <v>68</v>
      </c>
      <c r="F5" t="s">
        <v>121</v>
      </c>
      <c r="H5" t="s">
        <v>131</v>
      </c>
      <c r="I5" t="s">
        <v>132</v>
      </c>
    </row>
    <row r="6" spans="2:9" x14ac:dyDescent="0.15">
      <c r="B6" t="s">
        <v>69</v>
      </c>
      <c r="C6" t="s">
        <v>70</v>
      </c>
      <c r="F6" t="s">
        <v>122</v>
      </c>
      <c r="H6" t="s">
        <v>133</v>
      </c>
      <c r="I6" t="s">
        <v>134</v>
      </c>
    </row>
    <row r="7" spans="2:9" x14ac:dyDescent="0.15">
      <c r="B7" t="s">
        <v>71</v>
      </c>
      <c r="C7" t="s">
        <v>72</v>
      </c>
      <c r="F7" t="s">
        <v>123</v>
      </c>
      <c r="H7" t="s">
        <v>135</v>
      </c>
      <c r="I7" t="s">
        <v>136</v>
      </c>
    </row>
    <row r="8" spans="2:9" x14ac:dyDescent="0.15">
      <c r="B8" t="s">
        <v>73</v>
      </c>
      <c r="C8" t="s">
        <v>74</v>
      </c>
      <c r="F8" t="s">
        <v>124</v>
      </c>
      <c r="H8" t="s">
        <v>137</v>
      </c>
      <c r="I8" t="s">
        <v>138</v>
      </c>
    </row>
    <row r="9" spans="2:9" x14ac:dyDescent="0.15">
      <c r="B9" t="s">
        <v>75</v>
      </c>
      <c r="C9" t="s">
        <v>76</v>
      </c>
      <c r="F9" t="s">
        <v>45</v>
      </c>
      <c r="H9" t="s">
        <v>139</v>
      </c>
      <c r="I9" t="s">
        <v>140</v>
      </c>
    </row>
    <row r="10" spans="2:9" x14ac:dyDescent="0.15">
      <c r="B10" t="s">
        <v>77</v>
      </c>
      <c r="C10" t="s">
        <v>78</v>
      </c>
      <c r="F10" t="s">
        <v>125</v>
      </c>
      <c r="H10" t="s">
        <v>141</v>
      </c>
      <c r="I10" t="s">
        <v>142</v>
      </c>
    </row>
    <row r="11" spans="2:9" x14ac:dyDescent="0.15">
      <c r="B11" t="s">
        <v>79</v>
      </c>
      <c r="C11" t="s">
        <v>80</v>
      </c>
      <c r="F11" t="s">
        <v>126</v>
      </c>
      <c r="H11" t="s">
        <v>143</v>
      </c>
      <c r="I11" t="s">
        <v>144</v>
      </c>
    </row>
    <row r="12" spans="2:9" x14ac:dyDescent="0.15">
      <c r="B12" t="s">
        <v>81</v>
      </c>
      <c r="C12" t="s">
        <v>82</v>
      </c>
      <c r="H12" t="s">
        <v>145</v>
      </c>
      <c r="I12" t="s">
        <v>146</v>
      </c>
    </row>
    <row r="13" spans="2:9" x14ac:dyDescent="0.15">
      <c r="B13" t="s">
        <v>83</v>
      </c>
      <c r="C13" t="s">
        <v>84</v>
      </c>
      <c r="H13" t="s">
        <v>147</v>
      </c>
      <c r="I13" t="s">
        <v>148</v>
      </c>
    </row>
    <row r="14" spans="2:9" x14ac:dyDescent="0.15">
      <c r="B14" t="s">
        <v>85</v>
      </c>
      <c r="C14" t="s">
        <v>86</v>
      </c>
      <c r="H14" t="s">
        <v>149</v>
      </c>
      <c r="I14" t="s">
        <v>150</v>
      </c>
    </row>
    <row r="15" spans="2:9" x14ac:dyDescent="0.15">
      <c r="B15" t="s">
        <v>87</v>
      </c>
      <c r="C15" t="s">
        <v>88</v>
      </c>
    </row>
    <row r="16" spans="2:9" x14ac:dyDescent="0.15">
      <c r="B16" t="s">
        <v>89</v>
      </c>
      <c r="C16" t="s">
        <v>90</v>
      </c>
    </row>
    <row r="17" spans="2:3" x14ac:dyDescent="0.15">
      <c r="B17" t="s">
        <v>91</v>
      </c>
      <c r="C17" t="s">
        <v>92</v>
      </c>
    </row>
    <row r="18" spans="2:3" x14ac:dyDescent="0.15">
      <c r="B18" t="s">
        <v>93</v>
      </c>
      <c r="C18" t="s">
        <v>94</v>
      </c>
    </row>
    <row r="19" spans="2:3" x14ac:dyDescent="0.15">
      <c r="B19" t="s">
        <v>95</v>
      </c>
      <c r="C19" t="s">
        <v>96</v>
      </c>
    </row>
    <row r="20" spans="2:3" x14ac:dyDescent="0.15">
      <c r="B20" t="s">
        <v>97</v>
      </c>
      <c r="C20" t="s">
        <v>98</v>
      </c>
    </row>
    <row r="21" spans="2:3" x14ac:dyDescent="0.15">
      <c r="B21" t="s">
        <v>99</v>
      </c>
      <c r="C21" t="s">
        <v>100</v>
      </c>
    </row>
    <row r="22" spans="2:3" x14ac:dyDescent="0.15">
      <c r="B22" t="s">
        <v>101</v>
      </c>
      <c r="C22" t="s">
        <v>102</v>
      </c>
    </row>
    <row r="23" spans="2:3" x14ac:dyDescent="0.15">
      <c r="B23" t="s">
        <v>103</v>
      </c>
      <c r="C23" t="s">
        <v>104</v>
      </c>
    </row>
    <row r="24" spans="2:3" x14ac:dyDescent="0.15">
      <c r="B24" t="s">
        <v>105</v>
      </c>
      <c r="C24" t="s">
        <v>106</v>
      </c>
    </row>
    <row r="25" spans="2:3" x14ac:dyDescent="0.15">
      <c r="B25" t="s">
        <v>107</v>
      </c>
      <c r="C25" t="s">
        <v>108</v>
      </c>
    </row>
    <row r="26" spans="2:3" x14ac:dyDescent="0.15">
      <c r="B26" t="s">
        <v>109</v>
      </c>
      <c r="C26" t="s">
        <v>110</v>
      </c>
    </row>
    <row r="27" spans="2:3" x14ac:dyDescent="0.15">
      <c r="B27" t="s">
        <v>111</v>
      </c>
      <c r="C27" t="s">
        <v>112</v>
      </c>
    </row>
    <row r="28" spans="2:3" x14ac:dyDescent="0.15">
      <c r="B28" t="s">
        <v>113</v>
      </c>
      <c r="C28" t="s">
        <v>114</v>
      </c>
    </row>
    <row r="29" spans="2:3" x14ac:dyDescent="0.15">
      <c r="B29" t="s">
        <v>115</v>
      </c>
      <c r="C29" t="s">
        <v>116</v>
      </c>
    </row>
    <row r="30" spans="2:3" x14ac:dyDescent="0.15">
      <c r="B30" t="s">
        <v>117</v>
      </c>
      <c r="C30" t="s">
        <v>118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V109"/>
  <sheetViews>
    <sheetView zoomScale="115" zoomScaleNormal="115" workbookViewId="0">
      <pane ySplit="8" topLeftCell="A9" activePane="bottomLeft" state="frozen"/>
      <selection pane="bottomLeft" activeCell="C7" sqref="C7:D8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bestFit="1" customWidth="1"/>
  </cols>
  <sheetData>
    <row r="2" spans="2:21" x14ac:dyDescent="0.15">
      <c r="B2" s="57" t="s">
        <v>5</v>
      </c>
      <c r="C2" s="57"/>
      <c r="D2" s="59"/>
      <c r="E2" s="59"/>
      <c r="F2" s="57" t="s">
        <v>6</v>
      </c>
      <c r="G2" s="57"/>
      <c r="H2" s="59" t="s">
        <v>36</v>
      </c>
      <c r="I2" s="59"/>
      <c r="J2" s="57" t="s">
        <v>7</v>
      </c>
      <c r="K2" s="57"/>
      <c r="L2" s="58">
        <f>C9</f>
        <v>1000000</v>
      </c>
      <c r="M2" s="59"/>
      <c r="N2" s="57" t="s">
        <v>8</v>
      </c>
      <c r="O2" s="57"/>
      <c r="P2" s="58" t="e">
        <f>C108+R108</f>
        <v>#VALUE!</v>
      </c>
      <c r="Q2" s="59"/>
      <c r="R2" s="1"/>
      <c r="S2" s="1"/>
      <c r="T2" s="1"/>
    </row>
    <row r="3" spans="2:21" ht="57" customHeight="1" x14ac:dyDescent="0.15">
      <c r="B3" s="57" t="s">
        <v>9</v>
      </c>
      <c r="C3" s="57"/>
      <c r="D3" s="60" t="s">
        <v>38</v>
      </c>
      <c r="E3" s="60"/>
      <c r="F3" s="60"/>
      <c r="G3" s="60"/>
      <c r="H3" s="60"/>
      <c r="I3" s="60"/>
      <c r="J3" s="57" t="s">
        <v>10</v>
      </c>
      <c r="K3" s="57"/>
      <c r="L3" s="60" t="s">
        <v>35</v>
      </c>
      <c r="M3" s="61"/>
      <c r="N3" s="61"/>
      <c r="O3" s="61"/>
      <c r="P3" s="61"/>
      <c r="Q3" s="61"/>
      <c r="R3" s="1"/>
      <c r="S3" s="1"/>
    </row>
    <row r="4" spans="2:21" x14ac:dyDescent="0.15">
      <c r="B4" s="57" t="s">
        <v>11</v>
      </c>
      <c r="C4" s="57"/>
      <c r="D4" s="77">
        <f>SUM($R$9:$S$993)</f>
        <v>153684.21052631587</v>
      </c>
      <c r="E4" s="77"/>
      <c r="F4" s="57" t="s">
        <v>12</v>
      </c>
      <c r="G4" s="57"/>
      <c r="H4" s="78">
        <f>SUM($T$9:$U$108)</f>
        <v>292.00000000000017</v>
      </c>
      <c r="I4" s="59"/>
      <c r="J4" s="79" t="s">
        <v>13</v>
      </c>
      <c r="K4" s="79"/>
      <c r="L4" s="58">
        <f>MAX($C$9:$D$990)-C9</f>
        <v>153684.21052631596</v>
      </c>
      <c r="M4" s="58"/>
      <c r="N4" s="79" t="s">
        <v>14</v>
      </c>
      <c r="O4" s="79"/>
      <c r="P4" s="77">
        <f>MIN($C$9:$D$990)-C9</f>
        <v>0</v>
      </c>
      <c r="Q4" s="77"/>
      <c r="R4" s="1"/>
      <c r="S4" s="1"/>
      <c r="T4" s="1"/>
    </row>
    <row r="5" spans="2:21" x14ac:dyDescent="0.15">
      <c r="B5" s="21" t="s">
        <v>15</v>
      </c>
      <c r="C5" s="2">
        <f>COUNTIF($R$9:$R$990,"&gt;0")</f>
        <v>1</v>
      </c>
      <c r="D5" s="20" t="s">
        <v>16</v>
      </c>
      <c r="E5" s="15">
        <f>COUNTIF($R$9:$R$990,"&lt;0")</f>
        <v>0</v>
      </c>
      <c r="F5" s="20" t="s">
        <v>17</v>
      </c>
      <c r="G5" s="2">
        <f>COUNTIF($R$9:$R$990,"=0")</f>
        <v>0</v>
      </c>
      <c r="H5" s="20" t="s">
        <v>18</v>
      </c>
      <c r="I5" s="3">
        <f>C5/SUM(C5,E5,G5)</f>
        <v>1</v>
      </c>
      <c r="J5" s="86" t="s">
        <v>19</v>
      </c>
      <c r="K5" s="57"/>
      <c r="L5" s="87"/>
      <c r="M5" s="88"/>
      <c r="N5" s="17" t="s">
        <v>20</v>
      </c>
      <c r="O5" s="9"/>
      <c r="P5" s="87"/>
      <c r="Q5" s="88"/>
      <c r="R5" s="1"/>
      <c r="S5" s="1"/>
      <c r="T5" s="1"/>
    </row>
    <row r="6" spans="2:21" x14ac:dyDescent="0.15">
      <c r="B6" s="11"/>
      <c r="C6" s="13"/>
      <c r="D6" s="14"/>
      <c r="E6" s="10"/>
      <c r="F6" s="11"/>
      <c r="G6" s="10"/>
      <c r="H6" s="11"/>
      <c r="I6" s="16"/>
      <c r="J6" s="11"/>
      <c r="K6" s="11"/>
      <c r="L6" s="10"/>
      <c r="M6" s="10"/>
      <c r="N6" s="12"/>
      <c r="O6" s="12"/>
      <c r="P6" s="10"/>
      <c r="Q6" s="7"/>
      <c r="R6" s="1"/>
      <c r="S6" s="1"/>
      <c r="T6" s="1"/>
    </row>
    <row r="7" spans="2:21" x14ac:dyDescent="0.15">
      <c r="B7" s="64" t="s">
        <v>21</v>
      </c>
      <c r="C7" s="66" t="s">
        <v>22</v>
      </c>
      <c r="D7" s="67"/>
      <c r="E7" s="103" t="s">
        <v>23</v>
      </c>
      <c r="F7" s="104"/>
      <c r="G7" s="104"/>
      <c r="H7" s="104"/>
      <c r="I7" s="98"/>
      <c r="J7" s="83" t="s">
        <v>24</v>
      </c>
      <c r="K7" s="105"/>
      <c r="L7" s="100"/>
      <c r="M7" s="76" t="s">
        <v>25</v>
      </c>
      <c r="N7" s="106" t="s">
        <v>26</v>
      </c>
      <c r="O7" s="107"/>
      <c r="P7" s="107"/>
      <c r="Q7" s="102"/>
      <c r="R7" s="81" t="s">
        <v>27</v>
      </c>
      <c r="S7" s="81"/>
      <c r="T7" s="81"/>
      <c r="U7" s="81"/>
    </row>
    <row r="8" spans="2:21" x14ac:dyDescent="0.15">
      <c r="B8" s="65"/>
      <c r="C8" s="68"/>
      <c r="D8" s="69"/>
      <c r="E8" s="18" t="s">
        <v>28</v>
      </c>
      <c r="F8" s="18" t="s">
        <v>29</v>
      </c>
      <c r="G8" s="18" t="s">
        <v>30</v>
      </c>
      <c r="H8" s="97" t="s">
        <v>31</v>
      </c>
      <c r="I8" s="98"/>
      <c r="J8" s="4" t="s">
        <v>32</v>
      </c>
      <c r="K8" s="99" t="s">
        <v>33</v>
      </c>
      <c r="L8" s="100"/>
      <c r="M8" s="76"/>
      <c r="N8" s="5" t="s">
        <v>28</v>
      </c>
      <c r="O8" s="5" t="s">
        <v>29</v>
      </c>
      <c r="P8" s="101" t="s">
        <v>31</v>
      </c>
      <c r="Q8" s="102"/>
      <c r="R8" s="81" t="s">
        <v>34</v>
      </c>
      <c r="S8" s="81"/>
      <c r="T8" s="81" t="s">
        <v>32</v>
      </c>
      <c r="U8" s="81"/>
    </row>
    <row r="9" spans="2:21" x14ac:dyDescent="0.15">
      <c r="B9" s="19">
        <v>1</v>
      </c>
      <c r="C9" s="89">
        <v>1000000</v>
      </c>
      <c r="D9" s="89"/>
      <c r="E9" s="19">
        <v>2001</v>
      </c>
      <c r="F9" s="8">
        <v>42111</v>
      </c>
      <c r="G9" s="19" t="s">
        <v>4</v>
      </c>
      <c r="H9" s="108">
        <v>105.33</v>
      </c>
      <c r="I9" s="108"/>
      <c r="J9" s="19">
        <v>57</v>
      </c>
      <c r="K9" s="89">
        <f t="shared" ref="K9:K72" si="0">IF(F9="","",C9*0.03)</f>
        <v>30000</v>
      </c>
      <c r="L9" s="89"/>
      <c r="M9" s="6">
        <f>IF(J9="","",(K9/J9)/1000)</f>
        <v>0.52631578947368418</v>
      </c>
      <c r="N9" s="19">
        <v>2001</v>
      </c>
      <c r="O9" s="8">
        <v>42111</v>
      </c>
      <c r="P9" s="108">
        <v>108.25</v>
      </c>
      <c r="Q9" s="108"/>
      <c r="R9" s="91">
        <f>IF(O9="","",(IF(G9="売",H9-P9,P9-H9))*M9*100000)</f>
        <v>153684.21052631587</v>
      </c>
      <c r="S9" s="91"/>
      <c r="T9" s="92">
        <f>IF(O9="","",IF(R9&lt;0,J9*(-1),IF(G9="買",(P9-H9)*100,(H9-P9)*100)))</f>
        <v>292.00000000000017</v>
      </c>
      <c r="U9" s="92"/>
    </row>
    <row r="10" spans="2:21" x14ac:dyDescent="0.15">
      <c r="B10" s="19">
        <v>2</v>
      </c>
      <c r="C10" s="89">
        <f t="shared" ref="C10:C73" si="1">IF(R9="","",C9+R9)</f>
        <v>1153684.210526316</v>
      </c>
      <c r="D10" s="89"/>
      <c r="E10" s="19"/>
      <c r="F10" s="8"/>
      <c r="G10" s="19" t="s">
        <v>4</v>
      </c>
      <c r="H10" s="108"/>
      <c r="I10" s="108"/>
      <c r="J10" s="19"/>
      <c r="K10" s="89" t="str">
        <f t="shared" si="0"/>
        <v/>
      </c>
      <c r="L10" s="89"/>
      <c r="M10" s="6" t="str">
        <f t="shared" ref="M10:M73" si="2">IF(J10="","",(K10/J10)/1000)</f>
        <v/>
      </c>
      <c r="N10" s="19"/>
      <c r="O10" s="8"/>
      <c r="P10" s="108"/>
      <c r="Q10" s="108"/>
      <c r="R10" s="91" t="str">
        <f t="shared" ref="R10:R73" si="3">IF(O10="","",(IF(G10="売",H10-P10,P10-H10))*M10*100000)</f>
        <v/>
      </c>
      <c r="S10" s="91"/>
      <c r="T10" s="92" t="str">
        <f t="shared" ref="T10:T73" si="4">IF(O10="","",IF(R10&lt;0,J10*(-1),IF(G10="買",(P10-H10)*100,(H10-P10)*100)))</f>
        <v/>
      </c>
      <c r="U10" s="92"/>
    </row>
    <row r="11" spans="2:21" x14ac:dyDescent="0.15">
      <c r="B11" s="19">
        <v>3</v>
      </c>
      <c r="C11" s="89" t="str">
        <f t="shared" si="1"/>
        <v/>
      </c>
      <c r="D11" s="89"/>
      <c r="E11" s="19"/>
      <c r="F11" s="8"/>
      <c r="G11" s="19" t="s">
        <v>4</v>
      </c>
      <c r="H11" s="108"/>
      <c r="I11" s="108"/>
      <c r="J11" s="19"/>
      <c r="K11" s="89" t="str">
        <f t="shared" si="0"/>
        <v/>
      </c>
      <c r="L11" s="89"/>
      <c r="M11" s="6" t="str">
        <f t="shared" si="2"/>
        <v/>
      </c>
      <c r="N11" s="19"/>
      <c r="O11" s="8"/>
      <c r="P11" s="108"/>
      <c r="Q11" s="108"/>
      <c r="R11" s="91" t="str">
        <f t="shared" si="3"/>
        <v/>
      </c>
      <c r="S11" s="91"/>
      <c r="T11" s="92" t="str">
        <f t="shared" si="4"/>
        <v/>
      </c>
      <c r="U11" s="92"/>
    </row>
    <row r="12" spans="2:21" x14ac:dyDescent="0.15">
      <c r="B12" s="19">
        <v>4</v>
      </c>
      <c r="C12" s="89" t="str">
        <f t="shared" si="1"/>
        <v/>
      </c>
      <c r="D12" s="89"/>
      <c r="E12" s="19"/>
      <c r="F12" s="8"/>
      <c r="G12" s="19" t="s">
        <v>3</v>
      </c>
      <c r="H12" s="108"/>
      <c r="I12" s="108"/>
      <c r="J12" s="19"/>
      <c r="K12" s="89" t="str">
        <f t="shared" si="0"/>
        <v/>
      </c>
      <c r="L12" s="89"/>
      <c r="M12" s="6" t="str">
        <f t="shared" si="2"/>
        <v/>
      </c>
      <c r="N12" s="19"/>
      <c r="O12" s="8"/>
      <c r="P12" s="108"/>
      <c r="Q12" s="108"/>
      <c r="R12" s="91" t="str">
        <f t="shared" si="3"/>
        <v/>
      </c>
      <c r="S12" s="91"/>
      <c r="T12" s="92" t="str">
        <f t="shared" si="4"/>
        <v/>
      </c>
      <c r="U12" s="92"/>
    </row>
    <row r="13" spans="2:21" x14ac:dyDescent="0.15">
      <c r="B13" s="19">
        <v>5</v>
      </c>
      <c r="C13" s="89" t="str">
        <f t="shared" si="1"/>
        <v/>
      </c>
      <c r="D13" s="89"/>
      <c r="E13" s="19"/>
      <c r="F13" s="8"/>
      <c r="G13" s="19" t="s">
        <v>3</v>
      </c>
      <c r="H13" s="108"/>
      <c r="I13" s="108"/>
      <c r="J13" s="19"/>
      <c r="K13" s="89" t="str">
        <f t="shared" si="0"/>
        <v/>
      </c>
      <c r="L13" s="89"/>
      <c r="M13" s="6" t="str">
        <f t="shared" si="2"/>
        <v/>
      </c>
      <c r="N13" s="19"/>
      <c r="O13" s="8"/>
      <c r="P13" s="108"/>
      <c r="Q13" s="108"/>
      <c r="R13" s="91" t="str">
        <f t="shared" si="3"/>
        <v/>
      </c>
      <c r="S13" s="91"/>
      <c r="T13" s="92" t="str">
        <f t="shared" si="4"/>
        <v/>
      </c>
      <c r="U13" s="92"/>
    </row>
    <row r="14" spans="2:21" x14ac:dyDescent="0.15">
      <c r="B14" s="19">
        <v>6</v>
      </c>
      <c r="C14" s="89" t="str">
        <f t="shared" si="1"/>
        <v/>
      </c>
      <c r="D14" s="89"/>
      <c r="E14" s="19"/>
      <c r="F14" s="8"/>
      <c r="G14" s="19" t="s">
        <v>4</v>
      </c>
      <c r="H14" s="108"/>
      <c r="I14" s="108"/>
      <c r="J14" s="19"/>
      <c r="K14" s="89" t="str">
        <f t="shared" si="0"/>
        <v/>
      </c>
      <c r="L14" s="89"/>
      <c r="M14" s="6" t="str">
        <f t="shared" si="2"/>
        <v/>
      </c>
      <c r="N14" s="19"/>
      <c r="O14" s="8"/>
      <c r="P14" s="108"/>
      <c r="Q14" s="108"/>
      <c r="R14" s="91" t="str">
        <f t="shared" si="3"/>
        <v/>
      </c>
      <c r="S14" s="91"/>
      <c r="T14" s="92" t="str">
        <f t="shared" si="4"/>
        <v/>
      </c>
      <c r="U14" s="92"/>
    </row>
    <row r="15" spans="2:21" x14ac:dyDescent="0.15">
      <c r="B15" s="19">
        <v>7</v>
      </c>
      <c r="C15" s="89" t="str">
        <f t="shared" si="1"/>
        <v/>
      </c>
      <c r="D15" s="89"/>
      <c r="E15" s="19"/>
      <c r="F15" s="8"/>
      <c r="G15" s="19" t="s">
        <v>4</v>
      </c>
      <c r="H15" s="108"/>
      <c r="I15" s="108"/>
      <c r="J15" s="19"/>
      <c r="K15" s="89" t="str">
        <f t="shared" si="0"/>
        <v/>
      </c>
      <c r="L15" s="89"/>
      <c r="M15" s="6" t="str">
        <f t="shared" si="2"/>
        <v/>
      </c>
      <c r="N15" s="19"/>
      <c r="O15" s="8"/>
      <c r="P15" s="108"/>
      <c r="Q15" s="108"/>
      <c r="R15" s="91" t="str">
        <f t="shared" si="3"/>
        <v/>
      </c>
      <c r="S15" s="91"/>
      <c r="T15" s="92" t="str">
        <f t="shared" si="4"/>
        <v/>
      </c>
      <c r="U15" s="92"/>
    </row>
    <row r="16" spans="2:21" x14ac:dyDescent="0.15">
      <c r="B16" s="19">
        <v>8</v>
      </c>
      <c r="C16" s="89" t="str">
        <f t="shared" si="1"/>
        <v/>
      </c>
      <c r="D16" s="89"/>
      <c r="E16" s="19"/>
      <c r="F16" s="8"/>
      <c r="G16" s="19" t="s">
        <v>4</v>
      </c>
      <c r="H16" s="108"/>
      <c r="I16" s="108"/>
      <c r="J16" s="19"/>
      <c r="K16" s="89" t="str">
        <f t="shared" si="0"/>
        <v/>
      </c>
      <c r="L16" s="89"/>
      <c r="M16" s="6" t="str">
        <f t="shared" si="2"/>
        <v/>
      </c>
      <c r="N16" s="19"/>
      <c r="O16" s="8"/>
      <c r="P16" s="108"/>
      <c r="Q16" s="108"/>
      <c r="R16" s="91" t="str">
        <f t="shared" si="3"/>
        <v/>
      </c>
      <c r="S16" s="91"/>
      <c r="T16" s="92" t="str">
        <f t="shared" si="4"/>
        <v/>
      </c>
      <c r="U16" s="92"/>
    </row>
    <row r="17" spans="2:21" x14ac:dyDescent="0.15">
      <c r="B17" s="19">
        <v>9</v>
      </c>
      <c r="C17" s="89" t="str">
        <f t="shared" si="1"/>
        <v/>
      </c>
      <c r="D17" s="89"/>
      <c r="E17" s="19"/>
      <c r="F17" s="8"/>
      <c r="G17" s="19" t="s">
        <v>4</v>
      </c>
      <c r="H17" s="108"/>
      <c r="I17" s="108"/>
      <c r="J17" s="19"/>
      <c r="K17" s="89" t="str">
        <f t="shared" si="0"/>
        <v/>
      </c>
      <c r="L17" s="89"/>
      <c r="M17" s="6" t="str">
        <f t="shared" si="2"/>
        <v/>
      </c>
      <c r="N17" s="19"/>
      <c r="O17" s="8"/>
      <c r="P17" s="108"/>
      <c r="Q17" s="108"/>
      <c r="R17" s="91" t="str">
        <f t="shared" si="3"/>
        <v/>
      </c>
      <c r="S17" s="91"/>
      <c r="T17" s="92" t="str">
        <f t="shared" si="4"/>
        <v/>
      </c>
      <c r="U17" s="92"/>
    </row>
    <row r="18" spans="2:21" x14ac:dyDescent="0.15">
      <c r="B18" s="19">
        <v>10</v>
      </c>
      <c r="C18" s="89" t="str">
        <f t="shared" si="1"/>
        <v/>
      </c>
      <c r="D18" s="89"/>
      <c r="E18" s="19"/>
      <c r="F18" s="8"/>
      <c r="G18" s="19" t="s">
        <v>4</v>
      </c>
      <c r="H18" s="108"/>
      <c r="I18" s="108"/>
      <c r="J18" s="19"/>
      <c r="K18" s="89" t="str">
        <f t="shared" si="0"/>
        <v/>
      </c>
      <c r="L18" s="89"/>
      <c r="M18" s="6" t="str">
        <f t="shared" si="2"/>
        <v/>
      </c>
      <c r="N18" s="19"/>
      <c r="O18" s="8"/>
      <c r="P18" s="108"/>
      <c r="Q18" s="108"/>
      <c r="R18" s="91" t="str">
        <f t="shared" si="3"/>
        <v/>
      </c>
      <c r="S18" s="91"/>
      <c r="T18" s="92" t="str">
        <f t="shared" si="4"/>
        <v/>
      </c>
      <c r="U18" s="92"/>
    </row>
    <row r="19" spans="2:21" x14ac:dyDescent="0.15">
      <c r="B19" s="19">
        <v>11</v>
      </c>
      <c r="C19" s="89" t="str">
        <f t="shared" si="1"/>
        <v/>
      </c>
      <c r="D19" s="89"/>
      <c r="E19" s="19"/>
      <c r="F19" s="8"/>
      <c r="G19" s="19" t="s">
        <v>4</v>
      </c>
      <c r="H19" s="108"/>
      <c r="I19" s="108"/>
      <c r="J19" s="19"/>
      <c r="K19" s="89" t="str">
        <f t="shared" si="0"/>
        <v/>
      </c>
      <c r="L19" s="89"/>
      <c r="M19" s="6" t="str">
        <f t="shared" si="2"/>
        <v/>
      </c>
      <c r="N19" s="19"/>
      <c r="O19" s="8"/>
      <c r="P19" s="108"/>
      <c r="Q19" s="108"/>
      <c r="R19" s="91" t="str">
        <f t="shared" si="3"/>
        <v/>
      </c>
      <c r="S19" s="91"/>
      <c r="T19" s="92" t="str">
        <f t="shared" si="4"/>
        <v/>
      </c>
      <c r="U19" s="92"/>
    </row>
    <row r="20" spans="2:21" x14ac:dyDescent="0.15">
      <c r="B20" s="19">
        <v>12</v>
      </c>
      <c r="C20" s="89" t="str">
        <f t="shared" si="1"/>
        <v/>
      </c>
      <c r="D20" s="89"/>
      <c r="E20" s="19"/>
      <c r="F20" s="8"/>
      <c r="G20" s="19" t="s">
        <v>4</v>
      </c>
      <c r="H20" s="108"/>
      <c r="I20" s="108"/>
      <c r="J20" s="19"/>
      <c r="K20" s="89" t="str">
        <f t="shared" si="0"/>
        <v/>
      </c>
      <c r="L20" s="89"/>
      <c r="M20" s="6" t="str">
        <f t="shared" si="2"/>
        <v/>
      </c>
      <c r="N20" s="19"/>
      <c r="O20" s="8"/>
      <c r="P20" s="108"/>
      <c r="Q20" s="108"/>
      <c r="R20" s="91" t="str">
        <f t="shared" si="3"/>
        <v/>
      </c>
      <c r="S20" s="91"/>
      <c r="T20" s="92" t="str">
        <f t="shared" si="4"/>
        <v/>
      </c>
      <c r="U20" s="92"/>
    </row>
    <row r="21" spans="2:21" x14ac:dyDescent="0.15">
      <c r="B21" s="19">
        <v>13</v>
      </c>
      <c r="C21" s="89" t="str">
        <f t="shared" si="1"/>
        <v/>
      </c>
      <c r="D21" s="89"/>
      <c r="E21" s="19"/>
      <c r="F21" s="8"/>
      <c r="G21" s="19" t="s">
        <v>4</v>
      </c>
      <c r="H21" s="108"/>
      <c r="I21" s="108"/>
      <c r="J21" s="19"/>
      <c r="K21" s="89" t="str">
        <f t="shared" si="0"/>
        <v/>
      </c>
      <c r="L21" s="89"/>
      <c r="M21" s="6" t="str">
        <f t="shared" si="2"/>
        <v/>
      </c>
      <c r="N21" s="19"/>
      <c r="O21" s="8"/>
      <c r="P21" s="108"/>
      <c r="Q21" s="108"/>
      <c r="R21" s="91" t="str">
        <f t="shared" si="3"/>
        <v/>
      </c>
      <c r="S21" s="91"/>
      <c r="T21" s="92" t="str">
        <f t="shared" si="4"/>
        <v/>
      </c>
      <c r="U21" s="92"/>
    </row>
    <row r="22" spans="2:21" x14ac:dyDescent="0.15">
      <c r="B22" s="19">
        <v>14</v>
      </c>
      <c r="C22" s="89" t="str">
        <f t="shared" si="1"/>
        <v/>
      </c>
      <c r="D22" s="89"/>
      <c r="E22" s="19"/>
      <c r="F22" s="8"/>
      <c r="G22" s="19" t="s">
        <v>3</v>
      </c>
      <c r="H22" s="108"/>
      <c r="I22" s="108"/>
      <c r="J22" s="19"/>
      <c r="K22" s="89" t="str">
        <f t="shared" si="0"/>
        <v/>
      </c>
      <c r="L22" s="89"/>
      <c r="M22" s="6" t="str">
        <f t="shared" si="2"/>
        <v/>
      </c>
      <c r="N22" s="19"/>
      <c r="O22" s="8"/>
      <c r="P22" s="108"/>
      <c r="Q22" s="108"/>
      <c r="R22" s="91" t="str">
        <f t="shared" si="3"/>
        <v/>
      </c>
      <c r="S22" s="91"/>
      <c r="T22" s="92" t="str">
        <f t="shared" si="4"/>
        <v/>
      </c>
      <c r="U22" s="92"/>
    </row>
    <row r="23" spans="2:21" x14ac:dyDescent="0.15">
      <c r="B23" s="19">
        <v>15</v>
      </c>
      <c r="C23" s="89" t="str">
        <f t="shared" si="1"/>
        <v/>
      </c>
      <c r="D23" s="89"/>
      <c r="E23" s="19"/>
      <c r="F23" s="8"/>
      <c r="G23" s="19" t="s">
        <v>4</v>
      </c>
      <c r="H23" s="108"/>
      <c r="I23" s="108"/>
      <c r="J23" s="19"/>
      <c r="K23" s="89" t="str">
        <f t="shared" si="0"/>
        <v/>
      </c>
      <c r="L23" s="89"/>
      <c r="M23" s="6" t="str">
        <f t="shared" si="2"/>
        <v/>
      </c>
      <c r="N23" s="19"/>
      <c r="O23" s="8"/>
      <c r="P23" s="108"/>
      <c r="Q23" s="108"/>
      <c r="R23" s="91" t="str">
        <f t="shared" si="3"/>
        <v/>
      </c>
      <c r="S23" s="91"/>
      <c r="T23" s="92" t="str">
        <f t="shared" si="4"/>
        <v/>
      </c>
      <c r="U23" s="92"/>
    </row>
    <row r="24" spans="2:21" x14ac:dyDescent="0.15">
      <c r="B24" s="19">
        <v>16</v>
      </c>
      <c r="C24" s="89" t="str">
        <f t="shared" si="1"/>
        <v/>
      </c>
      <c r="D24" s="89"/>
      <c r="E24" s="19"/>
      <c r="F24" s="8"/>
      <c r="G24" s="19" t="s">
        <v>4</v>
      </c>
      <c r="H24" s="108"/>
      <c r="I24" s="108"/>
      <c r="J24" s="19"/>
      <c r="K24" s="89" t="str">
        <f t="shared" si="0"/>
        <v/>
      </c>
      <c r="L24" s="89"/>
      <c r="M24" s="6" t="str">
        <f t="shared" si="2"/>
        <v/>
      </c>
      <c r="N24" s="19"/>
      <c r="O24" s="8"/>
      <c r="P24" s="108"/>
      <c r="Q24" s="108"/>
      <c r="R24" s="91" t="str">
        <f t="shared" si="3"/>
        <v/>
      </c>
      <c r="S24" s="91"/>
      <c r="T24" s="92" t="str">
        <f t="shared" si="4"/>
        <v/>
      </c>
      <c r="U24" s="92"/>
    </row>
    <row r="25" spans="2:21" x14ac:dyDescent="0.15">
      <c r="B25" s="19">
        <v>17</v>
      </c>
      <c r="C25" s="89" t="str">
        <f t="shared" si="1"/>
        <v/>
      </c>
      <c r="D25" s="89"/>
      <c r="E25" s="19"/>
      <c r="F25" s="8"/>
      <c r="G25" s="19" t="s">
        <v>4</v>
      </c>
      <c r="H25" s="108"/>
      <c r="I25" s="108"/>
      <c r="J25" s="19"/>
      <c r="K25" s="89" t="str">
        <f t="shared" si="0"/>
        <v/>
      </c>
      <c r="L25" s="89"/>
      <c r="M25" s="6" t="str">
        <f t="shared" si="2"/>
        <v/>
      </c>
      <c r="N25" s="19"/>
      <c r="O25" s="8"/>
      <c r="P25" s="108"/>
      <c r="Q25" s="108"/>
      <c r="R25" s="91" t="str">
        <f t="shared" si="3"/>
        <v/>
      </c>
      <c r="S25" s="91"/>
      <c r="T25" s="92" t="str">
        <f t="shared" si="4"/>
        <v/>
      </c>
      <c r="U25" s="92"/>
    </row>
    <row r="26" spans="2:21" x14ac:dyDescent="0.15">
      <c r="B26" s="19">
        <v>18</v>
      </c>
      <c r="C26" s="89" t="str">
        <f t="shared" si="1"/>
        <v/>
      </c>
      <c r="D26" s="89"/>
      <c r="E26" s="19"/>
      <c r="F26" s="8"/>
      <c r="G26" s="19" t="s">
        <v>4</v>
      </c>
      <c r="H26" s="108"/>
      <c r="I26" s="108"/>
      <c r="J26" s="19"/>
      <c r="K26" s="89" t="str">
        <f t="shared" si="0"/>
        <v/>
      </c>
      <c r="L26" s="89"/>
      <c r="M26" s="6" t="str">
        <f t="shared" si="2"/>
        <v/>
      </c>
      <c r="N26" s="19"/>
      <c r="O26" s="8"/>
      <c r="P26" s="108"/>
      <c r="Q26" s="108"/>
      <c r="R26" s="91" t="str">
        <f t="shared" si="3"/>
        <v/>
      </c>
      <c r="S26" s="91"/>
      <c r="T26" s="92" t="str">
        <f t="shared" si="4"/>
        <v/>
      </c>
      <c r="U26" s="92"/>
    </row>
    <row r="27" spans="2:21" x14ac:dyDescent="0.15">
      <c r="B27" s="19">
        <v>19</v>
      </c>
      <c r="C27" s="89" t="str">
        <f t="shared" si="1"/>
        <v/>
      </c>
      <c r="D27" s="89"/>
      <c r="E27" s="19"/>
      <c r="F27" s="8"/>
      <c r="G27" s="19" t="s">
        <v>3</v>
      </c>
      <c r="H27" s="108"/>
      <c r="I27" s="108"/>
      <c r="J27" s="19"/>
      <c r="K27" s="89" t="str">
        <f t="shared" si="0"/>
        <v/>
      </c>
      <c r="L27" s="89"/>
      <c r="M27" s="6" t="str">
        <f t="shared" si="2"/>
        <v/>
      </c>
      <c r="N27" s="19"/>
      <c r="O27" s="8"/>
      <c r="P27" s="108"/>
      <c r="Q27" s="108"/>
      <c r="R27" s="91" t="str">
        <f t="shared" si="3"/>
        <v/>
      </c>
      <c r="S27" s="91"/>
      <c r="T27" s="92" t="str">
        <f t="shared" si="4"/>
        <v/>
      </c>
      <c r="U27" s="92"/>
    </row>
    <row r="28" spans="2:21" x14ac:dyDescent="0.15">
      <c r="B28" s="19">
        <v>20</v>
      </c>
      <c r="C28" s="89" t="str">
        <f t="shared" si="1"/>
        <v/>
      </c>
      <c r="D28" s="89"/>
      <c r="E28" s="19"/>
      <c r="F28" s="8"/>
      <c r="G28" s="19" t="s">
        <v>4</v>
      </c>
      <c r="H28" s="108"/>
      <c r="I28" s="108"/>
      <c r="J28" s="19"/>
      <c r="K28" s="89" t="str">
        <f t="shared" si="0"/>
        <v/>
      </c>
      <c r="L28" s="89"/>
      <c r="M28" s="6" t="str">
        <f t="shared" si="2"/>
        <v/>
      </c>
      <c r="N28" s="19"/>
      <c r="O28" s="8"/>
      <c r="P28" s="108"/>
      <c r="Q28" s="108"/>
      <c r="R28" s="91" t="str">
        <f t="shared" si="3"/>
        <v/>
      </c>
      <c r="S28" s="91"/>
      <c r="T28" s="92" t="str">
        <f t="shared" si="4"/>
        <v/>
      </c>
      <c r="U28" s="92"/>
    </row>
    <row r="29" spans="2:21" x14ac:dyDescent="0.15">
      <c r="B29" s="19">
        <v>21</v>
      </c>
      <c r="C29" s="89" t="str">
        <f t="shared" si="1"/>
        <v/>
      </c>
      <c r="D29" s="89"/>
      <c r="E29" s="19"/>
      <c r="F29" s="8"/>
      <c r="G29" s="19" t="s">
        <v>3</v>
      </c>
      <c r="H29" s="108"/>
      <c r="I29" s="108"/>
      <c r="J29" s="19"/>
      <c r="K29" s="89" t="str">
        <f t="shared" si="0"/>
        <v/>
      </c>
      <c r="L29" s="89"/>
      <c r="M29" s="6" t="str">
        <f t="shared" si="2"/>
        <v/>
      </c>
      <c r="N29" s="19"/>
      <c r="O29" s="8"/>
      <c r="P29" s="108"/>
      <c r="Q29" s="108"/>
      <c r="R29" s="91" t="str">
        <f t="shared" si="3"/>
        <v/>
      </c>
      <c r="S29" s="91"/>
      <c r="T29" s="92" t="str">
        <f t="shared" si="4"/>
        <v/>
      </c>
      <c r="U29" s="92"/>
    </row>
    <row r="30" spans="2:21" x14ac:dyDescent="0.15">
      <c r="B30" s="19">
        <v>22</v>
      </c>
      <c r="C30" s="89" t="str">
        <f t="shared" si="1"/>
        <v/>
      </c>
      <c r="D30" s="89"/>
      <c r="E30" s="19"/>
      <c r="F30" s="8"/>
      <c r="G30" s="19" t="s">
        <v>3</v>
      </c>
      <c r="H30" s="108"/>
      <c r="I30" s="108"/>
      <c r="J30" s="19"/>
      <c r="K30" s="89" t="str">
        <f t="shared" si="0"/>
        <v/>
      </c>
      <c r="L30" s="89"/>
      <c r="M30" s="6" t="str">
        <f t="shared" si="2"/>
        <v/>
      </c>
      <c r="N30" s="19"/>
      <c r="O30" s="8"/>
      <c r="P30" s="108"/>
      <c r="Q30" s="108"/>
      <c r="R30" s="91" t="str">
        <f t="shared" si="3"/>
        <v/>
      </c>
      <c r="S30" s="91"/>
      <c r="T30" s="92" t="str">
        <f t="shared" si="4"/>
        <v/>
      </c>
      <c r="U30" s="92"/>
    </row>
    <row r="31" spans="2:21" x14ac:dyDescent="0.15">
      <c r="B31" s="19">
        <v>23</v>
      </c>
      <c r="C31" s="89" t="str">
        <f t="shared" si="1"/>
        <v/>
      </c>
      <c r="D31" s="89"/>
      <c r="E31" s="19"/>
      <c r="F31" s="8"/>
      <c r="G31" s="19" t="s">
        <v>3</v>
      </c>
      <c r="H31" s="108"/>
      <c r="I31" s="108"/>
      <c r="J31" s="19"/>
      <c r="K31" s="89" t="str">
        <f t="shared" si="0"/>
        <v/>
      </c>
      <c r="L31" s="89"/>
      <c r="M31" s="6" t="str">
        <f t="shared" si="2"/>
        <v/>
      </c>
      <c r="N31" s="19"/>
      <c r="O31" s="8"/>
      <c r="P31" s="108"/>
      <c r="Q31" s="108"/>
      <c r="R31" s="91" t="str">
        <f t="shared" si="3"/>
        <v/>
      </c>
      <c r="S31" s="91"/>
      <c r="T31" s="92" t="str">
        <f t="shared" si="4"/>
        <v/>
      </c>
      <c r="U31" s="92"/>
    </row>
    <row r="32" spans="2:21" x14ac:dyDescent="0.15">
      <c r="B32" s="19">
        <v>24</v>
      </c>
      <c r="C32" s="89" t="str">
        <f t="shared" si="1"/>
        <v/>
      </c>
      <c r="D32" s="89"/>
      <c r="E32" s="19"/>
      <c r="F32" s="8"/>
      <c r="G32" s="19" t="s">
        <v>3</v>
      </c>
      <c r="H32" s="108"/>
      <c r="I32" s="108"/>
      <c r="J32" s="19"/>
      <c r="K32" s="89" t="str">
        <f t="shared" si="0"/>
        <v/>
      </c>
      <c r="L32" s="89"/>
      <c r="M32" s="6" t="str">
        <f t="shared" si="2"/>
        <v/>
      </c>
      <c r="N32" s="19"/>
      <c r="O32" s="8"/>
      <c r="P32" s="108"/>
      <c r="Q32" s="108"/>
      <c r="R32" s="91" t="str">
        <f t="shared" si="3"/>
        <v/>
      </c>
      <c r="S32" s="91"/>
      <c r="T32" s="92" t="str">
        <f t="shared" si="4"/>
        <v/>
      </c>
      <c r="U32" s="92"/>
    </row>
    <row r="33" spans="2:21" x14ac:dyDescent="0.15">
      <c r="B33" s="19">
        <v>25</v>
      </c>
      <c r="C33" s="89" t="str">
        <f t="shared" si="1"/>
        <v/>
      </c>
      <c r="D33" s="89"/>
      <c r="E33" s="19"/>
      <c r="F33" s="8"/>
      <c r="G33" s="19" t="s">
        <v>4</v>
      </c>
      <c r="H33" s="108"/>
      <c r="I33" s="108"/>
      <c r="J33" s="19"/>
      <c r="K33" s="89" t="str">
        <f t="shared" si="0"/>
        <v/>
      </c>
      <c r="L33" s="89"/>
      <c r="M33" s="6" t="str">
        <f t="shared" si="2"/>
        <v/>
      </c>
      <c r="N33" s="19"/>
      <c r="O33" s="8"/>
      <c r="P33" s="108"/>
      <c r="Q33" s="108"/>
      <c r="R33" s="91" t="str">
        <f t="shared" si="3"/>
        <v/>
      </c>
      <c r="S33" s="91"/>
      <c r="T33" s="92" t="str">
        <f t="shared" si="4"/>
        <v/>
      </c>
      <c r="U33" s="92"/>
    </row>
    <row r="34" spans="2:21" x14ac:dyDescent="0.15">
      <c r="B34" s="19">
        <v>26</v>
      </c>
      <c r="C34" s="89" t="str">
        <f t="shared" si="1"/>
        <v/>
      </c>
      <c r="D34" s="89"/>
      <c r="E34" s="19"/>
      <c r="F34" s="8"/>
      <c r="G34" s="19" t="s">
        <v>3</v>
      </c>
      <c r="H34" s="108"/>
      <c r="I34" s="108"/>
      <c r="J34" s="19"/>
      <c r="K34" s="89" t="str">
        <f t="shared" si="0"/>
        <v/>
      </c>
      <c r="L34" s="89"/>
      <c r="M34" s="6" t="str">
        <f t="shared" si="2"/>
        <v/>
      </c>
      <c r="N34" s="19"/>
      <c r="O34" s="8"/>
      <c r="P34" s="108"/>
      <c r="Q34" s="108"/>
      <c r="R34" s="91" t="str">
        <f t="shared" si="3"/>
        <v/>
      </c>
      <c r="S34" s="91"/>
      <c r="T34" s="92" t="str">
        <f t="shared" si="4"/>
        <v/>
      </c>
      <c r="U34" s="92"/>
    </row>
    <row r="35" spans="2:21" x14ac:dyDescent="0.15">
      <c r="B35" s="19">
        <v>27</v>
      </c>
      <c r="C35" s="89" t="str">
        <f t="shared" si="1"/>
        <v/>
      </c>
      <c r="D35" s="89"/>
      <c r="E35" s="19"/>
      <c r="F35" s="8"/>
      <c r="G35" s="19" t="s">
        <v>3</v>
      </c>
      <c r="H35" s="108"/>
      <c r="I35" s="108"/>
      <c r="J35" s="19"/>
      <c r="K35" s="89" t="str">
        <f t="shared" si="0"/>
        <v/>
      </c>
      <c r="L35" s="89"/>
      <c r="M35" s="6" t="str">
        <f t="shared" si="2"/>
        <v/>
      </c>
      <c r="N35" s="19"/>
      <c r="O35" s="8"/>
      <c r="P35" s="108"/>
      <c r="Q35" s="108"/>
      <c r="R35" s="91" t="str">
        <f t="shared" si="3"/>
        <v/>
      </c>
      <c r="S35" s="91"/>
      <c r="T35" s="92" t="str">
        <f t="shared" si="4"/>
        <v/>
      </c>
      <c r="U35" s="92"/>
    </row>
    <row r="36" spans="2:21" x14ac:dyDescent="0.15">
      <c r="B36" s="19">
        <v>28</v>
      </c>
      <c r="C36" s="89" t="str">
        <f t="shared" si="1"/>
        <v/>
      </c>
      <c r="D36" s="89"/>
      <c r="E36" s="19"/>
      <c r="F36" s="8"/>
      <c r="G36" s="19" t="s">
        <v>3</v>
      </c>
      <c r="H36" s="108"/>
      <c r="I36" s="108"/>
      <c r="J36" s="19"/>
      <c r="K36" s="89" t="str">
        <f t="shared" si="0"/>
        <v/>
      </c>
      <c r="L36" s="89"/>
      <c r="M36" s="6" t="str">
        <f t="shared" si="2"/>
        <v/>
      </c>
      <c r="N36" s="19"/>
      <c r="O36" s="8"/>
      <c r="P36" s="108"/>
      <c r="Q36" s="108"/>
      <c r="R36" s="91" t="str">
        <f t="shared" si="3"/>
        <v/>
      </c>
      <c r="S36" s="91"/>
      <c r="T36" s="92" t="str">
        <f t="shared" si="4"/>
        <v/>
      </c>
      <c r="U36" s="92"/>
    </row>
    <row r="37" spans="2:21" x14ac:dyDescent="0.15">
      <c r="B37" s="19">
        <v>29</v>
      </c>
      <c r="C37" s="89" t="str">
        <f t="shared" si="1"/>
        <v/>
      </c>
      <c r="D37" s="89"/>
      <c r="E37" s="19"/>
      <c r="F37" s="8"/>
      <c r="G37" s="19" t="s">
        <v>3</v>
      </c>
      <c r="H37" s="108"/>
      <c r="I37" s="108"/>
      <c r="J37" s="19"/>
      <c r="K37" s="89" t="str">
        <f t="shared" si="0"/>
        <v/>
      </c>
      <c r="L37" s="89"/>
      <c r="M37" s="6" t="str">
        <f t="shared" si="2"/>
        <v/>
      </c>
      <c r="N37" s="19"/>
      <c r="O37" s="8"/>
      <c r="P37" s="108"/>
      <c r="Q37" s="108"/>
      <c r="R37" s="91" t="str">
        <f t="shared" si="3"/>
        <v/>
      </c>
      <c r="S37" s="91"/>
      <c r="T37" s="92" t="str">
        <f t="shared" si="4"/>
        <v/>
      </c>
      <c r="U37" s="92"/>
    </row>
    <row r="38" spans="2:21" x14ac:dyDescent="0.15">
      <c r="B38" s="19">
        <v>30</v>
      </c>
      <c r="C38" s="89" t="str">
        <f t="shared" si="1"/>
        <v/>
      </c>
      <c r="D38" s="89"/>
      <c r="E38" s="19"/>
      <c r="F38" s="8"/>
      <c r="G38" s="19" t="s">
        <v>4</v>
      </c>
      <c r="H38" s="108"/>
      <c r="I38" s="108"/>
      <c r="J38" s="19"/>
      <c r="K38" s="89" t="str">
        <f t="shared" si="0"/>
        <v/>
      </c>
      <c r="L38" s="89"/>
      <c r="M38" s="6" t="str">
        <f t="shared" si="2"/>
        <v/>
      </c>
      <c r="N38" s="19"/>
      <c r="O38" s="8"/>
      <c r="P38" s="108"/>
      <c r="Q38" s="108"/>
      <c r="R38" s="91" t="str">
        <f t="shared" si="3"/>
        <v/>
      </c>
      <c r="S38" s="91"/>
      <c r="T38" s="92" t="str">
        <f t="shared" si="4"/>
        <v/>
      </c>
      <c r="U38" s="92"/>
    </row>
    <row r="39" spans="2:21" x14ac:dyDescent="0.15">
      <c r="B39" s="19">
        <v>31</v>
      </c>
      <c r="C39" s="89" t="str">
        <f t="shared" si="1"/>
        <v/>
      </c>
      <c r="D39" s="89"/>
      <c r="E39" s="19"/>
      <c r="F39" s="8"/>
      <c r="G39" s="19" t="s">
        <v>4</v>
      </c>
      <c r="H39" s="108"/>
      <c r="I39" s="108"/>
      <c r="J39" s="19"/>
      <c r="K39" s="89" t="str">
        <f t="shared" si="0"/>
        <v/>
      </c>
      <c r="L39" s="89"/>
      <c r="M39" s="6" t="str">
        <f t="shared" si="2"/>
        <v/>
      </c>
      <c r="N39" s="19"/>
      <c r="O39" s="8"/>
      <c r="P39" s="108"/>
      <c r="Q39" s="108"/>
      <c r="R39" s="91" t="str">
        <f t="shared" si="3"/>
        <v/>
      </c>
      <c r="S39" s="91"/>
      <c r="T39" s="92" t="str">
        <f t="shared" si="4"/>
        <v/>
      </c>
      <c r="U39" s="92"/>
    </row>
    <row r="40" spans="2:21" x14ac:dyDescent="0.15">
      <c r="B40" s="19">
        <v>32</v>
      </c>
      <c r="C40" s="89" t="str">
        <f t="shared" si="1"/>
        <v/>
      </c>
      <c r="D40" s="89"/>
      <c r="E40" s="19"/>
      <c r="F40" s="8"/>
      <c r="G40" s="19" t="s">
        <v>4</v>
      </c>
      <c r="H40" s="108"/>
      <c r="I40" s="108"/>
      <c r="J40" s="19"/>
      <c r="K40" s="89" t="str">
        <f t="shared" si="0"/>
        <v/>
      </c>
      <c r="L40" s="89"/>
      <c r="M40" s="6" t="str">
        <f t="shared" si="2"/>
        <v/>
      </c>
      <c r="N40" s="19"/>
      <c r="O40" s="8"/>
      <c r="P40" s="108"/>
      <c r="Q40" s="108"/>
      <c r="R40" s="91" t="str">
        <f t="shared" si="3"/>
        <v/>
      </c>
      <c r="S40" s="91"/>
      <c r="T40" s="92" t="str">
        <f t="shared" si="4"/>
        <v/>
      </c>
      <c r="U40" s="92"/>
    </row>
    <row r="41" spans="2:21" x14ac:dyDescent="0.15">
      <c r="B41" s="19">
        <v>33</v>
      </c>
      <c r="C41" s="89" t="str">
        <f t="shared" si="1"/>
        <v/>
      </c>
      <c r="D41" s="89"/>
      <c r="E41" s="19"/>
      <c r="F41" s="8"/>
      <c r="G41" s="19" t="s">
        <v>3</v>
      </c>
      <c r="H41" s="108"/>
      <c r="I41" s="108"/>
      <c r="J41" s="19"/>
      <c r="K41" s="89" t="str">
        <f t="shared" si="0"/>
        <v/>
      </c>
      <c r="L41" s="89"/>
      <c r="M41" s="6" t="str">
        <f t="shared" si="2"/>
        <v/>
      </c>
      <c r="N41" s="19"/>
      <c r="O41" s="8"/>
      <c r="P41" s="108"/>
      <c r="Q41" s="108"/>
      <c r="R41" s="91" t="str">
        <f t="shared" si="3"/>
        <v/>
      </c>
      <c r="S41" s="91"/>
      <c r="T41" s="92" t="str">
        <f t="shared" si="4"/>
        <v/>
      </c>
      <c r="U41" s="92"/>
    </row>
    <row r="42" spans="2:21" x14ac:dyDescent="0.15">
      <c r="B42" s="19">
        <v>34</v>
      </c>
      <c r="C42" s="89" t="str">
        <f t="shared" si="1"/>
        <v/>
      </c>
      <c r="D42" s="89"/>
      <c r="E42" s="19"/>
      <c r="F42" s="8"/>
      <c r="G42" s="19" t="s">
        <v>4</v>
      </c>
      <c r="H42" s="108"/>
      <c r="I42" s="108"/>
      <c r="J42" s="19"/>
      <c r="K42" s="89" t="str">
        <f t="shared" si="0"/>
        <v/>
      </c>
      <c r="L42" s="89"/>
      <c r="M42" s="6" t="str">
        <f t="shared" si="2"/>
        <v/>
      </c>
      <c r="N42" s="19"/>
      <c r="O42" s="8"/>
      <c r="P42" s="108"/>
      <c r="Q42" s="108"/>
      <c r="R42" s="91" t="str">
        <f t="shared" si="3"/>
        <v/>
      </c>
      <c r="S42" s="91"/>
      <c r="T42" s="92" t="str">
        <f t="shared" si="4"/>
        <v/>
      </c>
      <c r="U42" s="92"/>
    </row>
    <row r="43" spans="2:21" x14ac:dyDescent="0.15">
      <c r="B43" s="19">
        <v>35</v>
      </c>
      <c r="C43" s="89" t="str">
        <f t="shared" si="1"/>
        <v/>
      </c>
      <c r="D43" s="89"/>
      <c r="E43" s="19"/>
      <c r="F43" s="8"/>
      <c r="G43" s="19" t="s">
        <v>3</v>
      </c>
      <c r="H43" s="108"/>
      <c r="I43" s="108"/>
      <c r="J43" s="19"/>
      <c r="K43" s="89" t="str">
        <f t="shared" si="0"/>
        <v/>
      </c>
      <c r="L43" s="89"/>
      <c r="M43" s="6" t="str">
        <f t="shared" si="2"/>
        <v/>
      </c>
      <c r="N43" s="19"/>
      <c r="O43" s="8"/>
      <c r="P43" s="108"/>
      <c r="Q43" s="108"/>
      <c r="R43" s="91" t="str">
        <f t="shared" si="3"/>
        <v/>
      </c>
      <c r="S43" s="91"/>
      <c r="T43" s="92" t="str">
        <f t="shared" si="4"/>
        <v/>
      </c>
      <c r="U43" s="92"/>
    </row>
    <row r="44" spans="2:21" x14ac:dyDescent="0.15">
      <c r="B44" s="19">
        <v>36</v>
      </c>
      <c r="C44" s="89" t="str">
        <f t="shared" si="1"/>
        <v/>
      </c>
      <c r="D44" s="89"/>
      <c r="E44" s="19"/>
      <c r="F44" s="8"/>
      <c r="G44" s="19" t="s">
        <v>4</v>
      </c>
      <c r="H44" s="108"/>
      <c r="I44" s="108"/>
      <c r="J44" s="19"/>
      <c r="K44" s="89" t="str">
        <f t="shared" si="0"/>
        <v/>
      </c>
      <c r="L44" s="89"/>
      <c r="M44" s="6" t="str">
        <f t="shared" si="2"/>
        <v/>
      </c>
      <c r="N44" s="19"/>
      <c r="O44" s="8"/>
      <c r="P44" s="108"/>
      <c r="Q44" s="108"/>
      <c r="R44" s="91" t="str">
        <f t="shared" si="3"/>
        <v/>
      </c>
      <c r="S44" s="91"/>
      <c r="T44" s="92" t="str">
        <f t="shared" si="4"/>
        <v/>
      </c>
      <c r="U44" s="92"/>
    </row>
    <row r="45" spans="2:21" x14ac:dyDescent="0.15">
      <c r="B45" s="19">
        <v>37</v>
      </c>
      <c r="C45" s="89" t="str">
        <f t="shared" si="1"/>
        <v/>
      </c>
      <c r="D45" s="89"/>
      <c r="E45" s="19"/>
      <c r="F45" s="8"/>
      <c r="G45" s="19" t="s">
        <v>3</v>
      </c>
      <c r="H45" s="108"/>
      <c r="I45" s="108"/>
      <c r="J45" s="19"/>
      <c r="K45" s="89" t="str">
        <f t="shared" si="0"/>
        <v/>
      </c>
      <c r="L45" s="89"/>
      <c r="M45" s="6" t="str">
        <f t="shared" si="2"/>
        <v/>
      </c>
      <c r="N45" s="19"/>
      <c r="O45" s="8"/>
      <c r="P45" s="108"/>
      <c r="Q45" s="108"/>
      <c r="R45" s="91" t="str">
        <f t="shared" si="3"/>
        <v/>
      </c>
      <c r="S45" s="91"/>
      <c r="T45" s="92" t="str">
        <f t="shared" si="4"/>
        <v/>
      </c>
      <c r="U45" s="92"/>
    </row>
    <row r="46" spans="2:21" x14ac:dyDescent="0.15">
      <c r="B46" s="19">
        <v>38</v>
      </c>
      <c r="C46" s="89" t="str">
        <f t="shared" si="1"/>
        <v/>
      </c>
      <c r="D46" s="89"/>
      <c r="E46" s="19"/>
      <c r="F46" s="8"/>
      <c r="G46" s="19" t="s">
        <v>4</v>
      </c>
      <c r="H46" s="108"/>
      <c r="I46" s="108"/>
      <c r="J46" s="19"/>
      <c r="K46" s="89" t="str">
        <f t="shared" si="0"/>
        <v/>
      </c>
      <c r="L46" s="89"/>
      <c r="M46" s="6" t="str">
        <f t="shared" si="2"/>
        <v/>
      </c>
      <c r="N46" s="19"/>
      <c r="O46" s="8"/>
      <c r="P46" s="108"/>
      <c r="Q46" s="108"/>
      <c r="R46" s="91" t="str">
        <f t="shared" si="3"/>
        <v/>
      </c>
      <c r="S46" s="91"/>
      <c r="T46" s="92" t="str">
        <f t="shared" si="4"/>
        <v/>
      </c>
      <c r="U46" s="92"/>
    </row>
    <row r="47" spans="2:21" x14ac:dyDescent="0.15">
      <c r="B47" s="19">
        <v>39</v>
      </c>
      <c r="C47" s="89" t="str">
        <f t="shared" si="1"/>
        <v/>
      </c>
      <c r="D47" s="89"/>
      <c r="E47" s="19"/>
      <c r="F47" s="8"/>
      <c r="G47" s="19" t="s">
        <v>4</v>
      </c>
      <c r="H47" s="108"/>
      <c r="I47" s="108"/>
      <c r="J47" s="19"/>
      <c r="K47" s="89" t="str">
        <f t="shared" si="0"/>
        <v/>
      </c>
      <c r="L47" s="89"/>
      <c r="M47" s="6" t="str">
        <f t="shared" si="2"/>
        <v/>
      </c>
      <c r="N47" s="19"/>
      <c r="O47" s="8"/>
      <c r="P47" s="108"/>
      <c r="Q47" s="108"/>
      <c r="R47" s="91" t="str">
        <f t="shared" si="3"/>
        <v/>
      </c>
      <c r="S47" s="91"/>
      <c r="T47" s="92" t="str">
        <f t="shared" si="4"/>
        <v/>
      </c>
      <c r="U47" s="92"/>
    </row>
    <row r="48" spans="2:21" x14ac:dyDescent="0.15">
      <c r="B48" s="19">
        <v>40</v>
      </c>
      <c r="C48" s="89" t="str">
        <f t="shared" si="1"/>
        <v/>
      </c>
      <c r="D48" s="89"/>
      <c r="E48" s="19"/>
      <c r="F48" s="8"/>
      <c r="G48" s="19" t="s">
        <v>37</v>
      </c>
      <c r="H48" s="108"/>
      <c r="I48" s="108"/>
      <c r="J48" s="19"/>
      <c r="K48" s="89" t="str">
        <f t="shared" si="0"/>
        <v/>
      </c>
      <c r="L48" s="89"/>
      <c r="M48" s="6" t="str">
        <f t="shared" si="2"/>
        <v/>
      </c>
      <c r="N48" s="19"/>
      <c r="O48" s="8"/>
      <c r="P48" s="108"/>
      <c r="Q48" s="108"/>
      <c r="R48" s="91" t="str">
        <f t="shared" si="3"/>
        <v/>
      </c>
      <c r="S48" s="91"/>
      <c r="T48" s="92" t="str">
        <f t="shared" si="4"/>
        <v/>
      </c>
      <c r="U48" s="92"/>
    </row>
    <row r="49" spans="2:21" x14ac:dyDescent="0.15">
      <c r="B49" s="19">
        <v>41</v>
      </c>
      <c r="C49" s="89" t="str">
        <f t="shared" si="1"/>
        <v/>
      </c>
      <c r="D49" s="89"/>
      <c r="E49" s="19"/>
      <c r="F49" s="8"/>
      <c r="G49" s="19" t="s">
        <v>4</v>
      </c>
      <c r="H49" s="108"/>
      <c r="I49" s="108"/>
      <c r="J49" s="19"/>
      <c r="K49" s="89" t="str">
        <f t="shared" si="0"/>
        <v/>
      </c>
      <c r="L49" s="89"/>
      <c r="M49" s="6" t="str">
        <f t="shared" si="2"/>
        <v/>
      </c>
      <c r="N49" s="19"/>
      <c r="O49" s="8"/>
      <c r="P49" s="108"/>
      <c r="Q49" s="108"/>
      <c r="R49" s="91" t="str">
        <f t="shared" si="3"/>
        <v/>
      </c>
      <c r="S49" s="91"/>
      <c r="T49" s="92" t="str">
        <f t="shared" si="4"/>
        <v/>
      </c>
      <c r="U49" s="92"/>
    </row>
    <row r="50" spans="2:21" x14ac:dyDescent="0.15">
      <c r="B50" s="19">
        <v>42</v>
      </c>
      <c r="C50" s="89" t="str">
        <f t="shared" si="1"/>
        <v/>
      </c>
      <c r="D50" s="89"/>
      <c r="E50" s="19"/>
      <c r="F50" s="8"/>
      <c r="G50" s="19" t="s">
        <v>4</v>
      </c>
      <c r="H50" s="108"/>
      <c r="I50" s="108"/>
      <c r="J50" s="19"/>
      <c r="K50" s="89" t="str">
        <f t="shared" si="0"/>
        <v/>
      </c>
      <c r="L50" s="89"/>
      <c r="M50" s="6" t="str">
        <f t="shared" si="2"/>
        <v/>
      </c>
      <c r="N50" s="19"/>
      <c r="O50" s="8"/>
      <c r="P50" s="108"/>
      <c r="Q50" s="108"/>
      <c r="R50" s="91" t="str">
        <f t="shared" si="3"/>
        <v/>
      </c>
      <c r="S50" s="91"/>
      <c r="T50" s="92" t="str">
        <f t="shared" si="4"/>
        <v/>
      </c>
      <c r="U50" s="92"/>
    </row>
    <row r="51" spans="2:21" x14ac:dyDescent="0.15">
      <c r="B51" s="19">
        <v>43</v>
      </c>
      <c r="C51" s="89" t="str">
        <f t="shared" si="1"/>
        <v/>
      </c>
      <c r="D51" s="89"/>
      <c r="E51" s="19"/>
      <c r="F51" s="8"/>
      <c r="G51" s="19" t="s">
        <v>3</v>
      </c>
      <c r="H51" s="108"/>
      <c r="I51" s="108"/>
      <c r="J51" s="19"/>
      <c r="K51" s="89" t="str">
        <f t="shared" si="0"/>
        <v/>
      </c>
      <c r="L51" s="89"/>
      <c r="M51" s="6" t="str">
        <f t="shared" si="2"/>
        <v/>
      </c>
      <c r="N51" s="19"/>
      <c r="O51" s="8"/>
      <c r="P51" s="108"/>
      <c r="Q51" s="108"/>
      <c r="R51" s="91" t="str">
        <f t="shared" si="3"/>
        <v/>
      </c>
      <c r="S51" s="91"/>
      <c r="T51" s="92" t="str">
        <f t="shared" si="4"/>
        <v/>
      </c>
      <c r="U51" s="92"/>
    </row>
    <row r="52" spans="2:21" x14ac:dyDescent="0.15">
      <c r="B52" s="19">
        <v>44</v>
      </c>
      <c r="C52" s="89" t="str">
        <f t="shared" si="1"/>
        <v/>
      </c>
      <c r="D52" s="89"/>
      <c r="E52" s="19"/>
      <c r="F52" s="8"/>
      <c r="G52" s="19" t="s">
        <v>3</v>
      </c>
      <c r="H52" s="108"/>
      <c r="I52" s="108"/>
      <c r="J52" s="19"/>
      <c r="K52" s="89" t="str">
        <f t="shared" si="0"/>
        <v/>
      </c>
      <c r="L52" s="89"/>
      <c r="M52" s="6" t="str">
        <f t="shared" si="2"/>
        <v/>
      </c>
      <c r="N52" s="19"/>
      <c r="O52" s="8"/>
      <c r="P52" s="108"/>
      <c r="Q52" s="108"/>
      <c r="R52" s="91" t="str">
        <f t="shared" si="3"/>
        <v/>
      </c>
      <c r="S52" s="91"/>
      <c r="T52" s="92" t="str">
        <f t="shared" si="4"/>
        <v/>
      </c>
      <c r="U52" s="92"/>
    </row>
    <row r="53" spans="2:21" x14ac:dyDescent="0.15">
      <c r="B53" s="19">
        <v>45</v>
      </c>
      <c r="C53" s="89" t="str">
        <f t="shared" si="1"/>
        <v/>
      </c>
      <c r="D53" s="89"/>
      <c r="E53" s="19"/>
      <c r="F53" s="8"/>
      <c r="G53" s="19" t="s">
        <v>4</v>
      </c>
      <c r="H53" s="108"/>
      <c r="I53" s="108"/>
      <c r="J53" s="19"/>
      <c r="K53" s="89" t="str">
        <f t="shared" si="0"/>
        <v/>
      </c>
      <c r="L53" s="89"/>
      <c r="M53" s="6" t="str">
        <f t="shared" si="2"/>
        <v/>
      </c>
      <c r="N53" s="19"/>
      <c r="O53" s="8"/>
      <c r="P53" s="108"/>
      <c r="Q53" s="108"/>
      <c r="R53" s="91" t="str">
        <f t="shared" si="3"/>
        <v/>
      </c>
      <c r="S53" s="91"/>
      <c r="T53" s="92" t="str">
        <f t="shared" si="4"/>
        <v/>
      </c>
      <c r="U53" s="92"/>
    </row>
    <row r="54" spans="2:21" x14ac:dyDescent="0.15">
      <c r="B54" s="19">
        <v>46</v>
      </c>
      <c r="C54" s="89" t="str">
        <f t="shared" si="1"/>
        <v/>
      </c>
      <c r="D54" s="89"/>
      <c r="E54" s="19"/>
      <c r="F54" s="8"/>
      <c r="G54" s="19" t="s">
        <v>4</v>
      </c>
      <c r="H54" s="108"/>
      <c r="I54" s="108"/>
      <c r="J54" s="19"/>
      <c r="K54" s="89" t="str">
        <f t="shared" si="0"/>
        <v/>
      </c>
      <c r="L54" s="89"/>
      <c r="M54" s="6" t="str">
        <f t="shared" si="2"/>
        <v/>
      </c>
      <c r="N54" s="19"/>
      <c r="O54" s="8"/>
      <c r="P54" s="108"/>
      <c r="Q54" s="108"/>
      <c r="R54" s="91" t="str">
        <f t="shared" si="3"/>
        <v/>
      </c>
      <c r="S54" s="91"/>
      <c r="T54" s="92" t="str">
        <f t="shared" si="4"/>
        <v/>
      </c>
      <c r="U54" s="92"/>
    </row>
    <row r="55" spans="2:21" x14ac:dyDescent="0.15">
      <c r="B55" s="19">
        <v>47</v>
      </c>
      <c r="C55" s="89" t="str">
        <f t="shared" si="1"/>
        <v/>
      </c>
      <c r="D55" s="89"/>
      <c r="E55" s="19"/>
      <c r="F55" s="8"/>
      <c r="G55" s="19" t="s">
        <v>3</v>
      </c>
      <c r="H55" s="108"/>
      <c r="I55" s="108"/>
      <c r="J55" s="19"/>
      <c r="K55" s="89" t="str">
        <f t="shared" si="0"/>
        <v/>
      </c>
      <c r="L55" s="89"/>
      <c r="M55" s="6" t="str">
        <f t="shared" si="2"/>
        <v/>
      </c>
      <c r="N55" s="19"/>
      <c r="O55" s="8"/>
      <c r="P55" s="108"/>
      <c r="Q55" s="108"/>
      <c r="R55" s="91" t="str">
        <f t="shared" si="3"/>
        <v/>
      </c>
      <c r="S55" s="91"/>
      <c r="T55" s="92" t="str">
        <f t="shared" si="4"/>
        <v/>
      </c>
      <c r="U55" s="92"/>
    </row>
    <row r="56" spans="2:21" x14ac:dyDescent="0.15">
      <c r="B56" s="19">
        <v>48</v>
      </c>
      <c r="C56" s="89" t="str">
        <f t="shared" si="1"/>
        <v/>
      </c>
      <c r="D56" s="89"/>
      <c r="E56" s="19"/>
      <c r="F56" s="8"/>
      <c r="G56" s="19" t="s">
        <v>3</v>
      </c>
      <c r="H56" s="108"/>
      <c r="I56" s="108"/>
      <c r="J56" s="19"/>
      <c r="K56" s="89" t="str">
        <f t="shared" si="0"/>
        <v/>
      </c>
      <c r="L56" s="89"/>
      <c r="M56" s="6" t="str">
        <f t="shared" si="2"/>
        <v/>
      </c>
      <c r="N56" s="19"/>
      <c r="O56" s="8"/>
      <c r="P56" s="108"/>
      <c r="Q56" s="108"/>
      <c r="R56" s="91" t="str">
        <f t="shared" si="3"/>
        <v/>
      </c>
      <c r="S56" s="91"/>
      <c r="T56" s="92" t="str">
        <f t="shared" si="4"/>
        <v/>
      </c>
      <c r="U56" s="92"/>
    </row>
    <row r="57" spans="2:21" x14ac:dyDescent="0.15">
      <c r="B57" s="19">
        <v>49</v>
      </c>
      <c r="C57" s="89" t="str">
        <f t="shared" si="1"/>
        <v/>
      </c>
      <c r="D57" s="89"/>
      <c r="E57" s="19"/>
      <c r="F57" s="8"/>
      <c r="G57" s="19" t="s">
        <v>3</v>
      </c>
      <c r="H57" s="108"/>
      <c r="I57" s="108"/>
      <c r="J57" s="19"/>
      <c r="K57" s="89" t="str">
        <f t="shared" si="0"/>
        <v/>
      </c>
      <c r="L57" s="89"/>
      <c r="M57" s="6" t="str">
        <f t="shared" si="2"/>
        <v/>
      </c>
      <c r="N57" s="19"/>
      <c r="O57" s="8"/>
      <c r="P57" s="108"/>
      <c r="Q57" s="108"/>
      <c r="R57" s="91" t="str">
        <f t="shared" si="3"/>
        <v/>
      </c>
      <c r="S57" s="91"/>
      <c r="T57" s="92" t="str">
        <f t="shared" si="4"/>
        <v/>
      </c>
      <c r="U57" s="92"/>
    </row>
    <row r="58" spans="2:21" x14ac:dyDescent="0.15">
      <c r="B58" s="19">
        <v>50</v>
      </c>
      <c r="C58" s="89" t="str">
        <f t="shared" si="1"/>
        <v/>
      </c>
      <c r="D58" s="89"/>
      <c r="E58" s="19"/>
      <c r="F58" s="8"/>
      <c r="G58" s="19" t="s">
        <v>3</v>
      </c>
      <c r="H58" s="108"/>
      <c r="I58" s="108"/>
      <c r="J58" s="19"/>
      <c r="K58" s="89" t="str">
        <f t="shared" si="0"/>
        <v/>
      </c>
      <c r="L58" s="89"/>
      <c r="M58" s="6" t="str">
        <f t="shared" si="2"/>
        <v/>
      </c>
      <c r="N58" s="19"/>
      <c r="O58" s="8"/>
      <c r="P58" s="108"/>
      <c r="Q58" s="108"/>
      <c r="R58" s="91" t="str">
        <f t="shared" si="3"/>
        <v/>
      </c>
      <c r="S58" s="91"/>
      <c r="T58" s="92" t="str">
        <f t="shared" si="4"/>
        <v/>
      </c>
      <c r="U58" s="92"/>
    </row>
    <row r="59" spans="2:21" x14ac:dyDescent="0.15">
      <c r="B59" s="19">
        <v>51</v>
      </c>
      <c r="C59" s="89" t="str">
        <f t="shared" si="1"/>
        <v/>
      </c>
      <c r="D59" s="89"/>
      <c r="E59" s="19"/>
      <c r="F59" s="8"/>
      <c r="G59" s="19" t="s">
        <v>3</v>
      </c>
      <c r="H59" s="108"/>
      <c r="I59" s="108"/>
      <c r="J59" s="19"/>
      <c r="K59" s="89" t="str">
        <f t="shared" si="0"/>
        <v/>
      </c>
      <c r="L59" s="89"/>
      <c r="M59" s="6" t="str">
        <f t="shared" si="2"/>
        <v/>
      </c>
      <c r="N59" s="19"/>
      <c r="O59" s="8"/>
      <c r="P59" s="108"/>
      <c r="Q59" s="108"/>
      <c r="R59" s="91" t="str">
        <f t="shared" si="3"/>
        <v/>
      </c>
      <c r="S59" s="91"/>
      <c r="T59" s="92" t="str">
        <f t="shared" si="4"/>
        <v/>
      </c>
      <c r="U59" s="92"/>
    </row>
    <row r="60" spans="2:21" x14ac:dyDescent="0.15">
      <c r="B60" s="19">
        <v>52</v>
      </c>
      <c r="C60" s="89" t="str">
        <f t="shared" si="1"/>
        <v/>
      </c>
      <c r="D60" s="89"/>
      <c r="E60" s="19"/>
      <c r="F60" s="8"/>
      <c r="G60" s="19" t="s">
        <v>3</v>
      </c>
      <c r="H60" s="108"/>
      <c r="I60" s="108"/>
      <c r="J60" s="19"/>
      <c r="K60" s="89" t="str">
        <f t="shared" si="0"/>
        <v/>
      </c>
      <c r="L60" s="89"/>
      <c r="M60" s="6" t="str">
        <f t="shared" si="2"/>
        <v/>
      </c>
      <c r="N60" s="19"/>
      <c r="O60" s="8"/>
      <c r="P60" s="108"/>
      <c r="Q60" s="108"/>
      <c r="R60" s="91" t="str">
        <f t="shared" si="3"/>
        <v/>
      </c>
      <c r="S60" s="91"/>
      <c r="T60" s="92" t="str">
        <f t="shared" si="4"/>
        <v/>
      </c>
      <c r="U60" s="92"/>
    </row>
    <row r="61" spans="2:21" x14ac:dyDescent="0.15">
      <c r="B61" s="19">
        <v>53</v>
      </c>
      <c r="C61" s="89" t="str">
        <f t="shared" si="1"/>
        <v/>
      </c>
      <c r="D61" s="89"/>
      <c r="E61" s="19"/>
      <c r="F61" s="8"/>
      <c r="G61" s="19" t="s">
        <v>3</v>
      </c>
      <c r="H61" s="108"/>
      <c r="I61" s="108"/>
      <c r="J61" s="19"/>
      <c r="K61" s="89" t="str">
        <f t="shared" si="0"/>
        <v/>
      </c>
      <c r="L61" s="89"/>
      <c r="M61" s="6" t="str">
        <f t="shared" si="2"/>
        <v/>
      </c>
      <c r="N61" s="19"/>
      <c r="O61" s="8"/>
      <c r="P61" s="108"/>
      <c r="Q61" s="108"/>
      <c r="R61" s="91" t="str">
        <f t="shared" si="3"/>
        <v/>
      </c>
      <c r="S61" s="91"/>
      <c r="T61" s="92" t="str">
        <f t="shared" si="4"/>
        <v/>
      </c>
      <c r="U61" s="92"/>
    </row>
    <row r="62" spans="2:21" x14ac:dyDescent="0.15">
      <c r="B62" s="19">
        <v>54</v>
      </c>
      <c r="C62" s="89" t="str">
        <f t="shared" si="1"/>
        <v/>
      </c>
      <c r="D62" s="89"/>
      <c r="E62" s="19"/>
      <c r="F62" s="8"/>
      <c r="G62" s="19" t="s">
        <v>3</v>
      </c>
      <c r="H62" s="108"/>
      <c r="I62" s="108"/>
      <c r="J62" s="19"/>
      <c r="K62" s="89" t="str">
        <f t="shared" si="0"/>
        <v/>
      </c>
      <c r="L62" s="89"/>
      <c r="M62" s="6" t="str">
        <f t="shared" si="2"/>
        <v/>
      </c>
      <c r="N62" s="19"/>
      <c r="O62" s="8"/>
      <c r="P62" s="108"/>
      <c r="Q62" s="108"/>
      <c r="R62" s="91" t="str">
        <f t="shared" si="3"/>
        <v/>
      </c>
      <c r="S62" s="91"/>
      <c r="T62" s="92" t="str">
        <f t="shared" si="4"/>
        <v/>
      </c>
      <c r="U62" s="92"/>
    </row>
    <row r="63" spans="2:21" x14ac:dyDescent="0.15">
      <c r="B63" s="19">
        <v>55</v>
      </c>
      <c r="C63" s="89" t="str">
        <f t="shared" si="1"/>
        <v/>
      </c>
      <c r="D63" s="89"/>
      <c r="E63" s="19"/>
      <c r="F63" s="8"/>
      <c r="G63" s="19" t="s">
        <v>4</v>
      </c>
      <c r="H63" s="108"/>
      <c r="I63" s="108"/>
      <c r="J63" s="19"/>
      <c r="K63" s="89" t="str">
        <f t="shared" si="0"/>
        <v/>
      </c>
      <c r="L63" s="89"/>
      <c r="M63" s="6" t="str">
        <f t="shared" si="2"/>
        <v/>
      </c>
      <c r="N63" s="19"/>
      <c r="O63" s="8"/>
      <c r="P63" s="108"/>
      <c r="Q63" s="108"/>
      <c r="R63" s="91" t="str">
        <f t="shared" si="3"/>
        <v/>
      </c>
      <c r="S63" s="91"/>
      <c r="T63" s="92" t="str">
        <f t="shared" si="4"/>
        <v/>
      </c>
      <c r="U63" s="92"/>
    </row>
    <row r="64" spans="2:21" x14ac:dyDescent="0.15">
      <c r="B64" s="19">
        <v>56</v>
      </c>
      <c r="C64" s="89" t="str">
        <f t="shared" si="1"/>
        <v/>
      </c>
      <c r="D64" s="89"/>
      <c r="E64" s="19"/>
      <c r="F64" s="8"/>
      <c r="G64" s="19" t="s">
        <v>3</v>
      </c>
      <c r="H64" s="108"/>
      <c r="I64" s="108"/>
      <c r="J64" s="19"/>
      <c r="K64" s="89" t="str">
        <f t="shared" si="0"/>
        <v/>
      </c>
      <c r="L64" s="89"/>
      <c r="M64" s="6" t="str">
        <f t="shared" si="2"/>
        <v/>
      </c>
      <c r="N64" s="19"/>
      <c r="O64" s="8"/>
      <c r="P64" s="108"/>
      <c r="Q64" s="108"/>
      <c r="R64" s="91" t="str">
        <f t="shared" si="3"/>
        <v/>
      </c>
      <c r="S64" s="91"/>
      <c r="T64" s="92" t="str">
        <f t="shared" si="4"/>
        <v/>
      </c>
      <c r="U64" s="92"/>
    </row>
    <row r="65" spans="2:21" x14ac:dyDescent="0.15">
      <c r="B65" s="19">
        <v>57</v>
      </c>
      <c r="C65" s="89" t="str">
        <f t="shared" si="1"/>
        <v/>
      </c>
      <c r="D65" s="89"/>
      <c r="E65" s="19"/>
      <c r="F65" s="8"/>
      <c r="G65" s="19" t="s">
        <v>3</v>
      </c>
      <c r="H65" s="108"/>
      <c r="I65" s="108"/>
      <c r="J65" s="19"/>
      <c r="K65" s="89" t="str">
        <f t="shared" si="0"/>
        <v/>
      </c>
      <c r="L65" s="89"/>
      <c r="M65" s="6" t="str">
        <f t="shared" si="2"/>
        <v/>
      </c>
      <c r="N65" s="19"/>
      <c r="O65" s="8"/>
      <c r="P65" s="108"/>
      <c r="Q65" s="108"/>
      <c r="R65" s="91" t="str">
        <f t="shared" si="3"/>
        <v/>
      </c>
      <c r="S65" s="91"/>
      <c r="T65" s="92" t="str">
        <f t="shared" si="4"/>
        <v/>
      </c>
      <c r="U65" s="92"/>
    </row>
    <row r="66" spans="2:21" x14ac:dyDescent="0.15">
      <c r="B66" s="19">
        <v>58</v>
      </c>
      <c r="C66" s="89" t="str">
        <f t="shared" si="1"/>
        <v/>
      </c>
      <c r="D66" s="89"/>
      <c r="E66" s="19"/>
      <c r="F66" s="8"/>
      <c r="G66" s="19" t="s">
        <v>3</v>
      </c>
      <c r="H66" s="108"/>
      <c r="I66" s="108"/>
      <c r="J66" s="19"/>
      <c r="K66" s="89" t="str">
        <f t="shared" si="0"/>
        <v/>
      </c>
      <c r="L66" s="89"/>
      <c r="M66" s="6" t="str">
        <f t="shared" si="2"/>
        <v/>
      </c>
      <c r="N66" s="19"/>
      <c r="O66" s="8"/>
      <c r="P66" s="108"/>
      <c r="Q66" s="108"/>
      <c r="R66" s="91" t="str">
        <f t="shared" si="3"/>
        <v/>
      </c>
      <c r="S66" s="91"/>
      <c r="T66" s="92" t="str">
        <f t="shared" si="4"/>
        <v/>
      </c>
      <c r="U66" s="92"/>
    </row>
    <row r="67" spans="2:21" x14ac:dyDescent="0.15">
      <c r="B67" s="19">
        <v>59</v>
      </c>
      <c r="C67" s="89" t="str">
        <f t="shared" si="1"/>
        <v/>
      </c>
      <c r="D67" s="89"/>
      <c r="E67" s="19"/>
      <c r="F67" s="8"/>
      <c r="G67" s="19" t="s">
        <v>3</v>
      </c>
      <c r="H67" s="108"/>
      <c r="I67" s="108"/>
      <c r="J67" s="19"/>
      <c r="K67" s="89" t="str">
        <f t="shared" si="0"/>
        <v/>
      </c>
      <c r="L67" s="89"/>
      <c r="M67" s="6" t="str">
        <f t="shared" si="2"/>
        <v/>
      </c>
      <c r="N67" s="19"/>
      <c r="O67" s="8"/>
      <c r="P67" s="108"/>
      <c r="Q67" s="108"/>
      <c r="R67" s="91" t="str">
        <f t="shared" si="3"/>
        <v/>
      </c>
      <c r="S67" s="91"/>
      <c r="T67" s="92" t="str">
        <f t="shared" si="4"/>
        <v/>
      </c>
      <c r="U67" s="92"/>
    </row>
    <row r="68" spans="2:21" x14ac:dyDescent="0.15">
      <c r="B68" s="19">
        <v>60</v>
      </c>
      <c r="C68" s="89" t="str">
        <f t="shared" si="1"/>
        <v/>
      </c>
      <c r="D68" s="89"/>
      <c r="E68" s="19"/>
      <c r="F68" s="8"/>
      <c r="G68" s="19" t="s">
        <v>4</v>
      </c>
      <c r="H68" s="108"/>
      <c r="I68" s="108"/>
      <c r="J68" s="19"/>
      <c r="K68" s="89" t="str">
        <f t="shared" si="0"/>
        <v/>
      </c>
      <c r="L68" s="89"/>
      <c r="M68" s="6" t="str">
        <f t="shared" si="2"/>
        <v/>
      </c>
      <c r="N68" s="19"/>
      <c r="O68" s="8"/>
      <c r="P68" s="108"/>
      <c r="Q68" s="108"/>
      <c r="R68" s="91" t="str">
        <f t="shared" si="3"/>
        <v/>
      </c>
      <c r="S68" s="91"/>
      <c r="T68" s="92" t="str">
        <f t="shared" si="4"/>
        <v/>
      </c>
      <c r="U68" s="92"/>
    </row>
    <row r="69" spans="2:21" x14ac:dyDescent="0.15">
      <c r="B69" s="19">
        <v>61</v>
      </c>
      <c r="C69" s="89" t="str">
        <f t="shared" si="1"/>
        <v/>
      </c>
      <c r="D69" s="89"/>
      <c r="E69" s="19"/>
      <c r="F69" s="8"/>
      <c r="G69" s="19" t="s">
        <v>4</v>
      </c>
      <c r="H69" s="108"/>
      <c r="I69" s="108"/>
      <c r="J69" s="19"/>
      <c r="K69" s="89" t="str">
        <f t="shared" si="0"/>
        <v/>
      </c>
      <c r="L69" s="89"/>
      <c r="M69" s="6" t="str">
        <f t="shared" si="2"/>
        <v/>
      </c>
      <c r="N69" s="19"/>
      <c r="O69" s="8"/>
      <c r="P69" s="108"/>
      <c r="Q69" s="108"/>
      <c r="R69" s="91" t="str">
        <f t="shared" si="3"/>
        <v/>
      </c>
      <c r="S69" s="91"/>
      <c r="T69" s="92" t="str">
        <f t="shared" si="4"/>
        <v/>
      </c>
      <c r="U69" s="92"/>
    </row>
    <row r="70" spans="2:21" x14ac:dyDescent="0.15">
      <c r="B70" s="19">
        <v>62</v>
      </c>
      <c r="C70" s="89" t="str">
        <f t="shared" si="1"/>
        <v/>
      </c>
      <c r="D70" s="89"/>
      <c r="E70" s="19"/>
      <c r="F70" s="8"/>
      <c r="G70" s="19" t="s">
        <v>3</v>
      </c>
      <c r="H70" s="108"/>
      <c r="I70" s="108"/>
      <c r="J70" s="19"/>
      <c r="K70" s="89" t="str">
        <f t="shared" si="0"/>
        <v/>
      </c>
      <c r="L70" s="89"/>
      <c r="M70" s="6" t="str">
        <f t="shared" si="2"/>
        <v/>
      </c>
      <c r="N70" s="19"/>
      <c r="O70" s="8"/>
      <c r="P70" s="108"/>
      <c r="Q70" s="108"/>
      <c r="R70" s="91" t="str">
        <f t="shared" si="3"/>
        <v/>
      </c>
      <c r="S70" s="91"/>
      <c r="T70" s="92" t="str">
        <f t="shared" si="4"/>
        <v/>
      </c>
      <c r="U70" s="92"/>
    </row>
    <row r="71" spans="2:21" x14ac:dyDescent="0.15">
      <c r="B71" s="19">
        <v>63</v>
      </c>
      <c r="C71" s="89" t="str">
        <f t="shared" si="1"/>
        <v/>
      </c>
      <c r="D71" s="89"/>
      <c r="E71" s="19"/>
      <c r="F71" s="8"/>
      <c r="G71" s="19" t="s">
        <v>4</v>
      </c>
      <c r="H71" s="108"/>
      <c r="I71" s="108"/>
      <c r="J71" s="19"/>
      <c r="K71" s="89" t="str">
        <f t="shared" si="0"/>
        <v/>
      </c>
      <c r="L71" s="89"/>
      <c r="M71" s="6" t="str">
        <f t="shared" si="2"/>
        <v/>
      </c>
      <c r="N71" s="19"/>
      <c r="O71" s="8"/>
      <c r="P71" s="108"/>
      <c r="Q71" s="108"/>
      <c r="R71" s="91" t="str">
        <f t="shared" si="3"/>
        <v/>
      </c>
      <c r="S71" s="91"/>
      <c r="T71" s="92" t="str">
        <f t="shared" si="4"/>
        <v/>
      </c>
      <c r="U71" s="92"/>
    </row>
    <row r="72" spans="2:21" x14ac:dyDescent="0.15">
      <c r="B72" s="19">
        <v>64</v>
      </c>
      <c r="C72" s="89" t="str">
        <f t="shared" si="1"/>
        <v/>
      </c>
      <c r="D72" s="89"/>
      <c r="E72" s="19"/>
      <c r="F72" s="8"/>
      <c r="G72" s="19" t="s">
        <v>3</v>
      </c>
      <c r="H72" s="108"/>
      <c r="I72" s="108"/>
      <c r="J72" s="19"/>
      <c r="K72" s="89" t="str">
        <f t="shared" si="0"/>
        <v/>
      </c>
      <c r="L72" s="89"/>
      <c r="M72" s="6" t="str">
        <f t="shared" si="2"/>
        <v/>
      </c>
      <c r="N72" s="19"/>
      <c r="O72" s="8"/>
      <c r="P72" s="108"/>
      <c r="Q72" s="108"/>
      <c r="R72" s="91" t="str">
        <f t="shared" si="3"/>
        <v/>
      </c>
      <c r="S72" s="91"/>
      <c r="T72" s="92" t="str">
        <f t="shared" si="4"/>
        <v/>
      </c>
      <c r="U72" s="92"/>
    </row>
    <row r="73" spans="2:21" x14ac:dyDescent="0.15">
      <c r="B73" s="19">
        <v>65</v>
      </c>
      <c r="C73" s="89" t="str">
        <f t="shared" si="1"/>
        <v/>
      </c>
      <c r="D73" s="89"/>
      <c r="E73" s="19"/>
      <c r="F73" s="8"/>
      <c r="G73" s="19" t="s">
        <v>4</v>
      </c>
      <c r="H73" s="108"/>
      <c r="I73" s="108"/>
      <c r="J73" s="19"/>
      <c r="K73" s="89" t="str">
        <f t="shared" ref="K73:K108" si="5">IF(F73="","",C73*0.03)</f>
        <v/>
      </c>
      <c r="L73" s="89"/>
      <c r="M73" s="6" t="str">
        <f t="shared" si="2"/>
        <v/>
      </c>
      <c r="N73" s="19"/>
      <c r="O73" s="8"/>
      <c r="P73" s="108"/>
      <c r="Q73" s="108"/>
      <c r="R73" s="91" t="str">
        <f t="shared" si="3"/>
        <v/>
      </c>
      <c r="S73" s="91"/>
      <c r="T73" s="92" t="str">
        <f t="shared" si="4"/>
        <v/>
      </c>
      <c r="U73" s="92"/>
    </row>
    <row r="74" spans="2:21" x14ac:dyDescent="0.15">
      <c r="B74" s="19">
        <v>66</v>
      </c>
      <c r="C74" s="89" t="str">
        <f t="shared" ref="C74:C108" si="6">IF(R73="","",C73+R73)</f>
        <v/>
      </c>
      <c r="D74" s="89"/>
      <c r="E74" s="19"/>
      <c r="F74" s="8"/>
      <c r="G74" s="19" t="s">
        <v>4</v>
      </c>
      <c r="H74" s="108"/>
      <c r="I74" s="108"/>
      <c r="J74" s="19"/>
      <c r="K74" s="89" t="str">
        <f t="shared" si="5"/>
        <v/>
      </c>
      <c r="L74" s="89"/>
      <c r="M74" s="6" t="str">
        <f t="shared" ref="M74:M108" si="7">IF(J74="","",(K74/J74)/1000)</f>
        <v/>
      </c>
      <c r="N74" s="19"/>
      <c r="O74" s="8"/>
      <c r="P74" s="108"/>
      <c r="Q74" s="108"/>
      <c r="R74" s="91" t="str">
        <f t="shared" ref="R74:R108" si="8">IF(O74="","",(IF(G74="売",H74-P74,P74-H74))*M74*100000)</f>
        <v/>
      </c>
      <c r="S74" s="91"/>
      <c r="T74" s="92" t="str">
        <f t="shared" ref="T74:T108" si="9">IF(O74="","",IF(R74&lt;0,J74*(-1),IF(G74="買",(P74-H74)*100,(H74-P74)*100)))</f>
        <v/>
      </c>
      <c r="U74" s="92"/>
    </row>
    <row r="75" spans="2:21" x14ac:dyDescent="0.15">
      <c r="B75" s="19">
        <v>67</v>
      </c>
      <c r="C75" s="89" t="str">
        <f t="shared" si="6"/>
        <v/>
      </c>
      <c r="D75" s="89"/>
      <c r="E75" s="19"/>
      <c r="F75" s="8"/>
      <c r="G75" s="19" t="s">
        <v>3</v>
      </c>
      <c r="H75" s="108"/>
      <c r="I75" s="108"/>
      <c r="J75" s="19"/>
      <c r="K75" s="89" t="str">
        <f t="shared" si="5"/>
        <v/>
      </c>
      <c r="L75" s="89"/>
      <c r="M75" s="6" t="str">
        <f t="shared" si="7"/>
        <v/>
      </c>
      <c r="N75" s="19"/>
      <c r="O75" s="8"/>
      <c r="P75" s="108"/>
      <c r="Q75" s="108"/>
      <c r="R75" s="91" t="str">
        <f t="shared" si="8"/>
        <v/>
      </c>
      <c r="S75" s="91"/>
      <c r="T75" s="92" t="str">
        <f t="shared" si="9"/>
        <v/>
      </c>
      <c r="U75" s="92"/>
    </row>
    <row r="76" spans="2:21" x14ac:dyDescent="0.15">
      <c r="B76" s="19">
        <v>68</v>
      </c>
      <c r="C76" s="89" t="str">
        <f t="shared" si="6"/>
        <v/>
      </c>
      <c r="D76" s="89"/>
      <c r="E76" s="19"/>
      <c r="F76" s="8"/>
      <c r="G76" s="19" t="s">
        <v>3</v>
      </c>
      <c r="H76" s="108"/>
      <c r="I76" s="108"/>
      <c r="J76" s="19"/>
      <c r="K76" s="89" t="str">
        <f t="shared" si="5"/>
        <v/>
      </c>
      <c r="L76" s="89"/>
      <c r="M76" s="6" t="str">
        <f t="shared" si="7"/>
        <v/>
      </c>
      <c r="N76" s="19"/>
      <c r="O76" s="8"/>
      <c r="P76" s="108"/>
      <c r="Q76" s="108"/>
      <c r="R76" s="91" t="str">
        <f t="shared" si="8"/>
        <v/>
      </c>
      <c r="S76" s="91"/>
      <c r="T76" s="92" t="str">
        <f t="shared" si="9"/>
        <v/>
      </c>
      <c r="U76" s="92"/>
    </row>
    <row r="77" spans="2:21" x14ac:dyDescent="0.15">
      <c r="B77" s="19">
        <v>69</v>
      </c>
      <c r="C77" s="89" t="str">
        <f t="shared" si="6"/>
        <v/>
      </c>
      <c r="D77" s="89"/>
      <c r="E77" s="19"/>
      <c r="F77" s="8"/>
      <c r="G77" s="19" t="s">
        <v>3</v>
      </c>
      <c r="H77" s="108"/>
      <c r="I77" s="108"/>
      <c r="J77" s="19"/>
      <c r="K77" s="89" t="str">
        <f t="shared" si="5"/>
        <v/>
      </c>
      <c r="L77" s="89"/>
      <c r="M77" s="6" t="str">
        <f t="shared" si="7"/>
        <v/>
      </c>
      <c r="N77" s="19"/>
      <c r="O77" s="8"/>
      <c r="P77" s="108"/>
      <c r="Q77" s="108"/>
      <c r="R77" s="91" t="str">
        <f t="shared" si="8"/>
        <v/>
      </c>
      <c r="S77" s="91"/>
      <c r="T77" s="92" t="str">
        <f t="shared" si="9"/>
        <v/>
      </c>
      <c r="U77" s="92"/>
    </row>
    <row r="78" spans="2:21" x14ac:dyDescent="0.15">
      <c r="B78" s="19">
        <v>70</v>
      </c>
      <c r="C78" s="89" t="str">
        <f t="shared" si="6"/>
        <v/>
      </c>
      <c r="D78" s="89"/>
      <c r="E78" s="19"/>
      <c r="F78" s="8"/>
      <c r="G78" s="19" t="s">
        <v>4</v>
      </c>
      <c r="H78" s="108"/>
      <c r="I78" s="108"/>
      <c r="J78" s="19"/>
      <c r="K78" s="89" t="str">
        <f t="shared" si="5"/>
        <v/>
      </c>
      <c r="L78" s="89"/>
      <c r="M78" s="6" t="str">
        <f t="shared" si="7"/>
        <v/>
      </c>
      <c r="N78" s="19"/>
      <c r="O78" s="8"/>
      <c r="P78" s="108"/>
      <c r="Q78" s="108"/>
      <c r="R78" s="91" t="str">
        <f t="shared" si="8"/>
        <v/>
      </c>
      <c r="S78" s="91"/>
      <c r="T78" s="92" t="str">
        <f t="shared" si="9"/>
        <v/>
      </c>
      <c r="U78" s="92"/>
    </row>
    <row r="79" spans="2:21" x14ac:dyDescent="0.15">
      <c r="B79" s="19">
        <v>71</v>
      </c>
      <c r="C79" s="89" t="str">
        <f t="shared" si="6"/>
        <v/>
      </c>
      <c r="D79" s="89"/>
      <c r="E79" s="19"/>
      <c r="F79" s="8"/>
      <c r="G79" s="19" t="s">
        <v>3</v>
      </c>
      <c r="H79" s="108"/>
      <c r="I79" s="108"/>
      <c r="J79" s="19"/>
      <c r="K79" s="89" t="str">
        <f t="shared" si="5"/>
        <v/>
      </c>
      <c r="L79" s="89"/>
      <c r="M79" s="6" t="str">
        <f t="shared" si="7"/>
        <v/>
      </c>
      <c r="N79" s="19"/>
      <c r="O79" s="8"/>
      <c r="P79" s="108"/>
      <c r="Q79" s="108"/>
      <c r="R79" s="91" t="str">
        <f t="shared" si="8"/>
        <v/>
      </c>
      <c r="S79" s="91"/>
      <c r="T79" s="92" t="str">
        <f t="shared" si="9"/>
        <v/>
      </c>
      <c r="U79" s="92"/>
    </row>
    <row r="80" spans="2:21" x14ac:dyDescent="0.15">
      <c r="B80" s="19">
        <v>72</v>
      </c>
      <c r="C80" s="89" t="str">
        <f t="shared" si="6"/>
        <v/>
      </c>
      <c r="D80" s="89"/>
      <c r="E80" s="19"/>
      <c r="F80" s="8"/>
      <c r="G80" s="19" t="s">
        <v>4</v>
      </c>
      <c r="H80" s="108"/>
      <c r="I80" s="108"/>
      <c r="J80" s="19"/>
      <c r="K80" s="89" t="str">
        <f t="shared" si="5"/>
        <v/>
      </c>
      <c r="L80" s="89"/>
      <c r="M80" s="6" t="str">
        <f t="shared" si="7"/>
        <v/>
      </c>
      <c r="N80" s="19"/>
      <c r="O80" s="8"/>
      <c r="P80" s="108"/>
      <c r="Q80" s="108"/>
      <c r="R80" s="91" t="str">
        <f t="shared" si="8"/>
        <v/>
      </c>
      <c r="S80" s="91"/>
      <c r="T80" s="92" t="str">
        <f t="shared" si="9"/>
        <v/>
      </c>
      <c r="U80" s="92"/>
    </row>
    <row r="81" spans="2:21" x14ac:dyDescent="0.15">
      <c r="B81" s="19">
        <v>73</v>
      </c>
      <c r="C81" s="89" t="str">
        <f t="shared" si="6"/>
        <v/>
      </c>
      <c r="D81" s="89"/>
      <c r="E81" s="19"/>
      <c r="F81" s="8"/>
      <c r="G81" s="19" t="s">
        <v>3</v>
      </c>
      <c r="H81" s="108"/>
      <c r="I81" s="108"/>
      <c r="J81" s="19"/>
      <c r="K81" s="89" t="str">
        <f t="shared" si="5"/>
        <v/>
      </c>
      <c r="L81" s="89"/>
      <c r="M81" s="6" t="str">
        <f t="shared" si="7"/>
        <v/>
      </c>
      <c r="N81" s="19"/>
      <c r="O81" s="8"/>
      <c r="P81" s="108"/>
      <c r="Q81" s="108"/>
      <c r="R81" s="91" t="str">
        <f t="shared" si="8"/>
        <v/>
      </c>
      <c r="S81" s="91"/>
      <c r="T81" s="92" t="str">
        <f t="shared" si="9"/>
        <v/>
      </c>
      <c r="U81" s="92"/>
    </row>
    <row r="82" spans="2:21" x14ac:dyDescent="0.15">
      <c r="B82" s="19">
        <v>74</v>
      </c>
      <c r="C82" s="89" t="str">
        <f t="shared" si="6"/>
        <v/>
      </c>
      <c r="D82" s="89"/>
      <c r="E82" s="19"/>
      <c r="F82" s="8"/>
      <c r="G82" s="19" t="s">
        <v>3</v>
      </c>
      <c r="H82" s="108"/>
      <c r="I82" s="108"/>
      <c r="J82" s="19"/>
      <c r="K82" s="89" t="str">
        <f t="shared" si="5"/>
        <v/>
      </c>
      <c r="L82" s="89"/>
      <c r="M82" s="6" t="str">
        <f t="shared" si="7"/>
        <v/>
      </c>
      <c r="N82" s="19"/>
      <c r="O82" s="8"/>
      <c r="P82" s="108"/>
      <c r="Q82" s="108"/>
      <c r="R82" s="91" t="str">
        <f t="shared" si="8"/>
        <v/>
      </c>
      <c r="S82" s="91"/>
      <c r="T82" s="92" t="str">
        <f t="shared" si="9"/>
        <v/>
      </c>
      <c r="U82" s="92"/>
    </row>
    <row r="83" spans="2:21" x14ac:dyDescent="0.15">
      <c r="B83" s="19">
        <v>75</v>
      </c>
      <c r="C83" s="89" t="str">
        <f t="shared" si="6"/>
        <v/>
      </c>
      <c r="D83" s="89"/>
      <c r="E83" s="19"/>
      <c r="F83" s="8"/>
      <c r="G83" s="19" t="s">
        <v>3</v>
      </c>
      <c r="H83" s="108"/>
      <c r="I83" s="108"/>
      <c r="J83" s="19"/>
      <c r="K83" s="89" t="str">
        <f t="shared" si="5"/>
        <v/>
      </c>
      <c r="L83" s="89"/>
      <c r="M83" s="6" t="str">
        <f t="shared" si="7"/>
        <v/>
      </c>
      <c r="N83" s="19"/>
      <c r="O83" s="8"/>
      <c r="P83" s="108"/>
      <c r="Q83" s="108"/>
      <c r="R83" s="91" t="str">
        <f t="shared" si="8"/>
        <v/>
      </c>
      <c r="S83" s="91"/>
      <c r="T83" s="92" t="str">
        <f t="shared" si="9"/>
        <v/>
      </c>
      <c r="U83" s="92"/>
    </row>
    <row r="84" spans="2:21" x14ac:dyDescent="0.15">
      <c r="B84" s="19">
        <v>76</v>
      </c>
      <c r="C84" s="89" t="str">
        <f t="shared" si="6"/>
        <v/>
      </c>
      <c r="D84" s="89"/>
      <c r="E84" s="19"/>
      <c r="F84" s="8"/>
      <c r="G84" s="19" t="s">
        <v>3</v>
      </c>
      <c r="H84" s="108"/>
      <c r="I84" s="108"/>
      <c r="J84" s="19"/>
      <c r="K84" s="89" t="str">
        <f t="shared" si="5"/>
        <v/>
      </c>
      <c r="L84" s="89"/>
      <c r="M84" s="6" t="str">
        <f t="shared" si="7"/>
        <v/>
      </c>
      <c r="N84" s="19"/>
      <c r="O84" s="8"/>
      <c r="P84" s="108"/>
      <c r="Q84" s="108"/>
      <c r="R84" s="91" t="str">
        <f t="shared" si="8"/>
        <v/>
      </c>
      <c r="S84" s="91"/>
      <c r="T84" s="92" t="str">
        <f t="shared" si="9"/>
        <v/>
      </c>
      <c r="U84" s="92"/>
    </row>
    <row r="85" spans="2:21" x14ac:dyDescent="0.15">
      <c r="B85" s="19">
        <v>77</v>
      </c>
      <c r="C85" s="89" t="str">
        <f t="shared" si="6"/>
        <v/>
      </c>
      <c r="D85" s="89"/>
      <c r="E85" s="19"/>
      <c r="F85" s="8"/>
      <c r="G85" s="19" t="s">
        <v>4</v>
      </c>
      <c r="H85" s="108"/>
      <c r="I85" s="108"/>
      <c r="J85" s="19"/>
      <c r="K85" s="89" t="str">
        <f t="shared" si="5"/>
        <v/>
      </c>
      <c r="L85" s="89"/>
      <c r="M85" s="6" t="str">
        <f t="shared" si="7"/>
        <v/>
      </c>
      <c r="N85" s="19"/>
      <c r="O85" s="8"/>
      <c r="P85" s="108"/>
      <c r="Q85" s="108"/>
      <c r="R85" s="91" t="str">
        <f t="shared" si="8"/>
        <v/>
      </c>
      <c r="S85" s="91"/>
      <c r="T85" s="92" t="str">
        <f t="shared" si="9"/>
        <v/>
      </c>
      <c r="U85" s="92"/>
    </row>
    <row r="86" spans="2:21" x14ac:dyDescent="0.15">
      <c r="B86" s="19">
        <v>78</v>
      </c>
      <c r="C86" s="89" t="str">
        <f t="shared" si="6"/>
        <v/>
      </c>
      <c r="D86" s="89"/>
      <c r="E86" s="19"/>
      <c r="F86" s="8"/>
      <c r="G86" s="19" t="s">
        <v>3</v>
      </c>
      <c r="H86" s="108"/>
      <c r="I86" s="108"/>
      <c r="J86" s="19"/>
      <c r="K86" s="89" t="str">
        <f t="shared" si="5"/>
        <v/>
      </c>
      <c r="L86" s="89"/>
      <c r="M86" s="6" t="str">
        <f t="shared" si="7"/>
        <v/>
      </c>
      <c r="N86" s="19"/>
      <c r="O86" s="8"/>
      <c r="P86" s="108"/>
      <c r="Q86" s="108"/>
      <c r="R86" s="91" t="str">
        <f t="shared" si="8"/>
        <v/>
      </c>
      <c r="S86" s="91"/>
      <c r="T86" s="92" t="str">
        <f t="shared" si="9"/>
        <v/>
      </c>
      <c r="U86" s="92"/>
    </row>
    <row r="87" spans="2:21" x14ac:dyDescent="0.15">
      <c r="B87" s="19">
        <v>79</v>
      </c>
      <c r="C87" s="89" t="str">
        <f t="shared" si="6"/>
        <v/>
      </c>
      <c r="D87" s="89"/>
      <c r="E87" s="19"/>
      <c r="F87" s="8"/>
      <c r="G87" s="19" t="s">
        <v>4</v>
      </c>
      <c r="H87" s="108"/>
      <c r="I87" s="108"/>
      <c r="J87" s="19"/>
      <c r="K87" s="89" t="str">
        <f t="shared" si="5"/>
        <v/>
      </c>
      <c r="L87" s="89"/>
      <c r="M87" s="6" t="str">
        <f t="shared" si="7"/>
        <v/>
      </c>
      <c r="N87" s="19"/>
      <c r="O87" s="8"/>
      <c r="P87" s="108"/>
      <c r="Q87" s="108"/>
      <c r="R87" s="91" t="str">
        <f t="shared" si="8"/>
        <v/>
      </c>
      <c r="S87" s="91"/>
      <c r="T87" s="92" t="str">
        <f t="shared" si="9"/>
        <v/>
      </c>
      <c r="U87" s="92"/>
    </row>
    <row r="88" spans="2:21" x14ac:dyDescent="0.15">
      <c r="B88" s="19">
        <v>80</v>
      </c>
      <c r="C88" s="89" t="str">
        <f t="shared" si="6"/>
        <v/>
      </c>
      <c r="D88" s="89"/>
      <c r="E88" s="19"/>
      <c r="F88" s="8"/>
      <c r="G88" s="19" t="s">
        <v>4</v>
      </c>
      <c r="H88" s="108"/>
      <c r="I88" s="108"/>
      <c r="J88" s="19"/>
      <c r="K88" s="89" t="str">
        <f t="shared" si="5"/>
        <v/>
      </c>
      <c r="L88" s="89"/>
      <c r="M88" s="6" t="str">
        <f t="shared" si="7"/>
        <v/>
      </c>
      <c r="N88" s="19"/>
      <c r="O88" s="8"/>
      <c r="P88" s="108"/>
      <c r="Q88" s="108"/>
      <c r="R88" s="91" t="str">
        <f t="shared" si="8"/>
        <v/>
      </c>
      <c r="S88" s="91"/>
      <c r="T88" s="92" t="str">
        <f t="shared" si="9"/>
        <v/>
      </c>
      <c r="U88" s="92"/>
    </row>
    <row r="89" spans="2:21" x14ac:dyDescent="0.15">
      <c r="B89" s="19">
        <v>81</v>
      </c>
      <c r="C89" s="89" t="str">
        <f t="shared" si="6"/>
        <v/>
      </c>
      <c r="D89" s="89"/>
      <c r="E89" s="19"/>
      <c r="F89" s="8"/>
      <c r="G89" s="19" t="s">
        <v>4</v>
      </c>
      <c r="H89" s="108"/>
      <c r="I89" s="108"/>
      <c r="J89" s="19"/>
      <c r="K89" s="89" t="str">
        <f t="shared" si="5"/>
        <v/>
      </c>
      <c r="L89" s="89"/>
      <c r="M89" s="6" t="str">
        <f t="shared" si="7"/>
        <v/>
      </c>
      <c r="N89" s="19"/>
      <c r="O89" s="8"/>
      <c r="P89" s="108"/>
      <c r="Q89" s="108"/>
      <c r="R89" s="91" t="str">
        <f t="shared" si="8"/>
        <v/>
      </c>
      <c r="S89" s="91"/>
      <c r="T89" s="92" t="str">
        <f t="shared" si="9"/>
        <v/>
      </c>
      <c r="U89" s="92"/>
    </row>
    <row r="90" spans="2:21" x14ac:dyDescent="0.15">
      <c r="B90" s="19">
        <v>82</v>
      </c>
      <c r="C90" s="89" t="str">
        <f t="shared" si="6"/>
        <v/>
      </c>
      <c r="D90" s="89"/>
      <c r="E90" s="19"/>
      <c r="F90" s="8"/>
      <c r="G90" s="19" t="s">
        <v>4</v>
      </c>
      <c r="H90" s="108"/>
      <c r="I90" s="108"/>
      <c r="J90" s="19"/>
      <c r="K90" s="89" t="str">
        <f t="shared" si="5"/>
        <v/>
      </c>
      <c r="L90" s="89"/>
      <c r="M90" s="6" t="str">
        <f t="shared" si="7"/>
        <v/>
      </c>
      <c r="N90" s="19"/>
      <c r="O90" s="8"/>
      <c r="P90" s="108"/>
      <c r="Q90" s="108"/>
      <c r="R90" s="91" t="str">
        <f t="shared" si="8"/>
        <v/>
      </c>
      <c r="S90" s="91"/>
      <c r="T90" s="92" t="str">
        <f t="shared" si="9"/>
        <v/>
      </c>
      <c r="U90" s="92"/>
    </row>
    <row r="91" spans="2:21" x14ac:dyDescent="0.15">
      <c r="B91" s="19">
        <v>83</v>
      </c>
      <c r="C91" s="89" t="str">
        <f t="shared" si="6"/>
        <v/>
      </c>
      <c r="D91" s="89"/>
      <c r="E91" s="19"/>
      <c r="F91" s="8"/>
      <c r="G91" s="19" t="s">
        <v>4</v>
      </c>
      <c r="H91" s="108"/>
      <c r="I91" s="108"/>
      <c r="J91" s="19"/>
      <c r="K91" s="89" t="str">
        <f t="shared" si="5"/>
        <v/>
      </c>
      <c r="L91" s="89"/>
      <c r="M91" s="6" t="str">
        <f t="shared" si="7"/>
        <v/>
      </c>
      <c r="N91" s="19"/>
      <c r="O91" s="8"/>
      <c r="P91" s="108"/>
      <c r="Q91" s="108"/>
      <c r="R91" s="91" t="str">
        <f t="shared" si="8"/>
        <v/>
      </c>
      <c r="S91" s="91"/>
      <c r="T91" s="92" t="str">
        <f t="shared" si="9"/>
        <v/>
      </c>
      <c r="U91" s="92"/>
    </row>
    <row r="92" spans="2:21" x14ac:dyDescent="0.15">
      <c r="B92" s="19">
        <v>84</v>
      </c>
      <c r="C92" s="89" t="str">
        <f t="shared" si="6"/>
        <v/>
      </c>
      <c r="D92" s="89"/>
      <c r="E92" s="19"/>
      <c r="F92" s="8"/>
      <c r="G92" s="19" t="s">
        <v>3</v>
      </c>
      <c r="H92" s="108"/>
      <c r="I92" s="108"/>
      <c r="J92" s="19"/>
      <c r="K92" s="89" t="str">
        <f t="shared" si="5"/>
        <v/>
      </c>
      <c r="L92" s="89"/>
      <c r="M92" s="6" t="str">
        <f t="shared" si="7"/>
        <v/>
      </c>
      <c r="N92" s="19"/>
      <c r="O92" s="8"/>
      <c r="P92" s="108"/>
      <c r="Q92" s="108"/>
      <c r="R92" s="91" t="str">
        <f t="shared" si="8"/>
        <v/>
      </c>
      <c r="S92" s="91"/>
      <c r="T92" s="92" t="str">
        <f t="shared" si="9"/>
        <v/>
      </c>
      <c r="U92" s="92"/>
    </row>
    <row r="93" spans="2:21" x14ac:dyDescent="0.15">
      <c r="B93" s="19">
        <v>85</v>
      </c>
      <c r="C93" s="89" t="str">
        <f t="shared" si="6"/>
        <v/>
      </c>
      <c r="D93" s="89"/>
      <c r="E93" s="19"/>
      <c r="F93" s="8"/>
      <c r="G93" s="19" t="s">
        <v>4</v>
      </c>
      <c r="H93" s="108"/>
      <c r="I93" s="108"/>
      <c r="J93" s="19"/>
      <c r="K93" s="89" t="str">
        <f t="shared" si="5"/>
        <v/>
      </c>
      <c r="L93" s="89"/>
      <c r="M93" s="6" t="str">
        <f t="shared" si="7"/>
        <v/>
      </c>
      <c r="N93" s="19"/>
      <c r="O93" s="8"/>
      <c r="P93" s="108"/>
      <c r="Q93" s="108"/>
      <c r="R93" s="91" t="str">
        <f t="shared" si="8"/>
        <v/>
      </c>
      <c r="S93" s="91"/>
      <c r="T93" s="92" t="str">
        <f t="shared" si="9"/>
        <v/>
      </c>
      <c r="U93" s="92"/>
    </row>
    <row r="94" spans="2:21" x14ac:dyDescent="0.15">
      <c r="B94" s="19">
        <v>86</v>
      </c>
      <c r="C94" s="89" t="str">
        <f t="shared" si="6"/>
        <v/>
      </c>
      <c r="D94" s="89"/>
      <c r="E94" s="19"/>
      <c r="F94" s="8"/>
      <c r="G94" s="19" t="s">
        <v>3</v>
      </c>
      <c r="H94" s="108"/>
      <c r="I94" s="108"/>
      <c r="J94" s="19"/>
      <c r="K94" s="89" t="str">
        <f t="shared" si="5"/>
        <v/>
      </c>
      <c r="L94" s="89"/>
      <c r="M94" s="6" t="str">
        <f t="shared" si="7"/>
        <v/>
      </c>
      <c r="N94" s="19"/>
      <c r="O94" s="8"/>
      <c r="P94" s="108"/>
      <c r="Q94" s="108"/>
      <c r="R94" s="91" t="str">
        <f t="shared" si="8"/>
        <v/>
      </c>
      <c r="S94" s="91"/>
      <c r="T94" s="92" t="str">
        <f t="shared" si="9"/>
        <v/>
      </c>
      <c r="U94" s="92"/>
    </row>
    <row r="95" spans="2:21" x14ac:dyDescent="0.15">
      <c r="B95" s="19">
        <v>87</v>
      </c>
      <c r="C95" s="89" t="str">
        <f t="shared" si="6"/>
        <v/>
      </c>
      <c r="D95" s="89"/>
      <c r="E95" s="19"/>
      <c r="F95" s="8"/>
      <c r="G95" s="19" t="s">
        <v>4</v>
      </c>
      <c r="H95" s="108"/>
      <c r="I95" s="108"/>
      <c r="J95" s="19"/>
      <c r="K95" s="89" t="str">
        <f t="shared" si="5"/>
        <v/>
      </c>
      <c r="L95" s="89"/>
      <c r="M95" s="6" t="str">
        <f t="shared" si="7"/>
        <v/>
      </c>
      <c r="N95" s="19"/>
      <c r="O95" s="8"/>
      <c r="P95" s="108"/>
      <c r="Q95" s="108"/>
      <c r="R95" s="91" t="str">
        <f t="shared" si="8"/>
        <v/>
      </c>
      <c r="S95" s="91"/>
      <c r="T95" s="92" t="str">
        <f t="shared" si="9"/>
        <v/>
      </c>
      <c r="U95" s="92"/>
    </row>
    <row r="96" spans="2:21" x14ac:dyDescent="0.15">
      <c r="B96" s="19">
        <v>88</v>
      </c>
      <c r="C96" s="89" t="str">
        <f t="shared" si="6"/>
        <v/>
      </c>
      <c r="D96" s="89"/>
      <c r="E96" s="19"/>
      <c r="F96" s="8"/>
      <c r="G96" s="19" t="s">
        <v>3</v>
      </c>
      <c r="H96" s="108"/>
      <c r="I96" s="108"/>
      <c r="J96" s="19"/>
      <c r="K96" s="89" t="str">
        <f t="shared" si="5"/>
        <v/>
      </c>
      <c r="L96" s="89"/>
      <c r="M96" s="6" t="str">
        <f t="shared" si="7"/>
        <v/>
      </c>
      <c r="N96" s="19"/>
      <c r="O96" s="8"/>
      <c r="P96" s="108"/>
      <c r="Q96" s="108"/>
      <c r="R96" s="91" t="str">
        <f t="shared" si="8"/>
        <v/>
      </c>
      <c r="S96" s="91"/>
      <c r="T96" s="92" t="str">
        <f t="shared" si="9"/>
        <v/>
      </c>
      <c r="U96" s="92"/>
    </row>
    <row r="97" spans="2:21" x14ac:dyDescent="0.15">
      <c r="B97" s="19">
        <v>89</v>
      </c>
      <c r="C97" s="89" t="str">
        <f t="shared" si="6"/>
        <v/>
      </c>
      <c r="D97" s="89"/>
      <c r="E97" s="19"/>
      <c r="F97" s="8"/>
      <c r="G97" s="19" t="s">
        <v>4</v>
      </c>
      <c r="H97" s="108"/>
      <c r="I97" s="108"/>
      <c r="J97" s="19"/>
      <c r="K97" s="89" t="str">
        <f t="shared" si="5"/>
        <v/>
      </c>
      <c r="L97" s="89"/>
      <c r="M97" s="6" t="str">
        <f t="shared" si="7"/>
        <v/>
      </c>
      <c r="N97" s="19"/>
      <c r="O97" s="8"/>
      <c r="P97" s="108"/>
      <c r="Q97" s="108"/>
      <c r="R97" s="91" t="str">
        <f t="shared" si="8"/>
        <v/>
      </c>
      <c r="S97" s="91"/>
      <c r="T97" s="92" t="str">
        <f t="shared" si="9"/>
        <v/>
      </c>
      <c r="U97" s="92"/>
    </row>
    <row r="98" spans="2:21" x14ac:dyDescent="0.15">
      <c r="B98" s="19">
        <v>90</v>
      </c>
      <c r="C98" s="89" t="str">
        <f t="shared" si="6"/>
        <v/>
      </c>
      <c r="D98" s="89"/>
      <c r="E98" s="19"/>
      <c r="F98" s="8"/>
      <c r="G98" s="19" t="s">
        <v>3</v>
      </c>
      <c r="H98" s="108"/>
      <c r="I98" s="108"/>
      <c r="J98" s="19"/>
      <c r="K98" s="89" t="str">
        <f t="shared" si="5"/>
        <v/>
      </c>
      <c r="L98" s="89"/>
      <c r="M98" s="6" t="str">
        <f t="shared" si="7"/>
        <v/>
      </c>
      <c r="N98" s="19"/>
      <c r="O98" s="8"/>
      <c r="P98" s="108"/>
      <c r="Q98" s="108"/>
      <c r="R98" s="91" t="str">
        <f t="shared" si="8"/>
        <v/>
      </c>
      <c r="S98" s="91"/>
      <c r="T98" s="92" t="str">
        <f t="shared" si="9"/>
        <v/>
      </c>
      <c r="U98" s="92"/>
    </row>
    <row r="99" spans="2:21" x14ac:dyDescent="0.15">
      <c r="B99" s="19">
        <v>91</v>
      </c>
      <c r="C99" s="89" t="str">
        <f t="shared" si="6"/>
        <v/>
      </c>
      <c r="D99" s="89"/>
      <c r="E99" s="19"/>
      <c r="F99" s="8"/>
      <c r="G99" s="19" t="s">
        <v>4</v>
      </c>
      <c r="H99" s="108"/>
      <c r="I99" s="108"/>
      <c r="J99" s="19"/>
      <c r="K99" s="89" t="str">
        <f t="shared" si="5"/>
        <v/>
      </c>
      <c r="L99" s="89"/>
      <c r="M99" s="6" t="str">
        <f t="shared" si="7"/>
        <v/>
      </c>
      <c r="N99" s="19"/>
      <c r="O99" s="8"/>
      <c r="P99" s="108"/>
      <c r="Q99" s="108"/>
      <c r="R99" s="91" t="str">
        <f t="shared" si="8"/>
        <v/>
      </c>
      <c r="S99" s="91"/>
      <c r="T99" s="92" t="str">
        <f t="shared" si="9"/>
        <v/>
      </c>
      <c r="U99" s="92"/>
    </row>
    <row r="100" spans="2:21" x14ac:dyDescent="0.15">
      <c r="B100" s="19">
        <v>92</v>
      </c>
      <c r="C100" s="89" t="str">
        <f t="shared" si="6"/>
        <v/>
      </c>
      <c r="D100" s="89"/>
      <c r="E100" s="19"/>
      <c r="F100" s="8"/>
      <c r="G100" s="19" t="s">
        <v>4</v>
      </c>
      <c r="H100" s="108"/>
      <c r="I100" s="108"/>
      <c r="J100" s="19"/>
      <c r="K100" s="89" t="str">
        <f t="shared" si="5"/>
        <v/>
      </c>
      <c r="L100" s="89"/>
      <c r="M100" s="6" t="str">
        <f t="shared" si="7"/>
        <v/>
      </c>
      <c r="N100" s="19"/>
      <c r="O100" s="8"/>
      <c r="P100" s="108"/>
      <c r="Q100" s="108"/>
      <c r="R100" s="91" t="str">
        <f t="shared" si="8"/>
        <v/>
      </c>
      <c r="S100" s="91"/>
      <c r="T100" s="92" t="str">
        <f t="shared" si="9"/>
        <v/>
      </c>
      <c r="U100" s="92"/>
    </row>
    <row r="101" spans="2:21" x14ac:dyDescent="0.15">
      <c r="B101" s="19">
        <v>93</v>
      </c>
      <c r="C101" s="89" t="str">
        <f t="shared" si="6"/>
        <v/>
      </c>
      <c r="D101" s="89"/>
      <c r="E101" s="19"/>
      <c r="F101" s="8"/>
      <c r="G101" s="19" t="s">
        <v>3</v>
      </c>
      <c r="H101" s="108"/>
      <c r="I101" s="108"/>
      <c r="J101" s="19"/>
      <c r="K101" s="89" t="str">
        <f t="shared" si="5"/>
        <v/>
      </c>
      <c r="L101" s="89"/>
      <c r="M101" s="6" t="str">
        <f t="shared" si="7"/>
        <v/>
      </c>
      <c r="N101" s="19"/>
      <c r="O101" s="8"/>
      <c r="P101" s="108"/>
      <c r="Q101" s="108"/>
      <c r="R101" s="91" t="str">
        <f t="shared" si="8"/>
        <v/>
      </c>
      <c r="S101" s="91"/>
      <c r="T101" s="92" t="str">
        <f t="shared" si="9"/>
        <v/>
      </c>
      <c r="U101" s="92"/>
    </row>
    <row r="102" spans="2:21" x14ac:dyDescent="0.15">
      <c r="B102" s="19">
        <v>94</v>
      </c>
      <c r="C102" s="89" t="str">
        <f t="shared" si="6"/>
        <v/>
      </c>
      <c r="D102" s="89"/>
      <c r="E102" s="19"/>
      <c r="F102" s="8"/>
      <c r="G102" s="19" t="s">
        <v>3</v>
      </c>
      <c r="H102" s="108"/>
      <c r="I102" s="108"/>
      <c r="J102" s="19"/>
      <c r="K102" s="89" t="str">
        <f t="shared" si="5"/>
        <v/>
      </c>
      <c r="L102" s="89"/>
      <c r="M102" s="6" t="str">
        <f t="shared" si="7"/>
        <v/>
      </c>
      <c r="N102" s="19"/>
      <c r="O102" s="8"/>
      <c r="P102" s="108"/>
      <c r="Q102" s="108"/>
      <c r="R102" s="91" t="str">
        <f t="shared" si="8"/>
        <v/>
      </c>
      <c r="S102" s="91"/>
      <c r="T102" s="92" t="str">
        <f t="shared" si="9"/>
        <v/>
      </c>
      <c r="U102" s="92"/>
    </row>
    <row r="103" spans="2:21" x14ac:dyDescent="0.15">
      <c r="B103" s="19">
        <v>95</v>
      </c>
      <c r="C103" s="89" t="str">
        <f t="shared" si="6"/>
        <v/>
      </c>
      <c r="D103" s="89"/>
      <c r="E103" s="19"/>
      <c r="F103" s="8"/>
      <c r="G103" s="19" t="s">
        <v>3</v>
      </c>
      <c r="H103" s="108"/>
      <c r="I103" s="108"/>
      <c r="J103" s="19"/>
      <c r="K103" s="89" t="str">
        <f t="shared" si="5"/>
        <v/>
      </c>
      <c r="L103" s="89"/>
      <c r="M103" s="6" t="str">
        <f t="shared" si="7"/>
        <v/>
      </c>
      <c r="N103" s="19"/>
      <c r="O103" s="8"/>
      <c r="P103" s="108"/>
      <c r="Q103" s="108"/>
      <c r="R103" s="91" t="str">
        <f t="shared" si="8"/>
        <v/>
      </c>
      <c r="S103" s="91"/>
      <c r="T103" s="92" t="str">
        <f t="shared" si="9"/>
        <v/>
      </c>
      <c r="U103" s="92"/>
    </row>
    <row r="104" spans="2:21" x14ac:dyDescent="0.15">
      <c r="B104" s="19">
        <v>96</v>
      </c>
      <c r="C104" s="89" t="str">
        <f t="shared" si="6"/>
        <v/>
      </c>
      <c r="D104" s="89"/>
      <c r="E104" s="19"/>
      <c r="F104" s="8"/>
      <c r="G104" s="19" t="s">
        <v>4</v>
      </c>
      <c r="H104" s="108"/>
      <c r="I104" s="108"/>
      <c r="J104" s="19"/>
      <c r="K104" s="89" t="str">
        <f t="shared" si="5"/>
        <v/>
      </c>
      <c r="L104" s="89"/>
      <c r="M104" s="6" t="str">
        <f t="shared" si="7"/>
        <v/>
      </c>
      <c r="N104" s="19"/>
      <c r="O104" s="8"/>
      <c r="P104" s="108"/>
      <c r="Q104" s="108"/>
      <c r="R104" s="91" t="str">
        <f t="shared" si="8"/>
        <v/>
      </c>
      <c r="S104" s="91"/>
      <c r="T104" s="92" t="str">
        <f t="shared" si="9"/>
        <v/>
      </c>
      <c r="U104" s="92"/>
    </row>
    <row r="105" spans="2:21" x14ac:dyDescent="0.15">
      <c r="B105" s="19">
        <v>97</v>
      </c>
      <c r="C105" s="89" t="str">
        <f t="shared" si="6"/>
        <v/>
      </c>
      <c r="D105" s="89"/>
      <c r="E105" s="19"/>
      <c r="F105" s="8"/>
      <c r="G105" s="19" t="s">
        <v>3</v>
      </c>
      <c r="H105" s="108"/>
      <c r="I105" s="108"/>
      <c r="J105" s="19"/>
      <c r="K105" s="89" t="str">
        <f t="shared" si="5"/>
        <v/>
      </c>
      <c r="L105" s="89"/>
      <c r="M105" s="6" t="str">
        <f t="shared" si="7"/>
        <v/>
      </c>
      <c r="N105" s="19"/>
      <c r="O105" s="8"/>
      <c r="P105" s="108"/>
      <c r="Q105" s="108"/>
      <c r="R105" s="91" t="str">
        <f t="shared" si="8"/>
        <v/>
      </c>
      <c r="S105" s="91"/>
      <c r="T105" s="92" t="str">
        <f t="shared" si="9"/>
        <v/>
      </c>
      <c r="U105" s="92"/>
    </row>
    <row r="106" spans="2:21" x14ac:dyDescent="0.15">
      <c r="B106" s="19">
        <v>98</v>
      </c>
      <c r="C106" s="89" t="str">
        <f t="shared" si="6"/>
        <v/>
      </c>
      <c r="D106" s="89"/>
      <c r="E106" s="19"/>
      <c r="F106" s="8"/>
      <c r="G106" s="19" t="s">
        <v>4</v>
      </c>
      <c r="H106" s="108"/>
      <c r="I106" s="108"/>
      <c r="J106" s="19"/>
      <c r="K106" s="89" t="str">
        <f t="shared" si="5"/>
        <v/>
      </c>
      <c r="L106" s="89"/>
      <c r="M106" s="6" t="str">
        <f t="shared" si="7"/>
        <v/>
      </c>
      <c r="N106" s="19"/>
      <c r="O106" s="8"/>
      <c r="P106" s="108"/>
      <c r="Q106" s="108"/>
      <c r="R106" s="91" t="str">
        <f t="shared" si="8"/>
        <v/>
      </c>
      <c r="S106" s="91"/>
      <c r="T106" s="92" t="str">
        <f t="shared" si="9"/>
        <v/>
      </c>
      <c r="U106" s="92"/>
    </row>
    <row r="107" spans="2:21" x14ac:dyDescent="0.15">
      <c r="B107" s="19">
        <v>99</v>
      </c>
      <c r="C107" s="89" t="str">
        <f t="shared" si="6"/>
        <v/>
      </c>
      <c r="D107" s="89"/>
      <c r="E107" s="19"/>
      <c r="F107" s="8"/>
      <c r="G107" s="19" t="s">
        <v>4</v>
      </c>
      <c r="H107" s="108"/>
      <c r="I107" s="108"/>
      <c r="J107" s="19"/>
      <c r="K107" s="89" t="str">
        <f t="shared" si="5"/>
        <v/>
      </c>
      <c r="L107" s="89"/>
      <c r="M107" s="6" t="str">
        <f t="shared" si="7"/>
        <v/>
      </c>
      <c r="N107" s="19"/>
      <c r="O107" s="8"/>
      <c r="P107" s="108"/>
      <c r="Q107" s="108"/>
      <c r="R107" s="91" t="str">
        <f t="shared" si="8"/>
        <v/>
      </c>
      <c r="S107" s="91"/>
      <c r="T107" s="92" t="str">
        <f t="shared" si="9"/>
        <v/>
      </c>
      <c r="U107" s="92"/>
    </row>
    <row r="108" spans="2:21" x14ac:dyDescent="0.15">
      <c r="B108" s="19">
        <v>100</v>
      </c>
      <c r="C108" s="89" t="str">
        <f t="shared" si="6"/>
        <v/>
      </c>
      <c r="D108" s="89"/>
      <c r="E108" s="19"/>
      <c r="F108" s="8"/>
      <c r="G108" s="19" t="s">
        <v>3</v>
      </c>
      <c r="H108" s="108"/>
      <c r="I108" s="108"/>
      <c r="J108" s="19"/>
      <c r="K108" s="89" t="str">
        <f t="shared" si="5"/>
        <v/>
      </c>
      <c r="L108" s="89"/>
      <c r="M108" s="6" t="str">
        <f t="shared" si="7"/>
        <v/>
      </c>
      <c r="N108" s="19"/>
      <c r="O108" s="8"/>
      <c r="P108" s="108"/>
      <c r="Q108" s="108"/>
      <c r="R108" s="91" t="str">
        <f t="shared" si="8"/>
        <v/>
      </c>
      <c r="S108" s="91"/>
      <c r="T108" s="92" t="str">
        <f t="shared" si="9"/>
        <v/>
      </c>
      <c r="U108" s="92"/>
    </row>
    <row r="109" spans="2:21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R10:S10"/>
    <mergeCell ref="T10:U10"/>
    <mergeCell ref="C9:D9"/>
    <mergeCell ref="H9:I9"/>
    <mergeCell ref="K9:L9"/>
    <mergeCell ref="P9:Q9"/>
    <mergeCell ref="R9:S9"/>
    <mergeCell ref="T9:U9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B7:B8"/>
    <mergeCell ref="C7:D8"/>
    <mergeCell ref="E7:I7"/>
    <mergeCell ref="J7:L7"/>
    <mergeCell ref="M7:M8"/>
    <mergeCell ref="N7:Q7"/>
    <mergeCell ref="C10:D10"/>
    <mergeCell ref="H10:I10"/>
    <mergeCell ref="K10:L10"/>
    <mergeCell ref="P10:Q10"/>
    <mergeCell ref="J5:K5"/>
    <mergeCell ref="L5:M5"/>
    <mergeCell ref="P5:Q5"/>
    <mergeCell ref="F2:G2"/>
    <mergeCell ref="H2:I2"/>
    <mergeCell ref="R7:U7"/>
    <mergeCell ref="H8:I8"/>
    <mergeCell ref="K8:L8"/>
    <mergeCell ref="P8:Q8"/>
    <mergeCell ref="R8:S8"/>
    <mergeCell ref="T8:U8"/>
    <mergeCell ref="B4:C4"/>
    <mergeCell ref="D4:E4"/>
    <mergeCell ref="F4:G4"/>
    <mergeCell ref="H4:I4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J4:K4"/>
    <mergeCell ref="L4:M4"/>
    <mergeCell ref="N4:O4"/>
    <mergeCell ref="P4:Q4"/>
  </mergeCells>
  <phoneticPr fontId="2"/>
  <conditionalFormatting sqref="G46">
    <cfRule type="cellIs" dxfId="75" priority="1" stopIfTrue="1" operator="equal">
      <formula>"買"</formula>
    </cfRule>
    <cfRule type="cellIs" dxfId="74" priority="2" stopIfTrue="1" operator="equal">
      <formula>"売"</formula>
    </cfRule>
  </conditionalFormatting>
  <conditionalFormatting sqref="G9:G11 G14:G45 G47:G108">
    <cfRule type="cellIs" dxfId="73" priority="7" stopIfTrue="1" operator="equal">
      <formula>"買"</formula>
    </cfRule>
    <cfRule type="cellIs" dxfId="72" priority="8" stopIfTrue="1" operator="equal">
      <formula>"売"</formula>
    </cfRule>
  </conditionalFormatting>
  <conditionalFormatting sqref="G12">
    <cfRule type="cellIs" dxfId="71" priority="5" stopIfTrue="1" operator="equal">
      <formula>"買"</formula>
    </cfRule>
    <cfRule type="cellIs" dxfId="70" priority="6" stopIfTrue="1" operator="equal">
      <formula>"売"</formula>
    </cfRule>
  </conditionalFormatting>
  <conditionalFormatting sqref="G13">
    <cfRule type="cellIs" dxfId="69" priority="3" stopIfTrue="1" operator="equal">
      <formula>"買"</formula>
    </cfRule>
    <cfRule type="cellIs" dxfId="68" priority="4" stopIfTrue="1" operator="equal">
      <formula>"売"</formula>
    </cfRule>
  </conditionalFormatting>
  <dataValidations count="1">
    <dataValidation type="list" allowBlank="1" showInputMessage="1" showErrorMessage="1" sqref="G9:G108" xr:uid="{00000000-0002-0000-0700-000000000000}">
      <formula1>"買,売"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定数</vt:lpstr>
      <vt:lpstr>検証シートFIB-1.5</vt:lpstr>
      <vt:lpstr>検証シートFIB-2.0</vt:lpstr>
      <vt:lpstr>検証シート20MA</vt:lpstr>
      <vt:lpstr>画像</vt:lpstr>
      <vt:lpstr>気づき</vt:lpstr>
      <vt:lpstr>検証終了通貨</vt:lpstr>
      <vt:lpstr>リスト</vt:lpstr>
      <vt:lpstr>テンプレ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芹川昌悟</cp:lastModifiedBy>
  <cp:revision/>
  <cp:lastPrinted>2015-07-15T10:17:15Z</cp:lastPrinted>
  <dcterms:created xsi:type="dcterms:W3CDTF">2013-10-09T23:04:08Z</dcterms:created>
  <dcterms:modified xsi:type="dcterms:W3CDTF">2020-09-25T08:07:21Z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